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6887c782318dd99f/AM Paradesporto/TP Termo de Parceria/Planilha prestaçao de contas/Relatorios para postar site/"/>
    </mc:Choice>
  </mc:AlternateContent>
  <xr:revisionPtr revIDLastSave="1344" documentId="14_{E1B31B2C-E13C-4D04-BC84-30F0D2524602}" xr6:coauthVersionLast="47" xr6:coauthVersionMax="47" xr10:uidLastSave="{07CC5DC1-5B96-4A1E-B338-00E530538EA8}"/>
  <bookViews>
    <workbookView xWindow="-108" yWindow="-108" windowWidth="23256" windowHeight="12456" tabRatio="845" firstSheet="5" activeTab="15" xr2:uid="{00000000-000D-0000-FFFF-FFFF00000000}"/>
  </bookViews>
  <sheets>
    <sheet name="Capa" sheetId="24" r:id="rId1"/>
    <sheet name="Análises" sheetId="48" r:id="rId2"/>
    <sheet name="Resumo" sheetId="20" r:id="rId3"/>
    <sheet name="Comparativo" sheetId="36" r:id="rId4"/>
    <sheet name="Gasto das Atividades" sheetId="46" r:id="rId5"/>
    <sheet name="Analítico Cx." sheetId="38" r:id="rId6"/>
    <sheet name="Analítico Cp." sheetId="43" r:id="rId7"/>
    <sheet name="Prov. Pessoal" sheetId="21" r:id="rId8"/>
    <sheet name="Bens" sheetId="26" r:id="rId9"/>
    <sheet name="Comp." sheetId="44" r:id="rId10"/>
    <sheet name="Diário 1º PA" sheetId="33" r:id="rId11"/>
    <sheet name="Diário 2º PA" sheetId="61" r:id="rId12"/>
    <sheet name="Diário 3º PA" sheetId="62" r:id="rId13"/>
    <sheet name="Diário 4º PA" sheetId="63" state="hidden" r:id="rId14"/>
    <sheet name="Reserva" sheetId="47" r:id="rId15"/>
    <sheet name="Dec Dir." sheetId="49" r:id="rId16"/>
    <sheet name="Plano" sheetId="41" state="hidden" r:id="rId17"/>
  </sheets>
  <definedNames>
    <definedName name="_xlnm._FilterDatabase" localSheetId="9" hidden="1">'Comp.'!$A$4:$H$495</definedName>
    <definedName name="_xlnm._FilterDatabase" localSheetId="10" hidden="1">'Diário 1º PA'!$A$3:$N$2000</definedName>
    <definedName name="_xlnm._FilterDatabase" localSheetId="11" hidden="1">'Diário 2º PA'!$A$3:$N$1997</definedName>
    <definedName name="_xlnm._FilterDatabase" localSheetId="12" hidden="1">'Diário 3º PA'!$A$3:$N$2018</definedName>
    <definedName name="_xlnm._FilterDatabase" localSheetId="13" hidden="1">'Diário 4º PA'!$A$3:$N$2000</definedName>
    <definedName name="_xlnm._FilterDatabase" localSheetId="14" hidden="1">Reserva!$A$3:$K$1000</definedName>
    <definedName name="Aquisição_de_Bens_Permanentes">Plano!$F$3:$F$16</definedName>
    <definedName name="_xlnm.Print_Area" localSheetId="1">Análises!$A$1:$A$5</definedName>
    <definedName name="_xlnm.Print_Area" localSheetId="6">'Analítico Cp.'!$A$1:$P$138</definedName>
    <definedName name="_xlnm.Print_Area" localSheetId="5">'Analítico Cx.'!$A$1:$P$142</definedName>
    <definedName name="_xlnm.Print_Area" localSheetId="0">Capa!$A$1:$A$10</definedName>
    <definedName name="_xlnm.Print_Area" localSheetId="9">'Comp.'!$A$1:$I$495</definedName>
    <definedName name="_xlnm.Print_Area" localSheetId="3">Comparativo!$A$1:$R$50</definedName>
    <definedName name="_xlnm.Print_Area" localSheetId="10">'Diário 1º PA'!$A$1:$N$700</definedName>
    <definedName name="_xlnm.Print_Area" localSheetId="11">'Diário 2º PA'!$A$1:$P$697</definedName>
    <definedName name="_xlnm.Print_Area" localSheetId="12">'Diário 3º PA'!$A$1:$O$115</definedName>
    <definedName name="_xlnm.Print_Area" localSheetId="13">'Diário 4º PA'!$A$1:$O$700</definedName>
    <definedName name="_xlnm.Print_Area" localSheetId="4">'Gasto das Atividades'!$A$1:$E$47</definedName>
    <definedName name="_xlnm.Print_Area" localSheetId="7">'Prov. Pessoal'!$A$1:$O$36</definedName>
    <definedName name="_xlnm.Print_Area" localSheetId="14">Reserva!$A$1:$K$164</definedName>
    <definedName name="_xlnm.Print_Area" localSheetId="2">Resumo!$A$1:$O$21</definedName>
    <definedName name="área_destinada">Plano!$L$3:$L$4</definedName>
    <definedName name="Categorias">Plano!$A$2:$G$2</definedName>
    <definedName name="Gastos_com_Pessoal">Plano!$D$3:$D$33</definedName>
    <definedName name="Gastos_Gerais">Plano!$E$3:$E$64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_xlnm.Print_Titles" localSheetId="6">'Analítico Cp.'!$3:$4</definedName>
    <definedName name="_xlnm.Print_Titles" localSheetId="5">'Analítico Cx.'!$3:$4</definedName>
    <definedName name="_xlnm.Print_Titles" localSheetId="8">Bens!$3:$4</definedName>
    <definedName name="_xlnm.Print_Titles" localSheetId="9">'Comp.'!$3:$4</definedName>
    <definedName name="_xlnm.Print_Titles" localSheetId="10">'Diário 1º PA'!$A:$A,'Diário 1º PA'!$2:$3</definedName>
    <definedName name="_xlnm.Print_Titles" localSheetId="11">'Diário 2º PA'!$A:$A,'Diário 2º PA'!$2:$3</definedName>
    <definedName name="_xlnm.Print_Titles" localSheetId="12">'Diário 3º PA'!$A:$A,'Diário 3º PA'!$2:$3</definedName>
    <definedName name="_xlnm.Print_Titles" localSheetId="13">'Diário 4º PA'!$A:$A,'Diário 4º PA'!$2:$3</definedName>
    <definedName name="_xlnm.Print_Titles" localSheetId="14">Reserva!$A:$A,Reserva!$2:$3</definedName>
    <definedName name="_xlnm.Print_Titles" localSheetId="2">Resumo!$3:$3</definedName>
    <definedName name="Transferência_para_Reserva_de_Recursos">Plano!$G$2:$G$2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62" l="1"/>
  <c r="J6" i="62"/>
  <c r="J7" i="62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J41" i="62"/>
  <c r="J42" i="62"/>
  <c r="J43" i="62"/>
  <c r="J44" i="62"/>
  <c r="J45" i="62"/>
  <c r="J46" i="62"/>
  <c r="J47" i="62"/>
  <c r="J48" i="62"/>
  <c r="J49" i="62"/>
  <c r="J50" i="62"/>
  <c r="J51" i="62"/>
  <c r="J52" i="62"/>
  <c r="J53" i="62"/>
  <c r="J54" i="62"/>
  <c r="J55" i="62"/>
  <c r="J56" i="62"/>
  <c r="J57" i="62"/>
  <c r="J58" i="62"/>
  <c r="J59" i="62"/>
  <c r="J60" i="62"/>
  <c r="J61" i="62"/>
  <c r="J62" i="62"/>
  <c r="J63" i="62"/>
  <c r="J64" i="62"/>
  <c r="J65" i="62"/>
  <c r="J66" i="62"/>
  <c r="J67" i="62"/>
  <c r="J68" i="62"/>
  <c r="J69" i="62"/>
  <c r="J70" i="62"/>
  <c r="J71" i="62"/>
  <c r="J72" i="62"/>
  <c r="J73" i="62"/>
  <c r="J74" i="62"/>
  <c r="J75" i="62"/>
  <c r="J76" i="62"/>
  <c r="J77" i="62"/>
  <c r="J78" i="62"/>
  <c r="J79" i="62"/>
  <c r="J80" i="62"/>
  <c r="J81" i="62"/>
  <c r="J82" i="62"/>
  <c r="J83" i="62"/>
  <c r="J84" i="62"/>
  <c r="J85" i="62"/>
  <c r="J86" i="62"/>
  <c r="J87" i="62"/>
  <c r="J88" i="62"/>
  <c r="J89" i="62"/>
  <c r="J90" i="62"/>
  <c r="J91" i="62"/>
  <c r="J92" i="62"/>
  <c r="J93" i="62"/>
  <c r="J94" i="62"/>
  <c r="J95" i="62"/>
  <c r="J96" i="62"/>
  <c r="J97" i="62"/>
  <c r="J98" i="62"/>
  <c r="J99" i="62"/>
  <c r="J100" i="62"/>
  <c r="J101" i="62"/>
  <c r="J102" i="62"/>
  <c r="J103" i="62"/>
  <c r="J104" i="62"/>
  <c r="J105" i="62"/>
  <c r="J106" i="62"/>
  <c r="J107" i="62"/>
  <c r="J108" i="62"/>
  <c r="J109" i="62"/>
  <c r="J110" i="62"/>
  <c r="J111" i="62"/>
  <c r="J112" i="62"/>
  <c r="J113" i="62"/>
  <c r="J114" i="62"/>
  <c r="J115" i="62"/>
  <c r="J116" i="62"/>
  <c r="J117" i="62"/>
  <c r="J118" i="62"/>
  <c r="J119" i="62"/>
  <c r="J120" i="62"/>
  <c r="J121" i="62"/>
  <c r="J122" i="62"/>
  <c r="J123" i="62"/>
  <c r="J124" i="62"/>
  <c r="J125" i="62"/>
  <c r="J126" i="62"/>
  <c r="J127" i="62"/>
  <c r="J128" i="62"/>
  <c r="J129" i="62"/>
  <c r="J130" i="62"/>
  <c r="J5" i="61"/>
  <c r="J6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J32" i="61"/>
  <c r="J33" i="61"/>
  <c r="J34" i="61"/>
  <c r="J35" i="61"/>
  <c r="J36" i="61"/>
  <c r="J37" i="61"/>
  <c r="J38" i="61"/>
  <c r="J39" i="61"/>
  <c r="J40" i="61"/>
  <c r="J41" i="61"/>
  <c r="J42" i="61"/>
  <c r="J43" i="61"/>
  <c r="J44" i="61"/>
  <c r="J45" i="61"/>
  <c r="J46" i="61"/>
  <c r="J47" i="61"/>
  <c r="J48" i="61"/>
  <c r="J49" i="61"/>
  <c r="J50" i="61"/>
  <c r="J51" i="61"/>
  <c r="J52" i="61"/>
  <c r="J53" i="61"/>
  <c r="J54" i="61"/>
  <c r="J55" i="61"/>
  <c r="J56" i="61"/>
  <c r="J57" i="61"/>
  <c r="J58" i="61"/>
  <c r="J59" i="61"/>
  <c r="J60" i="61"/>
  <c r="J61" i="61"/>
  <c r="J62" i="61"/>
  <c r="J63" i="61"/>
  <c r="J64" i="61"/>
  <c r="J65" i="61"/>
  <c r="J66" i="61"/>
  <c r="J67" i="61"/>
  <c r="J68" i="61"/>
  <c r="J69" i="61"/>
  <c r="J70" i="61"/>
  <c r="J71" i="61"/>
  <c r="J72" i="61"/>
  <c r="J73" i="61"/>
  <c r="J74" i="61"/>
  <c r="J75" i="61"/>
  <c r="J76" i="61"/>
  <c r="J77" i="61"/>
  <c r="J78" i="61"/>
  <c r="J79" i="61"/>
  <c r="J80" i="61"/>
  <c r="J81" i="61"/>
  <c r="J82" i="61"/>
  <c r="J83" i="61"/>
  <c r="J84" i="61"/>
  <c r="A112" i="62"/>
  <c r="A111" i="62"/>
  <c r="A110" i="62"/>
  <c r="A109" i="62"/>
  <c r="A108" i="62"/>
  <c r="A107" i="62"/>
  <c r="A106" i="62"/>
  <c r="A105" i="62"/>
  <c r="A104" i="62"/>
  <c r="A103" i="62"/>
  <c r="A102" i="62"/>
  <c r="A101" i="62"/>
  <c r="A100" i="62"/>
  <c r="A99" i="62"/>
  <c r="A98" i="62"/>
  <c r="A97" i="62"/>
  <c r="A96" i="62"/>
  <c r="A95" i="62"/>
  <c r="A94" i="62"/>
  <c r="A93" i="62"/>
  <c r="A92" i="62"/>
  <c r="A91" i="62"/>
  <c r="A90" i="62"/>
  <c r="A89" i="62"/>
  <c r="A88" i="62"/>
  <c r="A87" i="62"/>
  <c r="A86" i="62"/>
  <c r="A80" i="62"/>
  <c r="A81" i="62"/>
  <c r="A82" i="62"/>
  <c r="A83" i="62"/>
  <c r="A84" i="62"/>
  <c r="A85" i="62"/>
  <c r="A79" i="62"/>
  <c r="A78" i="62"/>
  <c r="A77" i="62" l="1"/>
  <c r="A76" i="62"/>
  <c r="A75" i="62"/>
  <c r="A74" i="62"/>
  <c r="A73" i="62"/>
  <c r="A72" i="62"/>
  <c r="A71" i="62"/>
  <c r="A70" i="62"/>
  <c r="A69" i="62"/>
  <c r="A68" i="62"/>
  <c r="A67" i="62"/>
  <c r="A66" i="62"/>
  <c r="A12" i="62"/>
  <c r="A13" i="62"/>
  <c r="A65" i="62"/>
  <c r="A64" i="62"/>
  <c r="A63" i="62"/>
  <c r="A62" i="62"/>
  <c r="A61" i="62"/>
  <c r="A60" i="62"/>
  <c r="A59" i="62"/>
  <c r="A56" i="62"/>
  <c r="A58" i="62"/>
  <c r="A57" i="62"/>
  <c r="A55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72" i="61"/>
  <c r="A6" i="62"/>
  <c r="A7" i="62"/>
  <c r="A8" i="62"/>
  <c r="A9" i="62"/>
  <c r="A10" i="62"/>
  <c r="A11" i="62"/>
  <c r="A14" i="62"/>
  <c r="A15" i="62"/>
  <c r="A16" i="62"/>
  <c r="A17" i="62"/>
  <c r="A18" i="62"/>
  <c r="A19" i="62"/>
  <c r="A20" i="62"/>
  <c r="A21" i="62"/>
  <c r="A22" i="62"/>
  <c r="A23" i="62"/>
  <c r="A24" i="62"/>
  <c r="A5" i="62"/>
  <c r="J4" i="62"/>
  <c r="A4" i="62"/>
  <c r="A1" i="48"/>
  <c r="A85" i="61"/>
  <c r="A86" i="61"/>
  <c r="A87" i="61"/>
  <c r="A88" i="61"/>
  <c r="A89" i="61"/>
  <c r="A90" i="61"/>
  <c r="A91" i="61"/>
  <c r="A92" i="61"/>
  <c r="A93" i="61"/>
  <c r="A94" i="61"/>
  <c r="A95" i="61"/>
  <c r="A96" i="61"/>
  <c r="J6" i="33" l="1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" i="61"/>
  <c r="J4" i="33"/>
  <c r="J5" i="33"/>
  <c r="A2" i="63" l="1"/>
  <c r="A2" i="62"/>
  <c r="A2" i="61"/>
  <c r="A2" i="33"/>
  <c r="G1000" i="47" l="1"/>
  <c r="G999" i="47"/>
  <c r="G998" i="47"/>
  <c r="G997" i="47"/>
  <c r="G996" i="47"/>
  <c r="G995" i="47"/>
  <c r="G994" i="47"/>
  <c r="G993" i="47"/>
  <c r="G992" i="47"/>
  <c r="G991" i="47"/>
  <c r="G990" i="47"/>
  <c r="G989" i="47"/>
  <c r="G988" i="47"/>
  <c r="G987" i="47"/>
  <c r="G986" i="47"/>
  <c r="G985" i="47"/>
  <c r="G984" i="47"/>
  <c r="G983" i="47"/>
  <c r="G982" i="47"/>
  <c r="G981" i="47"/>
  <c r="G980" i="47"/>
  <c r="G979" i="47"/>
  <c r="G978" i="47"/>
  <c r="G977" i="47"/>
  <c r="G976" i="47"/>
  <c r="G975" i="47"/>
  <c r="G974" i="47"/>
  <c r="G973" i="47"/>
  <c r="G972" i="47"/>
  <c r="G971" i="47"/>
  <c r="G970" i="47"/>
  <c r="G969" i="47"/>
  <c r="G968" i="47"/>
  <c r="G967" i="47"/>
  <c r="G966" i="47"/>
  <c r="G965" i="47"/>
  <c r="G964" i="47"/>
  <c r="G963" i="47"/>
  <c r="G962" i="47"/>
  <c r="G961" i="47"/>
  <c r="G960" i="47"/>
  <c r="G959" i="47"/>
  <c r="G958" i="47"/>
  <c r="G957" i="47"/>
  <c r="G956" i="47"/>
  <c r="G955" i="47"/>
  <c r="G954" i="47"/>
  <c r="G953" i="47"/>
  <c r="G952" i="47"/>
  <c r="G951" i="47"/>
  <c r="G950" i="47"/>
  <c r="G949" i="47"/>
  <c r="G948" i="47"/>
  <c r="G947" i="47"/>
  <c r="G946" i="47"/>
  <c r="G945" i="47"/>
  <c r="G944" i="47"/>
  <c r="G943" i="47"/>
  <c r="G942" i="47"/>
  <c r="G941" i="47"/>
  <c r="G940" i="47"/>
  <c r="G939" i="47"/>
  <c r="G938" i="47"/>
  <c r="G937" i="47"/>
  <c r="G936" i="47"/>
  <c r="G935" i="47"/>
  <c r="G934" i="47"/>
  <c r="G933" i="47"/>
  <c r="G932" i="47"/>
  <c r="G931" i="47"/>
  <c r="G930" i="47"/>
  <c r="G929" i="47"/>
  <c r="G928" i="47"/>
  <c r="G927" i="47"/>
  <c r="G926" i="47"/>
  <c r="G925" i="47"/>
  <c r="G924" i="47"/>
  <c r="G923" i="47"/>
  <c r="G922" i="47"/>
  <c r="G921" i="47"/>
  <c r="G920" i="47"/>
  <c r="G919" i="47"/>
  <c r="G918" i="47"/>
  <c r="G917" i="47"/>
  <c r="G916" i="47"/>
  <c r="G915" i="47"/>
  <c r="G914" i="47"/>
  <c r="G913" i="47"/>
  <c r="G912" i="47"/>
  <c r="G911" i="47"/>
  <c r="G910" i="47"/>
  <c r="G909" i="47"/>
  <c r="G908" i="47"/>
  <c r="G907" i="47"/>
  <c r="G906" i="47"/>
  <c r="G905" i="47"/>
  <c r="G904" i="47"/>
  <c r="G903" i="47"/>
  <c r="G902" i="47"/>
  <c r="G901" i="47"/>
  <c r="G900" i="47"/>
  <c r="G899" i="47"/>
  <c r="G898" i="47"/>
  <c r="G897" i="47"/>
  <c r="G896" i="47"/>
  <c r="G895" i="47"/>
  <c r="G894" i="47"/>
  <c r="G893" i="47"/>
  <c r="G892" i="47"/>
  <c r="G891" i="47"/>
  <c r="G890" i="47"/>
  <c r="G889" i="47"/>
  <c r="G888" i="47"/>
  <c r="G887" i="47"/>
  <c r="G886" i="47"/>
  <c r="G885" i="47"/>
  <c r="G884" i="47"/>
  <c r="G883" i="47"/>
  <c r="G882" i="47"/>
  <c r="G881" i="47"/>
  <c r="G880" i="47"/>
  <c r="G879" i="47"/>
  <c r="G878" i="47"/>
  <c r="G877" i="47"/>
  <c r="G876" i="47"/>
  <c r="G875" i="47"/>
  <c r="G874" i="47"/>
  <c r="G873" i="47"/>
  <c r="G872" i="47"/>
  <c r="G871" i="47"/>
  <c r="G870" i="47"/>
  <c r="G869" i="47"/>
  <c r="G868" i="47"/>
  <c r="G867" i="47"/>
  <c r="G866" i="47"/>
  <c r="G865" i="47"/>
  <c r="G864" i="47"/>
  <c r="G863" i="47"/>
  <c r="G862" i="47"/>
  <c r="G861" i="47"/>
  <c r="G860" i="47"/>
  <c r="G859" i="47"/>
  <c r="G858" i="47"/>
  <c r="G857" i="47"/>
  <c r="G856" i="47"/>
  <c r="G855" i="47"/>
  <c r="G854" i="47"/>
  <c r="G853" i="47"/>
  <c r="G852" i="47"/>
  <c r="G851" i="47"/>
  <c r="G850" i="47"/>
  <c r="G849" i="47"/>
  <c r="G848" i="47"/>
  <c r="G847" i="47"/>
  <c r="G846" i="47"/>
  <c r="G845" i="47"/>
  <c r="G844" i="47"/>
  <c r="G843" i="47"/>
  <c r="G842" i="47"/>
  <c r="G841" i="47"/>
  <c r="G840" i="47"/>
  <c r="G839" i="47"/>
  <c r="G838" i="47"/>
  <c r="G837" i="47"/>
  <c r="G836" i="47"/>
  <c r="G835" i="47"/>
  <c r="G834" i="47"/>
  <c r="G833" i="47"/>
  <c r="G832" i="47"/>
  <c r="G831" i="47"/>
  <c r="G830" i="47"/>
  <c r="G829" i="47"/>
  <c r="G828" i="47"/>
  <c r="G827" i="47"/>
  <c r="G826" i="47"/>
  <c r="G825" i="47"/>
  <c r="G824" i="47"/>
  <c r="G823" i="47"/>
  <c r="G822" i="47"/>
  <c r="G821" i="47"/>
  <c r="G820" i="47"/>
  <c r="G819" i="47"/>
  <c r="G818" i="47"/>
  <c r="G817" i="47"/>
  <c r="G816" i="47"/>
  <c r="G815" i="47"/>
  <c r="G814" i="47"/>
  <c r="G813" i="47"/>
  <c r="G812" i="47"/>
  <c r="G811" i="47"/>
  <c r="G810" i="47"/>
  <c r="G809" i="47"/>
  <c r="G808" i="47"/>
  <c r="G807" i="47"/>
  <c r="G806" i="47"/>
  <c r="G805" i="47"/>
  <c r="G804" i="47"/>
  <c r="G803" i="47"/>
  <c r="G802" i="47"/>
  <c r="G801" i="47"/>
  <c r="G800" i="47"/>
  <c r="G799" i="47"/>
  <c r="G798" i="47"/>
  <c r="G797" i="47"/>
  <c r="G796" i="47"/>
  <c r="G795" i="47"/>
  <c r="G794" i="47"/>
  <c r="G793" i="47"/>
  <c r="G792" i="47"/>
  <c r="G791" i="47"/>
  <c r="G790" i="47"/>
  <c r="G789" i="47"/>
  <c r="G788" i="47"/>
  <c r="G787" i="47"/>
  <c r="G786" i="47"/>
  <c r="G785" i="47"/>
  <c r="G784" i="47"/>
  <c r="G783" i="47"/>
  <c r="G782" i="47"/>
  <c r="G781" i="47"/>
  <c r="G780" i="47"/>
  <c r="G779" i="47"/>
  <c r="G778" i="47"/>
  <c r="G777" i="47"/>
  <c r="G776" i="47"/>
  <c r="G775" i="47"/>
  <c r="G774" i="47"/>
  <c r="G773" i="47"/>
  <c r="G772" i="47"/>
  <c r="G771" i="47"/>
  <c r="G770" i="47"/>
  <c r="G769" i="47"/>
  <c r="G768" i="47"/>
  <c r="G767" i="47"/>
  <c r="G766" i="47"/>
  <c r="G765" i="47"/>
  <c r="G764" i="47"/>
  <c r="G763" i="47"/>
  <c r="G762" i="47"/>
  <c r="G761" i="47"/>
  <c r="G760" i="47"/>
  <c r="G759" i="47"/>
  <c r="G758" i="47"/>
  <c r="G757" i="47"/>
  <c r="G756" i="47"/>
  <c r="G755" i="47"/>
  <c r="G754" i="47"/>
  <c r="G753" i="47"/>
  <c r="G752" i="47"/>
  <c r="G751" i="47"/>
  <c r="G750" i="47"/>
  <c r="G749" i="47"/>
  <c r="G748" i="47"/>
  <c r="G747" i="47"/>
  <c r="G746" i="47"/>
  <c r="G745" i="47"/>
  <c r="G744" i="47"/>
  <c r="G743" i="47"/>
  <c r="G742" i="47"/>
  <c r="G741" i="47"/>
  <c r="G740" i="47"/>
  <c r="G739" i="47"/>
  <c r="G738" i="47"/>
  <c r="G737" i="47"/>
  <c r="G736" i="47"/>
  <c r="G735" i="47"/>
  <c r="G734" i="47"/>
  <c r="G733" i="47"/>
  <c r="G732" i="47"/>
  <c r="G731" i="47"/>
  <c r="G730" i="47"/>
  <c r="G729" i="47"/>
  <c r="G728" i="47"/>
  <c r="G727" i="47"/>
  <c r="G726" i="47"/>
  <c r="G725" i="47"/>
  <c r="G724" i="47"/>
  <c r="G723" i="47"/>
  <c r="G722" i="47"/>
  <c r="G721" i="47"/>
  <c r="G720" i="47"/>
  <c r="G719" i="47"/>
  <c r="G718" i="47"/>
  <c r="G717" i="47"/>
  <c r="G716" i="47"/>
  <c r="G715" i="47"/>
  <c r="G714" i="47"/>
  <c r="G713" i="47"/>
  <c r="G712" i="47"/>
  <c r="G711" i="47"/>
  <c r="G710" i="47"/>
  <c r="G709" i="47"/>
  <c r="G708" i="47"/>
  <c r="G707" i="47"/>
  <c r="G706" i="47"/>
  <c r="G705" i="47"/>
  <c r="G704" i="47"/>
  <c r="G703" i="47"/>
  <c r="G702" i="47"/>
  <c r="G701" i="47"/>
  <c r="G700" i="47"/>
  <c r="G699" i="47"/>
  <c r="G698" i="47"/>
  <c r="G697" i="47"/>
  <c r="G696" i="47"/>
  <c r="G695" i="47"/>
  <c r="G694" i="47"/>
  <c r="G693" i="47"/>
  <c r="G692" i="47"/>
  <c r="G691" i="47"/>
  <c r="G690" i="47"/>
  <c r="G689" i="47"/>
  <c r="G688" i="47"/>
  <c r="G687" i="47"/>
  <c r="G686" i="47"/>
  <c r="G685" i="47"/>
  <c r="G684" i="47"/>
  <c r="G683" i="47"/>
  <c r="G682" i="47"/>
  <c r="G681" i="47"/>
  <c r="G680" i="47"/>
  <c r="G679" i="47"/>
  <c r="G678" i="47"/>
  <c r="G677" i="47"/>
  <c r="G676" i="47"/>
  <c r="G675" i="47"/>
  <c r="G674" i="47"/>
  <c r="G673" i="47"/>
  <c r="G672" i="47"/>
  <c r="G671" i="47"/>
  <c r="G670" i="47"/>
  <c r="G669" i="47"/>
  <c r="G668" i="47"/>
  <c r="G667" i="47"/>
  <c r="G666" i="47"/>
  <c r="G665" i="47"/>
  <c r="G664" i="47"/>
  <c r="G663" i="47"/>
  <c r="G662" i="47"/>
  <c r="G661" i="47"/>
  <c r="G660" i="47"/>
  <c r="G659" i="47"/>
  <c r="G658" i="47"/>
  <c r="G657" i="47"/>
  <c r="G656" i="47"/>
  <c r="G655" i="47"/>
  <c r="G654" i="47"/>
  <c r="G653" i="47"/>
  <c r="G652" i="47"/>
  <c r="G651" i="47"/>
  <c r="G650" i="47"/>
  <c r="G649" i="47"/>
  <c r="G648" i="47"/>
  <c r="G647" i="47"/>
  <c r="G646" i="47"/>
  <c r="G645" i="47"/>
  <c r="G644" i="47"/>
  <c r="G643" i="47"/>
  <c r="G642" i="47"/>
  <c r="G641" i="47"/>
  <c r="G640" i="47"/>
  <c r="G639" i="47"/>
  <c r="G638" i="47"/>
  <c r="G637" i="47"/>
  <c r="G636" i="47"/>
  <c r="G635" i="47"/>
  <c r="G634" i="47"/>
  <c r="G633" i="47"/>
  <c r="G632" i="47"/>
  <c r="G631" i="47"/>
  <c r="G630" i="47"/>
  <c r="G629" i="47"/>
  <c r="G628" i="47"/>
  <c r="G627" i="47"/>
  <c r="G626" i="47"/>
  <c r="G625" i="47"/>
  <c r="G624" i="47"/>
  <c r="G623" i="47"/>
  <c r="G622" i="47"/>
  <c r="G621" i="47"/>
  <c r="G620" i="47"/>
  <c r="G619" i="47"/>
  <c r="G618" i="47"/>
  <c r="G617" i="47"/>
  <c r="G616" i="47"/>
  <c r="G615" i="47"/>
  <c r="G614" i="47"/>
  <c r="G613" i="47"/>
  <c r="G612" i="47"/>
  <c r="G611" i="47"/>
  <c r="G610" i="47"/>
  <c r="G609" i="47"/>
  <c r="G608" i="47"/>
  <c r="G607" i="47"/>
  <c r="G606" i="47"/>
  <c r="G605" i="47"/>
  <c r="G604" i="47"/>
  <c r="G603" i="47"/>
  <c r="G602" i="47"/>
  <c r="G601" i="47"/>
  <c r="G600" i="47"/>
  <c r="G599" i="47"/>
  <c r="G598" i="47"/>
  <c r="G597" i="47"/>
  <c r="G596" i="47"/>
  <c r="G595" i="47"/>
  <c r="G594" i="47"/>
  <c r="G593" i="47"/>
  <c r="G592" i="47"/>
  <c r="G591" i="47"/>
  <c r="G590" i="47"/>
  <c r="G589" i="47"/>
  <c r="G588" i="47"/>
  <c r="G587" i="47"/>
  <c r="G586" i="47"/>
  <c r="G585" i="47"/>
  <c r="G584" i="47"/>
  <c r="G583" i="47"/>
  <c r="G582" i="47"/>
  <c r="G581" i="47"/>
  <c r="G580" i="47"/>
  <c r="G579" i="47"/>
  <c r="G578" i="47"/>
  <c r="G577" i="47"/>
  <c r="G576" i="47"/>
  <c r="G575" i="47"/>
  <c r="G574" i="47"/>
  <c r="G573" i="47"/>
  <c r="G572" i="47"/>
  <c r="G571" i="47"/>
  <c r="G570" i="47"/>
  <c r="G569" i="47"/>
  <c r="G568" i="47"/>
  <c r="G567" i="47"/>
  <c r="G566" i="47"/>
  <c r="G565" i="47"/>
  <c r="G564" i="47"/>
  <c r="G563" i="47"/>
  <c r="G562" i="47"/>
  <c r="G561" i="47"/>
  <c r="G560" i="47"/>
  <c r="G559" i="47"/>
  <c r="G558" i="47"/>
  <c r="G557" i="47"/>
  <c r="G556" i="47"/>
  <c r="G555" i="47"/>
  <c r="G554" i="47"/>
  <c r="G553" i="47"/>
  <c r="G552" i="47"/>
  <c r="G551" i="47"/>
  <c r="G550" i="47"/>
  <c r="G549" i="47"/>
  <c r="G548" i="47"/>
  <c r="G547" i="47"/>
  <c r="G546" i="47"/>
  <c r="G545" i="47"/>
  <c r="G544" i="47"/>
  <c r="G543" i="47"/>
  <c r="G542" i="47"/>
  <c r="G541" i="47"/>
  <c r="G540" i="47"/>
  <c r="G539" i="47"/>
  <c r="G538" i="47"/>
  <c r="G537" i="47"/>
  <c r="G536" i="47"/>
  <c r="G535" i="47"/>
  <c r="G534" i="47"/>
  <c r="G533" i="47"/>
  <c r="G532" i="47"/>
  <c r="G531" i="47"/>
  <c r="G530" i="47"/>
  <c r="G529" i="47"/>
  <c r="G528" i="47"/>
  <c r="G527" i="47"/>
  <c r="G526" i="47"/>
  <c r="G525" i="47"/>
  <c r="G524" i="47"/>
  <c r="G523" i="47"/>
  <c r="G522" i="47"/>
  <c r="G521" i="47"/>
  <c r="G520" i="47"/>
  <c r="G519" i="47"/>
  <c r="G518" i="47"/>
  <c r="G517" i="47"/>
  <c r="G516" i="47"/>
  <c r="G515" i="47"/>
  <c r="G514" i="47"/>
  <c r="G513" i="47"/>
  <c r="G512" i="47"/>
  <c r="G511" i="47"/>
  <c r="G510" i="47"/>
  <c r="G509" i="47"/>
  <c r="G508" i="47"/>
  <c r="G507" i="47"/>
  <c r="G506" i="47"/>
  <c r="G505" i="47"/>
  <c r="G504" i="47"/>
  <c r="G503" i="47"/>
  <c r="G502" i="47"/>
  <c r="G501" i="47"/>
  <c r="G500" i="47"/>
  <c r="G499" i="47"/>
  <c r="G498" i="47"/>
  <c r="G497" i="47"/>
  <c r="G496" i="47"/>
  <c r="G495" i="47"/>
  <c r="G494" i="47"/>
  <c r="G493" i="47"/>
  <c r="G492" i="47"/>
  <c r="G491" i="47"/>
  <c r="G490" i="47"/>
  <c r="G489" i="47"/>
  <c r="G488" i="47"/>
  <c r="G487" i="47"/>
  <c r="G486" i="47"/>
  <c r="G485" i="47"/>
  <c r="G484" i="47"/>
  <c r="G483" i="47"/>
  <c r="G482" i="47"/>
  <c r="G481" i="47"/>
  <c r="G480" i="47"/>
  <c r="G479" i="47"/>
  <c r="G478" i="47"/>
  <c r="G477" i="47"/>
  <c r="G476" i="47"/>
  <c r="G475" i="47"/>
  <c r="G474" i="47"/>
  <c r="G473" i="47"/>
  <c r="G472" i="47"/>
  <c r="G471" i="47"/>
  <c r="G470" i="47"/>
  <c r="G469" i="47"/>
  <c r="G468" i="47"/>
  <c r="G467" i="47"/>
  <c r="G466" i="47"/>
  <c r="G465" i="47"/>
  <c r="G464" i="47"/>
  <c r="G463" i="47"/>
  <c r="G462" i="47"/>
  <c r="G461" i="47"/>
  <c r="G460" i="47"/>
  <c r="G459" i="47"/>
  <c r="G458" i="47"/>
  <c r="G457" i="47"/>
  <c r="G456" i="47"/>
  <c r="G455" i="47"/>
  <c r="G454" i="47"/>
  <c r="G453" i="47"/>
  <c r="G452" i="47"/>
  <c r="G451" i="47"/>
  <c r="G450" i="47"/>
  <c r="G449" i="47"/>
  <c r="G448" i="47"/>
  <c r="G447" i="47"/>
  <c r="G446" i="47"/>
  <c r="G445" i="47"/>
  <c r="G444" i="47"/>
  <c r="G443" i="47"/>
  <c r="G442" i="47"/>
  <c r="G441" i="47"/>
  <c r="G440" i="47"/>
  <c r="G439" i="47"/>
  <c r="G438" i="47"/>
  <c r="G437" i="47"/>
  <c r="G436" i="47"/>
  <c r="G435" i="47"/>
  <c r="G434" i="47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G393" i="47"/>
  <c r="G392" i="47"/>
  <c r="G391" i="47"/>
  <c r="G390" i="47"/>
  <c r="G389" i="47"/>
  <c r="G388" i="47"/>
  <c r="G387" i="47"/>
  <c r="G386" i="47"/>
  <c r="G385" i="47"/>
  <c r="G384" i="47"/>
  <c r="G383" i="47"/>
  <c r="G382" i="47"/>
  <c r="G381" i="47"/>
  <c r="G380" i="47"/>
  <c r="G379" i="47"/>
  <c r="G378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8" i="47"/>
  <c r="G357" i="47"/>
  <c r="G356" i="47"/>
  <c r="G355" i="47"/>
  <c r="G354" i="47"/>
  <c r="G353" i="47"/>
  <c r="G352" i="47"/>
  <c r="G351" i="47"/>
  <c r="G350" i="47"/>
  <c r="G349" i="47"/>
  <c r="G348" i="47"/>
  <c r="G347" i="47"/>
  <c r="G346" i="47"/>
  <c r="G345" i="47"/>
  <c r="G344" i="47"/>
  <c r="G343" i="47"/>
  <c r="G342" i="47"/>
  <c r="G341" i="47"/>
  <c r="G340" i="47"/>
  <c r="G339" i="47"/>
  <c r="G338" i="47"/>
  <c r="G337" i="47"/>
  <c r="G336" i="47"/>
  <c r="G335" i="47"/>
  <c r="G334" i="47"/>
  <c r="G333" i="47"/>
  <c r="G332" i="47"/>
  <c r="G331" i="47"/>
  <c r="G330" i="47"/>
  <c r="G329" i="47"/>
  <c r="G328" i="47"/>
  <c r="G327" i="47"/>
  <c r="G326" i="47"/>
  <c r="G325" i="47"/>
  <c r="G324" i="47"/>
  <c r="G323" i="47"/>
  <c r="G322" i="47"/>
  <c r="G321" i="47"/>
  <c r="G320" i="47"/>
  <c r="G319" i="47"/>
  <c r="G318" i="47"/>
  <c r="G317" i="47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C33" i="43" l="1"/>
  <c r="D33" i="43"/>
  <c r="E33" i="43"/>
  <c r="F33" i="43"/>
  <c r="G33" i="43"/>
  <c r="H33" i="43"/>
  <c r="I33" i="43"/>
  <c r="J33" i="43"/>
  <c r="K33" i="43"/>
  <c r="L33" i="43"/>
  <c r="M33" i="43"/>
  <c r="N33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D32" i="43"/>
  <c r="E32" i="43"/>
  <c r="F32" i="43"/>
  <c r="G32" i="43"/>
  <c r="H32" i="43"/>
  <c r="I32" i="43"/>
  <c r="J32" i="43"/>
  <c r="K32" i="43"/>
  <c r="L32" i="43"/>
  <c r="M32" i="43"/>
  <c r="N32" i="43"/>
  <c r="C32" i="43"/>
  <c r="C4" i="20" l="1"/>
  <c r="D4" i="20" s="1"/>
  <c r="E4" i="20" s="1"/>
  <c r="F4" i="20" s="1"/>
  <c r="G4" i="20" s="1"/>
  <c r="H4" i="20" s="1"/>
  <c r="I4" i="20" s="1"/>
  <c r="J4" i="20" s="1"/>
  <c r="K4" i="20" s="1"/>
  <c r="L4" i="20" s="1"/>
  <c r="M4" i="20" s="1"/>
  <c r="N4" i="20" s="1"/>
  <c r="I18" i="20"/>
  <c r="D17" i="46" l="1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7" i="46"/>
  <c r="D8" i="46"/>
  <c r="D9" i="46"/>
  <c r="D10" i="46"/>
  <c r="D11" i="46"/>
  <c r="D12" i="46"/>
  <c r="D13" i="46"/>
  <c r="D14" i="46"/>
  <c r="D15" i="46"/>
  <c r="D16" i="46"/>
  <c r="J28" i="63" l="1"/>
  <c r="A28" i="63"/>
  <c r="J27" i="63"/>
  <c r="A27" i="63"/>
  <c r="J26" i="63"/>
  <c r="A26" i="63"/>
  <c r="J25" i="63"/>
  <c r="A25" i="63"/>
  <c r="J24" i="63"/>
  <c r="A24" i="63"/>
  <c r="J23" i="63"/>
  <c r="A23" i="63"/>
  <c r="J22" i="63"/>
  <c r="A22" i="63"/>
  <c r="J21" i="63"/>
  <c r="A21" i="63"/>
  <c r="J20" i="63"/>
  <c r="A20" i="63"/>
  <c r="A28" i="33"/>
  <c r="A27" i="33"/>
  <c r="A26" i="33"/>
  <c r="A25" i="33"/>
  <c r="A24" i="33"/>
  <c r="A23" i="33"/>
  <c r="A22" i="33"/>
  <c r="A21" i="33"/>
  <c r="A20" i="33"/>
  <c r="J196" i="61"/>
  <c r="A196" i="61"/>
  <c r="J195" i="61"/>
  <c r="A195" i="61"/>
  <c r="J194" i="61"/>
  <c r="A194" i="61"/>
  <c r="J193" i="61"/>
  <c r="A193" i="61"/>
  <c r="J192" i="61"/>
  <c r="A192" i="61"/>
  <c r="J191" i="61"/>
  <c r="A191" i="61"/>
  <c r="J190" i="61"/>
  <c r="A190" i="61"/>
  <c r="J189" i="61"/>
  <c r="A189" i="61"/>
  <c r="J188" i="61"/>
  <c r="A188" i="61"/>
  <c r="J187" i="61"/>
  <c r="A187" i="61"/>
  <c r="J186" i="61"/>
  <c r="A186" i="61"/>
  <c r="J185" i="61"/>
  <c r="A185" i="61"/>
  <c r="J184" i="61"/>
  <c r="A184" i="61"/>
  <c r="J183" i="61"/>
  <c r="A183" i="61"/>
  <c r="J182" i="61"/>
  <c r="A182" i="61"/>
  <c r="J181" i="61"/>
  <c r="A181" i="61"/>
  <c r="J180" i="61"/>
  <c r="A180" i="61"/>
  <c r="J179" i="61"/>
  <c r="A179" i="61"/>
  <c r="J178" i="61"/>
  <c r="A178" i="61"/>
  <c r="J177" i="61"/>
  <c r="A177" i="61"/>
  <c r="J176" i="61"/>
  <c r="A176" i="61"/>
  <c r="J175" i="61"/>
  <c r="A175" i="61"/>
  <c r="J174" i="61"/>
  <c r="A174" i="61"/>
  <c r="J173" i="61"/>
  <c r="A173" i="61"/>
  <c r="J172" i="61"/>
  <c r="A172" i="61"/>
  <c r="J171" i="61"/>
  <c r="A171" i="61"/>
  <c r="J170" i="61"/>
  <c r="A170" i="61"/>
  <c r="J169" i="61"/>
  <c r="A169" i="61"/>
  <c r="J168" i="61"/>
  <c r="A168" i="61"/>
  <c r="J167" i="61"/>
  <c r="A167" i="61"/>
  <c r="J166" i="61"/>
  <c r="A166" i="61"/>
  <c r="J165" i="61"/>
  <c r="A165" i="61"/>
  <c r="J164" i="61"/>
  <c r="A164" i="61"/>
  <c r="J163" i="61"/>
  <c r="A163" i="61"/>
  <c r="J162" i="61"/>
  <c r="A162" i="61"/>
  <c r="J161" i="61"/>
  <c r="A161" i="61"/>
  <c r="J160" i="61"/>
  <c r="A160" i="61"/>
  <c r="J159" i="61"/>
  <c r="A159" i="61"/>
  <c r="J158" i="61"/>
  <c r="A158" i="61"/>
  <c r="J157" i="61"/>
  <c r="A157" i="61"/>
  <c r="J156" i="61"/>
  <c r="A156" i="61"/>
  <c r="J155" i="61"/>
  <c r="A155" i="61"/>
  <c r="J154" i="61"/>
  <c r="A154" i="61"/>
  <c r="J153" i="61"/>
  <c r="A153" i="61"/>
  <c r="J152" i="61"/>
  <c r="A152" i="61"/>
  <c r="J151" i="61"/>
  <c r="A151" i="61"/>
  <c r="J150" i="61"/>
  <c r="A150" i="61"/>
  <c r="J149" i="61"/>
  <c r="A149" i="61"/>
  <c r="J148" i="61"/>
  <c r="A148" i="61"/>
  <c r="J147" i="61"/>
  <c r="A147" i="61"/>
  <c r="J146" i="61"/>
  <c r="A146" i="61"/>
  <c r="J145" i="61"/>
  <c r="A145" i="61"/>
  <c r="J144" i="61"/>
  <c r="A144" i="61"/>
  <c r="J143" i="61"/>
  <c r="A143" i="61"/>
  <c r="J142" i="61"/>
  <c r="A142" i="61"/>
  <c r="J141" i="61"/>
  <c r="A141" i="61"/>
  <c r="J140" i="61"/>
  <c r="A140" i="61"/>
  <c r="J139" i="61"/>
  <c r="A139" i="61"/>
  <c r="J138" i="61"/>
  <c r="A138" i="61"/>
  <c r="J137" i="61"/>
  <c r="A137" i="61"/>
  <c r="J136" i="61"/>
  <c r="A136" i="61"/>
  <c r="J135" i="61"/>
  <c r="A135" i="61"/>
  <c r="J134" i="61"/>
  <c r="A134" i="61"/>
  <c r="J133" i="61"/>
  <c r="A133" i="61"/>
  <c r="J132" i="61"/>
  <c r="A132" i="61"/>
  <c r="J131" i="61"/>
  <c r="A131" i="61"/>
  <c r="J130" i="61"/>
  <c r="A130" i="61"/>
  <c r="J129" i="61"/>
  <c r="A129" i="61"/>
  <c r="J128" i="61"/>
  <c r="A128" i="61"/>
  <c r="J127" i="61"/>
  <c r="A127" i="61"/>
  <c r="J126" i="61"/>
  <c r="A126" i="61"/>
  <c r="J125" i="61"/>
  <c r="A125" i="61"/>
  <c r="J124" i="61"/>
  <c r="A124" i="61"/>
  <c r="J123" i="61"/>
  <c r="A123" i="61"/>
  <c r="J122" i="61"/>
  <c r="A122" i="61"/>
  <c r="J121" i="61"/>
  <c r="A121" i="61"/>
  <c r="J120" i="61"/>
  <c r="A120" i="61"/>
  <c r="J119" i="61"/>
  <c r="A119" i="61"/>
  <c r="J118" i="61"/>
  <c r="A118" i="61"/>
  <c r="J117" i="61"/>
  <c r="A117" i="61"/>
  <c r="J116" i="61"/>
  <c r="A116" i="61"/>
  <c r="J115" i="61"/>
  <c r="A115" i="61"/>
  <c r="J114" i="61"/>
  <c r="A114" i="61"/>
  <c r="J113" i="61"/>
  <c r="A113" i="61"/>
  <c r="J112" i="61"/>
  <c r="A112" i="61"/>
  <c r="J111" i="61"/>
  <c r="A111" i="61"/>
  <c r="J110" i="61"/>
  <c r="A110" i="61"/>
  <c r="J109" i="61"/>
  <c r="A109" i="61"/>
  <c r="J108" i="61"/>
  <c r="A108" i="61"/>
  <c r="J107" i="61"/>
  <c r="A107" i="61"/>
  <c r="J217" i="62"/>
  <c r="A217" i="62"/>
  <c r="J216" i="62"/>
  <c r="A216" i="62"/>
  <c r="J215" i="62"/>
  <c r="A215" i="62"/>
  <c r="J214" i="62"/>
  <c r="A214" i="62"/>
  <c r="J213" i="62"/>
  <c r="A213" i="62"/>
  <c r="J212" i="62"/>
  <c r="A212" i="62"/>
  <c r="J211" i="62"/>
  <c r="A211" i="62"/>
  <c r="J210" i="62"/>
  <c r="A210" i="62"/>
  <c r="J209" i="62"/>
  <c r="A209" i="62"/>
  <c r="J208" i="62"/>
  <c r="A208" i="62"/>
  <c r="J207" i="62"/>
  <c r="A207" i="62"/>
  <c r="J206" i="62"/>
  <c r="A206" i="62"/>
  <c r="J205" i="62"/>
  <c r="A205" i="62"/>
  <c r="J204" i="62"/>
  <c r="A204" i="62"/>
  <c r="J203" i="62"/>
  <c r="A203" i="62"/>
  <c r="J202" i="62"/>
  <c r="A202" i="62"/>
  <c r="J201" i="62"/>
  <c r="A201" i="62"/>
  <c r="J200" i="62"/>
  <c r="A200" i="62"/>
  <c r="J199" i="62"/>
  <c r="A199" i="62"/>
  <c r="J198" i="62"/>
  <c r="A198" i="62"/>
  <c r="J197" i="62"/>
  <c r="A197" i="62"/>
  <c r="J196" i="62"/>
  <c r="A196" i="62"/>
  <c r="J195" i="62"/>
  <c r="A195" i="62"/>
  <c r="J194" i="62"/>
  <c r="A194" i="62"/>
  <c r="J193" i="62"/>
  <c r="A193" i="62"/>
  <c r="J192" i="62"/>
  <c r="A192" i="62"/>
  <c r="J191" i="62"/>
  <c r="A191" i="62"/>
  <c r="J190" i="62"/>
  <c r="A190" i="62"/>
  <c r="J189" i="62"/>
  <c r="A189" i="62"/>
  <c r="J188" i="62"/>
  <c r="A188" i="62"/>
  <c r="J187" i="62"/>
  <c r="A187" i="62"/>
  <c r="J186" i="62"/>
  <c r="A186" i="62"/>
  <c r="J185" i="62"/>
  <c r="A185" i="62"/>
  <c r="J184" i="62"/>
  <c r="A184" i="62"/>
  <c r="J183" i="62"/>
  <c r="A183" i="62"/>
  <c r="J182" i="62"/>
  <c r="A182" i="62"/>
  <c r="J181" i="62"/>
  <c r="A181" i="62"/>
  <c r="J180" i="62"/>
  <c r="A180" i="62"/>
  <c r="J179" i="62"/>
  <c r="A179" i="62"/>
  <c r="J178" i="62"/>
  <c r="A178" i="62"/>
  <c r="J177" i="62"/>
  <c r="A177" i="62"/>
  <c r="J176" i="62"/>
  <c r="A176" i="62"/>
  <c r="J175" i="62"/>
  <c r="A175" i="62"/>
  <c r="J174" i="62"/>
  <c r="A174" i="62"/>
  <c r="J173" i="62"/>
  <c r="A173" i="62"/>
  <c r="J172" i="62"/>
  <c r="A172" i="62"/>
  <c r="J171" i="62"/>
  <c r="A171" i="62"/>
  <c r="J170" i="62"/>
  <c r="A170" i="62"/>
  <c r="J169" i="62"/>
  <c r="A169" i="62"/>
  <c r="J168" i="62"/>
  <c r="A168" i="62"/>
  <c r="J167" i="62"/>
  <c r="A167" i="62"/>
  <c r="J166" i="62"/>
  <c r="A166" i="62"/>
  <c r="J165" i="62"/>
  <c r="A165" i="62"/>
  <c r="J164" i="62"/>
  <c r="A164" i="62"/>
  <c r="J163" i="62"/>
  <c r="A163" i="62"/>
  <c r="J162" i="62"/>
  <c r="A162" i="62"/>
  <c r="J161" i="62"/>
  <c r="A161" i="62"/>
  <c r="J160" i="62"/>
  <c r="A160" i="62"/>
  <c r="J159" i="62"/>
  <c r="A159" i="62"/>
  <c r="J158" i="62"/>
  <c r="A158" i="62"/>
  <c r="J157" i="62"/>
  <c r="A157" i="62"/>
  <c r="J156" i="62"/>
  <c r="A156" i="62"/>
  <c r="J155" i="62"/>
  <c r="A155" i="62"/>
  <c r="J154" i="62"/>
  <c r="A154" i="62"/>
  <c r="J153" i="62"/>
  <c r="A153" i="62"/>
  <c r="J152" i="62"/>
  <c r="A152" i="62"/>
  <c r="J151" i="62"/>
  <c r="A151" i="62"/>
  <c r="J150" i="62"/>
  <c r="A150" i="62"/>
  <c r="J149" i="62"/>
  <c r="A149" i="62"/>
  <c r="J148" i="62"/>
  <c r="A148" i="62"/>
  <c r="J147" i="62"/>
  <c r="A147" i="62"/>
  <c r="J146" i="62"/>
  <c r="A146" i="62"/>
  <c r="J145" i="62"/>
  <c r="A145" i="62"/>
  <c r="J144" i="62"/>
  <c r="A144" i="62"/>
  <c r="J143" i="62"/>
  <c r="A143" i="62"/>
  <c r="J142" i="62"/>
  <c r="A142" i="62"/>
  <c r="J141" i="62"/>
  <c r="A141" i="62"/>
  <c r="J140" i="62"/>
  <c r="A140" i="62"/>
  <c r="J139" i="62"/>
  <c r="A139" i="62"/>
  <c r="J138" i="62"/>
  <c r="A138" i="62"/>
  <c r="J137" i="62"/>
  <c r="A137" i="62"/>
  <c r="J136" i="62"/>
  <c r="A136" i="62"/>
  <c r="J135" i="62"/>
  <c r="A135" i="62"/>
  <c r="J134" i="62"/>
  <c r="A134" i="62"/>
  <c r="J133" i="62"/>
  <c r="A133" i="62"/>
  <c r="J132" i="62"/>
  <c r="A132" i="62"/>
  <c r="J131" i="62"/>
  <c r="A131" i="62"/>
  <c r="A130" i="62"/>
  <c r="A129" i="62"/>
  <c r="A128" i="62"/>
  <c r="J199" i="63"/>
  <c r="A199" i="63"/>
  <c r="J198" i="63"/>
  <c r="A198" i="63"/>
  <c r="J197" i="63"/>
  <c r="A197" i="63"/>
  <c r="J196" i="63"/>
  <c r="A196" i="63"/>
  <c r="J195" i="63"/>
  <c r="A195" i="63"/>
  <c r="J194" i="63"/>
  <c r="A194" i="63"/>
  <c r="J193" i="63"/>
  <c r="A193" i="63"/>
  <c r="J192" i="63"/>
  <c r="A192" i="63"/>
  <c r="J191" i="63"/>
  <c r="A191" i="63"/>
  <c r="J190" i="63"/>
  <c r="A190" i="63"/>
  <c r="J189" i="63"/>
  <c r="A189" i="63"/>
  <c r="J188" i="63"/>
  <c r="A188" i="63"/>
  <c r="J187" i="63"/>
  <c r="A187" i="63"/>
  <c r="J186" i="63"/>
  <c r="A186" i="63"/>
  <c r="J185" i="63"/>
  <c r="A185" i="63"/>
  <c r="J184" i="63"/>
  <c r="A184" i="63"/>
  <c r="J183" i="63"/>
  <c r="A183" i="63"/>
  <c r="J182" i="63"/>
  <c r="A182" i="63"/>
  <c r="J181" i="63"/>
  <c r="A181" i="63"/>
  <c r="J180" i="63"/>
  <c r="A180" i="63"/>
  <c r="J179" i="63"/>
  <c r="A179" i="63"/>
  <c r="J178" i="63"/>
  <c r="A178" i="63"/>
  <c r="J177" i="63"/>
  <c r="A177" i="63"/>
  <c r="J176" i="63"/>
  <c r="A176" i="63"/>
  <c r="J175" i="63"/>
  <c r="A175" i="63"/>
  <c r="J174" i="63"/>
  <c r="A174" i="63"/>
  <c r="J173" i="63"/>
  <c r="A173" i="63"/>
  <c r="J172" i="63"/>
  <c r="A172" i="63"/>
  <c r="J171" i="63"/>
  <c r="A171" i="63"/>
  <c r="J170" i="63"/>
  <c r="A170" i="63"/>
  <c r="J169" i="63"/>
  <c r="A169" i="63"/>
  <c r="J168" i="63"/>
  <c r="A168" i="63"/>
  <c r="J167" i="63"/>
  <c r="A167" i="63"/>
  <c r="J166" i="63"/>
  <c r="A166" i="63"/>
  <c r="J165" i="63"/>
  <c r="A165" i="63"/>
  <c r="J164" i="63"/>
  <c r="A164" i="63"/>
  <c r="J163" i="63"/>
  <c r="A163" i="63"/>
  <c r="J162" i="63"/>
  <c r="A162" i="63"/>
  <c r="J161" i="63"/>
  <c r="A161" i="63"/>
  <c r="J160" i="63"/>
  <c r="A160" i="63"/>
  <c r="J159" i="63"/>
  <c r="A159" i="63"/>
  <c r="J158" i="63"/>
  <c r="A158" i="63"/>
  <c r="J157" i="63"/>
  <c r="A157" i="63"/>
  <c r="J156" i="63"/>
  <c r="A156" i="63"/>
  <c r="J155" i="63"/>
  <c r="A155" i="63"/>
  <c r="J154" i="63"/>
  <c r="A154" i="63"/>
  <c r="J153" i="63"/>
  <c r="A153" i="63"/>
  <c r="J152" i="63"/>
  <c r="A152" i="63"/>
  <c r="J151" i="63"/>
  <c r="A151" i="63"/>
  <c r="J150" i="63"/>
  <c r="A150" i="63"/>
  <c r="J149" i="63"/>
  <c r="A149" i="63"/>
  <c r="J148" i="63"/>
  <c r="A148" i="63"/>
  <c r="J147" i="63"/>
  <c r="A147" i="63"/>
  <c r="J146" i="63"/>
  <c r="A146" i="63"/>
  <c r="J145" i="63"/>
  <c r="A145" i="63"/>
  <c r="J144" i="63"/>
  <c r="A144" i="63"/>
  <c r="J143" i="63"/>
  <c r="A143" i="63"/>
  <c r="J142" i="63"/>
  <c r="A142" i="63"/>
  <c r="J141" i="63"/>
  <c r="A141" i="63"/>
  <c r="J140" i="63"/>
  <c r="A140" i="63"/>
  <c r="J139" i="63"/>
  <c r="A139" i="63"/>
  <c r="J138" i="63"/>
  <c r="A138" i="63"/>
  <c r="J137" i="63"/>
  <c r="A137" i="63"/>
  <c r="J136" i="63"/>
  <c r="A136" i="63"/>
  <c r="J135" i="63"/>
  <c r="A135" i="63"/>
  <c r="J134" i="63"/>
  <c r="A134" i="63"/>
  <c r="J133" i="63"/>
  <c r="A133" i="63"/>
  <c r="J132" i="63"/>
  <c r="A132" i="63"/>
  <c r="J131" i="63"/>
  <c r="A131" i="63"/>
  <c r="J130" i="63"/>
  <c r="A130" i="63"/>
  <c r="J129" i="63"/>
  <c r="A129" i="63"/>
  <c r="J128" i="63"/>
  <c r="A128" i="63"/>
  <c r="J127" i="63"/>
  <c r="A127" i="63"/>
  <c r="J126" i="63"/>
  <c r="A126" i="63"/>
  <c r="J125" i="63"/>
  <c r="A125" i="63"/>
  <c r="J124" i="63"/>
  <c r="A124" i="63"/>
  <c r="J123" i="63"/>
  <c r="A123" i="63"/>
  <c r="J122" i="63"/>
  <c r="A122" i="63"/>
  <c r="J121" i="63"/>
  <c r="A121" i="63"/>
  <c r="J120" i="63"/>
  <c r="A120" i="63"/>
  <c r="J119" i="63"/>
  <c r="A119" i="63"/>
  <c r="J118" i="63"/>
  <c r="A118" i="63"/>
  <c r="J117" i="63"/>
  <c r="A117" i="63"/>
  <c r="J116" i="63"/>
  <c r="A116" i="63"/>
  <c r="J115" i="63"/>
  <c r="A115" i="63"/>
  <c r="J114" i="63"/>
  <c r="A114" i="63"/>
  <c r="J113" i="63"/>
  <c r="A113" i="63"/>
  <c r="J112" i="63"/>
  <c r="A112" i="63"/>
  <c r="J111" i="63"/>
  <c r="A111" i="63"/>
  <c r="J110" i="63"/>
  <c r="A110" i="63"/>
  <c r="J199" i="33"/>
  <c r="A199" i="33"/>
  <c r="J198" i="33"/>
  <c r="A198" i="33"/>
  <c r="J197" i="33"/>
  <c r="A197" i="33"/>
  <c r="J196" i="33"/>
  <c r="A196" i="33"/>
  <c r="J195" i="33"/>
  <c r="A195" i="33"/>
  <c r="J194" i="33"/>
  <c r="A194" i="33"/>
  <c r="J193" i="33"/>
  <c r="A193" i="33"/>
  <c r="J192" i="33"/>
  <c r="A192" i="33"/>
  <c r="J191" i="33"/>
  <c r="A191" i="33"/>
  <c r="J190" i="33"/>
  <c r="A190" i="33"/>
  <c r="J189" i="33"/>
  <c r="A189" i="33"/>
  <c r="J188" i="33"/>
  <c r="A188" i="33"/>
  <c r="J187" i="33"/>
  <c r="A187" i="33"/>
  <c r="J186" i="33"/>
  <c r="A186" i="33"/>
  <c r="J185" i="33"/>
  <c r="A185" i="33"/>
  <c r="J184" i="33"/>
  <c r="A184" i="33"/>
  <c r="J183" i="33"/>
  <c r="A183" i="33"/>
  <c r="J182" i="33"/>
  <c r="A182" i="33"/>
  <c r="J181" i="33"/>
  <c r="A181" i="33"/>
  <c r="J180" i="33"/>
  <c r="A180" i="33"/>
  <c r="J179" i="33"/>
  <c r="A179" i="33"/>
  <c r="J178" i="33"/>
  <c r="A178" i="33"/>
  <c r="J177" i="33"/>
  <c r="A177" i="33"/>
  <c r="J176" i="33"/>
  <c r="A176" i="33"/>
  <c r="J175" i="33"/>
  <c r="A175" i="33"/>
  <c r="J174" i="33"/>
  <c r="A174" i="33"/>
  <c r="J173" i="33"/>
  <c r="A173" i="33"/>
  <c r="J172" i="33"/>
  <c r="A172" i="33"/>
  <c r="J171" i="33"/>
  <c r="A171" i="33"/>
  <c r="J170" i="33"/>
  <c r="A170" i="33"/>
  <c r="J169" i="33"/>
  <c r="A169" i="33"/>
  <c r="J168" i="33"/>
  <c r="A168" i="33"/>
  <c r="J167" i="33"/>
  <c r="A167" i="33"/>
  <c r="J166" i="33"/>
  <c r="A166" i="33"/>
  <c r="J165" i="33"/>
  <c r="A165" i="33"/>
  <c r="J164" i="33"/>
  <c r="A164" i="33"/>
  <c r="J163" i="33"/>
  <c r="A163" i="33"/>
  <c r="J162" i="33"/>
  <c r="A162" i="33"/>
  <c r="J161" i="33"/>
  <c r="A161" i="33"/>
  <c r="J160" i="33"/>
  <c r="A160" i="33"/>
  <c r="J159" i="33"/>
  <c r="A159" i="33"/>
  <c r="J158" i="33"/>
  <c r="A158" i="33"/>
  <c r="J157" i="33"/>
  <c r="A157" i="33"/>
  <c r="J156" i="33"/>
  <c r="A156" i="33"/>
  <c r="J155" i="33"/>
  <c r="A155" i="33"/>
  <c r="J154" i="33"/>
  <c r="A154" i="33"/>
  <c r="J153" i="33"/>
  <c r="A153" i="33"/>
  <c r="J152" i="33"/>
  <c r="A152" i="33"/>
  <c r="J151" i="33"/>
  <c r="A151" i="33"/>
  <c r="J150" i="33"/>
  <c r="A150" i="33"/>
  <c r="J149" i="33"/>
  <c r="A149" i="33"/>
  <c r="J148" i="33"/>
  <c r="A148" i="33"/>
  <c r="J147" i="33"/>
  <c r="A147" i="33"/>
  <c r="J146" i="33"/>
  <c r="A146" i="33"/>
  <c r="J145" i="33"/>
  <c r="A145" i="33"/>
  <c r="J144" i="33"/>
  <c r="A144" i="33"/>
  <c r="J143" i="33"/>
  <c r="A143" i="33"/>
  <c r="J142" i="33"/>
  <c r="A142" i="33"/>
  <c r="J141" i="33"/>
  <c r="A141" i="33"/>
  <c r="J140" i="33"/>
  <c r="A140" i="33"/>
  <c r="J139" i="33"/>
  <c r="A139" i="33"/>
  <c r="J138" i="33"/>
  <c r="A138" i="33"/>
  <c r="J137" i="33"/>
  <c r="A137" i="33"/>
  <c r="J136" i="33"/>
  <c r="A136" i="33"/>
  <c r="J135" i="33"/>
  <c r="A135" i="33"/>
  <c r="J134" i="33"/>
  <c r="A134" i="33"/>
  <c r="J133" i="33"/>
  <c r="A133" i="33"/>
  <c r="J132" i="33"/>
  <c r="A132" i="33"/>
  <c r="J131" i="33"/>
  <c r="A131" i="33"/>
  <c r="J130" i="33"/>
  <c r="A130" i="33"/>
  <c r="J129" i="33"/>
  <c r="A129" i="33"/>
  <c r="J128" i="33"/>
  <c r="A128" i="33"/>
  <c r="J127" i="33"/>
  <c r="A127" i="33"/>
  <c r="J126" i="33"/>
  <c r="A126" i="33"/>
  <c r="J125" i="33"/>
  <c r="A125" i="33"/>
  <c r="J124" i="33"/>
  <c r="A124" i="33"/>
  <c r="J123" i="33"/>
  <c r="A123" i="33"/>
  <c r="J122" i="33"/>
  <c r="A122" i="33"/>
  <c r="J121" i="33"/>
  <c r="A121" i="33"/>
  <c r="J120" i="33"/>
  <c r="A120" i="33"/>
  <c r="J119" i="33"/>
  <c r="A119" i="33"/>
  <c r="J118" i="33"/>
  <c r="A118" i="33"/>
  <c r="J117" i="33"/>
  <c r="A117" i="33"/>
  <c r="J116" i="33"/>
  <c r="A116" i="33"/>
  <c r="J115" i="33"/>
  <c r="A115" i="33"/>
  <c r="J114" i="33"/>
  <c r="A114" i="33"/>
  <c r="J113" i="33"/>
  <c r="A113" i="33"/>
  <c r="J112" i="33"/>
  <c r="A112" i="33"/>
  <c r="J111" i="33"/>
  <c r="A111" i="33"/>
  <c r="J110" i="33"/>
  <c r="A110" i="33"/>
  <c r="A2000" i="63" l="1"/>
  <c r="A1999" i="63"/>
  <c r="A1998" i="63"/>
  <c r="A1997" i="63"/>
  <c r="A1996" i="63"/>
  <c r="A1995" i="63"/>
  <c r="A1994" i="63"/>
  <c r="A1993" i="63"/>
  <c r="A1992" i="63"/>
  <c r="A1991" i="63"/>
  <c r="A1990" i="63"/>
  <c r="A1989" i="63"/>
  <c r="A1988" i="63"/>
  <c r="A1987" i="63"/>
  <c r="A1986" i="63"/>
  <c r="A1985" i="63"/>
  <c r="A1984" i="63"/>
  <c r="A1983" i="63"/>
  <c r="A1982" i="63"/>
  <c r="A1981" i="63"/>
  <c r="A1980" i="63"/>
  <c r="A1979" i="63"/>
  <c r="A1978" i="63"/>
  <c r="A1977" i="63"/>
  <c r="A1976" i="63"/>
  <c r="A1975" i="63"/>
  <c r="A1974" i="63"/>
  <c r="A1973" i="63"/>
  <c r="A1972" i="63"/>
  <c r="A1971" i="63"/>
  <c r="A1970" i="63"/>
  <c r="A1969" i="63"/>
  <c r="A1968" i="63"/>
  <c r="A1967" i="63"/>
  <c r="A1966" i="63"/>
  <c r="A1965" i="63"/>
  <c r="A1964" i="63"/>
  <c r="A1963" i="63"/>
  <c r="A1962" i="63"/>
  <c r="A1961" i="63"/>
  <c r="A1960" i="63"/>
  <c r="A1959" i="63"/>
  <c r="A1958" i="63"/>
  <c r="A1957" i="63"/>
  <c r="A1956" i="63"/>
  <c r="A1955" i="63"/>
  <c r="A1954" i="63"/>
  <c r="A1953" i="63"/>
  <c r="A1952" i="63"/>
  <c r="A1951" i="63"/>
  <c r="A1950" i="63"/>
  <c r="A1949" i="63"/>
  <c r="A1948" i="63"/>
  <c r="A1947" i="63"/>
  <c r="A1946" i="63"/>
  <c r="A1945" i="63"/>
  <c r="A1944" i="63"/>
  <c r="A1943" i="63"/>
  <c r="A1942" i="63"/>
  <c r="A1941" i="63"/>
  <c r="A1940" i="63"/>
  <c r="A1939" i="63"/>
  <c r="A1938" i="63"/>
  <c r="A1937" i="63"/>
  <c r="A1936" i="63"/>
  <c r="A1935" i="63"/>
  <c r="A1934" i="63"/>
  <c r="A1933" i="63"/>
  <c r="A1932" i="63"/>
  <c r="A1931" i="63"/>
  <c r="A1930" i="63"/>
  <c r="A1929" i="63"/>
  <c r="A1928" i="63"/>
  <c r="A1927" i="63"/>
  <c r="A1926" i="63"/>
  <c r="A1925" i="63"/>
  <c r="A1924" i="63"/>
  <c r="A1923" i="63"/>
  <c r="A1922" i="63"/>
  <c r="A1921" i="63"/>
  <c r="A1920" i="63"/>
  <c r="A1919" i="63"/>
  <c r="A1918" i="63"/>
  <c r="A1917" i="63"/>
  <c r="A1916" i="63"/>
  <c r="A1915" i="63"/>
  <c r="A1914" i="63"/>
  <c r="A1913" i="63"/>
  <c r="A1912" i="63"/>
  <c r="A1911" i="63"/>
  <c r="A1910" i="63"/>
  <c r="A1909" i="63"/>
  <c r="A1908" i="63"/>
  <c r="A1907" i="63"/>
  <c r="A1906" i="63"/>
  <c r="A1905" i="63"/>
  <c r="A1904" i="63"/>
  <c r="A1903" i="63"/>
  <c r="A1902" i="63"/>
  <c r="A1901" i="63"/>
  <c r="A1900" i="63"/>
  <c r="A1899" i="63"/>
  <c r="A1898" i="63"/>
  <c r="A1897" i="63"/>
  <c r="A1896" i="63"/>
  <c r="A1895" i="63"/>
  <c r="A1894" i="63"/>
  <c r="A1893" i="63"/>
  <c r="A1892" i="63"/>
  <c r="A1891" i="63"/>
  <c r="A1890" i="63"/>
  <c r="A1889" i="63"/>
  <c r="A1888" i="63"/>
  <c r="A1887" i="63"/>
  <c r="A1886" i="63"/>
  <c r="A1885" i="63"/>
  <c r="A1884" i="63"/>
  <c r="A1883" i="63"/>
  <c r="A1882" i="63"/>
  <c r="A1881" i="63"/>
  <c r="A1880" i="63"/>
  <c r="A1879" i="63"/>
  <c r="A1878" i="63"/>
  <c r="A1877" i="63"/>
  <c r="A1876" i="63"/>
  <c r="A1875" i="63"/>
  <c r="A1874" i="63"/>
  <c r="A1873" i="63"/>
  <c r="A1872" i="63"/>
  <c r="A1871" i="63"/>
  <c r="A1870" i="63"/>
  <c r="A1869" i="63"/>
  <c r="A1868" i="63"/>
  <c r="A1867" i="63"/>
  <c r="A1866" i="63"/>
  <c r="A1865" i="63"/>
  <c r="A1864" i="63"/>
  <c r="A1863" i="63"/>
  <c r="A1862" i="63"/>
  <c r="A1861" i="63"/>
  <c r="A1860" i="63"/>
  <c r="A1859" i="63"/>
  <c r="A1858" i="63"/>
  <c r="A1857" i="63"/>
  <c r="A1856" i="63"/>
  <c r="A1855" i="63"/>
  <c r="A1854" i="63"/>
  <c r="A1853" i="63"/>
  <c r="A1852" i="63"/>
  <c r="A1851" i="63"/>
  <c r="A1850" i="63"/>
  <c r="A1849" i="63"/>
  <c r="A1848" i="63"/>
  <c r="A1847" i="63"/>
  <c r="A1846" i="63"/>
  <c r="A1845" i="63"/>
  <c r="A1844" i="63"/>
  <c r="A1843" i="63"/>
  <c r="A1842" i="63"/>
  <c r="A1841" i="63"/>
  <c r="A1840" i="63"/>
  <c r="A1839" i="63"/>
  <c r="A1838" i="63"/>
  <c r="A1837" i="63"/>
  <c r="A1836" i="63"/>
  <c r="A1835" i="63"/>
  <c r="A1834" i="63"/>
  <c r="A1833" i="63"/>
  <c r="A1832" i="63"/>
  <c r="A1831" i="63"/>
  <c r="A1830" i="63"/>
  <c r="A1829" i="63"/>
  <c r="A1828" i="63"/>
  <c r="A1827" i="63"/>
  <c r="A1826" i="63"/>
  <c r="A1825" i="63"/>
  <c r="A1824" i="63"/>
  <c r="A1823" i="63"/>
  <c r="A1822" i="63"/>
  <c r="A1821" i="63"/>
  <c r="A1820" i="63"/>
  <c r="A1819" i="63"/>
  <c r="A1818" i="63"/>
  <c r="A1817" i="63"/>
  <c r="A1816" i="63"/>
  <c r="A1815" i="63"/>
  <c r="A1814" i="63"/>
  <c r="A1813" i="63"/>
  <c r="A1812" i="63"/>
  <c r="A1811" i="63"/>
  <c r="A1810" i="63"/>
  <c r="A1809" i="63"/>
  <c r="A1808" i="63"/>
  <c r="A1807" i="63"/>
  <c r="A1806" i="63"/>
  <c r="A1805" i="63"/>
  <c r="A1804" i="63"/>
  <c r="A1803" i="63"/>
  <c r="A1802" i="63"/>
  <c r="A1801" i="63"/>
  <c r="A1800" i="63"/>
  <c r="A1799" i="63"/>
  <c r="A1798" i="63"/>
  <c r="A1797" i="63"/>
  <c r="A1796" i="63"/>
  <c r="A1795" i="63"/>
  <c r="A1794" i="63"/>
  <c r="A1793" i="63"/>
  <c r="A1792" i="63"/>
  <c r="A1791" i="63"/>
  <c r="A1790" i="63"/>
  <c r="A1789" i="63"/>
  <c r="A1788" i="63"/>
  <c r="A1787" i="63"/>
  <c r="A1786" i="63"/>
  <c r="A1785" i="63"/>
  <c r="A1784" i="63"/>
  <c r="A1783" i="63"/>
  <c r="A1782" i="63"/>
  <c r="A1781" i="63"/>
  <c r="A1780" i="63"/>
  <c r="A1779" i="63"/>
  <c r="A1778" i="63"/>
  <c r="A1777" i="63"/>
  <c r="A1776" i="63"/>
  <c r="A1775" i="63"/>
  <c r="A1774" i="63"/>
  <c r="A1773" i="63"/>
  <c r="A1772" i="63"/>
  <c r="A1771" i="63"/>
  <c r="A1770" i="63"/>
  <c r="A1769" i="63"/>
  <c r="A1768" i="63"/>
  <c r="A1767" i="63"/>
  <c r="A1766" i="63"/>
  <c r="A1765" i="63"/>
  <c r="A1764" i="63"/>
  <c r="A1763" i="63"/>
  <c r="A1762" i="63"/>
  <c r="A1761" i="63"/>
  <c r="A1760" i="63"/>
  <c r="A1759" i="63"/>
  <c r="A1758" i="63"/>
  <c r="A1757" i="63"/>
  <c r="A1756" i="63"/>
  <c r="A1755" i="63"/>
  <c r="A1754" i="63"/>
  <c r="A1753" i="63"/>
  <c r="A1752" i="63"/>
  <c r="A1751" i="63"/>
  <c r="A1750" i="63"/>
  <c r="A1749" i="63"/>
  <c r="A1748" i="63"/>
  <c r="A1747" i="63"/>
  <c r="A1746" i="63"/>
  <c r="A1745" i="63"/>
  <c r="A1744" i="63"/>
  <c r="A1743" i="63"/>
  <c r="A1742" i="63"/>
  <c r="A1741" i="63"/>
  <c r="A1740" i="63"/>
  <c r="A1739" i="63"/>
  <c r="A1738" i="63"/>
  <c r="A1737" i="63"/>
  <c r="A1736" i="63"/>
  <c r="A1735" i="63"/>
  <c r="A1734" i="63"/>
  <c r="A1733" i="63"/>
  <c r="A1732" i="63"/>
  <c r="A1731" i="63"/>
  <c r="A1730" i="63"/>
  <c r="A1729" i="63"/>
  <c r="A1728" i="63"/>
  <c r="A1727" i="63"/>
  <c r="A1726" i="63"/>
  <c r="A1725" i="63"/>
  <c r="A1724" i="63"/>
  <c r="A1723" i="63"/>
  <c r="A1722" i="63"/>
  <c r="A1721" i="63"/>
  <c r="A1720" i="63"/>
  <c r="A1719" i="63"/>
  <c r="A1718" i="63"/>
  <c r="A1717" i="63"/>
  <c r="A1716" i="63"/>
  <c r="A1715" i="63"/>
  <c r="A1714" i="63"/>
  <c r="A1713" i="63"/>
  <c r="A1712" i="63"/>
  <c r="A1711" i="63"/>
  <c r="A1710" i="63"/>
  <c r="A1709" i="63"/>
  <c r="A1708" i="63"/>
  <c r="A1707" i="63"/>
  <c r="A1706" i="63"/>
  <c r="A1705" i="63"/>
  <c r="A1704" i="63"/>
  <c r="A1703" i="63"/>
  <c r="A1702" i="63"/>
  <c r="A1701" i="63"/>
  <c r="A1700" i="63"/>
  <c r="A1699" i="63"/>
  <c r="A1698" i="63"/>
  <c r="A1697" i="63"/>
  <c r="A1696" i="63"/>
  <c r="A1695" i="63"/>
  <c r="A1694" i="63"/>
  <c r="A1693" i="63"/>
  <c r="A1692" i="63"/>
  <c r="A1691" i="63"/>
  <c r="A1690" i="63"/>
  <c r="A1689" i="63"/>
  <c r="A1688" i="63"/>
  <c r="A1687" i="63"/>
  <c r="A1686" i="63"/>
  <c r="A1685" i="63"/>
  <c r="A1684" i="63"/>
  <c r="A1683" i="63"/>
  <c r="A1682" i="63"/>
  <c r="A1681" i="63"/>
  <c r="A1680" i="63"/>
  <c r="A1679" i="63"/>
  <c r="A1678" i="63"/>
  <c r="A1677" i="63"/>
  <c r="A1676" i="63"/>
  <c r="A1675" i="63"/>
  <c r="A1674" i="63"/>
  <c r="A1673" i="63"/>
  <c r="A1672" i="63"/>
  <c r="A1671" i="63"/>
  <c r="A1670" i="63"/>
  <c r="A1669" i="63"/>
  <c r="A1668" i="63"/>
  <c r="A1667" i="63"/>
  <c r="A1666" i="63"/>
  <c r="A1665" i="63"/>
  <c r="A1664" i="63"/>
  <c r="A1663" i="63"/>
  <c r="A1662" i="63"/>
  <c r="A1661" i="63"/>
  <c r="A1660" i="63"/>
  <c r="A1659" i="63"/>
  <c r="A1658" i="63"/>
  <c r="A1657" i="63"/>
  <c r="A1656" i="63"/>
  <c r="A1655" i="63"/>
  <c r="A1654" i="63"/>
  <c r="A1653" i="63"/>
  <c r="A1652" i="63"/>
  <c r="A1651" i="63"/>
  <c r="A1650" i="63"/>
  <c r="A1649" i="63"/>
  <c r="A1648" i="63"/>
  <c r="A1647" i="63"/>
  <c r="A1646" i="63"/>
  <c r="A1645" i="63"/>
  <c r="A1644" i="63"/>
  <c r="A1643" i="63"/>
  <c r="A1642" i="63"/>
  <c r="A1641" i="63"/>
  <c r="A1640" i="63"/>
  <c r="A1639" i="63"/>
  <c r="A1638" i="63"/>
  <c r="A1637" i="63"/>
  <c r="A1636" i="63"/>
  <c r="A1635" i="63"/>
  <c r="A1634" i="63"/>
  <c r="A1633" i="63"/>
  <c r="A1632" i="63"/>
  <c r="A1631" i="63"/>
  <c r="A1630" i="63"/>
  <c r="A1629" i="63"/>
  <c r="A1628" i="63"/>
  <c r="A1627" i="63"/>
  <c r="A1626" i="63"/>
  <c r="A1625" i="63"/>
  <c r="A1624" i="63"/>
  <c r="A1623" i="63"/>
  <c r="A1622" i="63"/>
  <c r="A1621" i="63"/>
  <c r="A1620" i="63"/>
  <c r="A1619" i="63"/>
  <c r="A1618" i="63"/>
  <c r="A1617" i="63"/>
  <c r="A1616" i="63"/>
  <c r="A1615" i="63"/>
  <c r="A1614" i="63"/>
  <c r="A1613" i="63"/>
  <c r="A1612" i="63"/>
  <c r="A1611" i="63"/>
  <c r="A1610" i="63"/>
  <c r="A1609" i="63"/>
  <c r="A1608" i="63"/>
  <c r="A1607" i="63"/>
  <c r="A1606" i="63"/>
  <c r="A1605" i="63"/>
  <c r="A1604" i="63"/>
  <c r="A1603" i="63"/>
  <c r="A1602" i="63"/>
  <c r="A1601" i="63"/>
  <c r="A1600" i="63"/>
  <c r="A1599" i="63"/>
  <c r="A1598" i="63"/>
  <c r="A1597" i="63"/>
  <c r="A1596" i="63"/>
  <c r="A1595" i="63"/>
  <c r="A1594" i="63"/>
  <c r="A1593" i="63"/>
  <c r="A1592" i="63"/>
  <c r="A1591" i="63"/>
  <c r="A1590" i="63"/>
  <c r="A1589" i="63"/>
  <c r="A1588" i="63"/>
  <c r="A1587" i="63"/>
  <c r="A1586" i="63"/>
  <c r="A1585" i="63"/>
  <c r="A1584" i="63"/>
  <c r="A1583" i="63"/>
  <c r="A1582" i="63"/>
  <c r="A1581" i="63"/>
  <c r="A1580" i="63"/>
  <c r="A1579" i="63"/>
  <c r="A1578" i="63"/>
  <c r="A1577" i="63"/>
  <c r="A1576" i="63"/>
  <c r="A1575" i="63"/>
  <c r="A1574" i="63"/>
  <c r="A1573" i="63"/>
  <c r="A1572" i="63"/>
  <c r="A1571" i="63"/>
  <c r="A1570" i="63"/>
  <c r="A1569" i="63"/>
  <c r="A1568" i="63"/>
  <c r="A1567" i="63"/>
  <c r="A1566" i="63"/>
  <c r="A1565" i="63"/>
  <c r="A1564" i="63"/>
  <c r="A1563" i="63"/>
  <c r="A1562" i="63"/>
  <c r="A1561" i="63"/>
  <c r="A1560" i="63"/>
  <c r="A1559" i="63"/>
  <c r="A1558" i="63"/>
  <c r="A1557" i="63"/>
  <c r="A1556" i="63"/>
  <c r="A1555" i="63"/>
  <c r="A1554" i="63"/>
  <c r="A1553" i="63"/>
  <c r="A1552" i="63"/>
  <c r="A1551" i="63"/>
  <c r="A1550" i="63"/>
  <c r="A1549" i="63"/>
  <c r="A1548" i="63"/>
  <c r="A1547" i="63"/>
  <c r="A1546" i="63"/>
  <c r="A1545" i="63"/>
  <c r="A1544" i="63"/>
  <c r="A1543" i="63"/>
  <c r="A1542" i="63"/>
  <c r="A1541" i="63"/>
  <c r="A1540" i="63"/>
  <c r="A1539" i="63"/>
  <c r="A1538" i="63"/>
  <c r="A1537" i="63"/>
  <c r="A1536" i="63"/>
  <c r="A1535" i="63"/>
  <c r="A1534" i="63"/>
  <c r="A1533" i="63"/>
  <c r="A1532" i="63"/>
  <c r="A1531" i="63"/>
  <c r="A1530" i="63"/>
  <c r="A1529" i="63"/>
  <c r="A1528" i="63"/>
  <c r="A1527" i="63"/>
  <c r="A1526" i="63"/>
  <c r="A1525" i="63"/>
  <c r="A1524" i="63"/>
  <c r="A1523" i="63"/>
  <c r="A1522" i="63"/>
  <c r="A1521" i="63"/>
  <c r="A1520" i="63"/>
  <c r="A1519" i="63"/>
  <c r="A1518" i="63"/>
  <c r="A1517" i="63"/>
  <c r="A1516" i="63"/>
  <c r="A1515" i="63"/>
  <c r="A1514" i="63"/>
  <c r="A1513" i="63"/>
  <c r="A1512" i="63"/>
  <c r="A1511" i="63"/>
  <c r="A1510" i="63"/>
  <c r="A1509" i="63"/>
  <c r="A1508" i="63"/>
  <c r="A1507" i="63"/>
  <c r="A1506" i="63"/>
  <c r="A1505" i="63"/>
  <c r="A1504" i="63"/>
  <c r="A1503" i="63"/>
  <c r="A1502" i="63"/>
  <c r="A1501" i="63"/>
  <c r="A1500" i="63"/>
  <c r="A1499" i="63"/>
  <c r="A1498" i="63"/>
  <c r="A1497" i="63"/>
  <c r="A1496" i="63"/>
  <c r="A1495" i="63"/>
  <c r="A1494" i="63"/>
  <c r="A1493" i="63"/>
  <c r="A1492" i="63"/>
  <c r="A1491" i="63"/>
  <c r="A1490" i="63"/>
  <c r="A1489" i="63"/>
  <c r="A1488" i="63"/>
  <c r="A1487" i="63"/>
  <c r="A1486" i="63"/>
  <c r="A1485" i="63"/>
  <c r="A1484" i="63"/>
  <c r="A1483" i="63"/>
  <c r="A1482" i="63"/>
  <c r="A1481" i="63"/>
  <c r="A1480" i="63"/>
  <c r="A1479" i="63"/>
  <c r="A1478" i="63"/>
  <c r="A1477" i="63"/>
  <c r="A1476" i="63"/>
  <c r="A1475" i="63"/>
  <c r="A1474" i="63"/>
  <c r="A1473" i="63"/>
  <c r="A1472" i="63"/>
  <c r="A1471" i="63"/>
  <c r="A1470" i="63"/>
  <c r="A1469" i="63"/>
  <c r="A1468" i="63"/>
  <c r="A1467" i="63"/>
  <c r="A1466" i="63"/>
  <c r="A1465" i="63"/>
  <c r="A1464" i="63"/>
  <c r="A1463" i="63"/>
  <c r="A1462" i="63"/>
  <c r="A1461" i="63"/>
  <c r="A1460" i="63"/>
  <c r="A1459" i="63"/>
  <c r="A1458" i="63"/>
  <c r="A1457" i="63"/>
  <c r="A1456" i="63"/>
  <c r="A1455" i="63"/>
  <c r="A1454" i="63"/>
  <c r="A1453" i="63"/>
  <c r="A1452" i="63"/>
  <c r="A1451" i="63"/>
  <c r="A1450" i="63"/>
  <c r="A1449" i="63"/>
  <c r="A1448" i="63"/>
  <c r="A1447" i="63"/>
  <c r="A1446" i="63"/>
  <c r="A1445" i="63"/>
  <c r="A1444" i="63"/>
  <c r="A1443" i="63"/>
  <c r="A1442" i="63"/>
  <c r="A1441" i="63"/>
  <c r="A1440" i="63"/>
  <c r="A1439" i="63"/>
  <c r="A1438" i="63"/>
  <c r="A1437" i="63"/>
  <c r="A1436" i="63"/>
  <c r="A1435" i="63"/>
  <c r="A1434" i="63"/>
  <c r="A1433" i="63"/>
  <c r="A1432" i="63"/>
  <c r="A1431" i="63"/>
  <c r="A1430" i="63"/>
  <c r="A1429" i="63"/>
  <c r="A1428" i="63"/>
  <c r="A1427" i="63"/>
  <c r="A1426" i="63"/>
  <c r="A1425" i="63"/>
  <c r="A1424" i="63"/>
  <c r="A1423" i="63"/>
  <c r="A1422" i="63"/>
  <c r="A1421" i="63"/>
  <c r="A1420" i="63"/>
  <c r="A1419" i="63"/>
  <c r="A1418" i="63"/>
  <c r="A1417" i="63"/>
  <c r="A1416" i="63"/>
  <c r="A1415" i="63"/>
  <c r="A1414" i="63"/>
  <c r="A1413" i="63"/>
  <c r="A1412" i="63"/>
  <c r="A1411" i="63"/>
  <c r="A1410" i="63"/>
  <c r="A1409" i="63"/>
  <c r="A1408" i="63"/>
  <c r="A1407" i="63"/>
  <c r="A1406" i="63"/>
  <c r="A1405" i="63"/>
  <c r="A1404" i="63"/>
  <c r="A1403" i="63"/>
  <c r="A1402" i="63"/>
  <c r="A1401" i="63"/>
  <c r="A1400" i="63"/>
  <c r="A1399" i="63"/>
  <c r="A1398" i="63"/>
  <c r="A1397" i="63"/>
  <c r="A1396" i="63"/>
  <c r="A1395" i="63"/>
  <c r="A1394" i="63"/>
  <c r="A1393" i="63"/>
  <c r="A1392" i="63"/>
  <c r="A1391" i="63"/>
  <c r="A1390" i="63"/>
  <c r="A1389" i="63"/>
  <c r="A1388" i="63"/>
  <c r="A1387" i="63"/>
  <c r="A1386" i="63"/>
  <c r="A1385" i="63"/>
  <c r="A1384" i="63"/>
  <c r="A1383" i="63"/>
  <c r="A1382" i="63"/>
  <c r="A1381" i="63"/>
  <c r="A1380" i="63"/>
  <c r="A1379" i="63"/>
  <c r="A1378" i="63"/>
  <c r="A1377" i="63"/>
  <c r="A1376" i="63"/>
  <c r="A1375" i="63"/>
  <c r="A1374" i="63"/>
  <c r="A1373" i="63"/>
  <c r="A1372" i="63"/>
  <c r="A1371" i="63"/>
  <c r="A1370" i="63"/>
  <c r="A1369" i="63"/>
  <c r="A1368" i="63"/>
  <c r="A1367" i="63"/>
  <c r="A1366" i="63"/>
  <c r="A1365" i="63"/>
  <c r="A1364" i="63"/>
  <c r="A1363" i="63"/>
  <c r="A1362" i="63"/>
  <c r="A1361" i="63"/>
  <c r="A1360" i="63"/>
  <c r="A1359" i="63"/>
  <c r="A1358" i="63"/>
  <c r="A1357" i="63"/>
  <c r="A1356" i="63"/>
  <c r="A1355" i="63"/>
  <c r="A1354" i="63"/>
  <c r="A1353" i="63"/>
  <c r="A1352" i="63"/>
  <c r="A1351" i="63"/>
  <c r="A1350" i="63"/>
  <c r="A1349" i="63"/>
  <c r="A1348" i="63"/>
  <c r="A1347" i="63"/>
  <c r="A1346" i="63"/>
  <c r="A1345" i="63"/>
  <c r="A1344" i="63"/>
  <c r="A1343" i="63"/>
  <c r="A1342" i="63"/>
  <c r="A1341" i="63"/>
  <c r="A1340" i="63"/>
  <c r="A1339" i="63"/>
  <c r="A1338" i="63"/>
  <c r="A1337" i="63"/>
  <c r="A1336" i="63"/>
  <c r="A1335" i="63"/>
  <c r="A1334" i="63"/>
  <c r="A1333" i="63"/>
  <c r="A1332" i="63"/>
  <c r="A1331" i="63"/>
  <c r="A1330" i="63"/>
  <c r="A1329" i="63"/>
  <c r="A1328" i="63"/>
  <c r="A1327" i="63"/>
  <c r="A1326" i="63"/>
  <c r="A1325" i="63"/>
  <c r="A1324" i="63"/>
  <c r="A1323" i="63"/>
  <c r="A1322" i="63"/>
  <c r="A1321" i="63"/>
  <c r="A1320" i="63"/>
  <c r="A1319" i="63"/>
  <c r="A1318" i="63"/>
  <c r="A1317" i="63"/>
  <c r="A1316" i="63"/>
  <c r="A1315" i="63"/>
  <c r="A1314" i="63"/>
  <c r="A1313" i="63"/>
  <c r="A1312" i="63"/>
  <c r="A1311" i="63"/>
  <c r="A1310" i="63"/>
  <c r="A1309" i="63"/>
  <c r="A1308" i="63"/>
  <c r="A1307" i="63"/>
  <c r="A1306" i="63"/>
  <c r="A1305" i="63"/>
  <c r="A1304" i="63"/>
  <c r="A1303" i="63"/>
  <c r="A1302" i="63"/>
  <c r="A1301" i="63"/>
  <c r="A1300" i="63"/>
  <c r="A1299" i="63"/>
  <c r="A1298" i="63"/>
  <c r="A1297" i="63"/>
  <c r="A1296" i="63"/>
  <c r="A1295" i="63"/>
  <c r="A1294" i="63"/>
  <c r="A1293" i="63"/>
  <c r="A1292" i="63"/>
  <c r="A1291" i="63"/>
  <c r="A1290" i="63"/>
  <c r="A1289" i="63"/>
  <c r="A1288" i="63"/>
  <c r="A1287" i="63"/>
  <c r="A1286" i="63"/>
  <c r="A1285" i="63"/>
  <c r="A1284" i="63"/>
  <c r="A1283" i="63"/>
  <c r="A1282" i="63"/>
  <c r="A1281" i="63"/>
  <c r="A1280" i="63"/>
  <c r="A1279" i="63"/>
  <c r="A1278" i="63"/>
  <c r="A1277" i="63"/>
  <c r="A1276" i="63"/>
  <c r="A1275" i="63"/>
  <c r="A1274" i="63"/>
  <c r="A1273" i="63"/>
  <c r="A1272" i="63"/>
  <c r="A1271" i="63"/>
  <c r="A1270" i="63"/>
  <c r="A1269" i="63"/>
  <c r="A1268" i="63"/>
  <c r="A1267" i="63"/>
  <c r="A1266" i="63"/>
  <c r="A1265" i="63"/>
  <c r="A1264" i="63"/>
  <c r="A1263" i="63"/>
  <c r="A1262" i="63"/>
  <c r="A1261" i="63"/>
  <c r="A1260" i="63"/>
  <c r="A1259" i="63"/>
  <c r="A1258" i="63"/>
  <c r="A1257" i="63"/>
  <c r="A1256" i="63"/>
  <c r="A1255" i="63"/>
  <c r="A1254" i="63"/>
  <c r="A1253" i="63"/>
  <c r="A1252" i="63"/>
  <c r="A1251" i="63"/>
  <c r="A1250" i="63"/>
  <c r="A1249" i="63"/>
  <c r="A1248" i="63"/>
  <c r="A1247" i="63"/>
  <c r="A1246" i="63"/>
  <c r="A1245" i="63"/>
  <c r="A1244" i="63"/>
  <c r="A1243" i="63"/>
  <c r="A1242" i="63"/>
  <c r="A1241" i="63"/>
  <c r="A1240" i="63"/>
  <c r="A1239" i="63"/>
  <c r="A1238" i="63"/>
  <c r="A1237" i="63"/>
  <c r="A1236" i="63"/>
  <c r="A1235" i="63"/>
  <c r="A1234" i="63"/>
  <c r="A1233" i="63"/>
  <c r="A1232" i="63"/>
  <c r="A1231" i="63"/>
  <c r="A1230" i="63"/>
  <c r="A1229" i="63"/>
  <c r="A1228" i="63"/>
  <c r="A1227" i="63"/>
  <c r="A1226" i="63"/>
  <c r="A1225" i="63"/>
  <c r="A1224" i="63"/>
  <c r="A1223" i="63"/>
  <c r="A1222" i="63"/>
  <c r="A1221" i="63"/>
  <c r="A1220" i="63"/>
  <c r="A1219" i="63"/>
  <c r="A1218" i="63"/>
  <c r="A1217" i="63"/>
  <c r="A1216" i="63"/>
  <c r="A1215" i="63"/>
  <c r="A1214" i="63"/>
  <c r="A1213" i="63"/>
  <c r="A1212" i="63"/>
  <c r="A1211" i="63"/>
  <c r="A1210" i="63"/>
  <c r="A1209" i="63"/>
  <c r="A1208" i="63"/>
  <c r="A1207" i="63"/>
  <c r="A1206" i="63"/>
  <c r="A1205" i="63"/>
  <c r="A1204" i="63"/>
  <c r="A1203" i="63"/>
  <c r="A1202" i="63"/>
  <c r="A1201" i="63"/>
  <c r="A1200" i="63"/>
  <c r="A1199" i="63"/>
  <c r="A1198" i="63"/>
  <c r="A1197" i="63"/>
  <c r="A1196" i="63"/>
  <c r="A1195" i="63"/>
  <c r="A1194" i="63"/>
  <c r="A1193" i="63"/>
  <c r="A1192" i="63"/>
  <c r="A1191" i="63"/>
  <c r="A1190" i="63"/>
  <c r="A1189" i="63"/>
  <c r="A1188" i="63"/>
  <c r="A1187" i="63"/>
  <c r="A1186" i="63"/>
  <c r="A1185" i="63"/>
  <c r="A1184" i="63"/>
  <c r="A1183" i="63"/>
  <c r="A1182" i="63"/>
  <c r="A1181" i="63"/>
  <c r="A1180" i="63"/>
  <c r="A1179" i="63"/>
  <c r="A1178" i="63"/>
  <c r="A1177" i="63"/>
  <c r="A1176" i="63"/>
  <c r="A1175" i="63"/>
  <c r="A1174" i="63"/>
  <c r="A1173" i="63"/>
  <c r="A1172" i="63"/>
  <c r="A1171" i="63"/>
  <c r="A1170" i="63"/>
  <c r="A1169" i="63"/>
  <c r="A1168" i="63"/>
  <c r="A1167" i="63"/>
  <c r="A1166" i="63"/>
  <c r="A1165" i="63"/>
  <c r="A1164" i="63"/>
  <c r="A1163" i="63"/>
  <c r="A1162" i="63"/>
  <c r="A1161" i="63"/>
  <c r="A1160" i="63"/>
  <c r="A1159" i="63"/>
  <c r="A1158" i="63"/>
  <c r="A1157" i="63"/>
  <c r="A1156" i="63"/>
  <c r="A1155" i="63"/>
  <c r="A1154" i="63"/>
  <c r="A1153" i="63"/>
  <c r="A1152" i="63"/>
  <c r="A1151" i="63"/>
  <c r="A1150" i="63"/>
  <c r="A1149" i="63"/>
  <c r="A1148" i="63"/>
  <c r="A1147" i="63"/>
  <c r="A1146" i="63"/>
  <c r="A1145" i="63"/>
  <c r="A1144" i="63"/>
  <c r="A1143" i="63"/>
  <c r="A1142" i="63"/>
  <c r="A1141" i="63"/>
  <c r="A1140" i="63"/>
  <c r="A1139" i="63"/>
  <c r="A1138" i="63"/>
  <c r="A1137" i="63"/>
  <c r="A1136" i="63"/>
  <c r="A1135" i="63"/>
  <c r="A1134" i="63"/>
  <c r="A1133" i="63"/>
  <c r="A1132" i="63"/>
  <c r="A1131" i="63"/>
  <c r="A1130" i="63"/>
  <c r="A1129" i="63"/>
  <c r="A1128" i="63"/>
  <c r="A1127" i="63"/>
  <c r="A1126" i="63"/>
  <c r="A1125" i="63"/>
  <c r="A1124" i="63"/>
  <c r="A1123" i="63"/>
  <c r="A1122" i="63"/>
  <c r="A1121" i="63"/>
  <c r="A1120" i="63"/>
  <c r="A1119" i="63"/>
  <c r="A1118" i="63"/>
  <c r="A1117" i="63"/>
  <c r="A1116" i="63"/>
  <c r="A1115" i="63"/>
  <c r="A1114" i="63"/>
  <c r="A1113" i="63"/>
  <c r="A1112" i="63"/>
  <c r="A1111" i="63"/>
  <c r="A1110" i="63"/>
  <c r="A1109" i="63"/>
  <c r="A1108" i="63"/>
  <c r="A1107" i="63"/>
  <c r="A1106" i="63"/>
  <c r="A1105" i="63"/>
  <c r="A1104" i="63"/>
  <c r="A1103" i="63"/>
  <c r="A1102" i="63"/>
  <c r="A1101" i="63"/>
  <c r="A1100" i="63"/>
  <c r="A1099" i="63"/>
  <c r="A1098" i="63"/>
  <c r="A1097" i="63"/>
  <c r="A1096" i="63"/>
  <c r="A1095" i="63"/>
  <c r="A1094" i="63"/>
  <c r="A1093" i="63"/>
  <c r="A1092" i="63"/>
  <c r="A1091" i="63"/>
  <c r="A1090" i="63"/>
  <c r="A1089" i="63"/>
  <c r="A1088" i="63"/>
  <c r="A1087" i="63"/>
  <c r="A1086" i="63"/>
  <c r="A1085" i="63"/>
  <c r="A1084" i="63"/>
  <c r="A1083" i="63"/>
  <c r="A1082" i="63"/>
  <c r="A1081" i="63"/>
  <c r="A1080" i="63"/>
  <c r="A1079" i="63"/>
  <c r="A1078" i="63"/>
  <c r="A1077" i="63"/>
  <c r="A1076" i="63"/>
  <c r="A1075" i="63"/>
  <c r="A1074" i="63"/>
  <c r="A1073" i="63"/>
  <c r="A1072" i="63"/>
  <c r="A1071" i="63"/>
  <c r="A1070" i="63"/>
  <c r="A1069" i="63"/>
  <c r="A1068" i="63"/>
  <c r="A1067" i="63"/>
  <c r="A1066" i="63"/>
  <c r="A1065" i="63"/>
  <c r="A1064" i="63"/>
  <c r="A1063" i="63"/>
  <c r="A1062" i="63"/>
  <c r="A1061" i="63"/>
  <c r="A1060" i="63"/>
  <c r="A1059" i="63"/>
  <c r="A1058" i="63"/>
  <c r="A1057" i="63"/>
  <c r="A1056" i="63"/>
  <c r="A1055" i="63"/>
  <c r="A1054" i="63"/>
  <c r="A1053" i="63"/>
  <c r="A1052" i="63"/>
  <c r="A1051" i="63"/>
  <c r="A1050" i="63"/>
  <c r="A1049" i="63"/>
  <c r="A1048" i="63"/>
  <c r="A1047" i="63"/>
  <c r="A1046" i="63"/>
  <c r="A1045" i="63"/>
  <c r="A1044" i="63"/>
  <c r="A1043" i="63"/>
  <c r="A1042" i="63"/>
  <c r="A1041" i="63"/>
  <c r="A1040" i="63"/>
  <c r="A1039" i="63"/>
  <c r="A1038" i="63"/>
  <c r="A1037" i="63"/>
  <c r="A1036" i="63"/>
  <c r="A1035" i="63"/>
  <c r="A1034" i="63"/>
  <c r="A1033" i="63"/>
  <c r="A1032" i="63"/>
  <c r="A1031" i="63"/>
  <c r="A1030" i="63"/>
  <c r="A1029" i="63"/>
  <c r="A1028" i="63"/>
  <c r="A1027" i="63"/>
  <c r="A1026" i="63"/>
  <c r="A1025" i="63"/>
  <c r="A1024" i="63"/>
  <c r="A1023" i="63"/>
  <c r="A1022" i="63"/>
  <c r="A1021" i="63"/>
  <c r="A1020" i="63"/>
  <c r="A1019" i="63"/>
  <c r="A1018" i="63"/>
  <c r="A1017" i="63"/>
  <c r="A1016" i="63"/>
  <c r="A1015" i="63"/>
  <c r="A1014" i="63"/>
  <c r="A1013" i="63"/>
  <c r="A1012" i="63"/>
  <c r="A1011" i="63"/>
  <c r="A1010" i="63"/>
  <c r="A1009" i="63"/>
  <c r="A1008" i="63"/>
  <c r="A1007" i="63"/>
  <c r="A1006" i="63"/>
  <c r="A1005" i="63"/>
  <c r="A1004" i="63"/>
  <c r="A1003" i="63"/>
  <c r="A1002" i="63"/>
  <c r="A1001" i="63"/>
  <c r="A1000" i="63"/>
  <c r="A999" i="63"/>
  <c r="A998" i="63"/>
  <c r="A997" i="63"/>
  <c r="A996" i="63"/>
  <c r="A995" i="63"/>
  <c r="A994" i="63"/>
  <c r="A993" i="63"/>
  <c r="A992" i="63"/>
  <c r="A991" i="63"/>
  <c r="A990" i="63"/>
  <c r="A989" i="63"/>
  <c r="A988" i="63"/>
  <c r="A987" i="63"/>
  <c r="A986" i="63"/>
  <c r="A985" i="63"/>
  <c r="A984" i="63"/>
  <c r="A983" i="63"/>
  <c r="A982" i="63"/>
  <c r="A981" i="63"/>
  <c r="A980" i="63"/>
  <c r="A979" i="63"/>
  <c r="A978" i="63"/>
  <c r="A977" i="63"/>
  <c r="A976" i="63"/>
  <c r="A975" i="63"/>
  <c r="A974" i="63"/>
  <c r="A973" i="63"/>
  <c r="A972" i="63"/>
  <c r="A971" i="63"/>
  <c r="A970" i="63"/>
  <c r="A969" i="63"/>
  <c r="A968" i="63"/>
  <c r="A967" i="63"/>
  <c r="A966" i="63"/>
  <c r="A965" i="63"/>
  <c r="A964" i="63"/>
  <c r="A963" i="63"/>
  <c r="A962" i="63"/>
  <c r="A961" i="63"/>
  <c r="A960" i="63"/>
  <c r="A959" i="63"/>
  <c r="A958" i="63"/>
  <c r="A957" i="63"/>
  <c r="A956" i="63"/>
  <c r="A955" i="63"/>
  <c r="A954" i="63"/>
  <c r="A953" i="63"/>
  <c r="A952" i="63"/>
  <c r="A951" i="63"/>
  <c r="A950" i="63"/>
  <c r="A949" i="63"/>
  <c r="A948" i="63"/>
  <c r="A947" i="63"/>
  <c r="A946" i="63"/>
  <c r="A945" i="63"/>
  <c r="A944" i="63"/>
  <c r="A943" i="63"/>
  <c r="A942" i="63"/>
  <c r="A941" i="63"/>
  <c r="A940" i="63"/>
  <c r="A939" i="63"/>
  <c r="A938" i="63"/>
  <c r="A937" i="63"/>
  <c r="A936" i="63"/>
  <c r="A935" i="63"/>
  <c r="A934" i="63"/>
  <c r="A933" i="63"/>
  <c r="A932" i="63"/>
  <c r="A931" i="63"/>
  <c r="A930" i="63"/>
  <c r="A929" i="63"/>
  <c r="A928" i="63"/>
  <c r="A927" i="63"/>
  <c r="A926" i="63"/>
  <c r="A925" i="63"/>
  <c r="A924" i="63"/>
  <c r="A923" i="63"/>
  <c r="A922" i="63"/>
  <c r="A921" i="63"/>
  <c r="A920" i="63"/>
  <c r="A919" i="63"/>
  <c r="A918" i="63"/>
  <c r="A917" i="63"/>
  <c r="A916" i="63"/>
  <c r="A915" i="63"/>
  <c r="A914" i="63"/>
  <c r="A913" i="63"/>
  <c r="A912" i="63"/>
  <c r="A911" i="63"/>
  <c r="A910" i="63"/>
  <c r="A909" i="63"/>
  <c r="A908" i="63"/>
  <c r="A907" i="63"/>
  <c r="A906" i="63"/>
  <c r="A905" i="63"/>
  <c r="A904" i="63"/>
  <c r="A903" i="63"/>
  <c r="A902" i="63"/>
  <c r="A901" i="63"/>
  <c r="A900" i="63"/>
  <c r="A899" i="63"/>
  <c r="A898" i="63"/>
  <c r="A897" i="63"/>
  <c r="A896" i="63"/>
  <c r="A895" i="63"/>
  <c r="A894" i="63"/>
  <c r="A893" i="63"/>
  <c r="A892" i="63"/>
  <c r="A891" i="63"/>
  <c r="A890" i="63"/>
  <c r="A889" i="63"/>
  <c r="A888" i="63"/>
  <c r="A887" i="63"/>
  <c r="A886" i="63"/>
  <c r="A885" i="63"/>
  <c r="A884" i="63"/>
  <c r="A883" i="63"/>
  <c r="A882" i="63"/>
  <c r="A881" i="63"/>
  <c r="A880" i="63"/>
  <c r="A879" i="63"/>
  <c r="A878" i="63"/>
  <c r="A877" i="63"/>
  <c r="A876" i="63"/>
  <c r="A875" i="63"/>
  <c r="A874" i="63"/>
  <c r="A873" i="63"/>
  <c r="A872" i="63"/>
  <c r="A871" i="63"/>
  <c r="A870" i="63"/>
  <c r="A869" i="63"/>
  <c r="A868" i="63"/>
  <c r="A867" i="63"/>
  <c r="A866" i="63"/>
  <c r="A865" i="63"/>
  <c r="A864" i="63"/>
  <c r="A863" i="63"/>
  <c r="A862" i="63"/>
  <c r="A861" i="63"/>
  <c r="A860" i="63"/>
  <c r="A859" i="63"/>
  <c r="A858" i="63"/>
  <c r="A857" i="63"/>
  <c r="A856" i="63"/>
  <c r="A855" i="63"/>
  <c r="A854" i="63"/>
  <c r="A853" i="63"/>
  <c r="A852" i="63"/>
  <c r="A851" i="63"/>
  <c r="A850" i="63"/>
  <c r="A849" i="63"/>
  <c r="A848" i="63"/>
  <c r="A847" i="63"/>
  <c r="A846" i="63"/>
  <c r="A845" i="63"/>
  <c r="A844" i="63"/>
  <c r="A843" i="63"/>
  <c r="A842" i="63"/>
  <c r="A841" i="63"/>
  <c r="A840" i="63"/>
  <c r="A839" i="63"/>
  <c r="A838" i="63"/>
  <c r="A837" i="63"/>
  <c r="A836" i="63"/>
  <c r="A835" i="63"/>
  <c r="A834" i="63"/>
  <c r="A833" i="63"/>
  <c r="A832" i="63"/>
  <c r="A831" i="63"/>
  <c r="A830" i="63"/>
  <c r="A829" i="63"/>
  <c r="A828" i="63"/>
  <c r="A827" i="63"/>
  <c r="A826" i="63"/>
  <c r="A825" i="63"/>
  <c r="A824" i="63"/>
  <c r="A823" i="63"/>
  <c r="A822" i="63"/>
  <c r="A821" i="63"/>
  <c r="A820" i="63"/>
  <c r="A819" i="63"/>
  <c r="A818" i="63"/>
  <c r="A817" i="63"/>
  <c r="A816" i="63"/>
  <c r="A815" i="63"/>
  <c r="A814" i="63"/>
  <c r="A813" i="63"/>
  <c r="A812" i="63"/>
  <c r="A811" i="63"/>
  <c r="A810" i="63"/>
  <c r="A809" i="63"/>
  <c r="A808" i="63"/>
  <c r="A807" i="63"/>
  <c r="A806" i="63"/>
  <c r="A805" i="63"/>
  <c r="A804" i="63"/>
  <c r="A803" i="63"/>
  <c r="A802" i="63"/>
  <c r="A801" i="63"/>
  <c r="A800" i="63"/>
  <c r="A799" i="63"/>
  <c r="A798" i="63"/>
  <c r="A797" i="63"/>
  <c r="A796" i="63"/>
  <c r="A795" i="63"/>
  <c r="A794" i="63"/>
  <c r="A793" i="63"/>
  <c r="A792" i="63"/>
  <c r="A791" i="63"/>
  <c r="A790" i="63"/>
  <c r="A789" i="63"/>
  <c r="A788" i="63"/>
  <c r="A787" i="63"/>
  <c r="A786" i="63"/>
  <c r="A785" i="63"/>
  <c r="A784" i="63"/>
  <c r="A783" i="63"/>
  <c r="A782" i="63"/>
  <c r="A781" i="63"/>
  <c r="A780" i="63"/>
  <c r="A779" i="63"/>
  <c r="A778" i="63"/>
  <c r="A777" i="63"/>
  <c r="A776" i="63"/>
  <c r="A775" i="63"/>
  <c r="A774" i="63"/>
  <c r="A773" i="63"/>
  <c r="A772" i="63"/>
  <c r="A771" i="63"/>
  <c r="A770" i="63"/>
  <c r="A769" i="63"/>
  <c r="A768" i="63"/>
  <c r="A767" i="63"/>
  <c r="A766" i="63"/>
  <c r="A765" i="63"/>
  <c r="A764" i="63"/>
  <c r="A763" i="63"/>
  <c r="A762" i="63"/>
  <c r="A761" i="63"/>
  <c r="A760" i="63"/>
  <c r="A759" i="63"/>
  <c r="A758" i="63"/>
  <c r="A757" i="63"/>
  <c r="A756" i="63"/>
  <c r="A755" i="63"/>
  <c r="A754" i="63"/>
  <c r="A753" i="63"/>
  <c r="A752" i="63"/>
  <c r="A751" i="63"/>
  <c r="A750" i="63"/>
  <c r="A749" i="63"/>
  <c r="A748" i="63"/>
  <c r="A747" i="63"/>
  <c r="A746" i="63"/>
  <c r="A745" i="63"/>
  <c r="A744" i="63"/>
  <c r="A743" i="63"/>
  <c r="A742" i="63"/>
  <c r="A741" i="63"/>
  <c r="A740" i="63"/>
  <c r="A739" i="63"/>
  <c r="A738" i="63"/>
  <c r="A737" i="63"/>
  <c r="A736" i="63"/>
  <c r="A735" i="63"/>
  <c r="A734" i="63"/>
  <c r="A733" i="63"/>
  <c r="A732" i="63"/>
  <c r="A731" i="63"/>
  <c r="A730" i="63"/>
  <c r="A729" i="63"/>
  <c r="A728" i="63"/>
  <c r="A727" i="63"/>
  <c r="A726" i="63"/>
  <c r="A725" i="63"/>
  <c r="A724" i="63"/>
  <c r="A723" i="63"/>
  <c r="A722" i="63"/>
  <c r="A721" i="63"/>
  <c r="A720" i="63"/>
  <c r="A719" i="63"/>
  <c r="A718" i="63"/>
  <c r="A717" i="63"/>
  <c r="A716" i="63"/>
  <c r="A715" i="63"/>
  <c r="A714" i="63"/>
  <c r="A713" i="63"/>
  <c r="A712" i="63"/>
  <c r="A711" i="63"/>
  <c r="A710" i="63"/>
  <c r="A709" i="63"/>
  <c r="A708" i="63"/>
  <c r="A707" i="63"/>
  <c r="A706" i="63"/>
  <c r="A705" i="63"/>
  <c r="A704" i="63"/>
  <c r="A703" i="63"/>
  <c r="A702" i="63"/>
  <c r="A701" i="63"/>
  <c r="A700" i="63"/>
  <c r="A699" i="63"/>
  <c r="A698" i="63"/>
  <c r="A697" i="63"/>
  <c r="A696" i="63"/>
  <c r="A695" i="63"/>
  <c r="A694" i="63"/>
  <c r="A693" i="63"/>
  <c r="A692" i="63"/>
  <c r="A691" i="63"/>
  <c r="A690" i="63"/>
  <c r="A689" i="63"/>
  <c r="A688" i="63"/>
  <c r="A687" i="63"/>
  <c r="A686" i="63"/>
  <c r="A685" i="63"/>
  <c r="A684" i="63"/>
  <c r="A683" i="63"/>
  <c r="A682" i="63"/>
  <c r="A681" i="63"/>
  <c r="A680" i="63"/>
  <c r="A679" i="63"/>
  <c r="A678" i="63"/>
  <c r="A677" i="63"/>
  <c r="A676" i="63"/>
  <c r="A675" i="63"/>
  <c r="A674" i="63"/>
  <c r="A673" i="63"/>
  <c r="A672" i="63"/>
  <c r="A671" i="63"/>
  <c r="A670" i="63"/>
  <c r="A669" i="63"/>
  <c r="A668" i="63"/>
  <c r="A667" i="63"/>
  <c r="A666" i="63"/>
  <c r="A665" i="63"/>
  <c r="A664" i="63"/>
  <c r="A663" i="63"/>
  <c r="A662" i="63"/>
  <c r="A661" i="63"/>
  <c r="A660" i="63"/>
  <c r="A659" i="63"/>
  <c r="A658" i="63"/>
  <c r="A657" i="63"/>
  <c r="A656" i="63"/>
  <c r="A655" i="63"/>
  <c r="A654" i="63"/>
  <c r="A653" i="63"/>
  <c r="A652" i="63"/>
  <c r="A651" i="63"/>
  <c r="A650" i="63"/>
  <c r="A649" i="63"/>
  <c r="A648" i="63"/>
  <c r="A647" i="63"/>
  <c r="A646" i="63"/>
  <c r="A645" i="63"/>
  <c r="A644" i="63"/>
  <c r="A643" i="63"/>
  <c r="A642" i="63"/>
  <c r="A641" i="63"/>
  <c r="A640" i="63"/>
  <c r="A639" i="63"/>
  <c r="A638" i="63"/>
  <c r="A637" i="63"/>
  <c r="A636" i="63"/>
  <c r="A635" i="63"/>
  <c r="A634" i="63"/>
  <c r="A633" i="63"/>
  <c r="A632" i="63"/>
  <c r="A631" i="63"/>
  <c r="A630" i="63"/>
  <c r="A629" i="63"/>
  <c r="A628" i="63"/>
  <c r="A627" i="63"/>
  <c r="A626" i="63"/>
  <c r="A625" i="63"/>
  <c r="A624" i="63"/>
  <c r="A623" i="63"/>
  <c r="A622" i="63"/>
  <c r="A621" i="63"/>
  <c r="A620" i="63"/>
  <c r="A619" i="63"/>
  <c r="A618" i="63"/>
  <c r="A617" i="63"/>
  <c r="A616" i="63"/>
  <c r="A615" i="63"/>
  <c r="A614" i="63"/>
  <c r="A613" i="63"/>
  <c r="A612" i="63"/>
  <c r="A611" i="63"/>
  <c r="A610" i="63"/>
  <c r="A609" i="63"/>
  <c r="A608" i="63"/>
  <c r="A607" i="63"/>
  <c r="A606" i="63"/>
  <c r="A605" i="63"/>
  <c r="A604" i="63"/>
  <c r="A603" i="63"/>
  <c r="A602" i="63"/>
  <c r="A601" i="63"/>
  <c r="A600" i="63"/>
  <c r="A599" i="63"/>
  <c r="A598" i="63"/>
  <c r="A597" i="63"/>
  <c r="A596" i="63"/>
  <c r="A595" i="63"/>
  <c r="A594" i="63"/>
  <c r="A593" i="63"/>
  <c r="A592" i="63"/>
  <c r="A591" i="63"/>
  <c r="A590" i="63"/>
  <c r="A589" i="63"/>
  <c r="A588" i="63"/>
  <c r="A587" i="63"/>
  <c r="A586" i="63"/>
  <c r="A585" i="63"/>
  <c r="A584" i="63"/>
  <c r="A583" i="63"/>
  <c r="A582" i="63"/>
  <c r="A581" i="63"/>
  <c r="A580" i="63"/>
  <c r="A579" i="63"/>
  <c r="A578" i="63"/>
  <c r="A577" i="63"/>
  <c r="A576" i="63"/>
  <c r="A575" i="63"/>
  <c r="A574" i="63"/>
  <c r="A573" i="63"/>
  <c r="A572" i="63"/>
  <c r="A571" i="63"/>
  <c r="A570" i="63"/>
  <c r="A569" i="63"/>
  <c r="A568" i="63"/>
  <c r="A567" i="63"/>
  <c r="A566" i="63"/>
  <c r="A565" i="63"/>
  <c r="A564" i="63"/>
  <c r="A563" i="63"/>
  <c r="A562" i="63"/>
  <c r="A561" i="63"/>
  <c r="A560" i="63"/>
  <c r="A559" i="63"/>
  <c r="A558" i="63"/>
  <c r="A557" i="63"/>
  <c r="A556" i="63"/>
  <c r="A555" i="63"/>
  <c r="A554" i="63"/>
  <c r="A553" i="63"/>
  <c r="A552" i="63"/>
  <c r="A551" i="63"/>
  <c r="A550" i="63"/>
  <c r="A549" i="63"/>
  <c r="A548" i="63"/>
  <c r="A547" i="63"/>
  <c r="A546" i="63"/>
  <c r="A545" i="63"/>
  <c r="A544" i="63"/>
  <c r="A543" i="63"/>
  <c r="A542" i="63"/>
  <c r="A541" i="63"/>
  <c r="A540" i="63"/>
  <c r="A539" i="63"/>
  <c r="A538" i="63"/>
  <c r="A537" i="63"/>
  <c r="A536" i="63"/>
  <c r="A535" i="63"/>
  <c r="A534" i="63"/>
  <c r="A533" i="63"/>
  <c r="A532" i="63"/>
  <c r="A531" i="63"/>
  <c r="A530" i="63"/>
  <c r="A529" i="63"/>
  <c r="A528" i="63"/>
  <c r="A527" i="63"/>
  <c r="A526" i="63"/>
  <c r="A525" i="63"/>
  <c r="A524" i="63"/>
  <c r="A523" i="63"/>
  <c r="A522" i="63"/>
  <c r="A521" i="63"/>
  <c r="A520" i="63"/>
  <c r="A519" i="63"/>
  <c r="A518" i="63"/>
  <c r="A517" i="63"/>
  <c r="A516" i="63"/>
  <c r="A515" i="63"/>
  <c r="A514" i="63"/>
  <c r="A513" i="63"/>
  <c r="A512" i="63"/>
  <c r="A511" i="63"/>
  <c r="A510" i="63"/>
  <c r="A509" i="63"/>
  <c r="A508" i="63"/>
  <c r="A507" i="63"/>
  <c r="A506" i="63"/>
  <c r="A505" i="63"/>
  <c r="A504" i="63"/>
  <c r="A503" i="63"/>
  <c r="A502" i="63"/>
  <c r="A501" i="63"/>
  <c r="A500" i="63"/>
  <c r="A499" i="63"/>
  <c r="A498" i="63"/>
  <c r="A497" i="63"/>
  <c r="A496" i="63"/>
  <c r="A495" i="63"/>
  <c r="A494" i="63"/>
  <c r="A493" i="63"/>
  <c r="A492" i="63"/>
  <c r="A491" i="63"/>
  <c r="A490" i="63"/>
  <c r="A489" i="63"/>
  <c r="A488" i="63"/>
  <c r="A487" i="63"/>
  <c r="A486" i="63"/>
  <c r="A485" i="63"/>
  <c r="A484" i="63"/>
  <c r="A483" i="63"/>
  <c r="A482" i="63"/>
  <c r="A481" i="63"/>
  <c r="A480" i="63"/>
  <c r="A479" i="63"/>
  <c r="A478" i="63"/>
  <c r="A477" i="63"/>
  <c r="A476" i="63"/>
  <c r="A475" i="63"/>
  <c r="A474" i="63"/>
  <c r="A473" i="63"/>
  <c r="A472" i="63"/>
  <c r="A471" i="63"/>
  <c r="A470" i="63"/>
  <c r="A469" i="63"/>
  <c r="A468" i="63"/>
  <c r="A467" i="63"/>
  <c r="A466" i="63"/>
  <c r="A465" i="63"/>
  <c r="A464" i="63"/>
  <c r="A463" i="63"/>
  <c r="A462" i="63"/>
  <c r="A461" i="63"/>
  <c r="A460" i="63"/>
  <c r="A459" i="63"/>
  <c r="A458" i="63"/>
  <c r="A457" i="63"/>
  <c r="A456" i="63"/>
  <c r="A455" i="63"/>
  <c r="A454" i="63"/>
  <c r="A453" i="63"/>
  <c r="A452" i="63"/>
  <c r="A451" i="63"/>
  <c r="A450" i="63"/>
  <c r="A449" i="63"/>
  <c r="A448" i="63"/>
  <c r="A447" i="63"/>
  <c r="A446" i="63"/>
  <c r="A445" i="63"/>
  <c r="A444" i="63"/>
  <c r="A443" i="63"/>
  <c r="A442" i="63"/>
  <c r="A441" i="63"/>
  <c r="A440" i="63"/>
  <c r="A439" i="63"/>
  <c r="A438" i="63"/>
  <c r="A437" i="63"/>
  <c r="A436" i="63"/>
  <c r="A435" i="63"/>
  <c r="A434" i="63"/>
  <c r="A433" i="63"/>
  <c r="A432" i="63"/>
  <c r="A431" i="63"/>
  <c r="A430" i="63"/>
  <c r="A429" i="63"/>
  <c r="A428" i="63"/>
  <c r="A427" i="63"/>
  <c r="A426" i="63"/>
  <c r="A425" i="63"/>
  <c r="A424" i="63"/>
  <c r="A423" i="63"/>
  <c r="A422" i="63"/>
  <c r="A421" i="63"/>
  <c r="A420" i="63"/>
  <c r="A419" i="63"/>
  <c r="A418" i="63"/>
  <c r="A417" i="63"/>
  <c r="A416" i="63"/>
  <c r="A415" i="63"/>
  <c r="A414" i="63"/>
  <c r="A413" i="63"/>
  <c r="A412" i="63"/>
  <c r="A411" i="63"/>
  <c r="A410" i="63"/>
  <c r="A409" i="63"/>
  <c r="A408" i="63"/>
  <c r="A407" i="63"/>
  <c r="A406" i="63"/>
  <c r="A405" i="63"/>
  <c r="A404" i="63"/>
  <c r="A403" i="63"/>
  <c r="A402" i="63"/>
  <c r="A401" i="63"/>
  <c r="A400" i="63"/>
  <c r="A399" i="63"/>
  <c r="A398" i="63"/>
  <c r="A397" i="63"/>
  <c r="A396" i="63"/>
  <c r="A395" i="63"/>
  <c r="A394" i="63"/>
  <c r="A393" i="63"/>
  <c r="A392" i="63"/>
  <c r="A391" i="63"/>
  <c r="A390" i="63"/>
  <c r="A389" i="63"/>
  <c r="A388" i="63"/>
  <c r="A387" i="63"/>
  <c r="A386" i="63"/>
  <c r="A385" i="63"/>
  <c r="A384" i="63"/>
  <c r="A383" i="63"/>
  <c r="A382" i="63"/>
  <c r="A381" i="63"/>
  <c r="A380" i="63"/>
  <c r="A379" i="63"/>
  <c r="A378" i="63"/>
  <c r="A377" i="63"/>
  <c r="A376" i="63"/>
  <c r="A375" i="63"/>
  <c r="A374" i="63"/>
  <c r="A373" i="63"/>
  <c r="A372" i="63"/>
  <c r="A371" i="63"/>
  <c r="A370" i="63"/>
  <c r="A369" i="63"/>
  <c r="A368" i="63"/>
  <c r="A367" i="63"/>
  <c r="A366" i="63"/>
  <c r="A365" i="63"/>
  <c r="A364" i="63"/>
  <c r="A363" i="63"/>
  <c r="A362" i="63"/>
  <c r="A361" i="63"/>
  <c r="A360" i="63"/>
  <c r="A359" i="63"/>
  <c r="A358" i="63"/>
  <c r="A357" i="63"/>
  <c r="A356" i="63"/>
  <c r="A355" i="63"/>
  <c r="A354" i="63"/>
  <c r="A353" i="63"/>
  <c r="A352" i="63"/>
  <c r="A351" i="63"/>
  <c r="A350" i="63"/>
  <c r="A349" i="63"/>
  <c r="A348" i="63"/>
  <c r="A347" i="63"/>
  <c r="A346" i="63"/>
  <c r="A345" i="63"/>
  <c r="A344" i="63"/>
  <c r="A343" i="63"/>
  <c r="A342" i="63"/>
  <c r="A341" i="63"/>
  <c r="A340" i="63"/>
  <c r="A339" i="63"/>
  <c r="A338" i="63"/>
  <c r="A337" i="63"/>
  <c r="A336" i="63"/>
  <c r="A335" i="63"/>
  <c r="A334" i="63"/>
  <c r="A333" i="63"/>
  <c r="A332" i="63"/>
  <c r="A331" i="63"/>
  <c r="A330" i="63"/>
  <c r="A329" i="63"/>
  <c r="A328" i="63"/>
  <c r="A327" i="63"/>
  <c r="A326" i="63"/>
  <c r="A325" i="63"/>
  <c r="A324" i="63"/>
  <c r="A323" i="63"/>
  <c r="A322" i="63"/>
  <c r="A321" i="63"/>
  <c r="A320" i="63"/>
  <c r="A319" i="63"/>
  <c r="A318" i="63"/>
  <c r="A317" i="63"/>
  <c r="A316" i="63"/>
  <c r="A315" i="63"/>
  <c r="A314" i="63"/>
  <c r="A313" i="63"/>
  <c r="A312" i="63"/>
  <c r="A311" i="63"/>
  <c r="A310" i="63"/>
  <c r="A309" i="63"/>
  <c r="A308" i="63"/>
  <c r="A307" i="63"/>
  <c r="A306" i="63"/>
  <c r="A305" i="63"/>
  <c r="A304" i="63"/>
  <c r="A303" i="63"/>
  <c r="A302" i="63"/>
  <c r="A301" i="63"/>
  <c r="A300" i="63"/>
  <c r="A299" i="63"/>
  <c r="A298" i="63"/>
  <c r="A297" i="63"/>
  <c r="A296" i="63"/>
  <c r="A295" i="63"/>
  <c r="A294" i="63"/>
  <c r="A293" i="63"/>
  <c r="A292" i="63"/>
  <c r="A291" i="63"/>
  <c r="A290" i="63"/>
  <c r="A289" i="63"/>
  <c r="A288" i="63"/>
  <c r="A287" i="63"/>
  <c r="A286" i="63"/>
  <c r="A285" i="63"/>
  <c r="A284" i="63"/>
  <c r="A283" i="63"/>
  <c r="A282" i="63"/>
  <c r="A281" i="63"/>
  <c r="A280" i="63"/>
  <c r="A279" i="63"/>
  <c r="A278" i="63"/>
  <c r="A277" i="63"/>
  <c r="A276" i="63"/>
  <c r="A275" i="63"/>
  <c r="A274" i="63"/>
  <c r="A273" i="63"/>
  <c r="A272" i="63"/>
  <c r="A271" i="63"/>
  <c r="A270" i="63"/>
  <c r="A269" i="63"/>
  <c r="A268" i="63"/>
  <c r="A267" i="63"/>
  <c r="A266" i="63"/>
  <c r="A265" i="63"/>
  <c r="A264" i="63"/>
  <c r="A263" i="63"/>
  <c r="A262" i="63"/>
  <c r="A261" i="63"/>
  <c r="A260" i="63"/>
  <c r="A259" i="63"/>
  <c r="A258" i="63"/>
  <c r="A257" i="63"/>
  <c r="A256" i="63"/>
  <c r="A255" i="63"/>
  <c r="A254" i="63"/>
  <c r="A253" i="63"/>
  <c r="A252" i="63"/>
  <c r="A251" i="63"/>
  <c r="A250" i="63"/>
  <c r="A249" i="63"/>
  <c r="A248" i="63"/>
  <c r="A247" i="63"/>
  <c r="A246" i="63"/>
  <c r="A245" i="63"/>
  <c r="A244" i="63"/>
  <c r="A243" i="63"/>
  <c r="A242" i="63"/>
  <c r="A241" i="63"/>
  <c r="A240" i="63"/>
  <c r="A239" i="63"/>
  <c r="A238" i="63"/>
  <c r="A237" i="63"/>
  <c r="A236" i="63"/>
  <c r="A235" i="63"/>
  <c r="A234" i="63"/>
  <c r="A233" i="63"/>
  <c r="A232" i="63"/>
  <c r="A231" i="63"/>
  <c r="A230" i="63"/>
  <c r="A229" i="63"/>
  <c r="A228" i="63"/>
  <c r="A227" i="63"/>
  <c r="A226" i="63"/>
  <c r="A225" i="63"/>
  <c r="A224" i="63"/>
  <c r="A223" i="63"/>
  <c r="A222" i="63"/>
  <c r="A221" i="63"/>
  <c r="A220" i="63"/>
  <c r="A219" i="63"/>
  <c r="A218" i="63"/>
  <c r="A217" i="63"/>
  <c r="A216" i="63"/>
  <c r="A215" i="63"/>
  <c r="A214" i="63"/>
  <c r="A213" i="63"/>
  <c r="A212" i="63"/>
  <c r="A211" i="63"/>
  <c r="A210" i="63"/>
  <c r="A209" i="63"/>
  <c r="A208" i="63"/>
  <c r="A207" i="63"/>
  <c r="A206" i="63"/>
  <c r="A205" i="63"/>
  <c r="A204" i="63"/>
  <c r="A203" i="63"/>
  <c r="A202" i="63"/>
  <c r="A201" i="63"/>
  <c r="A200" i="63"/>
  <c r="A109" i="63"/>
  <c r="A108" i="63"/>
  <c r="A107" i="63"/>
  <c r="A106" i="63"/>
  <c r="A105" i="63"/>
  <c r="A104" i="63"/>
  <c r="A103" i="63"/>
  <c r="A102" i="63"/>
  <c r="A101" i="63"/>
  <c r="A100" i="63"/>
  <c r="A99" i="63"/>
  <c r="A98" i="63"/>
  <c r="A97" i="63"/>
  <c r="A96" i="63"/>
  <c r="A95" i="63"/>
  <c r="A94" i="63"/>
  <c r="A93" i="63"/>
  <c r="A92" i="63"/>
  <c r="A91" i="63"/>
  <c r="A90" i="63"/>
  <c r="A89" i="63"/>
  <c r="A88" i="63"/>
  <c r="A87" i="63"/>
  <c r="A86" i="63"/>
  <c r="A85" i="63"/>
  <c r="A84" i="63"/>
  <c r="A83" i="63"/>
  <c r="A82" i="63"/>
  <c r="A81" i="63"/>
  <c r="A80" i="63"/>
  <c r="A79" i="63"/>
  <c r="A78" i="63"/>
  <c r="A77" i="63"/>
  <c r="A76" i="63"/>
  <c r="A75" i="63"/>
  <c r="A74" i="63"/>
  <c r="A73" i="63"/>
  <c r="A72" i="63"/>
  <c r="A71" i="63"/>
  <c r="A70" i="63"/>
  <c r="A69" i="63"/>
  <c r="A68" i="63"/>
  <c r="A67" i="63"/>
  <c r="A66" i="63"/>
  <c r="A65" i="63"/>
  <c r="A64" i="63"/>
  <c r="A63" i="63"/>
  <c r="A62" i="63"/>
  <c r="A61" i="63"/>
  <c r="A60" i="63"/>
  <c r="A59" i="63"/>
  <c r="A58" i="63"/>
  <c r="A57" i="63"/>
  <c r="A56" i="63"/>
  <c r="A55" i="63"/>
  <c r="A54" i="63"/>
  <c r="A53" i="63"/>
  <c r="A52" i="63"/>
  <c r="A51" i="63"/>
  <c r="A50" i="63"/>
  <c r="A49" i="63"/>
  <c r="A48" i="63"/>
  <c r="A47" i="63"/>
  <c r="A46" i="63"/>
  <c r="A45" i="63"/>
  <c r="A44" i="63"/>
  <c r="A43" i="63"/>
  <c r="A42" i="63"/>
  <c r="A41" i="63"/>
  <c r="A40" i="63"/>
  <c r="A39" i="63"/>
  <c r="A38" i="63"/>
  <c r="A37" i="63"/>
  <c r="A36" i="63"/>
  <c r="A35" i="63"/>
  <c r="A34" i="63"/>
  <c r="A33" i="63"/>
  <c r="A32" i="63"/>
  <c r="A31" i="63"/>
  <c r="A30" i="63"/>
  <c r="A29" i="63"/>
  <c r="A19" i="63"/>
  <c r="A18" i="63"/>
  <c r="A17" i="63"/>
  <c r="A16" i="63"/>
  <c r="A15" i="63"/>
  <c r="A14" i="63"/>
  <c r="A13" i="63"/>
  <c r="A12" i="63"/>
  <c r="A11" i="63"/>
  <c r="A10" i="63"/>
  <c r="A9" i="63"/>
  <c r="A8" i="63"/>
  <c r="A7" i="63"/>
  <c r="A6" i="63"/>
  <c r="A5" i="63"/>
  <c r="A2018" i="62"/>
  <c r="A2017" i="62"/>
  <c r="A2016" i="62"/>
  <c r="A2015" i="62"/>
  <c r="A2014" i="62"/>
  <c r="A2013" i="62"/>
  <c r="A2012" i="62"/>
  <c r="A2011" i="62"/>
  <c r="A2010" i="62"/>
  <c r="A2009" i="62"/>
  <c r="A2008" i="62"/>
  <c r="A2007" i="62"/>
  <c r="A2006" i="62"/>
  <c r="A2005" i="62"/>
  <c r="A2004" i="62"/>
  <c r="A2003" i="62"/>
  <c r="A2002" i="62"/>
  <c r="A2001" i="62"/>
  <c r="A2000" i="62"/>
  <c r="A1999" i="62"/>
  <c r="A1998" i="62"/>
  <c r="A1997" i="62"/>
  <c r="A1996" i="62"/>
  <c r="A1995" i="62"/>
  <c r="A1994" i="62"/>
  <c r="A1993" i="62"/>
  <c r="A1992" i="62"/>
  <c r="A1991" i="62"/>
  <c r="A1990" i="62"/>
  <c r="A1989" i="62"/>
  <c r="A1988" i="62"/>
  <c r="A1987" i="62"/>
  <c r="A1986" i="62"/>
  <c r="A1985" i="62"/>
  <c r="A1984" i="62"/>
  <c r="A1983" i="62"/>
  <c r="A1982" i="62"/>
  <c r="A1981" i="62"/>
  <c r="A1980" i="62"/>
  <c r="A1979" i="62"/>
  <c r="A1978" i="62"/>
  <c r="A1977" i="62"/>
  <c r="A1976" i="62"/>
  <c r="A1975" i="62"/>
  <c r="A1974" i="62"/>
  <c r="A1973" i="62"/>
  <c r="A1972" i="62"/>
  <c r="A1971" i="62"/>
  <c r="A1970" i="62"/>
  <c r="A1969" i="62"/>
  <c r="A1968" i="62"/>
  <c r="A1967" i="62"/>
  <c r="A1966" i="62"/>
  <c r="A1965" i="62"/>
  <c r="A1964" i="62"/>
  <c r="A1963" i="62"/>
  <c r="A1962" i="62"/>
  <c r="A1961" i="62"/>
  <c r="A1960" i="62"/>
  <c r="A1959" i="62"/>
  <c r="A1958" i="62"/>
  <c r="A1957" i="62"/>
  <c r="A1956" i="62"/>
  <c r="A1955" i="62"/>
  <c r="A1954" i="62"/>
  <c r="A1953" i="62"/>
  <c r="A1952" i="62"/>
  <c r="A1951" i="62"/>
  <c r="A1950" i="62"/>
  <c r="A1949" i="62"/>
  <c r="A1948" i="62"/>
  <c r="A1947" i="62"/>
  <c r="A1946" i="62"/>
  <c r="A1945" i="62"/>
  <c r="A1944" i="62"/>
  <c r="A1943" i="62"/>
  <c r="A1942" i="62"/>
  <c r="A1941" i="62"/>
  <c r="A1940" i="62"/>
  <c r="A1939" i="62"/>
  <c r="A1938" i="62"/>
  <c r="A1937" i="62"/>
  <c r="A1936" i="62"/>
  <c r="A1935" i="62"/>
  <c r="A1934" i="62"/>
  <c r="A1933" i="62"/>
  <c r="A1932" i="62"/>
  <c r="A1931" i="62"/>
  <c r="A1930" i="62"/>
  <c r="A1929" i="62"/>
  <c r="A1928" i="62"/>
  <c r="A1927" i="62"/>
  <c r="A1926" i="62"/>
  <c r="A1925" i="62"/>
  <c r="A1924" i="62"/>
  <c r="A1923" i="62"/>
  <c r="A1922" i="62"/>
  <c r="A1921" i="62"/>
  <c r="A1920" i="62"/>
  <c r="A1919" i="62"/>
  <c r="A1918" i="62"/>
  <c r="A1917" i="62"/>
  <c r="A1916" i="62"/>
  <c r="A1915" i="62"/>
  <c r="A1914" i="62"/>
  <c r="A1913" i="62"/>
  <c r="A1912" i="62"/>
  <c r="A1911" i="62"/>
  <c r="A1910" i="62"/>
  <c r="A1909" i="62"/>
  <c r="A1908" i="62"/>
  <c r="A1907" i="62"/>
  <c r="A1906" i="62"/>
  <c r="A1905" i="62"/>
  <c r="A1904" i="62"/>
  <c r="A1903" i="62"/>
  <c r="A1902" i="62"/>
  <c r="A1901" i="62"/>
  <c r="A1900" i="62"/>
  <c r="A1899" i="62"/>
  <c r="A1898" i="62"/>
  <c r="A1897" i="62"/>
  <c r="A1896" i="62"/>
  <c r="A1895" i="62"/>
  <c r="A1894" i="62"/>
  <c r="A1893" i="62"/>
  <c r="A1892" i="62"/>
  <c r="A1891" i="62"/>
  <c r="A1890" i="62"/>
  <c r="A1889" i="62"/>
  <c r="A1888" i="62"/>
  <c r="A1887" i="62"/>
  <c r="A1886" i="62"/>
  <c r="A1885" i="62"/>
  <c r="A1884" i="62"/>
  <c r="A1883" i="62"/>
  <c r="A1882" i="62"/>
  <c r="A1881" i="62"/>
  <c r="A1880" i="62"/>
  <c r="A1879" i="62"/>
  <c r="A1878" i="62"/>
  <c r="A1877" i="62"/>
  <c r="A1876" i="62"/>
  <c r="A1875" i="62"/>
  <c r="A1874" i="62"/>
  <c r="A1873" i="62"/>
  <c r="A1872" i="62"/>
  <c r="A1871" i="62"/>
  <c r="A1870" i="62"/>
  <c r="A1869" i="62"/>
  <c r="A1868" i="62"/>
  <c r="A1867" i="62"/>
  <c r="A1866" i="62"/>
  <c r="A1865" i="62"/>
  <c r="A1864" i="62"/>
  <c r="A1863" i="62"/>
  <c r="A1862" i="62"/>
  <c r="A1861" i="62"/>
  <c r="A1860" i="62"/>
  <c r="A1859" i="62"/>
  <c r="A1858" i="62"/>
  <c r="A1857" i="62"/>
  <c r="A1856" i="62"/>
  <c r="A1855" i="62"/>
  <c r="A1854" i="62"/>
  <c r="A1853" i="62"/>
  <c r="A1852" i="62"/>
  <c r="A1851" i="62"/>
  <c r="A1850" i="62"/>
  <c r="A1849" i="62"/>
  <c r="A1848" i="62"/>
  <c r="A1847" i="62"/>
  <c r="A1846" i="62"/>
  <c r="A1845" i="62"/>
  <c r="A1844" i="62"/>
  <c r="A1843" i="62"/>
  <c r="A1842" i="62"/>
  <c r="A1841" i="62"/>
  <c r="A1840" i="62"/>
  <c r="A1839" i="62"/>
  <c r="A1838" i="62"/>
  <c r="A1837" i="62"/>
  <c r="A1836" i="62"/>
  <c r="A1835" i="62"/>
  <c r="A1834" i="62"/>
  <c r="A1833" i="62"/>
  <c r="A1832" i="62"/>
  <c r="A1831" i="62"/>
  <c r="A1830" i="62"/>
  <c r="A1829" i="62"/>
  <c r="A1828" i="62"/>
  <c r="A1827" i="62"/>
  <c r="A1826" i="62"/>
  <c r="A1825" i="62"/>
  <c r="A1824" i="62"/>
  <c r="A1823" i="62"/>
  <c r="A1822" i="62"/>
  <c r="A1821" i="62"/>
  <c r="A1820" i="62"/>
  <c r="A1819" i="62"/>
  <c r="A1818" i="62"/>
  <c r="A1817" i="62"/>
  <c r="A1816" i="62"/>
  <c r="A1815" i="62"/>
  <c r="A1814" i="62"/>
  <c r="A1813" i="62"/>
  <c r="A1812" i="62"/>
  <c r="A1811" i="62"/>
  <c r="A1810" i="62"/>
  <c r="A1809" i="62"/>
  <c r="A1808" i="62"/>
  <c r="A1807" i="62"/>
  <c r="A1806" i="62"/>
  <c r="A1805" i="62"/>
  <c r="A1804" i="62"/>
  <c r="A1803" i="62"/>
  <c r="A1802" i="62"/>
  <c r="A1801" i="62"/>
  <c r="A1800" i="62"/>
  <c r="A1799" i="62"/>
  <c r="A1798" i="62"/>
  <c r="A1797" i="62"/>
  <c r="A1796" i="62"/>
  <c r="A1795" i="62"/>
  <c r="A1794" i="62"/>
  <c r="A1793" i="62"/>
  <c r="A1792" i="62"/>
  <c r="A1791" i="62"/>
  <c r="A1790" i="62"/>
  <c r="A1789" i="62"/>
  <c r="A1788" i="62"/>
  <c r="A1787" i="62"/>
  <c r="A1786" i="62"/>
  <c r="A1785" i="62"/>
  <c r="A1784" i="62"/>
  <c r="A1783" i="62"/>
  <c r="A1782" i="62"/>
  <c r="A1781" i="62"/>
  <c r="A1780" i="62"/>
  <c r="A1779" i="62"/>
  <c r="A1778" i="62"/>
  <c r="A1777" i="62"/>
  <c r="A1776" i="62"/>
  <c r="A1775" i="62"/>
  <c r="A1774" i="62"/>
  <c r="A1773" i="62"/>
  <c r="A1772" i="62"/>
  <c r="A1771" i="62"/>
  <c r="A1770" i="62"/>
  <c r="A1769" i="62"/>
  <c r="A1768" i="62"/>
  <c r="A1767" i="62"/>
  <c r="A1766" i="62"/>
  <c r="A1765" i="62"/>
  <c r="A1764" i="62"/>
  <c r="A1763" i="62"/>
  <c r="A1762" i="62"/>
  <c r="A1761" i="62"/>
  <c r="A1760" i="62"/>
  <c r="A1759" i="62"/>
  <c r="A1758" i="62"/>
  <c r="A1757" i="62"/>
  <c r="A1756" i="62"/>
  <c r="A1755" i="62"/>
  <c r="A1754" i="62"/>
  <c r="A1753" i="62"/>
  <c r="A1752" i="62"/>
  <c r="A1751" i="62"/>
  <c r="A1750" i="62"/>
  <c r="A1749" i="62"/>
  <c r="A1748" i="62"/>
  <c r="A1747" i="62"/>
  <c r="A1746" i="62"/>
  <c r="A1745" i="62"/>
  <c r="A1744" i="62"/>
  <c r="A1743" i="62"/>
  <c r="A1742" i="62"/>
  <c r="A1741" i="62"/>
  <c r="A1740" i="62"/>
  <c r="A1739" i="62"/>
  <c r="A1738" i="62"/>
  <c r="A1737" i="62"/>
  <c r="A1736" i="62"/>
  <c r="A1735" i="62"/>
  <c r="A1734" i="62"/>
  <c r="A1733" i="62"/>
  <c r="A1732" i="62"/>
  <c r="A1731" i="62"/>
  <c r="A1730" i="62"/>
  <c r="A1729" i="62"/>
  <c r="A1728" i="62"/>
  <c r="A1727" i="62"/>
  <c r="A1726" i="62"/>
  <c r="A1725" i="62"/>
  <c r="A1724" i="62"/>
  <c r="A1723" i="62"/>
  <c r="A1722" i="62"/>
  <c r="A1721" i="62"/>
  <c r="A1720" i="62"/>
  <c r="A1719" i="62"/>
  <c r="A1718" i="62"/>
  <c r="A1717" i="62"/>
  <c r="A1716" i="62"/>
  <c r="A1715" i="62"/>
  <c r="A1714" i="62"/>
  <c r="A1713" i="62"/>
  <c r="A1712" i="62"/>
  <c r="A1711" i="62"/>
  <c r="A1710" i="62"/>
  <c r="A1709" i="62"/>
  <c r="A1708" i="62"/>
  <c r="A1707" i="62"/>
  <c r="A1706" i="62"/>
  <c r="A1705" i="62"/>
  <c r="A1704" i="62"/>
  <c r="A1703" i="62"/>
  <c r="A1702" i="62"/>
  <c r="A1701" i="62"/>
  <c r="A1700" i="62"/>
  <c r="A1699" i="62"/>
  <c r="A1698" i="62"/>
  <c r="A1697" i="62"/>
  <c r="A1696" i="62"/>
  <c r="A1695" i="62"/>
  <c r="A1694" i="62"/>
  <c r="A1693" i="62"/>
  <c r="A1692" i="62"/>
  <c r="A1691" i="62"/>
  <c r="A1690" i="62"/>
  <c r="A1689" i="62"/>
  <c r="A1688" i="62"/>
  <c r="A1687" i="62"/>
  <c r="A1686" i="62"/>
  <c r="A1685" i="62"/>
  <c r="A1684" i="62"/>
  <c r="A1683" i="62"/>
  <c r="A1682" i="62"/>
  <c r="A1681" i="62"/>
  <c r="A1680" i="62"/>
  <c r="A1679" i="62"/>
  <c r="A1678" i="62"/>
  <c r="A1677" i="62"/>
  <c r="A1676" i="62"/>
  <c r="A1675" i="62"/>
  <c r="A1674" i="62"/>
  <c r="A1673" i="62"/>
  <c r="A1672" i="62"/>
  <c r="A1671" i="62"/>
  <c r="A1670" i="62"/>
  <c r="A1669" i="62"/>
  <c r="A1668" i="62"/>
  <c r="A1667" i="62"/>
  <c r="A1666" i="62"/>
  <c r="A1665" i="62"/>
  <c r="A1664" i="62"/>
  <c r="A1663" i="62"/>
  <c r="A1662" i="62"/>
  <c r="A1661" i="62"/>
  <c r="A1660" i="62"/>
  <c r="A1659" i="62"/>
  <c r="A1658" i="62"/>
  <c r="A1657" i="62"/>
  <c r="A1656" i="62"/>
  <c r="A1655" i="62"/>
  <c r="A1654" i="62"/>
  <c r="A1653" i="62"/>
  <c r="A1652" i="62"/>
  <c r="A1651" i="62"/>
  <c r="A1650" i="62"/>
  <c r="A1649" i="62"/>
  <c r="A1648" i="62"/>
  <c r="A1647" i="62"/>
  <c r="A1646" i="62"/>
  <c r="A1645" i="62"/>
  <c r="A1644" i="62"/>
  <c r="A1643" i="62"/>
  <c r="A1642" i="62"/>
  <c r="A1641" i="62"/>
  <c r="A1640" i="62"/>
  <c r="A1639" i="62"/>
  <c r="A1638" i="62"/>
  <c r="A1637" i="62"/>
  <c r="A1636" i="62"/>
  <c r="A1635" i="62"/>
  <c r="A1634" i="62"/>
  <c r="A1633" i="62"/>
  <c r="A1632" i="62"/>
  <c r="A1631" i="62"/>
  <c r="A1630" i="62"/>
  <c r="A1629" i="62"/>
  <c r="A1628" i="62"/>
  <c r="A1627" i="62"/>
  <c r="A1626" i="62"/>
  <c r="A1625" i="62"/>
  <c r="A1624" i="62"/>
  <c r="A1623" i="62"/>
  <c r="A1622" i="62"/>
  <c r="A1621" i="62"/>
  <c r="A1620" i="62"/>
  <c r="A1619" i="62"/>
  <c r="A1618" i="62"/>
  <c r="A1617" i="62"/>
  <c r="A1616" i="62"/>
  <c r="A1615" i="62"/>
  <c r="A1614" i="62"/>
  <c r="A1613" i="62"/>
  <c r="A1612" i="62"/>
  <c r="A1611" i="62"/>
  <c r="A1610" i="62"/>
  <c r="A1609" i="62"/>
  <c r="A1608" i="62"/>
  <c r="A1607" i="62"/>
  <c r="A1606" i="62"/>
  <c r="A1605" i="62"/>
  <c r="A1604" i="62"/>
  <c r="A1603" i="62"/>
  <c r="A1602" i="62"/>
  <c r="A1601" i="62"/>
  <c r="A1600" i="62"/>
  <c r="A1599" i="62"/>
  <c r="A1598" i="62"/>
  <c r="A1597" i="62"/>
  <c r="A1596" i="62"/>
  <c r="A1595" i="62"/>
  <c r="A1594" i="62"/>
  <c r="A1593" i="62"/>
  <c r="A1592" i="62"/>
  <c r="A1591" i="62"/>
  <c r="A1590" i="62"/>
  <c r="A1589" i="62"/>
  <c r="A1588" i="62"/>
  <c r="A1587" i="62"/>
  <c r="A1586" i="62"/>
  <c r="A1585" i="62"/>
  <c r="A1584" i="62"/>
  <c r="A1583" i="62"/>
  <c r="A1582" i="62"/>
  <c r="A1581" i="62"/>
  <c r="A1580" i="62"/>
  <c r="A1579" i="62"/>
  <c r="A1578" i="62"/>
  <c r="A1577" i="62"/>
  <c r="A1576" i="62"/>
  <c r="A1575" i="62"/>
  <c r="A1574" i="62"/>
  <c r="A1573" i="62"/>
  <c r="A1572" i="62"/>
  <c r="A1571" i="62"/>
  <c r="A1570" i="62"/>
  <c r="A1569" i="62"/>
  <c r="A1568" i="62"/>
  <c r="A1567" i="62"/>
  <c r="A1566" i="62"/>
  <c r="A1565" i="62"/>
  <c r="A1564" i="62"/>
  <c r="A1563" i="62"/>
  <c r="A1562" i="62"/>
  <c r="A1561" i="62"/>
  <c r="A1560" i="62"/>
  <c r="A1559" i="62"/>
  <c r="A1558" i="62"/>
  <c r="A1557" i="62"/>
  <c r="A1556" i="62"/>
  <c r="A1555" i="62"/>
  <c r="A1554" i="62"/>
  <c r="A1553" i="62"/>
  <c r="A1552" i="62"/>
  <c r="A1551" i="62"/>
  <c r="A1550" i="62"/>
  <c r="A1549" i="62"/>
  <c r="A1548" i="62"/>
  <c r="A1547" i="62"/>
  <c r="A1546" i="62"/>
  <c r="A1545" i="62"/>
  <c r="A1544" i="62"/>
  <c r="A1543" i="62"/>
  <c r="A1542" i="62"/>
  <c r="A1541" i="62"/>
  <c r="A1540" i="62"/>
  <c r="A1539" i="62"/>
  <c r="A1538" i="62"/>
  <c r="A1537" i="62"/>
  <c r="A1536" i="62"/>
  <c r="A1535" i="62"/>
  <c r="A1534" i="62"/>
  <c r="A1533" i="62"/>
  <c r="A1532" i="62"/>
  <c r="A1531" i="62"/>
  <c r="A1530" i="62"/>
  <c r="A1529" i="62"/>
  <c r="A1528" i="62"/>
  <c r="A1527" i="62"/>
  <c r="A1526" i="62"/>
  <c r="A1525" i="62"/>
  <c r="A1524" i="62"/>
  <c r="A1523" i="62"/>
  <c r="A1522" i="62"/>
  <c r="A1521" i="62"/>
  <c r="A1520" i="62"/>
  <c r="A1519" i="62"/>
  <c r="A1518" i="62"/>
  <c r="A1517" i="62"/>
  <c r="A1516" i="62"/>
  <c r="A1515" i="62"/>
  <c r="A1514" i="62"/>
  <c r="A1513" i="62"/>
  <c r="A1512" i="62"/>
  <c r="A1511" i="62"/>
  <c r="A1510" i="62"/>
  <c r="A1509" i="62"/>
  <c r="A1508" i="62"/>
  <c r="A1507" i="62"/>
  <c r="A1506" i="62"/>
  <c r="A1505" i="62"/>
  <c r="A1504" i="62"/>
  <c r="A1503" i="62"/>
  <c r="A1502" i="62"/>
  <c r="A1501" i="62"/>
  <c r="A1500" i="62"/>
  <c r="A1499" i="62"/>
  <c r="A1498" i="62"/>
  <c r="A1497" i="62"/>
  <c r="A1496" i="62"/>
  <c r="A1495" i="62"/>
  <c r="A1494" i="62"/>
  <c r="A1493" i="62"/>
  <c r="A1492" i="62"/>
  <c r="A1491" i="62"/>
  <c r="A1490" i="62"/>
  <c r="A1489" i="62"/>
  <c r="A1488" i="62"/>
  <c r="A1487" i="62"/>
  <c r="A1486" i="62"/>
  <c r="A1485" i="62"/>
  <c r="A1484" i="62"/>
  <c r="A1483" i="62"/>
  <c r="A1482" i="62"/>
  <c r="A1481" i="62"/>
  <c r="A1480" i="62"/>
  <c r="A1479" i="62"/>
  <c r="A1478" i="62"/>
  <c r="A1477" i="62"/>
  <c r="A1476" i="62"/>
  <c r="A1475" i="62"/>
  <c r="A1474" i="62"/>
  <c r="A1473" i="62"/>
  <c r="A1472" i="62"/>
  <c r="A1471" i="62"/>
  <c r="A1470" i="62"/>
  <c r="A1469" i="62"/>
  <c r="A1468" i="62"/>
  <c r="A1467" i="62"/>
  <c r="A1466" i="62"/>
  <c r="A1465" i="62"/>
  <c r="A1464" i="62"/>
  <c r="A1463" i="62"/>
  <c r="A1462" i="62"/>
  <c r="A1461" i="62"/>
  <c r="A1460" i="62"/>
  <c r="A1459" i="62"/>
  <c r="A1458" i="62"/>
  <c r="A1457" i="62"/>
  <c r="A1456" i="62"/>
  <c r="A1455" i="62"/>
  <c r="A1454" i="62"/>
  <c r="A1453" i="62"/>
  <c r="A1452" i="62"/>
  <c r="A1451" i="62"/>
  <c r="A1450" i="62"/>
  <c r="A1449" i="62"/>
  <c r="A1448" i="62"/>
  <c r="A1447" i="62"/>
  <c r="A1446" i="62"/>
  <c r="A1445" i="62"/>
  <c r="A1444" i="62"/>
  <c r="A1443" i="62"/>
  <c r="A1442" i="62"/>
  <c r="A1441" i="62"/>
  <c r="A1440" i="62"/>
  <c r="A1439" i="62"/>
  <c r="A1438" i="62"/>
  <c r="A1437" i="62"/>
  <c r="A1436" i="62"/>
  <c r="A1435" i="62"/>
  <c r="A1434" i="62"/>
  <c r="A1433" i="62"/>
  <c r="A1432" i="62"/>
  <c r="A1431" i="62"/>
  <c r="A1430" i="62"/>
  <c r="A1429" i="62"/>
  <c r="A1428" i="62"/>
  <c r="A1427" i="62"/>
  <c r="A1426" i="62"/>
  <c r="A1425" i="62"/>
  <c r="A1424" i="62"/>
  <c r="A1423" i="62"/>
  <c r="A1422" i="62"/>
  <c r="A1421" i="62"/>
  <c r="A1420" i="62"/>
  <c r="A1419" i="62"/>
  <c r="A1418" i="62"/>
  <c r="A1417" i="62"/>
  <c r="A1416" i="62"/>
  <c r="A1415" i="62"/>
  <c r="A1414" i="62"/>
  <c r="A1413" i="62"/>
  <c r="A1412" i="62"/>
  <c r="A1411" i="62"/>
  <c r="A1410" i="62"/>
  <c r="A1409" i="62"/>
  <c r="A1408" i="62"/>
  <c r="A1407" i="62"/>
  <c r="A1406" i="62"/>
  <c r="A1405" i="62"/>
  <c r="A1404" i="62"/>
  <c r="A1403" i="62"/>
  <c r="A1402" i="62"/>
  <c r="A1401" i="62"/>
  <c r="A1400" i="62"/>
  <c r="A1399" i="62"/>
  <c r="A1398" i="62"/>
  <c r="A1397" i="62"/>
  <c r="A1396" i="62"/>
  <c r="A1395" i="62"/>
  <c r="A1394" i="62"/>
  <c r="A1393" i="62"/>
  <c r="A1392" i="62"/>
  <c r="A1391" i="62"/>
  <c r="A1390" i="62"/>
  <c r="A1389" i="62"/>
  <c r="A1388" i="62"/>
  <c r="A1387" i="62"/>
  <c r="A1386" i="62"/>
  <c r="A1385" i="62"/>
  <c r="A1384" i="62"/>
  <c r="A1383" i="62"/>
  <c r="A1382" i="62"/>
  <c r="A1381" i="62"/>
  <c r="A1380" i="62"/>
  <c r="A1379" i="62"/>
  <c r="A1378" i="62"/>
  <c r="A1377" i="62"/>
  <c r="A1376" i="62"/>
  <c r="A1375" i="62"/>
  <c r="A1374" i="62"/>
  <c r="A1373" i="62"/>
  <c r="A1372" i="62"/>
  <c r="A1371" i="62"/>
  <c r="A1370" i="62"/>
  <c r="A1369" i="62"/>
  <c r="A1368" i="62"/>
  <c r="A1367" i="62"/>
  <c r="A1366" i="62"/>
  <c r="A1365" i="62"/>
  <c r="A1364" i="62"/>
  <c r="A1363" i="62"/>
  <c r="A1362" i="62"/>
  <c r="A1361" i="62"/>
  <c r="A1360" i="62"/>
  <c r="A1359" i="62"/>
  <c r="A1358" i="62"/>
  <c r="A1357" i="62"/>
  <c r="A1356" i="62"/>
  <c r="A1355" i="62"/>
  <c r="A1354" i="62"/>
  <c r="A1353" i="62"/>
  <c r="A1352" i="62"/>
  <c r="A1351" i="62"/>
  <c r="A1350" i="62"/>
  <c r="A1349" i="62"/>
  <c r="A1348" i="62"/>
  <c r="A1347" i="62"/>
  <c r="A1346" i="62"/>
  <c r="A1345" i="62"/>
  <c r="A1344" i="62"/>
  <c r="A1343" i="62"/>
  <c r="A1342" i="62"/>
  <c r="A1341" i="62"/>
  <c r="A1340" i="62"/>
  <c r="A1339" i="62"/>
  <c r="A1338" i="62"/>
  <c r="A1337" i="62"/>
  <c r="A1336" i="62"/>
  <c r="A1335" i="62"/>
  <c r="A1334" i="62"/>
  <c r="A1333" i="62"/>
  <c r="A1332" i="62"/>
  <c r="A1331" i="62"/>
  <c r="A1330" i="62"/>
  <c r="A1329" i="62"/>
  <c r="A1328" i="62"/>
  <c r="A1327" i="62"/>
  <c r="A1326" i="62"/>
  <c r="A1325" i="62"/>
  <c r="A1324" i="62"/>
  <c r="A1323" i="62"/>
  <c r="A1322" i="62"/>
  <c r="A1321" i="62"/>
  <c r="A1320" i="62"/>
  <c r="A1319" i="62"/>
  <c r="A1318" i="62"/>
  <c r="A1317" i="62"/>
  <c r="A1316" i="62"/>
  <c r="A1315" i="62"/>
  <c r="A1314" i="62"/>
  <c r="A1313" i="62"/>
  <c r="A1312" i="62"/>
  <c r="A1311" i="62"/>
  <c r="A1310" i="62"/>
  <c r="A1309" i="62"/>
  <c r="A1308" i="62"/>
  <c r="A1307" i="62"/>
  <c r="A1306" i="62"/>
  <c r="A1305" i="62"/>
  <c r="A1304" i="62"/>
  <c r="A1303" i="62"/>
  <c r="A1302" i="62"/>
  <c r="A1301" i="62"/>
  <c r="A1300" i="62"/>
  <c r="A1299" i="62"/>
  <c r="A1298" i="62"/>
  <c r="A1297" i="62"/>
  <c r="A1296" i="62"/>
  <c r="A1295" i="62"/>
  <c r="A1294" i="62"/>
  <c r="A1293" i="62"/>
  <c r="A1292" i="62"/>
  <c r="A1291" i="62"/>
  <c r="A1290" i="62"/>
  <c r="A1289" i="62"/>
  <c r="A1288" i="62"/>
  <c r="A1287" i="62"/>
  <c r="A1286" i="62"/>
  <c r="A1285" i="62"/>
  <c r="A1284" i="62"/>
  <c r="A1283" i="62"/>
  <c r="A1282" i="62"/>
  <c r="A1281" i="62"/>
  <c r="A1280" i="62"/>
  <c r="A1279" i="62"/>
  <c r="A1278" i="62"/>
  <c r="A1277" i="62"/>
  <c r="A1276" i="62"/>
  <c r="A1275" i="62"/>
  <c r="A1274" i="62"/>
  <c r="A1273" i="62"/>
  <c r="A1272" i="62"/>
  <c r="A1271" i="62"/>
  <c r="A1270" i="62"/>
  <c r="A1269" i="62"/>
  <c r="A1268" i="62"/>
  <c r="A1267" i="62"/>
  <c r="A1266" i="62"/>
  <c r="A1265" i="62"/>
  <c r="A1264" i="62"/>
  <c r="A1263" i="62"/>
  <c r="A1262" i="62"/>
  <c r="A1261" i="62"/>
  <c r="A1260" i="62"/>
  <c r="A1259" i="62"/>
  <c r="A1258" i="62"/>
  <c r="A1257" i="62"/>
  <c r="A1256" i="62"/>
  <c r="A1255" i="62"/>
  <c r="A1254" i="62"/>
  <c r="A1253" i="62"/>
  <c r="A1252" i="62"/>
  <c r="A1251" i="62"/>
  <c r="A1250" i="62"/>
  <c r="A1249" i="62"/>
  <c r="A1248" i="62"/>
  <c r="A1247" i="62"/>
  <c r="A1246" i="62"/>
  <c r="A1245" i="62"/>
  <c r="A1244" i="62"/>
  <c r="A1243" i="62"/>
  <c r="A1242" i="62"/>
  <c r="A1241" i="62"/>
  <c r="A1240" i="62"/>
  <c r="A1239" i="62"/>
  <c r="A1238" i="62"/>
  <c r="A1237" i="62"/>
  <c r="A1236" i="62"/>
  <c r="A1235" i="62"/>
  <c r="A1234" i="62"/>
  <c r="A1233" i="62"/>
  <c r="A1232" i="62"/>
  <c r="A1231" i="62"/>
  <c r="A1230" i="62"/>
  <c r="A1229" i="62"/>
  <c r="A1228" i="62"/>
  <c r="A1227" i="62"/>
  <c r="A1226" i="62"/>
  <c r="A1225" i="62"/>
  <c r="A1224" i="62"/>
  <c r="A1223" i="62"/>
  <c r="A1222" i="62"/>
  <c r="A1221" i="62"/>
  <c r="A1220" i="62"/>
  <c r="A1219" i="62"/>
  <c r="A1218" i="62"/>
  <c r="A1217" i="62"/>
  <c r="A1216" i="62"/>
  <c r="A1215" i="62"/>
  <c r="A1214" i="62"/>
  <c r="A1213" i="62"/>
  <c r="A1212" i="62"/>
  <c r="A1211" i="62"/>
  <c r="A1210" i="62"/>
  <c r="A1209" i="62"/>
  <c r="A1208" i="62"/>
  <c r="A1207" i="62"/>
  <c r="A1206" i="62"/>
  <c r="A1205" i="62"/>
  <c r="A1204" i="62"/>
  <c r="A1203" i="62"/>
  <c r="A1202" i="62"/>
  <c r="A1201" i="62"/>
  <c r="A1200" i="62"/>
  <c r="A1199" i="62"/>
  <c r="A1198" i="62"/>
  <c r="A1197" i="62"/>
  <c r="A1196" i="62"/>
  <c r="A1195" i="62"/>
  <c r="A1194" i="62"/>
  <c r="A1193" i="62"/>
  <c r="A1192" i="62"/>
  <c r="A1191" i="62"/>
  <c r="A1190" i="62"/>
  <c r="A1189" i="62"/>
  <c r="A1188" i="62"/>
  <c r="A1187" i="62"/>
  <c r="A1186" i="62"/>
  <c r="A1185" i="62"/>
  <c r="A1184" i="62"/>
  <c r="A1183" i="62"/>
  <c r="A1182" i="62"/>
  <c r="A1181" i="62"/>
  <c r="A1180" i="62"/>
  <c r="A1179" i="62"/>
  <c r="A1178" i="62"/>
  <c r="A1177" i="62"/>
  <c r="A1176" i="62"/>
  <c r="A1175" i="62"/>
  <c r="A1174" i="62"/>
  <c r="A1173" i="62"/>
  <c r="A1172" i="62"/>
  <c r="A1171" i="62"/>
  <c r="A1170" i="62"/>
  <c r="A1169" i="62"/>
  <c r="A1168" i="62"/>
  <c r="A1167" i="62"/>
  <c r="A1166" i="62"/>
  <c r="A1165" i="62"/>
  <c r="A1164" i="62"/>
  <c r="A1163" i="62"/>
  <c r="A1162" i="62"/>
  <c r="A1161" i="62"/>
  <c r="A1160" i="62"/>
  <c r="A1159" i="62"/>
  <c r="A1158" i="62"/>
  <c r="A1157" i="62"/>
  <c r="A1156" i="62"/>
  <c r="A1155" i="62"/>
  <c r="A1154" i="62"/>
  <c r="A1153" i="62"/>
  <c r="A1152" i="62"/>
  <c r="A1151" i="62"/>
  <c r="A1150" i="62"/>
  <c r="A1149" i="62"/>
  <c r="A1148" i="62"/>
  <c r="A1147" i="62"/>
  <c r="A1146" i="62"/>
  <c r="A1145" i="62"/>
  <c r="A1144" i="62"/>
  <c r="A1143" i="62"/>
  <c r="A1142" i="62"/>
  <c r="A1141" i="62"/>
  <c r="A1140" i="62"/>
  <c r="A1139" i="62"/>
  <c r="A1138" i="62"/>
  <c r="A1137" i="62"/>
  <c r="A1136" i="62"/>
  <c r="A1135" i="62"/>
  <c r="A1134" i="62"/>
  <c r="A1133" i="62"/>
  <c r="A1132" i="62"/>
  <c r="A1131" i="62"/>
  <c r="A1130" i="62"/>
  <c r="A1129" i="62"/>
  <c r="A1128" i="62"/>
  <c r="A1127" i="62"/>
  <c r="A1126" i="62"/>
  <c r="A1125" i="62"/>
  <c r="A1124" i="62"/>
  <c r="A1123" i="62"/>
  <c r="A1122" i="62"/>
  <c r="A1121" i="62"/>
  <c r="A1120" i="62"/>
  <c r="A1119" i="62"/>
  <c r="A1118" i="62"/>
  <c r="A1117" i="62"/>
  <c r="A1116" i="62"/>
  <c r="A1115" i="62"/>
  <c r="A1114" i="62"/>
  <c r="A1113" i="62"/>
  <c r="A1112" i="62"/>
  <c r="A1111" i="62"/>
  <c r="A1110" i="62"/>
  <c r="A1109" i="62"/>
  <c r="A1108" i="62"/>
  <c r="A1107" i="62"/>
  <c r="A1106" i="62"/>
  <c r="A1105" i="62"/>
  <c r="A1104" i="62"/>
  <c r="A1103" i="62"/>
  <c r="A1102" i="62"/>
  <c r="A1101" i="62"/>
  <c r="A1100" i="62"/>
  <c r="A1099" i="62"/>
  <c r="A1098" i="62"/>
  <c r="A1097" i="62"/>
  <c r="A1096" i="62"/>
  <c r="A1095" i="62"/>
  <c r="A1094" i="62"/>
  <c r="A1093" i="62"/>
  <c r="A1092" i="62"/>
  <c r="A1091" i="62"/>
  <c r="A1090" i="62"/>
  <c r="A1089" i="62"/>
  <c r="A1088" i="62"/>
  <c r="A1087" i="62"/>
  <c r="A1086" i="62"/>
  <c r="A1085" i="62"/>
  <c r="A1084" i="62"/>
  <c r="A1083" i="62"/>
  <c r="A1082" i="62"/>
  <c r="A1081" i="62"/>
  <c r="A1080" i="62"/>
  <c r="A1079" i="62"/>
  <c r="A1078" i="62"/>
  <c r="A1077" i="62"/>
  <c r="A1076" i="62"/>
  <c r="A1075" i="62"/>
  <c r="A1074" i="62"/>
  <c r="A1073" i="62"/>
  <c r="A1072" i="62"/>
  <c r="A1071" i="62"/>
  <c r="A1070" i="62"/>
  <c r="A1069" i="62"/>
  <c r="A1068" i="62"/>
  <c r="A1067" i="62"/>
  <c r="A1066" i="62"/>
  <c r="A1065" i="62"/>
  <c r="A1064" i="62"/>
  <c r="A1063" i="62"/>
  <c r="A1062" i="62"/>
  <c r="A1061" i="62"/>
  <c r="A1060" i="62"/>
  <c r="A1059" i="62"/>
  <c r="A1058" i="62"/>
  <c r="A1057" i="62"/>
  <c r="A1056" i="62"/>
  <c r="A1055" i="62"/>
  <c r="A1054" i="62"/>
  <c r="A1053" i="62"/>
  <c r="A1052" i="62"/>
  <c r="A1051" i="62"/>
  <c r="A1050" i="62"/>
  <c r="A1049" i="62"/>
  <c r="A1048" i="62"/>
  <c r="A1047" i="62"/>
  <c r="A1046" i="62"/>
  <c r="A1045" i="62"/>
  <c r="A1044" i="62"/>
  <c r="A1043" i="62"/>
  <c r="A1042" i="62"/>
  <c r="A1041" i="62"/>
  <c r="A1040" i="62"/>
  <c r="A1039" i="62"/>
  <c r="A1038" i="62"/>
  <c r="A1037" i="62"/>
  <c r="A1036" i="62"/>
  <c r="A1035" i="62"/>
  <c r="A1034" i="62"/>
  <c r="A1033" i="62"/>
  <c r="A1032" i="62"/>
  <c r="A1031" i="62"/>
  <c r="A1030" i="62"/>
  <c r="A1029" i="62"/>
  <c r="A1028" i="62"/>
  <c r="A1027" i="62"/>
  <c r="A1026" i="62"/>
  <c r="A1025" i="62"/>
  <c r="A1024" i="62"/>
  <c r="A1023" i="62"/>
  <c r="A1022" i="62"/>
  <c r="A1021" i="62"/>
  <c r="A1020" i="62"/>
  <c r="A1019" i="62"/>
  <c r="A1018" i="62"/>
  <c r="A1017" i="62"/>
  <c r="A1016" i="62"/>
  <c r="A1015" i="62"/>
  <c r="A1014" i="62"/>
  <c r="A1013" i="62"/>
  <c r="A1012" i="62"/>
  <c r="A1011" i="62"/>
  <c r="A1010" i="62"/>
  <c r="A1009" i="62"/>
  <c r="A1008" i="62"/>
  <c r="A1007" i="62"/>
  <c r="A1006" i="62"/>
  <c r="A1005" i="62"/>
  <c r="A1004" i="62"/>
  <c r="A1003" i="62"/>
  <c r="A1002" i="62"/>
  <c r="A1001" i="62"/>
  <c r="A1000" i="62"/>
  <c r="A999" i="62"/>
  <c r="A998" i="62"/>
  <c r="A997" i="62"/>
  <c r="A996" i="62"/>
  <c r="A995" i="62"/>
  <c r="A994" i="62"/>
  <c r="A993" i="62"/>
  <c r="A992" i="62"/>
  <c r="A991" i="62"/>
  <c r="A990" i="62"/>
  <c r="A989" i="62"/>
  <c r="A988" i="62"/>
  <c r="A987" i="62"/>
  <c r="A986" i="62"/>
  <c r="A985" i="62"/>
  <c r="A984" i="62"/>
  <c r="A983" i="62"/>
  <c r="A982" i="62"/>
  <c r="A981" i="62"/>
  <c r="A980" i="62"/>
  <c r="A979" i="62"/>
  <c r="A978" i="62"/>
  <c r="A977" i="62"/>
  <c r="A976" i="62"/>
  <c r="A975" i="62"/>
  <c r="A974" i="62"/>
  <c r="A973" i="62"/>
  <c r="A972" i="62"/>
  <c r="A971" i="62"/>
  <c r="A970" i="62"/>
  <c r="A969" i="62"/>
  <c r="A968" i="62"/>
  <c r="A967" i="62"/>
  <c r="A966" i="62"/>
  <c r="A965" i="62"/>
  <c r="A964" i="62"/>
  <c r="A963" i="62"/>
  <c r="A962" i="62"/>
  <c r="A961" i="62"/>
  <c r="A960" i="62"/>
  <c r="A959" i="62"/>
  <c r="A958" i="62"/>
  <c r="A957" i="62"/>
  <c r="A956" i="62"/>
  <c r="A955" i="62"/>
  <c r="A954" i="62"/>
  <c r="A953" i="62"/>
  <c r="A952" i="62"/>
  <c r="A951" i="62"/>
  <c r="A950" i="62"/>
  <c r="A949" i="62"/>
  <c r="A948" i="62"/>
  <c r="A947" i="62"/>
  <c r="A946" i="62"/>
  <c r="A945" i="62"/>
  <c r="A944" i="62"/>
  <c r="A943" i="62"/>
  <c r="A942" i="62"/>
  <c r="A941" i="62"/>
  <c r="A940" i="62"/>
  <c r="A939" i="62"/>
  <c r="A938" i="62"/>
  <c r="A937" i="62"/>
  <c r="A936" i="62"/>
  <c r="A935" i="62"/>
  <c r="A934" i="62"/>
  <c r="A933" i="62"/>
  <c r="A932" i="62"/>
  <c r="A931" i="62"/>
  <c r="A930" i="62"/>
  <c r="A929" i="62"/>
  <c r="A928" i="62"/>
  <c r="A927" i="62"/>
  <c r="A926" i="62"/>
  <c r="A925" i="62"/>
  <c r="A924" i="62"/>
  <c r="A923" i="62"/>
  <c r="A922" i="62"/>
  <c r="A921" i="62"/>
  <c r="A920" i="62"/>
  <c r="A919" i="62"/>
  <c r="A918" i="62"/>
  <c r="A917" i="62"/>
  <c r="A916" i="62"/>
  <c r="A915" i="62"/>
  <c r="A914" i="62"/>
  <c r="A913" i="62"/>
  <c r="A912" i="62"/>
  <c r="A911" i="62"/>
  <c r="A910" i="62"/>
  <c r="A909" i="62"/>
  <c r="A908" i="62"/>
  <c r="A907" i="62"/>
  <c r="A906" i="62"/>
  <c r="A905" i="62"/>
  <c r="A904" i="62"/>
  <c r="A903" i="62"/>
  <c r="A902" i="62"/>
  <c r="A901" i="62"/>
  <c r="A900" i="62"/>
  <c r="A899" i="62"/>
  <c r="A898" i="62"/>
  <c r="A897" i="62"/>
  <c r="A896" i="62"/>
  <c r="A895" i="62"/>
  <c r="A894" i="62"/>
  <c r="A893" i="62"/>
  <c r="A892" i="62"/>
  <c r="A891" i="62"/>
  <c r="A890" i="62"/>
  <c r="A889" i="62"/>
  <c r="A888" i="62"/>
  <c r="A887" i="62"/>
  <c r="A886" i="62"/>
  <c r="A885" i="62"/>
  <c r="A884" i="62"/>
  <c r="A883" i="62"/>
  <c r="A882" i="62"/>
  <c r="A881" i="62"/>
  <c r="A880" i="62"/>
  <c r="A879" i="62"/>
  <c r="A878" i="62"/>
  <c r="A877" i="62"/>
  <c r="A876" i="62"/>
  <c r="A875" i="62"/>
  <c r="A874" i="62"/>
  <c r="A873" i="62"/>
  <c r="A872" i="62"/>
  <c r="A871" i="62"/>
  <c r="A870" i="62"/>
  <c r="A869" i="62"/>
  <c r="A868" i="62"/>
  <c r="A867" i="62"/>
  <c r="A866" i="62"/>
  <c r="A865" i="62"/>
  <c r="A864" i="62"/>
  <c r="A863" i="62"/>
  <c r="A862" i="62"/>
  <c r="A861" i="62"/>
  <c r="A860" i="62"/>
  <c r="A859" i="62"/>
  <c r="A858" i="62"/>
  <c r="A857" i="62"/>
  <c r="A856" i="62"/>
  <c r="A855" i="62"/>
  <c r="A854" i="62"/>
  <c r="A853" i="62"/>
  <c r="A852" i="62"/>
  <c r="A851" i="62"/>
  <c r="A850" i="62"/>
  <c r="A849" i="62"/>
  <c r="A848" i="62"/>
  <c r="A847" i="62"/>
  <c r="A846" i="62"/>
  <c r="A845" i="62"/>
  <c r="A844" i="62"/>
  <c r="A843" i="62"/>
  <c r="A842" i="62"/>
  <c r="A841" i="62"/>
  <c r="A840" i="62"/>
  <c r="A839" i="62"/>
  <c r="A838" i="62"/>
  <c r="A837" i="62"/>
  <c r="A836" i="62"/>
  <c r="A835" i="62"/>
  <c r="A834" i="62"/>
  <c r="A833" i="62"/>
  <c r="A832" i="62"/>
  <c r="A831" i="62"/>
  <c r="A830" i="62"/>
  <c r="A829" i="62"/>
  <c r="A828" i="62"/>
  <c r="A827" i="62"/>
  <c r="A826" i="62"/>
  <c r="A825" i="62"/>
  <c r="A824" i="62"/>
  <c r="A823" i="62"/>
  <c r="A822" i="62"/>
  <c r="A821" i="62"/>
  <c r="A820" i="62"/>
  <c r="A819" i="62"/>
  <c r="A818" i="62"/>
  <c r="A817" i="62"/>
  <c r="A816" i="62"/>
  <c r="A815" i="62"/>
  <c r="A814" i="62"/>
  <c r="A813" i="62"/>
  <c r="A812" i="62"/>
  <c r="A811" i="62"/>
  <c r="A810" i="62"/>
  <c r="A809" i="62"/>
  <c r="A808" i="62"/>
  <c r="A807" i="62"/>
  <c r="A806" i="62"/>
  <c r="A805" i="62"/>
  <c r="A804" i="62"/>
  <c r="A803" i="62"/>
  <c r="A802" i="62"/>
  <c r="A801" i="62"/>
  <c r="A800" i="62"/>
  <c r="A799" i="62"/>
  <c r="A798" i="62"/>
  <c r="A797" i="62"/>
  <c r="A796" i="62"/>
  <c r="A795" i="62"/>
  <c r="A794" i="62"/>
  <c r="A793" i="62"/>
  <c r="A792" i="62"/>
  <c r="A791" i="62"/>
  <c r="A790" i="62"/>
  <c r="A789" i="62"/>
  <c r="A788" i="62"/>
  <c r="A787" i="62"/>
  <c r="A786" i="62"/>
  <c r="A785" i="62"/>
  <c r="A784" i="62"/>
  <c r="A783" i="62"/>
  <c r="A782" i="62"/>
  <c r="A781" i="62"/>
  <c r="A780" i="62"/>
  <c r="A779" i="62"/>
  <c r="A778" i="62"/>
  <c r="A777" i="62"/>
  <c r="A776" i="62"/>
  <c r="A775" i="62"/>
  <c r="A774" i="62"/>
  <c r="A773" i="62"/>
  <c r="A772" i="62"/>
  <c r="A771" i="62"/>
  <c r="A770" i="62"/>
  <c r="A769" i="62"/>
  <c r="A768" i="62"/>
  <c r="A767" i="62"/>
  <c r="A766" i="62"/>
  <c r="A765" i="62"/>
  <c r="A764" i="62"/>
  <c r="A763" i="62"/>
  <c r="A762" i="62"/>
  <c r="A761" i="62"/>
  <c r="A760" i="62"/>
  <c r="A759" i="62"/>
  <c r="A758" i="62"/>
  <c r="A757" i="62"/>
  <c r="A756" i="62"/>
  <c r="A755" i="62"/>
  <c r="A754" i="62"/>
  <c r="A753" i="62"/>
  <c r="A752" i="62"/>
  <c r="A751" i="62"/>
  <c r="A750" i="62"/>
  <c r="A749" i="62"/>
  <c r="A748" i="62"/>
  <c r="A747" i="62"/>
  <c r="A746" i="62"/>
  <c r="A745" i="62"/>
  <c r="A744" i="62"/>
  <c r="A743" i="62"/>
  <c r="A742" i="62"/>
  <c r="A741" i="62"/>
  <c r="A740" i="62"/>
  <c r="A739" i="62"/>
  <c r="A738" i="62"/>
  <c r="A737" i="62"/>
  <c r="A736" i="62"/>
  <c r="A735" i="62"/>
  <c r="A734" i="62"/>
  <c r="A733" i="62"/>
  <c r="A732" i="62"/>
  <c r="A731" i="62"/>
  <c r="A730" i="62"/>
  <c r="A729" i="62"/>
  <c r="A728" i="62"/>
  <c r="A727" i="62"/>
  <c r="A726" i="62"/>
  <c r="A725" i="62"/>
  <c r="A724" i="62"/>
  <c r="A723" i="62"/>
  <c r="A722" i="62"/>
  <c r="A721" i="62"/>
  <c r="A720" i="62"/>
  <c r="A719" i="62"/>
  <c r="A718" i="62"/>
  <c r="A717" i="62"/>
  <c r="A716" i="62"/>
  <c r="A715" i="62"/>
  <c r="A714" i="62"/>
  <c r="A713" i="62"/>
  <c r="A712" i="62"/>
  <c r="A711" i="62"/>
  <c r="A710" i="62"/>
  <c r="A709" i="62"/>
  <c r="A708" i="62"/>
  <c r="A707" i="62"/>
  <c r="A706" i="62"/>
  <c r="A705" i="62"/>
  <c r="A704" i="62"/>
  <c r="A703" i="62"/>
  <c r="A702" i="62"/>
  <c r="A701" i="62"/>
  <c r="A700" i="62"/>
  <c r="A699" i="62"/>
  <c r="A698" i="62"/>
  <c r="A697" i="62"/>
  <c r="A696" i="62"/>
  <c r="A695" i="62"/>
  <c r="A694" i="62"/>
  <c r="A693" i="62"/>
  <c r="A692" i="62"/>
  <c r="A691" i="62"/>
  <c r="A690" i="62"/>
  <c r="A689" i="62"/>
  <c r="A688" i="62"/>
  <c r="A687" i="62"/>
  <c r="A686" i="62"/>
  <c r="A685" i="62"/>
  <c r="A684" i="62"/>
  <c r="A683" i="62"/>
  <c r="A682" i="62"/>
  <c r="A681" i="62"/>
  <c r="A680" i="62"/>
  <c r="A679" i="62"/>
  <c r="A678" i="62"/>
  <c r="A677" i="62"/>
  <c r="A676" i="62"/>
  <c r="A675" i="62"/>
  <c r="A674" i="62"/>
  <c r="A673" i="62"/>
  <c r="A672" i="62"/>
  <c r="A671" i="62"/>
  <c r="A670" i="62"/>
  <c r="A669" i="62"/>
  <c r="A668" i="62"/>
  <c r="A667" i="62"/>
  <c r="A666" i="62"/>
  <c r="A665" i="62"/>
  <c r="A664" i="62"/>
  <c r="A663" i="62"/>
  <c r="A662" i="62"/>
  <c r="A661" i="62"/>
  <c r="A660" i="62"/>
  <c r="A659" i="62"/>
  <c r="A658" i="62"/>
  <c r="A657" i="62"/>
  <c r="A656" i="62"/>
  <c r="A655" i="62"/>
  <c r="A654" i="62"/>
  <c r="A653" i="62"/>
  <c r="A652" i="62"/>
  <c r="A651" i="62"/>
  <c r="A650" i="62"/>
  <c r="A649" i="62"/>
  <c r="A648" i="62"/>
  <c r="A647" i="62"/>
  <c r="A646" i="62"/>
  <c r="A645" i="62"/>
  <c r="A644" i="62"/>
  <c r="A643" i="62"/>
  <c r="A642" i="62"/>
  <c r="A641" i="62"/>
  <c r="A640" i="62"/>
  <c r="A639" i="62"/>
  <c r="A638" i="62"/>
  <c r="A637" i="62"/>
  <c r="A636" i="62"/>
  <c r="A635" i="62"/>
  <c r="A634" i="62"/>
  <c r="A633" i="62"/>
  <c r="A632" i="62"/>
  <c r="A631" i="62"/>
  <c r="A630" i="62"/>
  <c r="A629" i="62"/>
  <c r="A628" i="62"/>
  <c r="A627" i="62"/>
  <c r="A626" i="62"/>
  <c r="A625" i="62"/>
  <c r="A624" i="62"/>
  <c r="A623" i="62"/>
  <c r="A622" i="62"/>
  <c r="A621" i="62"/>
  <c r="A620" i="62"/>
  <c r="A619" i="62"/>
  <c r="A618" i="62"/>
  <c r="A617" i="62"/>
  <c r="A616" i="62"/>
  <c r="A615" i="62"/>
  <c r="A614" i="62"/>
  <c r="A613" i="62"/>
  <c r="A612" i="62"/>
  <c r="A611" i="62"/>
  <c r="A610" i="62"/>
  <c r="A609" i="62"/>
  <c r="A608" i="62"/>
  <c r="A607" i="62"/>
  <c r="A606" i="62"/>
  <c r="A605" i="62"/>
  <c r="A604" i="62"/>
  <c r="A603" i="62"/>
  <c r="A602" i="62"/>
  <c r="A601" i="62"/>
  <c r="A600" i="62"/>
  <c r="A599" i="62"/>
  <c r="A598" i="62"/>
  <c r="A597" i="62"/>
  <c r="A596" i="62"/>
  <c r="A595" i="62"/>
  <c r="A594" i="62"/>
  <c r="A593" i="62"/>
  <c r="A592" i="62"/>
  <c r="A591" i="62"/>
  <c r="A590" i="62"/>
  <c r="A589" i="62"/>
  <c r="A588" i="62"/>
  <c r="A587" i="62"/>
  <c r="A586" i="62"/>
  <c r="A585" i="62"/>
  <c r="A584" i="62"/>
  <c r="A583" i="62"/>
  <c r="A582" i="62"/>
  <c r="A581" i="62"/>
  <c r="A580" i="62"/>
  <c r="A579" i="62"/>
  <c r="A578" i="62"/>
  <c r="A577" i="62"/>
  <c r="A576" i="62"/>
  <c r="A575" i="62"/>
  <c r="A574" i="62"/>
  <c r="A573" i="62"/>
  <c r="A572" i="62"/>
  <c r="A571" i="62"/>
  <c r="A570" i="62"/>
  <c r="A569" i="62"/>
  <c r="A568" i="62"/>
  <c r="A567" i="62"/>
  <c r="A566" i="62"/>
  <c r="A565" i="62"/>
  <c r="A564" i="62"/>
  <c r="A563" i="62"/>
  <c r="A562" i="62"/>
  <c r="A561" i="62"/>
  <c r="A560" i="62"/>
  <c r="A559" i="62"/>
  <c r="A558" i="62"/>
  <c r="A557" i="62"/>
  <c r="A556" i="62"/>
  <c r="A555" i="62"/>
  <c r="A554" i="62"/>
  <c r="A553" i="62"/>
  <c r="A552" i="62"/>
  <c r="A551" i="62"/>
  <c r="A550" i="62"/>
  <c r="A549" i="62"/>
  <c r="A548" i="62"/>
  <c r="A547" i="62"/>
  <c r="A546" i="62"/>
  <c r="A545" i="62"/>
  <c r="A544" i="62"/>
  <c r="A543" i="62"/>
  <c r="A542" i="62"/>
  <c r="A541" i="62"/>
  <c r="A540" i="62"/>
  <c r="A539" i="62"/>
  <c r="A538" i="62"/>
  <c r="A537" i="62"/>
  <c r="A536" i="62"/>
  <c r="A535" i="62"/>
  <c r="A534" i="62"/>
  <c r="A533" i="62"/>
  <c r="A532" i="62"/>
  <c r="A531" i="62"/>
  <c r="A530" i="62"/>
  <c r="A529" i="62"/>
  <c r="A528" i="62"/>
  <c r="A527" i="62"/>
  <c r="A526" i="62"/>
  <c r="A525" i="62"/>
  <c r="A524" i="62"/>
  <c r="A523" i="62"/>
  <c r="A522" i="62"/>
  <c r="A521" i="62"/>
  <c r="A520" i="62"/>
  <c r="A519" i="62"/>
  <c r="A518" i="62"/>
  <c r="A517" i="62"/>
  <c r="A516" i="62"/>
  <c r="A515" i="62"/>
  <c r="A514" i="62"/>
  <c r="A513" i="62"/>
  <c r="A512" i="62"/>
  <c r="A511" i="62"/>
  <c r="A510" i="62"/>
  <c r="A509" i="62"/>
  <c r="A508" i="62"/>
  <c r="A507" i="62"/>
  <c r="A506" i="62"/>
  <c r="A505" i="62"/>
  <c r="A504" i="62"/>
  <c r="A503" i="62"/>
  <c r="A502" i="62"/>
  <c r="A501" i="62"/>
  <c r="A500" i="62"/>
  <c r="A499" i="62"/>
  <c r="A498" i="62"/>
  <c r="A497" i="62"/>
  <c r="A496" i="62"/>
  <c r="A495" i="62"/>
  <c r="A494" i="62"/>
  <c r="A493" i="62"/>
  <c r="A492" i="62"/>
  <c r="A491" i="62"/>
  <c r="A490" i="62"/>
  <c r="A489" i="62"/>
  <c r="A488" i="62"/>
  <c r="A487" i="62"/>
  <c r="A486" i="62"/>
  <c r="A485" i="62"/>
  <c r="A484" i="62"/>
  <c r="A483" i="62"/>
  <c r="A482" i="62"/>
  <c r="A481" i="62"/>
  <c r="A480" i="62"/>
  <c r="A479" i="62"/>
  <c r="A478" i="62"/>
  <c r="A477" i="62"/>
  <c r="A476" i="62"/>
  <c r="A475" i="62"/>
  <c r="A474" i="62"/>
  <c r="A473" i="62"/>
  <c r="A472" i="62"/>
  <c r="A471" i="62"/>
  <c r="A470" i="62"/>
  <c r="A469" i="62"/>
  <c r="A468" i="62"/>
  <c r="A467" i="62"/>
  <c r="A466" i="62"/>
  <c r="A465" i="62"/>
  <c r="A464" i="62"/>
  <c r="A463" i="62"/>
  <c r="A462" i="62"/>
  <c r="A461" i="62"/>
  <c r="A460" i="62"/>
  <c r="A459" i="62"/>
  <c r="A458" i="62"/>
  <c r="A457" i="62"/>
  <c r="A456" i="62"/>
  <c r="A455" i="62"/>
  <c r="A454" i="62"/>
  <c r="A453" i="62"/>
  <c r="A452" i="62"/>
  <c r="A451" i="62"/>
  <c r="A450" i="62"/>
  <c r="A449" i="62"/>
  <c r="A448" i="62"/>
  <c r="A447" i="62"/>
  <c r="A446" i="62"/>
  <c r="A445" i="62"/>
  <c r="A444" i="62"/>
  <c r="A443" i="62"/>
  <c r="A442" i="62"/>
  <c r="A441" i="62"/>
  <c r="A440" i="62"/>
  <c r="A439" i="62"/>
  <c r="A438" i="62"/>
  <c r="A437" i="62"/>
  <c r="A436" i="62"/>
  <c r="A435" i="62"/>
  <c r="A434" i="62"/>
  <c r="A433" i="62"/>
  <c r="A432" i="62"/>
  <c r="A431" i="62"/>
  <c r="A430" i="62"/>
  <c r="A429" i="62"/>
  <c r="A428" i="62"/>
  <c r="A427" i="62"/>
  <c r="A426" i="62"/>
  <c r="A425" i="62"/>
  <c r="A424" i="62"/>
  <c r="A423" i="62"/>
  <c r="A422" i="62"/>
  <c r="A421" i="62"/>
  <c r="A420" i="62"/>
  <c r="A419" i="62"/>
  <c r="A418" i="62"/>
  <c r="A417" i="62"/>
  <c r="A416" i="62"/>
  <c r="A415" i="62"/>
  <c r="A414" i="62"/>
  <c r="A413" i="62"/>
  <c r="A412" i="62"/>
  <c r="A411" i="62"/>
  <c r="A410" i="62"/>
  <c r="A409" i="62"/>
  <c r="A408" i="62"/>
  <c r="A407" i="62"/>
  <c r="A406" i="62"/>
  <c r="A405" i="62"/>
  <c r="A404" i="62"/>
  <c r="A403" i="62"/>
  <c r="A402" i="62"/>
  <c r="A401" i="62"/>
  <c r="A400" i="62"/>
  <c r="A399" i="62"/>
  <c r="A398" i="62"/>
  <c r="A397" i="62"/>
  <c r="A396" i="62"/>
  <c r="A395" i="62"/>
  <c r="A394" i="62"/>
  <c r="A393" i="62"/>
  <c r="A392" i="62"/>
  <c r="A391" i="62"/>
  <c r="A390" i="62"/>
  <c r="A389" i="62"/>
  <c r="A388" i="62"/>
  <c r="A387" i="62"/>
  <c r="A386" i="62"/>
  <c r="A385" i="62"/>
  <c r="A384" i="62"/>
  <c r="A383" i="62"/>
  <c r="A382" i="62"/>
  <c r="A381" i="62"/>
  <c r="A380" i="62"/>
  <c r="A379" i="62"/>
  <c r="A378" i="62"/>
  <c r="A377" i="62"/>
  <c r="A376" i="62"/>
  <c r="A375" i="62"/>
  <c r="A374" i="62"/>
  <c r="A373" i="62"/>
  <c r="A372" i="62"/>
  <c r="A371" i="62"/>
  <c r="A370" i="62"/>
  <c r="A369" i="62"/>
  <c r="A368" i="62"/>
  <c r="A367" i="62"/>
  <c r="A366" i="62"/>
  <c r="A365" i="62"/>
  <c r="A364" i="62"/>
  <c r="A363" i="62"/>
  <c r="A362" i="62"/>
  <c r="A361" i="62"/>
  <c r="A360" i="62"/>
  <c r="A359" i="62"/>
  <c r="A358" i="62"/>
  <c r="A357" i="62"/>
  <c r="A356" i="62"/>
  <c r="A355" i="62"/>
  <c r="A354" i="62"/>
  <c r="A353" i="62"/>
  <c r="A352" i="62"/>
  <c r="A351" i="62"/>
  <c r="A350" i="62"/>
  <c r="A349" i="62"/>
  <c r="A348" i="62"/>
  <c r="A347" i="62"/>
  <c r="A346" i="62"/>
  <c r="A345" i="62"/>
  <c r="A344" i="62"/>
  <c r="A343" i="62"/>
  <c r="A342" i="62"/>
  <c r="A341" i="62"/>
  <c r="A340" i="62"/>
  <c r="A339" i="62"/>
  <c r="A338" i="62"/>
  <c r="A337" i="62"/>
  <c r="A336" i="62"/>
  <c r="A335" i="62"/>
  <c r="A334" i="62"/>
  <c r="A333" i="62"/>
  <c r="A332" i="62"/>
  <c r="A331" i="62"/>
  <c r="A330" i="62"/>
  <c r="A329" i="62"/>
  <c r="A328" i="62"/>
  <c r="A327" i="62"/>
  <c r="A326" i="62"/>
  <c r="A325" i="62"/>
  <c r="A324" i="62"/>
  <c r="A323" i="62"/>
  <c r="A322" i="62"/>
  <c r="A321" i="62"/>
  <c r="A320" i="62"/>
  <c r="A319" i="62"/>
  <c r="A318" i="62"/>
  <c r="A317" i="62"/>
  <c r="A316" i="62"/>
  <c r="A315" i="62"/>
  <c r="A314" i="62"/>
  <c r="A313" i="62"/>
  <c r="A312" i="62"/>
  <c r="A311" i="62"/>
  <c r="A310" i="62"/>
  <c r="A309" i="62"/>
  <c r="A308" i="62"/>
  <c r="A307" i="62"/>
  <c r="A306" i="62"/>
  <c r="A305" i="62"/>
  <c r="A304" i="62"/>
  <c r="A303" i="62"/>
  <c r="A302" i="62"/>
  <c r="A301" i="62"/>
  <c r="A300" i="62"/>
  <c r="A299" i="62"/>
  <c r="A298" i="62"/>
  <c r="A297" i="62"/>
  <c r="A296" i="62"/>
  <c r="A295" i="62"/>
  <c r="A294" i="62"/>
  <c r="A293" i="62"/>
  <c r="A292" i="62"/>
  <c r="A291" i="62"/>
  <c r="A290" i="62"/>
  <c r="A289" i="62"/>
  <c r="A288" i="62"/>
  <c r="A287" i="62"/>
  <c r="A286" i="62"/>
  <c r="A285" i="62"/>
  <c r="A284" i="62"/>
  <c r="A283" i="62"/>
  <c r="A282" i="62"/>
  <c r="A281" i="62"/>
  <c r="A280" i="62"/>
  <c r="A279" i="62"/>
  <c r="A278" i="62"/>
  <c r="A277" i="62"/>
  <c r="A276" i="62"/>
  <c r="A275" i="62"/>
  <c r="A274" i="62"/>
  <c r="A273" i="62"/>
  <c r="A272" i="62"/>
  <c r="A271" i="62"/>
  <c r="A270" i="62"/>
  <c r="A269" i="62"/>
  <c r="A268" i="62"/>
  <c r="A267" i="62"/>
  <c r="A266" i="62"/>
  <c r="A265" i="62"/>
  <c r="A264" i="62"/>
  <c r="A263" i="62"/>
  <c r="A262" i="62"/>
  <c r="A261" i="62"/>
  <c r="A260" i="62"/>
  <c r="A259" i="62"/>
  <c r="A258" i="62"/>
  <c r="A257" i="62"/>
  <c r="A256" i="62"/>
  <c r="A255" i="62"/>
  <c r="A254" i="62"/>
  <c r="A253" i="62"/>
  <c r="A252" i="62"/>
  <c r="A251" i="62"/>
  <c r="A250" i="62"/>
  <c r="A249" i="62"/>
  <c r="A248" i="62"/>
  <c r="A247" i="62"/>
  <c r="A246" i="62"/>
  <c r="A245" i="62"/>
  <c r="A244" i="62"/>
  <c r="A243" i="62"/>
  <c r="A242" i="62"/>
  <c r="A241" i="62"/>
  <c r="A240" i="62"/>
  <c r="A239" i="62"/>
  <c r="A238" i="62"/>
  <c r="A237" i="62"/>
  <c r="A236" i="62"/>
  <c r="A235" i="62"/>
  <c r="A234" i="62"/>
  <c r="A233" i="62"/>
  <c r="A232" i="62"/>
  <c r="A231" i="62"/>
  <c r="A230" i="62"/>
  <c r="A229" i="62"/>
  <c r="A228" i="62"/>
  <c r="A227" i="62"/>
  <c r="A226" i="62"/>
  <c r="A225" i="62"/>
  <c r="A224" i="62"/>
  <c r="A223" i="62"/>
  <c r="A222" i="62"/>
  <c r="A221" i="62"/>
  <c r="A220" i="62"/>
  <c r="A219" i="62"/>
  <c r="A218" i="62"/>
  <c r="A127" i="62"/>
  <c r="A126" i="62"/>
  <c r="A125" i="62"/>
  <c r="A124" i="62"/>
  <c r="A123" i="62"/>
  <c r="A122" i="62"/>
  <c r="A121" i="62"/>
  <c r="A120" i="62"/>
  <c r="A119" i="62"/>
  <c r="A118" i="62"/>
  <c r="A117" i="62"/>
  <c r="A116" i="62"/>
  <c r="A115" i="62"/>
  <c r="A114" i="62"/>
  <c r="A113" i="62"/>
  <c r="A1997" i="61"/>
  <c r="A1996" i="61"/>
  <c r="A1995" i="61"/>
  <c r="A1994" i="61"/>
  <c r="A1993" i="61"/>
  <c r="A1992" i="61"/>
  <c r="A1991" i="61"/>
  <c r="A1990" i="61"/>
  <c r="A1989" i="61"/>
  <c r="A1988" i="61"/>
  <c r="A1987" i="61"/>
  <c r="A1986" i="61"/>
  <c r="A1985" i="61"/>
  <c r="A1984" i="61"/>
  <c r="A1983" i="61"/>
  <c r="A1982" i="61"/>
  <c r="A1981" i="61"/>
  <c r="A1980" i="61"/>
  <c r="A1979" i="61"/>
  <c r="A1978" i="61"/>
  <c r="A1977" i="61"/>
  <c r="A1976" i="61"/>
  <c r="A1975" i="61"/>
  <c r="A1974" i="61"/>
  <c r="A1973" i="61"/>
  <c r="A1972" i="61"/>
  <c r="A1971" i="61"/>
  <c r="A1970" i="61"/>
  <c r="A1969" i="61"/>
  <c r="A1968" i="61"/>
  <c r="A1967" i="61"/>
  <c r="A1966" i="61"/>
  <c r="A1965" i="61"/>
  <c r="A1964" i="61"/>
  <c r="A1963" i="61"/>
  <c r="A1962" i="61"/>
  <c r="A1961" i="61"/>
  <c r="A1960" i="61"/>
  <c r="A1959" i="61"/>
  <c r="A1958" i="61"/>
  <c r="A1957" i="61"/>
  <c r="A1956" i="61"/>
  <c r="A1955" i="61"/>
  <c r="A1954" i="61"/>
  <c r="A1953" i="61"/>
  <c r="A1952" i="61"/>
  <c r="A1951" i="61"/>
  <c r="A1950" i="61"/>
  <c r="A1949" i="61"/>
  <c r="A1948" i="61"/>
  <c r="A1947" i="61"/>
  <c r="A1946" i="61"/>
  <c r="A1945" i="61"/>
  <c r="A1944" i="61"/>
  <c r="A1943" i="61"/>
  <c r="A1942" i="61"/>
  <c r="A1941" i="61"/>
  <c r="A1940" i="61"/>
  <c r="A1939" i="61"/>
  <c r="A1938" i="61"/>
  <c r="A1937" i="61"/>
  <c r="A1936" i="61"/>
  <c r="A1935" i="61"/>
  <c r="A1934" i="61"/>
  <c r="A1933" i="61"/>
  <c r="A1932" i="61"/>
  <c r="A1931" i="61"/>
  <c r="A1930" i="61"/>
  <c r="A1929" i="61"/>
  <c r="A1928" i="61"/>
  <c r="A1927" i="61"/>
  <c r="A1926" i="61"/>
  <c r="A1925" i="61"/>
  <c r="A1924" i="61"/>
  <c r="A1923" i="61"/>
  <c r="A1922" i="61"/>
  <c r="A1921" i="61"/>
  <c r="A1920" i="61"/>
  <c r="A1919" i="61"/>
  <c r="A1918" i="61"/>
  <c r="A1917" i="61"/>
  <c r="A1916" i="61"/>
  <c r="A1915" i="61"/>
  <c r="A1914" i="61"/>
  <c r="A1913" i="61"/>
  <c r="A1912" i="61"/>
  <c r="A1911" i="61"/>
  <c r="A1910" i="61"/>
  <c r="A1909" i="61"/>
  <c r="A1908" i="61"/>
  <c r="A1907" i="61"/>
  <c r="A1906" i="61"/>
  <c r="A1905" i="61"/>
  <c r="A1904" i="61"/>
  <c r="A1903" i="61"/>
  <c r="A1902" i="61"/>
  <c r="A1901" i="61"/>
  <c r="A1900" i="61"/>
  <c r="A1899" i="61"/>
  <c r="A1898" i="61"/>
  <c r="A1897" i="61"/>
  <c r="A1896" i="61"/>
  <c r="A1895" i="61"/>
  <c r="A1894" i="61"/>
  <c r="A1893" i="61"/>
  <c r="A1892" i="61"/>
  <c r="A1891" i="61"/>
  <c r="A1890" i="61"/>
  <c r="A1889" i="61"/>
  <c r="A1888" i="61"/>
  <c r="A1887" i="61"/>
  <c r="A1886" i="61"/>
  <c r="A1885" i="61"/>
  <c r="A1884" i="61"/>
  <c r="A1883" i="61"/>
  <c r="A1882" i="61"/>
  <c r="A1881" i="61"/>
  <c r="A1880" i="61"/>
  <c r="A1879" i="61"/>
  <c r="A1878" i="61"/>
  <c r="A1877" i="61"/>
  <c r="A1876" i="61"/>
  <c r="A1875" i="61"/>
  <c r="A1874" i="61"/>
  <c r="A1873" i="61"/>
  <c r="A1872" i="61"/>
  <c r="A1871" i="61"/>
  <c r="A1870" i="61"/>
  <c r="A1869" i="61"/>
  <c r="A1868" i="61"/>
  <c r="A1867" i="61"/>
  <c r="A1866" i="61"/>
  <c r="A1865" i="61"/>
  <c r="A1864" i="61"/>
  <c r="A1863" i="61"/>
  <c r="A1862" i="61"/>
  <c r="A1861" i="61"/>
  <c r="A1860" i="61"/>
  <c r="A1859" i="61"/>
  <c r="A1858" i="61"/>
  <c r="A1857" i="61"/>
  <c r="A1856" i="61"/>
  <c r="A1855" i="61"/>
  <c r="A1854" i="61"/>
  <c r="A1853" i="61"/>
  <c r="A1852" i="61"/>
  <c r="A1851" i="61"/>
  <c r="A1850" i="61"/>
  <c r="A1849" i="61"/>
  <c r="A1848" i="61"/>
  <c r="A1847" i="61"/>
  <c r="A1846" i="61"/>
  <c r="A1845" i="61"/>
  <c r="A1844" i="61"/>
  <c r="A1843" i="61"/>
  <c r="A1842" i="61"/>
  <c r="A1841" i="61"/>
  <c r="A1840" i="61"/>
  <c r="A1839" i="61"/>
  <c r="A1838" i="61"/>
  <c r="A1837" i="61"/>
  <c r="A1836" i="61"/>
  <c r="A1835" i="61"/>
  <c r="A1834" i="61"/>
  <c r="A1833" i="61"/>
  <c r="A1832" i="61"/>
  <c r="A1831" i="61"/>
  <c r="A1830" i="61"/>
  <c r="A1829" i="61"/>
  <c r="A1828" i="61"/>
  <c r="A1827" i="61"/>
  <c r="A1826" i="61"/>
  <c r="A1825" i="61"/>
  <c r="A1824" i="61"/>
  <c r="A1823" i="61"/>
  <c r="A1822" i="61"/>
  <c r="A1821" i="61"/>
  <c r="A1820" i="61"/>
  <c r="A1819" i="61"/>
  <c r="A1818" i="61"/>
  <c r="A1817" i="61"/>
  <c r="A1816" i="61"/>
  <c r="A1815" i="61"/>
  <c r="A1814" i="61"/>
  <c r="A1813" i="61"/>
  <c r="A1812" i="61"/>
  <c r="A1811" i="61"/>
  <c r="A1810" i="61"/>
  <c r="A1809" i="61"/>
  <c r="A1808" i="61"/>
  <c r="A1807" i="61"/>
  <c r="A1806" i="61"/>
  <c r="A1805" i="61"/>
  <c r="A1804" i="61"/>
  <c r="A1803" i="61"/>
  <c r="A1802" i="61"/>
  <c r="A1801" i="61"/>
  <c r="A1800" i="61"/>
  <c r="A1799" i="61"/>
  <c r="A1798" i="61"/>
  <c r="A1797" i="61"/>
  <c r="A1796" i="61"/>
  <c r="A1795" i="61"/>
  <c r="A1794" i="61"/>
  <c r="A1793" i="61"/>
  <c r="A1792" i="61"/>
  <c r="A1791" i="61"/>
  <c r="A1790" i="61"/>
  <c r="A1789" i="61"/>
  <c r="A1788" i="61"/>
  <c r="A1787" i="61"/>
  <c r="A1786" i="61"/>
  <c r="A1785" i="61"/>
  <c r="A1784" i="61"/>
  <c r="A1783" i="61"/>
  <c r="A1782" i="61"/>
  <c r="A1781" i="61"/>
  <c r="A1780" i="61"/>
  <c r="A1779" i="61"/>
  <c r="A1778" i="61"/>
  <c r="A1777" i="61"/>
  <c r="A1776" i="61"/>
  <c r="A1775" i="61"/>
  <c r="A1774" i="61"/>
  <c r="A1773" i="61"/>
  <c r="A1772" i="61"/>
  <c r="A1771" i="61"/>
  <c r="A1770" i="61"/>
  <c r="A1769" i="61"/>
  <c r="A1768" i="61"/>
  <c r="A1767" i="61"/>
  <c r="A1766" i="61"/>
  <c r="A1765" i="61"/>
  <c r="A1764" i="61"/>
  <c r="A1763" i="61"/>
  <c r="A1762" i="61"/>
  <c r="A1761" i="61"/>
  <c r="A1760" i="61"/>
  <c r="A1759" i="61"/>
  <c r="A1758" i="61"/>
  <c r="A1757" i="61"/>
  <c r="A1756" i="61"/>
  <c r="A1755" i="61"/>
  <c r="A1754" i="61"/>
  <c r="A1753" i="61"/>
  <c r="A1752" i="61"/>
  <c r="A1751" i="61"/>
  <c r="A1750" i="61"/>
  <c r="A1749" i="61"/>
  <c r="A1748" i="61"/>
  <c r="A1747" i="61"/>
  <c r="A1746" i="61"/>
  <c r="A1745" i="61"/>
  <c r="A1744" i="61"/>
  <c r="A1743" i="61"/>
  <c r="A1742" i="61"/>
  <c r="A1741" i="61"/>
  <c r="A1740" i="61"/>
  <c r="A1739" i="61"/>
  <c r="A1738" i="61"/>
  <c r="A1737" i="61"/>
  <c r="A1736" i="61"/>
  <c r="A1735" i="61"/>
  <c r="A1734" i="61"/>
  <c r="A1733" i="61"/>
  <c r="A1732" i="61"/>
  <c r="A1731" i="61"/>
  <c r="A1730" i="61"/>
  <c r="A1729" i="61"/>
  <c r="A1728" i="61"/>
  <c r="A1727" i="61"/>
  <c r="A1726" i="61"/>
  <c r="A1725" i="61"/>
  <c r="A1724" i="61"/>
  <c r="A1723" i="61"/>
  <c r="A1722" i="61"/>
  <c r="A1721" i="61"/>
  <c r="A1720" i="61"/>
  <c r="A1719" i="61"/>
  <c r="A1718" i="61"/>
  <c r="A1717" i="61"/>
  <c r="A1716" i="61"/>
  <c r="A1715" i="61"/>
  <c r="A1714" i="61"/>
  <c r="A1713" i="61"/>
  <c r="A1712" i="61"/>
  <c r="A1711" i="61"/>
  <c r="A1710" i="61"/>
  <c r="A1709" i="61"/>
  <c r="A1708" i="61"/>
  <c r="A1707" i="61"/>
  <c r="A1706" i="61"/>
  <c r="A1705" i="61"/>
  <c r="A1704" i="61"/>
  <c r="A1703" i="61"/>
  <c r="A1702" i="61"/>
  <c r="A1701" i="61"/>
  <c r="A1700" i="61"/>
  <c r="A1699" i="61"/>
  <c r="A1698" i="61"/>
  <c r="A1697" i="61"/>
  <c r="A1696" i="61"/>
  <c r="A1695" i="61"/>
  <c r="A1694" i="61"/>
  <c r="A1693" i="61"/>
  <c r="A1692" i="61"/>
  <c r="A1691" i="61"/>
  <c r="A1690" i="61"/>
  <c r="A1689" i="61"/>
  <c r="A1688" i="61"/>
  <c r="A1687" i="61"/>
  <c r="A1686" i="61"/>
  <c r="A1685" i="61"/>
  <c r="A1684" i="61"/>
  <c r="A1683" i="61"/>
  <c r="A1682" i="61"/>
  <c r="A1681" i="61"/>
  <c r="A1680" i="61"/>
  <c r="A1679" i="61"/>
  <c r="A1678" i="61"/>
  <c r="A1677" i="61"/>
  <c r="A1676" i="61"/>
  <c r="A1675" i="61"/>
  <c r="A1674" i="61"/>
  <c r="A1673" i="61"/>
  <c r="A1672" i="61"/>
  <c r="A1671" i="61"/>
  <c r="A1670" i="61"/>
  <c r="A1669" i="61"/>
  <c r="A1668" i="61"/>
  <c r="A1667" i="61"/>
  <c r="A1666" i="61"/>
  <c r="A1665" i="61"/>
  <c r="A1664" i="61"/>
  <c r="A1663" i="61"/>
  <c r="A1662" i="61"/>
  <c r="A1661" i="61"/>
  <c r="A1660" i="61"/>
  <c r="A1659" i="61"/>
  <c r="A1658" i="61"/>
  <c r="A1657" i="61"/>
  <c r="A1656" i="61"/>
  <c r="A1655" i="61"/>
  <c r="A1654" i="61"/>
  <c r="A1653" i="61"/>
  <c r="A1652" i="61"/>
  <c r="A1651" i="61"/>
  <c r="A1650" i="61"/>
  <c r="A1649" i="61"/>
  <c r="A1648" i="61"/>
  <c r="A1647" i="61"/>
  <c r="A1646" i="61"/>
  <c r="A1645" i="61"/>
  <c r="A1644" i="61"/>
  <c r="A1643" i="61"/>
  <c r="A1642" i="61"/>
  <c r="A1641" i="61"/>
  <c r="A1640" i="61"/>
  <c r="A1639" i="61"/>
  <c r="A1638" i="61"/>
  <c r="A1637" i="61"/>
  <c r="A1636" i="61"/>
  <c r="A1635" i="61"/>
  <c r="A1634" i="61"/>
  <c r="A1633" i="61"/>
  <c r="A1632" i="61"/>
  <c r="A1631" i="61"/>
  <c r="A1630" i="61"/>
  <c r="A1629" i="61"/>
  <c r="A1628" i="61"/>
  <c r="A1627" i="61"/>
  <c r="A1626" i="61"/>
  <c r="A1625" i="61"/>
  <c r="A1624" i="61"/>
  <c r="A1623" i="61"/>
  <c r="A1622" i="61"/>
  <c r="A1621" i="61"/>
  <c r="A1620" i="61"/>
  <c r="A1619" i="61"/>
  <c r="A1618" i="61"/>
  <c r="A1617" i="61"/>
  <c r="A1616" i="61"/>
  <c r="A1615" i="61"/>
  <c r="A1614" i="61"/>
  <c r="A1613" i="61"/>
  <c r="A1612" i="61"/>
  <c r="A1611" i="61"/>
  <c r="A1610" i="61"/>
  <c r="A1609" i="61"/>
  <c r="A1608" i="61"/>
  <c r="A1607" i="61"/>
  <c r="A1606" i="61"/>
  <c r="A1605" i="61"/>
  <c r="A1604" i="61"/>
  <c r="A1603" i="61"/>
  <c r="A1602" i="61"/>
  <c r="A1601" i="61"/>
  <c r="A1600" i="61"/>
  <c r="A1599" i="61"/>
  <c r="A1598" i="61"/>
  <c r="A1597" i="61"/>
  <c r="A1596" i="61"/>
  <c r="A1595" i="61"/>
  <c r="A1594" i="61"/>
  <c r="A1593" i="61"/>
  <c r="A1592" i="61"/>
  <c r="A1591" i="61"/>
  <c r="A1590" i="61"/>
  <c r="A1589" i="61"/>
  <c r="A1588" i="61"/>
  <c r="A1587" i="61"/>
  <c r="A1586" i="61"/>
  <c r="A1585" i="61"/>
  <c r="A1584" i="61"/>
  <c r="A1583" i="61"/>
  <c r="A1582" i="61"/>
  <c r="A1581" i="61"/>
  <c r="A1580" i="61"/>
  <c r="A1579" i="61"/>
  <c r="A1578" i="61"/>
  <c r="A1577" i="61"/>
  <c r="A1576" i="61"/>
  <c r="A1575" i="61"/>
  <c r="A1574" i="61"/>
  <c r="A1573" i="61"/>
  <c r="A1572" i="61"/>
  <c r="A1571" i="61"/>
  <c r="A1570" i="61"/>
  <c r="A1569" i="61"/>
  <c r="A1568" i="61"/>
  <c r="A1567" i="61"/>
  <c r="A1566" i="61"/>
  <c r="A1565" i="61"/>
  <c r="A1564" i="61"/>
  <c r="A1563" i="61"/>
  <c r="A1562" i="61"/>
  <c r="A1561" i="61"/>
  <c r="A1560" i="61"/>
  <c r="A1559" i="61"/>
  <c r="A1558" i="61"/>
  <c r="A1557" i="61"/>
  <c r="A1556" i="61"/>
  <c r="A1555" i="61"/>
  <c r="A1554" i="61"/>
  <c r="A1553" i="61"/>
  <c r="A1552" i="61"/>
  <c r="A1551" i="61"/>
  <c r="A1550" i="61"/>
  <c r="A1549" i="61"/>
  <c r="A1548" i="61"/>
  <c r="A1547" i="61"/>
  <c r="A1546" i="61"/>
  <c r="A1545" i="61"/>
  <c r="A1544" i="61"/>
  <c r="A1543" i="61"/>
  <c r="A1542" i="61"/>
  <c r="A1541" i="61"/>
  <c r="A1540" i="61"/>
  <c r="A1539" i="61"/>
  <c r="A1538" i="61"/>
  <c r="A1537" i="61"/>
  <c r="A1536" i="61"/>
  <c r="A1535" i="61"/>
  <c r="A1534" i="61"/>
  <c r="A1533" i="61"/>
  <c r="A1532" i="61"/>
  <c r="A1531" i="61"/>
  <c r="A1530" i="61"/>
  <c r="A1529" i="61"/>
  <c r="A1528" i="61"/>
  <c r="A1527" i="61"/>
  <c r="A1526" i="61"/>
  <c r="A1525" i="61"/>
  <c r="A1524" i="61"/>
  <c r="A1523" i="61"/>
  <c r="A1522" i="61"/>
  <c r="A1521" i="61"/>
  <c r="A1520" i="61"/>
  <c r="A1519" i="61"/>
  <c r="A1518" i="61"/>
  <c r="A1517" i="61"/>
  <c r="A1516" i="61"/>
  <c r="A1515" i="61"/>
  <c r="A1514" i="61"/>
  <c r="A1513" i="61"/>
  <c r="A1512" i="61"/>
  <c r="A1511" i="61"/>
  <c r="A1510" i="61"/>
  <c r="A1509" i="61"/>
  <c r="A1508" i="61"/>
  <c r="A1507" i="61"/>
  <c r="A1506" i="61"/>
  <c r="A1505" i="61"/>
  <c r="A1504" i="61"/>
  <c r="A1503" i="61"/>
  <c r="A1502" i="61"/>
  <c r="A1501" i="61"/>
  <c r="A1500" i="61"/>
  <c r="A1499" i="61"/>
  <c r="A1498" i="61"/>
  <c r="A1497" i="61"/>
  <c r="A1496" i="61"/>
  <c r="A1495" i="61"/>
  <c r="A1494" i="61"/>
  <c r="A1493" i="61"/>
  <c r="A1492" i="61"/>
  <c r="A1491" i="61"/>
  <c r="A1490" i="61"/>
  <c r="A1489" i="61"/>
  <c r="A1488" i="61"/>
  <c r="A1487" i="61"/>
  <c r="A1486" i="61"/>
  <c r="A1485" i="61"/>
  <c r="A1484" i="61"/>
  <c r="A1483" i="61"/>
  <c r="A1482" i="61"/>
  <c r="A1481" i="61"/>
  <c r="A1480" i="61"/>
  <c r="A1479" i="61"/>
  <c r="A1478" i="61"/>
  <c r="A1477" i="61"/>
  <c r="A1476" i="61"/>
  <c r="A1475" i="61"/>
  <c r="A1474" i="61"/>
  <c r="A1473" i="61"/>
  <c r="A1472" i="61"/>
  <c r="A1471" i="61"/>
  <c r="A1470" i="61"/>
  <c r="A1469" i="61"/>
  <c r="A1468" i="61"/>
  <c r="A1467" i="61"/>
  <c r="A1466" i="61"/>
  <c r="A1465" i="61"/>
  <c r="A1464" i="61"/>
  <c r="A1463" i="61"/>
  <c r="A1462" i="61"/>
  <c r="A1461" i="61"/>
  <c r="A1460" i="61"/>
  <c r="A1459" i="61"/>
  <c r="A1458" i="61"/>
  <c r="A1457" i="61"/>
  <c r="A1456" i="61"/>
  <c r="A1455" i="61"/>
  <c r="A1454" i="61"/>
  <c r="A1453" i="61"/>
  <c r="A1452" i="61"/>
  <c r="A1451" i="61"/>
  <c r="A1450" i="61"/>
  <c r="A1449" i="61"/>
  <c r="A1448" i="61"/>
  <c r="A1447" i="61"/>
  <c r="A1446" i="61"/>
  <c r="A1445" i="61"/>
  <c r="A1444" i="61"/>
  <c r="A1443" i="61"/>
  <c r="A1442" i="61"/>
  <c r="A1441" i="61"/>
  <c r="A1440" i="61"/>
  <c r="A1439" i="61"/>
  <c r="A1438" i="61"/>
  <c r="A1437" i="61"/>
  <c r="A1436" i="61"/>
  <c r="A1435" i="61"/>
  <c r="A1434" i="61"/>
  <c r="A1433" i="61"/>
  <c r="A1432" i="61"/>
  <c r="A1431" i="61"/>
  <c r="A1430" i="61"/>
  <c r="A1429" i="61"/>
  <c r="A1428" i="61"/>
  <c r="A1427" i="61"/>
  <c r="A1426" i="61"/>
  <c r="A1425" i="61"/>
  <c r="A1424" i="61"/>
  <c r="A1423" i="61"/>
  <c r="A1422" i="61"/>
  <c r="A1421" i="61"/>
  <c r="A1420" i="61"/>
  <c r="A1419" i="61"/>
  <c r="A1418" i="61"/>
  <c r="A1417" i="61"/>
  <c r="A1416" i="61"/>
  <c r="A1415" i="61"/>
  <c r="A1414" i="61"/>
  <c r="A1413" i="61"/>
  <c r="A1412" i="61"/>
  <c r="A1411" i="61"/>
  <c r="A1410" i="61"/>
  <c r="A1409" i="61"/>
  <c r="A1408" i="61"/>
  <c r="A1407" i="61"/>
  <c r="A1406" i="61"/>
  <c r="A1405" i="61"/>
  <c r="A1404" i="61"/>
  <c r="A1403" i="61"/>
  <c r="A1402" i="61"/>
  <c r="A1401" i="61"/>
  <c r="A1400" i="61"/>
  <c r="A1399" i="61"/>
  <c r="A1398" i="61"/>
  <c r="A1397" i="61"/>
  <c r="A1396" i="61"/>
  <c r="A1395" i="61"/>
  <c r="A1394" i="61"/>
  <c r="A1393" i="61"/>
  <c r="A1392" i="61"/>
  <c r="A1391" i="61"/>
  <c r="A1390" i="61"/>
  <c r="A1389" i="61"/>
  <c r="A1388" i="61"/>
  <c r="A1387" i="61"/>
  <c r="A1386" i="61"/>
  <c r="A1385" i="61"/>
  <c r="A1384" i="61"/>
  <c r="A1383" i="61"/>
  <c r="A1382" i="61"/>
  <c r="A1381" i="61"/>
  <c r="A1380" i="61"/>
  <c r="A1379" i="61"/>
  <c r="A1378" i="61"/>
  <c r="A1377" i="61"/>
  <c r="A1376" i="61"/>
  <c r="A1375" i="61"/>
  <c r="A1374" i="61"/>
  <c r="A1373" i="61"/>
  <c r="A1372" i="61"/>
  <c r="A1371" i="61"/>
  <c r="A1370" i="61"/>
  <c r="A1369" i="61"/>
  <c r="A1368" i="61"/>
  <c r="A1367" i="61"/>
  <c r="A1366" i="61"/>
  <c r="A1365" i="61"/>
  <c r="A1364" i="61"/>
  <c r="A1363" i="61"/>
  <c r="A1362" i="61"/>
  <c r="A1361" i="61"/>
  <c r="A1360" i="61"/>
  <c r="A1359" i="61"/>
  <c r="A1358" i="61"/>
  <c r="A1357" i="61"/>
  <c r="A1356" i="61"/>
  <c r="A1355" i="61"/>
  <c r="A1354" i="61"/>
  <c r="A1353" i="61"/>
  <c r="A1352" i="61"/>
  <c r="A1351" i="61"/>
  <c r="A1350" i="61"/>
  <c r="A1349" i="61"/>
  <c r="A1348" i="61"/>
  <c r="A1347" i="61"/>
  <c r="A1346" i="61"/>
  <c r="A1345" i="61"/>
  <c r="A1344" i="61"/>
  <c r="A1343" i="61"/>
  <c r="A1342" i="61"/>
  <c r="A1341" i="61"/>
  <c r="A1340" i="61"/>
  <c r="A1339" i="61"/>
  <c r="A1338" i="61"/>
  <c r="A1337" i="61"/>
  <c r="A1336" i="61"/>
  <c r="A1335" i="61"/>
  <c r="A1334" i="61"/>
  <c r="A1333" i="61"/>
  <c r="A1332" i="61"/>
  <c r="A1331" i="61"/>
  <c r="A1330" i="61"/>
  <c r="A1329" i="61"/>
  <c r="A1328" i="61"/>
  <c r="A1327" i="61"/>
  <c r="A1326" i="61"/>
  <c r="A1325" i="61"/>
  <c r="A1324" i="61"/>
  <c r="A1323" i="61"/>
  <c r="A1322" i="61"/>
  <c r="A1321" i="61"/>
  <c r="A1320" i="61"/>
  <c r="A1319" i="61"/>
  <c r="A1318" i="61"/>
  <c r="A1317" i="61"/>
  <c r="A1316" i="61"/>
  <c r="A1315" i="61"/>
  <c r="A1314" i="61"/>
  <c r="A1313" i="61"/>
  <c r="A1312" i="61"/>
  <c r="A1311" i="61"/>
  <c r="A1310" i="61"/>
  <c r="A1309" i="61"/>
  <c r="A1308" i="61"/>
  <c r="A1307" i="61"/>
  <c r="A1306" i="61"/>
  <c r="A1305" i="61"/>
  <c r="A1304" i="61"/>
  <c r="A1303" i="61"/>
  <c r="A1302" i="61"/>
  <c r="A1301" i="61"/>
  <c r="A1300" i="61"/>
  <c r="A1299" i="61"/>
  <c r="A1298" i="61"/>
  <c r="A1297" i="61"/>
  <c r="A1296" i="61"/>
  <c r="A1295" i="61"/>
  <c r="A1294" i="61"/>
  <c r="A1293" i="61"/>
  <c r="A1292" i="61"/>
  <c r="A1291" i="61"/>
  <c r="A1290" i="61"/>
  <c r="A1289" i="61"/>
  <c r="A1288" i="61"/>
  <c r="A1287" i="61"/>
  <c r="A1286" i="61"/>
  <c r="A1285" i="61"/>
  <c r="A1284" i="61"/>
  <c r="A1283" i="61"/>
  <c r="A1282" i="61"/>
  <c r="A1281" i="61"/>
  <c r="A1280" i="61"/>
  <c r="A1279" i="61"/>
  <c r="A1278" i="61"/>
  <c r="A1277" i="61"/>
  <c r="A1276" i="61"/>
  <c r="A1275" i="61"/>
  <c r="A1274" i="61"/>
  <c r="A1273" i="61"/>
  <c r="A1272" i="61"/>
  <c r="A1271" i="61"/>
  <c r="A1270" i="61"/>
  <c r="A1269" i="61"/>
  <c r="A1268" i="61"/>
  <c r="A1267" i="61"/>
  <c r="A1266" i="61"/>
  <c r="A1265" i="61"/>
  <c r="A1264" i="61"/>
  <c r="A1263" i="61"/>
  <c r="A1262" i="61"/>
  <c r="A1261" i="61"/>
  <c r="A1260" i="61"/>
  <c r="A1259" i="61"/>
  <c r="A1258" i="61"/>
  <c r="A1257" i="61"/>
  <c r="A1256" i="61"/>
  <c r="A1255" i="61"/>
  <c r="A1254" i="61"/>
  <c r="A1253" i="61"/>
  <c r="A1252" i="61"/>
  <c r="A1251" i="61"/>
  <c r="A1250" i="61"/>
  <c r="A1249" i="61"/>
  <c r="A1248" i="61"/>
  <c r="A1247" i="61"/>
  <c r="A1246" i="61"/>
  <c r="A1245" i="61"/>
  <c r="A1244" i="61"/>
  <c r="A1243" i="61"/>
  <c r="A1242" i="61"/>
  <c r="A1241" i="61"/>
  <c r="A1240" i="61"/>
  <c r="A1239" i="61"/>
  <c r="A1238" i="61"/>
  <c r="A1237" i="61"/>
  <c r="A1236" i="61"/>
  <c r="A1235" i="61"/>
  <c r="A1234" i="61"/>
  <c r="A1233" i="61"/>
  <c r="A1232" i="61"/>
  <c r="A1231" i="61"/>
  <c r="A1230" i="61"/>
  <c r="A1229" i="61"/>
  <c r="A1228" i="61"/>
  <c r="A1227" i="61"/>
  <c r="A1226" i="61"/>
  <c r="A1225" i="61"/>
  <c r="A1224" i="61"/>
  <c r="A1223" i="61"/>
  <c r="A1222" i="61"/>
  <c r="A1221" i="61"/>
  <c r="A1220" i="61"/>
  <c r="A1219" i="61"/>
  <c r="A1218" i="61"/>
  <c r="A1217" i="61"/>
  <c r="A1216" i="61"/>
  <c r="A1215" i="61"/>
  <c r="A1214" i="61"/>
  <c r="A1213" i="61"/>
  <c r="A1212" i="61"/>
  <c r="A1211" i="61"/>
  <c r="A1210" i="61"/>
  <c r="A1209" i="61"/>
  <c r="A1208" i="61"/>
  <c r="A1207" i="61"/>
  <c r="A1206" i="61"/>
  <c r="A1205" i="61"/>
  <c r="A1204" i="61"/>
  <c r="A1203" i="61"/>
  <c r="A1202" i="61"/>
  <c r="A1201" i="61"/>
  <c r="A1200" i="61"/>
  <c r="A1199" i="61"/>
  <c r="A1198" i="61"/>
  <c r="A1197" i="61"/>
  <c r="A1196" i="61"/>
  <c r="A1195" i="61"/>
  <c r="A1194" i="61"/>
  <c r="A1193" i="61"/>
  <c r="A1192" i="61"/>
  <c r="A1191" i="61"/>
  <c r="A1190" i="61"/>
  <c r="A1189" i="61"/>
  <c r="A1188" i="61"/>
  <c r="A1187" i="61"/>
  <c r="A1186" i="61"/>
  <c r="A1185" i="61"/>
  <c r="A1184" i="61"/>
  <c r="A1183" i="61"/>
  <c r="A1182" i="61"/>
  <c r="A1181" i="61"/>
  <c r="A1180" i="61"/>
  <c r="A1179" i="61"/>
  <c r="A1178" i="61"/>
  <c r="A1177" i="61"/>
  <c r="A1176" i="61"/>
  <c r="A1175" i="61"/>
  <c r="A1174" i="61"/>
  <c r="A1173" i="61"/>
  <c r="A1172" i="61"/>
  <c r="A1171" i="61"/>
  <c r="A1170" i="61"/>
  <c r="A1169" i="61"/>
  <c r="A1168" i="61"/>
  <c r="A1167" i="61"/>
  <c r="A1166" i="61"/>
  <c r="A1165" i="61"/>
  <c r="A1164" i="61"/>
  <c r="A1163" i="61"/>
  <c r="A1162" i="61"/>
  <c r="A1161" i="61"/>
  <c r="A1160" i="61"/>
  <c r="A1159" i="61"/>
  <c r="A1158" i="61"/>
  <c r="A1157" i="61"/>
  <c r="A1156" i="61"/>
  <c r="A1155" i="61"/>
  <c r="A1154" i="61"/>
  <c r="A1153" i="61"/>
  <c r="A1152" i="61"/>
  <c r="A1151" i="61"/>
  <c r="A1150" i="61"/>
  <c r="A1149" i="61"/>
  <c r="A1148" i="61"/>
  <c r="A1147" i="61"/>
  <c r="A1146" i="61"/>
  <c r="A1145" i="61"/>
  <c r="A1144" i="61"/>
  <c r="A1143" i="61"/>
  <c r="A1142" i="61"/>
  <c r="A1141" i="61"/>
  <c r="A1140" i="61"/>
  <c r="A1139" i="61"/>
  <c r="A1138" i="61"/>
  <c r="A1137" i="61"/>
  <c r="A1136" i="61"/>
  <c r="A1135" i="61"/>
  <c r="A1134" i="61"/>
  <c r="A1133" i="61"/>
  <c r="A1132" i="61"/>
  <c r="A1131" i="61"/>
  <c r="A1130" i="61"/>
  <c r="A1129" i="61"/>
  <c r="A1128" i="61"/>
  <c r="A1127" i="61"/>
  <c r="A1126" i="61"/>
  <c r="A1125" i="61"/>
  <c r="A1124" i="61"/>
  <c r="A1123" i="61"/>
  <c r="A1122" i="61"/>
  <c r="A1121" i="61"/>
  <c r="A1120" i="61"/>
  <c r="A1119" i="61"/>
  <c r="A1118" i="61"/>
  <c r="A1117" i="61"/>
  <c r="A1116" i="61"/>
  <c r="A1115" i="61"/>
  <c r="A1114" i="61"/>
  <c r="A1113" i="61"/>
  <c r="A1112" i="61"/>
  <c r="A1111" i="61"/>
  <c r="A1110" i="61"/>
  <c r="A1109" i="61"/>
  <c r="A1108" i="61"/>
  <c r="A1107" i="61"/>
  <c r="A1106" i="61"/>
  <c r="A1105" i="61"/>
  <c r="A1104" i="61"/>
  <c r="A1103" i="61"/>
  <c r="A1102" i="61"/>
  <c r="A1101" i="61"/>
  <c r="A1100" i="61"/>
  <c r="A1099" i="61"/>
  <c r="A1098" i="61"/>
  <c r="A1097" i="61"/>
  <c r="A1096" i="61"/>
  <c r="A1095" i="61"/>
  <c r="A1094" i="61"/>
  <c r="A1093" i="61"/>
  <c r="A1092" i="61"/>
  <c r="A1091" i="61"/>
  <c r="A1090" i="61"/>
  <c r="A1089" i="61"/>
  <c r="A1088" i="61"/>
  <c r="A1087" i="61"/>
  <c r="A1086" i="61"/>
  <c r="A1085" i="61"/>
  <c r="A1084" i="61"/>
  <c r="A1083" i="61"/>
  <c r="A1082" i="61"/>
  <c r="A1081" i="61"/>
  <c r="A1080" i="61"/>
  <c r="A1079" i="61"/>
  <c r="A1078" i="61"/>
  <c r="A1077" i="61"/>
  <c r="A1076" i="61"/>
  <c r="A1075" i="61"/>
  <c r="A1074" i="61"/>
  <c r="A1073" i="61"/>
  <c r="A1072" i="61"/>
  <c r="A1071" i="61"/>
  <c r="A1070" i="61"/>
  <c r="A1069" i="61"/>
  <c r="A1068" i="61"/>
  <c r="A1067" i="61"/>
  <c r="A1066" i="61"/>
  <c r="A1065" i="61"/>
  <c r="A1064" i="61"/>
  <c r="A1063" i="61"/>
  <c r="A1062" i="61"/>
  <c r="A1061" i="61"/>
  <c r="A1060" i="61"/>
  <c r="A1059" i="61"/>
  <c r="A1058" i="61"/>
  <c r="A1057" i="61"/>
  <c r="A1056" i="61"/>
  <c r="A1055" i="61"/>
  <c r="A1054" i="61"/>
  <c r="A1053" i="61"/>
  <c r="A1052" i="61"/>
  <c r="A1051" i="61"/>
  <c r="A1050" i="61"/>
  <c r="A1049" i="61"/>
  <c r="A1048" i="61"/>
  <c r="A1047" i="61"/>
  <c r="A1046" i="61"/>
  <c r="A1045" i="61"/>
  <c r="A1044" i="61"/>
  <c r="A1043" i="61"/>
  <c r="A1042" i="61"/>
  <c r="A1041" i="61"/>
  <c r="A1040" i="61"/>
  <c r="A1039" i="61"/>
  <c r="A1038" i="61"/>
  <c r="A1037" i="61"/>
  <c r="A1036" i="61"/>
  <c r="A1035" i="61"/>
  <c r="A1034" i="61"/>
  <c r="A1033" i="61"/>
  <c r="A1032" i="61"/>
  <c r="A1031" i="61"/>
  <c r="A1030" i="61"/>
  <c r="A1029" i="61"/>
  <c r="A1028" i="61"/>
  <c r="A1027" i="61"/>
  <c r="A1026" i="61"/>
  <c r="A1025" i="61"/>
  <c r="A1024" i="61"/>
  <c r="A1023" i="61"/>
  <c r="A1022" i="61"/>
  <c r="A1021" i="61"/>
  <c r="A1020" i="61"/>
  <c r="A1019" i="61"/>
  <c r="A1018" i="61"/>
  <c r="A1017" i="61"/>
  <c r="A1016" i="61"/>
  <c r="A1015" i="61"/>
  <c r="A1014" i="61"/>
  <c r="A1013" i="61"/>
  <c r="A1012" i="61"/>
  <c r="A1011" i="61"/>
  <c r="A1010" i="61"/>
  <c r="A1009" i="61"/>
  <c r="A1008" i="61"/>
  <c r="A1007" i="61"/>
  <c r="A1006" i="61"/>
  <c r="A1005" i="61"/>
  <c r="A1004" i="61"/>
  <c r="A1003" i="61"/>
  <c r="A1002" i="61"/>
  <c r="A1001" i="61"/>
  <c r="A1000" i="61"/>
  <c r="A999" i="61"/>
  <c r="A998" i="61"/>
  <c r="A997" i="61"/>
  <c r="A996" i="61"/>
  <c r="A995" i="61"/>
  <c r="A994" i="61"/>
  <c r="A993" i="61"/>
  <c r="A992" i="61"/>
  <c r="A991" i="61"/>
  <c r="A990" i="61"/>
  <c r="A989" i="61"/>
  <c r="A988" i="61"/>
  <c r="A987" i="61"/>
  <c r="A986" i="61"/>
  <c r="A985" i="61"/>
  <c r="A984" i="61"/>
  <c r="A983" i="61"/>
  <c r="A982" i="61"/>
  <c r="A981" i="61"/>
  <c r="A980" i="61"/>
  <c r="A979" i="61"/>
  <c r="A978" i="61"/>
  <c r="A977" i="61"/>
  <c r="A976" i="61"/>
  <c r="A975" i="61"/>
  <c r="A974" i="61"/>
  <c r="A973" i="61"/>
  <c r="A972" i="61"/>
  <c r="A971" i="61"/>
  <c r="A970" i="61"/>
  <c r="A969" i="61"/>
  <c r="A968" i="61"/>
  <c r="A967" i="61"/>
  <c r="A966" i="61"/>
  <c r="A965" i="61"/>
  <c r="A964" i="61"/>
  <c r="A963" i="61"/>
  <c r="A962" i="61"/>
  <c r="A961" i="61"/>
  <c r="A960" i="61"/>
  <c r="A959" i="61"/>
  <c r="A958" i="61"/>
  <c r="A957" i="61"/>
  <c r="A956" i="61"/>
  <c r="A955" i="61"/>
  <c r="A954" i="61"/>
  <c r="A953" i="61"/>
  <c r="A952" i="61"/>
  <c r="A951" i="61"/>
  <c r="A950" i="61"/>
  <c r="A949" i="61"/>
  <c r="A948" i="61"/>
  <c r="A947" i="61"/>
  <c r="A946" i="61"/>
  <c r="A945" i="61"/>
  <c r="A944" i="61"/>
  <c r="A943" i="61"/>
  <c r="A942" i="61"/>
  <c r="A941" i="61"/>
  <c r="A940" i="61"/>
  <c r="A939" i="61"/>
  <c r="A938" i="61"/>
  <c r="A937" i="61"/>
  <c r="A936" i="61"/>
  <c r="A935" i="61"/>
  <c r="A934" i="61"/>
  <c r="A933" i="61"/>
  <c r="A932" i="61"/>
  <c r="A931" i="61"/>
  <c r="A930" i="61"/>
  <c r="A929" i="61"/>
  <c r="A928" i="61"/>
  <c r="A927" i="61"/>
  <c r="A926" i="61"/>
  <c r="A925" i="61"/>
  <c r="A924" i="61"/>
  <c r="A923" i="61"/>
  <c r="A922" i="61"/>
  <c r="A921" i="61"/>
  <c r="A920" i="61"/>
  <c r="A919" i="61"/>
  <c r="A918" i="61"/>
  <c r="A917" i="61"/>
  <c r="A916" i="61"/>
  <c r="A915" i="61"/>
  <c r="A914" i="61"/>
  <c r="A913" i="61"/>
  <c r="A912" i="61"/>
  <c r="A911" i="61"/>
  <c r="A910" i="61"/>
  <c r="A909" i="61"/>
  <c r="A908" i="61"/>
  <c r="A907" i="61"/>
  <c r="A906" i="61"/>
  <c r="A905" i="61"/>
  <c r="A904" i="61"/>
  <c r="A903" i="61"/>
  <c r="A902" i="61"/>
  <c r="A901" i="61"/>
  <c r="A900" i="61"/>
  <c r="A899" i="61"/>
  <c r="A898" i="61"/>
  <c r="A897" i="61"/>
  <c r="A896" i="61"/>
  <c r="A895" i="61"/>
  <c r="A894" i="61"/>
  <c r="A893" i="61"/>
  <c r="A892" i="61"/>
  <c r="A891" i="61"/>
  <c r="A890" i="61"/>
  <c r="A889" i="61"/>
  <c r="A888" i="61"/>
  <c r="A887" i="61"/>
  <c r="A886" i="61"/>
  <c r="A885" i="61"/>
  <c r="A884" i="61"/>
  <c r="A883" i="61"/>
  <c r="A882" i="61"/>
  <c r="A881" i="61"/>
  <c r="A880" i="61"/>
  <c r="A879" i="61"/>
  <c r="A878" i="61"/>
  <c r="A877" i="61"/>
  <c r="A876" i="61"/>
  <c r="A875" i="61"/>
  <c r="A874" i="61"/>
  <c r="A873" i="61"/>
  <c r="A872" i="61"/>
  <c r="A871" i="61"/>
  <c r="A870" i="61"/>
  <c r="A869" i="61"/>
  <c r="A868" i="61"/>
  <c r="A867" i="61"/>
  <c r="A866" i="61"/>
  <c r="A865" i="61"/>
  <c r="A864" i="61"/>
  <c r="A863" i="61"/>
  <c r="A862" i="61"/>
  <c r="A861" i="61"/>
  <c r="A860" i="61"/>
  <c r="A859" i="61"/>
  <c r="A858" i="61"/>
  <c r="A857" i="61"/>
  <c r="A856" i="61"/>
  <c r="A855" i="61"/>
  <c r="A854" i="61"/>
  <c r="A853" i="61"/>
  <c r="A852" i="61"/>
  <c r="A851" i="61"/>
  <c r="A850" i="61"/>
  <c r="A849" i="61"/>
  <c r="A848" i="61"/>
  <c r="A847" i="61"/>
  <c r="A846" i="61"/>
  <c r="A845" i="61"/>
  <c r="A844" i="61"/>
  <c r="A843" i="61"/>
  <c r="A842" i="61"/>
  <c r="A841" i="61"/>
  <c r="A840" i="61"/>
  <c r="A839" i="61"/>
  <c r="A838" i="61"/>
  <c r="A837" i="61"/>
  <c r="A836" i="61"/>
  <c r="A835" i="61"/>
  <c r="A834" i="61"/>
  <c r="A833" i="61"/>
  <c r="A832" i="61"/>
  <c r="A831" i="61"/>
  <c r="A830" i="61"/>
  <c r="A829" i="61"/>
  <c r="A828" i="61"/>
  <c r="A827" i="61"/>
  <c r="A826" i="61"/>
  <c r="A825" i="61"/>
  <c r="A824" i="61"/>
  <c r="A823" i="61"/>
  <c r="A822" i="61"/>
  <c r="A821" i="61"/>
  <c r="A820" i="61"/>
  <c r="A819" i="61"/>
  <c r="A818" i="61"/>
  <c r="A817" i="61"/>
  <c r="A816" i="61"/>
  <c r="A815" i="61"/>
  <c r="A814" i="61"/>
  <c r="A813" i="61"/>
  <c r="A812" i="61"/>
  <c r="A811" i="61"/>
  <c r="A810" i="61"/>
  <c r="A809" i="61"/>
  <c r="A808" i="61"/>
  <c r="A807" i="61"/>
  <c r="A806" i="61"/>
  <c r="A805" i="61"/>
  <c r="A804" i="61"/>
  <c r="A803" i="61"/>
  <c r="A802" i="61"/>
  <c r="A801" i="61"/>
  <c r="A800" i="61"/>
  <c r="A799" i="61"/>
  <c r="A798" i="61"/>
  <c r="A797" i="61"/>
  <c r="A796" i="61"/>
  <c r="A795" i="61"/>
  <c r="A794" i="61"/>
  <c r="A793" i="61"/>
  <c r="A792" i="61"/>
  <c r="A791" i="61"/>
  <c r="A790" i="61"/>
  <c r="A789" i="61"/>
  <c r="A788" i="61"/>
  <c r="A787" i="61"/>
  <c r="A786" i="61"/>
  <c r="A785" i="61"/>
  <c r="A784" i="61"/>
  <c r="A783" i="61"/>
  <c r="A782" i="61"/>
  <c r="A781" i="61"/>
  <c r="A780" i="61"/>
  <c r="A779" i="61"/>
  <c r="A778" i="61"/>
  <c r="A777" i="61"/>
  <c r="A776" i="61"/>
  <c r="A775" i="61"/>
  <c r="A774" i="61"/>
  <c r="A773" i="61"/>
  <c r="A772" i="61"/>
  <c r="A771" i="61"/>
  <c r="A770" i="61"/>
  <c r="A769" i="61"/>
  <c r="A768" i="61"/>
  <c r="A767" i="61"/>
  <c r="A766" i="61"/>
  <c r="A765" i="61"/>
  <c r="A764" i="61"/>
  <c r="A763" i="61"/>
  <c r="A762" i="61"/>
  <c r="A761" i="61"/>
  <c r="A760" i="61"/>
  <c r="A759" i="61"/>
  <c r="A758" i="61"/>
  <c r="A757" i="61"/>
  <c r="A756" i="61"/>
  <c r="A755" i="61"/>
  <c r="A754" i="61"/>
  <c r="A753" i="61"/>
  <c r="A752" i="61"/>
  <c r="A751" i="61"/>
  <c r="A750" i="61"/>
  <c r="A749" i="61"/>
  <c r="A748" i="61"/>
  <c r="A747" i="61"/>
  <c r="A746" i="61"/>
  <c r="A745" i="61"/>
  <c r="A744" i="61"/>
  <c r="A743" i="61"/>
  <c r="A742" i="61"/>
  <c r="A741" i="61"/>
  <c r="A740" i="61"/>
  <c r="A739" i="61"/>
  <c r="A738" i="61"/>
  <c r="A737" i="61"/>
  <c r="A736" i="61"/>
  <c r="A735" i="61"/>
  <c r="A734" i="61"/>
  <c r="A733" i="61"/>
  <c r="A732" i="61"/>
  <c r="A731" i="61"/>
  <c r="A730" i="61"/>
  <c r="A729" i="61"/>
  <c r="A728" i="61"/>
  <c r="A727" i="61"/>
  <c r="A726" i="61"/>
  <c r="A725" i="61"/>
  <c r="A724" i="61"/>
  <c r="A723" i="61"/>
  <c r="A722" i="61"/>
  <c r="A721" i="61"/>
  <c r="A720" i="61"/>
  <c r="A719" i="61"/>
  <c r="A718" i="61"/>
  <c r="A717" i="61"/>
  <c r="A716" i="61"/>
  <c r="A715" i="61"/>
  <c r="A714" i="61"/>
  <c r="A713" i="61"/>
  <c r="A712" i="61"/>
  <c r="A711" i="61"/>
  <c r="A710" i="61"/>
  <c r="A709" i="61"/>
  <c r="A708" i="61"/>
  <c r="A707" i="61"/>
  <c r="A706" i="61"/>
  <c r="A705" i="61"/>
  <c r="A704" i="61"/>
  <c r="A703" i="61"/>
  <c r="A702" i="61"/>
  <c r="A701" i="61"/>
  <c r="A700" i="61"/>
  <c r="A699" i="61"/>
  <c r="A698" i="61"/>
  <c r="A697" i="61"/>
  <c r="A696" i="61"/>
  <c r="A695" i="61"/>
  <c r="A694" i="61"/>
  <c r="A693" i="61"/>
  <c r="A692" i="61"/>
  <c r="A691" i="61"/>
  <c r="A690" i="61"/>
  <c r="A689" i="61"/>
  <c r="A688" i="61"/>
  <c r="A687" i="61"/>
  <c r="A686" i="61"/>
  <c r="A685" i="61"/>
  <c r="A684" i="61"/>
  <c r="A683" i="61"/>
  <c r="A682" i="61"/>
  <c r="A681" i="61"/>
  <c r="A680" i="61"/>
  <c r="A679" i="61"/>
  <c r="A678" i="61"/>
  <c r="A677" i="61"/>
  <c r="A676" i="61"/>
  <c r="A675" i="61"/>
  <c r="A674" i="61"/>
  <c r="A673" i="61"/>
  <c r="A672" i="61"/>
  <c r="A671" i="61"/>
  <c r="A670" i="61"/>
  <c r="A669" i="61"/>
  <c r="A668" i="61"/>
  <c r="A667" i="61"/>
  <c r="A666" i="61"/>
  <c r="A665" i="61"/>
  <c r="A664" i="61"/>
  <c r="A663" i="61"/>
  <c r="A662" i="61"/>
  <c r="A661" i="61"/>
  <c r="A660" i="61"/>
  <c r="A659" i="61"/>
  <c r="A658" i="61"/>
  <c r="A657" i="61"/>
  <c r="A656" i="61"/>
  <c r="A655" i="61"/>
  <c r="A654" i="61"/>
  <c r="A653" i="61"/>
  <c r="A652" i="61"/>
  <c r="A651" i="61"/>
  <c r="A650" i="61"/>
  <c r="A649" i="61"/>
  <c r="A648" i="61"/>
  <c r="A647" i="61"/>
  <c r="A646" i="61"/>
  <c r="A645" i="61"/>
  <c r="A644" i="61"/>
  <c r="A643" i="61"/>
  <c r="A642" i="61"/>
  <c r="A641" i="61"/>
  <c r="A640" i="61"/>
  <c r="A639" i="61"/>
  <c r="A638" i="61"/>
  <c r="A637" i="61"/>
  <c r="A636" i="61"/>
  <c r="A635" i="61"/>
  <c r="A634" i="61"/>
  <c r="A633" i="61"/>
  <c r="A632" i="61"/>
  <c r="A631" i="61"/>
  <c r="A630" i="61"/>
  <c r="A629" i="61"/>
  <c r="A628" i="61"/>
  <c r="A627" i="61"/>
  <c r="A626" i="61"/>
  <c r="A625" i="61"/>
  <c r="A624" i="61"/>
  <c r="A623" i="61"/>
  <c r="A622" i="61"/>
  <c r="A621" i="61"/>
  <c r="A620" i="61"/>
  <c r="A619" i="61"/>
  <c r="A618" i="61"/>
  <c r="A617" i="61"/>
  <c r="A616" i="61"/>
  <c r="A615" i="61"/>
  <c r="A614" i="61"/>
  <c r="A613" i="61"/>
  <c r="A612" i="61"/>
  <c r="A611" i="61"/>
  <c r="A610" i="61"/>
  <c r="A609" i="61"/>
  <c r="A608" i="61"/>
  <c r="A607" i="61"/>
  <c r="A606" i="61"/>
  <c r="A605" i="61"/>
  <c r="A604" i="61"/>
  <c r="A603" i="61"/>
  <c r="A602" i="61"/>
  <c r="A601" i="61"/>
  <c r="A600" i="61"/>
  <c r="A599" i="61"/>
  <c r="A598" i="61"/>
  <c r="A597" i="61"/>
  <c r="A596" i="61"/>
  <c r="A595" i="61"/>
  <c r="A594" i="61"/>
  <c r="A593" i="61"/>
  <c r="A592" i="61"/>
  <c r="A591" i="61"/>
  <c r="A590" i="61"/>
  <c r="A589" i="61"/>
  <c r="A588" i="61"/>
  <c r="A587" i="61"/>
  <c r="A586" i="61"/>
  <c r="A585" i="61"/>
  <c r="A584" i="61"/>
  <c r="A583" i="61"/>
  <c r="A582" i="61"/>
  <c r="A581" i="61"/>
  <c r="A580" i="61"/>
  <c r="A579" i="61"/>
  <c r="A578" i="61"/>
  <c r="A577" i="61"/>
  <c r="A576" i="61"/>
  <c r="A575" i="61"/>
  <c r="A574" i="61"/>
  <c r="A573" i="61"/>
  <c r="A572" i="61"/>
  <c r="A571" i="61"/>
  <c r="A570" i="61"/>
  <c r="A569" i="61"/>
  <c r="A568" i="61"/>
  <c r="A567" i="61"/>
  <c r="A566" i="61"/>
  <c r="A565" i="61"/>
  <c r="A564" i="61"/>
  <c r="A563" i="61"/>
  <c r="A562" i="61"/>
  <c r="A561" i="61"/>
  <c r="A560" i="61"/>
  <c r="A559" i="61"/>
  <c r="A558" i="61"/>
  <c r="A557" i="61"/>
  <c r="A556" i="61"/>
  <c r="A555" i="61"/>
  <c r="A554" i="61"/>
  <c r="A553" i="61"/>
  <c r="A552" i="61"/>
  <c r="A551" i="61"/>
  <c r="A550" i="61"/>
  <c r="A549" i="61"/>
  <c r="A548" i="61"/>
  <c r="A547" i="61"/>
  <c r="A546" i="61"/>
  <c r="A545" i="61"/>
  <c r="A544" i="61"/>
  <c r="A543" i="61"/>
  <c r="A542" i="61"/>
  <c r="A541" i="61"/>
  <c r="A540" i="61"/>
  <c r="A539" i="61"/>
  <c r="A538" i="61"/>
  <c r="A537" i="61"/>
  <c r="A536" i="61"/>
  <c r="A535" i="61"/>
  <c r="A534" i="61"/>
  <c r="A533" i="61"/>
  <c r="A532" i="61"/>
  <c r="A531" i="61"/>
  <c r="A530" i="61"/>
  <c r="A529" i="61"/>
  <c r="A528" i="61"/>
  <c r="A527" i="61"/>
  <c r="A526" i="61"/>
  <c r="A525" i="61"/>
  <c r="A524" i="61"/>
  <c r="A523" i="61"/>
  <c r="A522" i="61"/>
  <c r="A521" i="61"/>
  <c r="A520" i="61"/>
  <c r="A519" i="61"/>
  <c r="A518" i="61"/>
  <c r="A517" i="61"/>
  <c r="A516" i="61"/>
  <c r="A515" i="61"/>
  <c r="A514" i="61"/>
  <c r="A513" i="61"/>
  <c r="A512" i="61"/>
  <c r="A511" i="61"/>
  <c r="A510" i="61"/>
  <c r="A509" i="61"/>
  <c r="A508" i="61"/>
  <c r="A507" i="61"/>
  <c r="A506" i="61"/>
  <c r="A505" i="61"/>
  <c r="A504" i="61"/>
  <c r="A503" i="61"/>
  <c r="A502" i="61"/>
  <c r="A501" i="61"/>
  <c r="A500" i="61"/>
  <c r="A499" i="61"/>
  <c r="A498" i="61"/>
  <c r="A497" i="61"/>
  <c r="A496" i="61"/>
  <c r="A495" i="61"/>
  <c r="A494" i="61"/>
  <c r="A493" i="61"/>
  <c r="A492" i="61"/>
  <c r="A491" i="61"/>
  <c r="A490" i="61"/>
  <c r="A489" i="61"/>
  <c r="A488" i="61"/>
  <c r="A487" i="61"/>
  <c r="A486" i="61"/>
  <c r="A485" i="61"/>
  <c r="A484" i="61"/>
  <c r="A483" i="61"/>
  <c r="A482" i="61"/>
  <c r="A481" i="61"/>
  <c r="A480" i="61"/>
  <c r="A479" i="61"/>
  <c r="A478" i="61"/>
  <c r="A477" i="61"/>
  <c r="A476" i="61"/>
  <c r="A475" i="61"/>
  <c r="A474" i="61"/>
  <c r="A473" i="61"/>
  <c r="A472" i="61"/>
  <c r="A471" i="61"/>
  <c r="A470" i="61"/>
  <c r="A469" i="61"/>
  <c r="A468" i="61"/>
  <c r="A467" i="61"/>
  <c r="A466" i="61"/>
  <c r="A465" i="61"/>
  <c r="A464" i="61"/>
  <c r="A463" i="61"/>
  <c r="A462" i="61"/>
  <c r="A461" i="61"/>
  <c r="A460" i="61"/>
  <c r="A459" i="61"/>
  <c r="A458" i="61"/>
  <c r="A457" i="61"/>
  <c r="A456" i="61"/>
  <c r="A455" i="61"/>
  <c r="A454" i="61"/>
  <c r="A453" i="61"/>
  <c r="A452" i="61"/>
  <c r="A451" i="61"/>
  <c r="A450" i="61"/>
  <c r="A449" i="61"/>
  <c r="A448" i="61"/>
  <c r="A447" i="61"/>
  <c r="A446" i="61"/>
  <c r="A445" i="61"/>
  <c r="A444" i="61"/>
  <c r="A443" i="61"/>
  <c r="A442" i="61"/>
  <c r="A441" i="61"/>
  <c r="A440" i="61"/>
  <c r="A439" i="61"/>
  <c r="A438" i="61"/>
  <c r="A437" i="61"/>
  <c r="A436" i="61"/>
  <c r="A435" i="61"/>
  <c r="A434" i="61"/>
  <c r="A433" i="61"/>
  <c r="A432" i="61"/>
  <c r="A431" i="61"/>
  <c r="A430" i="61"/>
  <c r="A429" i="61"/>
  <c r="A428" i="61"/>
  <c r="A427" i="61"/>
  <c r="A426" i="61"/>
  <c r="A425" i="61"/>
  <c r="A424" i="61"/>
  <c r="A423" i="61"/>
  <c r="A422" i="61"/>
  <c r="A421" i="61"/>
  <c r="A420" i="61"/>
  <c r="A419" i="61"/>
  <c r="A418" i="61"/>
  <c r="A417" i="61"/>
  <c r="A416" i="61"/>
  <c r="A415" i="61"/>
  <c r="A414" i="61"/>
  <c r="A413" i="61"/>
  <c r="A412" i="61"/>
  <c r="A411" i="61"/>
  <c r="A410" i="61"/>
  <c r="A409" i="61"/>
  <c r="A408" i="61"/>
  <c r="A407" i="61"/>
  <c r="A406" i="61"/>
  <c r="A405" i="61"/>
  <c r="A404" i="61"/>
  <c r="A403" i="61"/>
  <c r="A402" i="61"/>
  <c r="A401" i="61"/>
  <c r="A400" i="61"/>
  <c r="A399" i="61"/>
  <c r="A398" i="61"/>
  <c r="A397" i="61"/>
  <c r="A396" i="61"/>
  <c r="A395" i="61"/>
  <c r="A394" i="61"/>
  <c r="A393" i="61"/>
  <c r="A392" i="61"/>
  <c r="A391" i="61"/>
  <c r="A390" i="61"/>
  <c r="A389" i="61"/>
  <c r="A388" i="61"/>
  <c r="A387" i="61"/>
  <c r="A386" i="61"/>
  <c r="A385" i="61"/>
  <c r="A384" i="61"/>
  <c r="A383" i="61"/>
  <c r="A382" i="61"/>
  <c r="A381" i="61"/>
  <c r="A380" i="61"/>
  <c r="A379" i="61"/>
  <c r="A378" i="61"/>
  <c r="A377" i="61"/>
  <c r="A376" i="61"/>
  <c r="A375" i="61"/>
  <c r="A374" i="61"/>
  <c r="A373" i="61"/>
  <c r="A372" i="61"/>
  <c r="A371" i="61"/>
  <c r="A370" i="61"/>
  <c r="A369" i="61"/>
  <c r="A368" i="61"/>
  <c r="A367" i="61"/>
  <c r="A366" i="61"/>
  <c r="A365" i="61"/>
  <c r="A364" i="61"/>
  <c r="A363" i="61"/>
  <c r="A362" i="61"/>
  <c r="A361" i="61"/>
  <c r="A360" i="61"/>
  <c r="A359" i="61"/>
  <c r="A358" i="61"/>
  <c r="A357" i="61"/>
  <c r="A356" i="61"/>
  <c r="A355" i="61"/>
  <c r="A354" i="61"/>
  <c r="A353" i="61"/>
  <c r="A352" i="61"/>
  <c r="A351" i="61"/>
  <c r="A350" i="61"/>
  <c r="A349" i="61"/>
  <c r="A348" i="61"/>
  <c r="A347" i="61"/>
  <c r="A346" i="61"/>
  <c r="A345" i="61"/>
  <c r="A344" i="61"/>
  <c r="A343" i="61"/>
  <c r="A342" i="61"/>
  <c r="A341" i="61"/>
  <c r="A340" i="61"/>
  <c r="A339" i="61"/>
  <c r="A338" i="61"/>
  <c r="A337" i="61"/>
  <c r="A336" i="61"/>
  <c r="A335" i="61"/>
  <c r="A334" i="61"/>
  <c r="A333" i="61"/>
  <c r="A332" i="61"/>
  <c r="A331" i="61"/>
  <c r="A330" i="61"/>
  <c r="A329" i="61"/>
  <c r="A328" i="61"/>
  <c r="A327" i="61"/>
  <c r="A326" i="61"/>
  <c r="A325" i="61"/>
  <c r="A324" i="61"/>
  <c r="A323" i="61"/>
  <c r="A322" i="61"/>
  <c r="A321" i="61"/>
  <c r="A320" i="61"/>
  <c r="A319" i="61"/>
  <c r="A318" i="61"/>
  <c r="A317" i="61"/>
  <c r="A316" i="61"/>
  <c r="A315" i="61"/>
  <c r="A314" i="61"/>
  <c r="A313" i="61"/>
  <c r="A312" i="61"/>
  <c r="A311" i="61"/>
  <c r="A310" i="61"/>
  <c r="A309" i="61"/>
  <c r="A308" i="61"/>
  <c r="A307" i="61"/>
  <c r="A306" i="61"/>
  <c r="A305" i="61"/>
  <c r="A304" i="61"/>
  <c r="A303" i="61"/>
  <c r="A302" i="61"/>
  <c r="A301" i="61"/>
  <c r="A300" i="61"/>
  <c r="A299" i="61"/>
  <c r="A298" i="61"/>
  <c r="A297" i="61"/>
  <c r="A296" i="61"/>
  <c r="A295" i="61"/>
  <c r="A294" i="61"/>
  <c r="A293" i="61"/>
  <c r="A292" i="61"/>
  <c r="A291" i="61"/>
  <c r="A290" i="61"/>
  <c r="A289" i="61"/>
  <c r="A288" i="61"/>
  <c r="A287" i="61"/>
  <c r="A286" i="61"/>
  <c r="A285" i="61"/>
  <c r="A284" i="61"/>
  <c r="A283" i="61"/>
  <c r="A282" i="61"/>
  <c r="A281" i="61"/>
  <c r="A280" i="61"/>
  <c r="A279" i="61"/>
  <c r="A278" i="61"/>
  <c r="A277" i="61"/>
  <c r="A276" i="61"/>
  <c r="A275" i="61"/>
  <c r="A274" i="61"/>
  <c r="A273" i="61"/>
  <c r="A272" i="61"/>
  <c r="A271" i="61"/>
  <c r="A270" i="61"/>
  <c r="A269" i="61"/>
  <c r="A268" i="61"/>
  <c r="A267" i="61"/>
  <c r="A266" i="61"/>
  <c r="A265" i="61"/>
  <c r="A264" i="61"/>
  <c r="A263" i="61"/>
  <c r="A262" i="61"/>
  <c r="A261" i="61"/>
  <c r="A260" i="61"/>
  <c r="A259" i="61"/>
  <c r="A258" i="61"/>
  <c r="A257" i="61"/>
  <c r="A256" i="61"/>
  <c r="A255" i="61"/>
  <c r="A254" i="61"/>
  <c r="A253" i="61"/>
  <c r="A252" i="61"/>
  <c r="A251" i="61"/>
  <c r="A250" i="61"/>
  <c r="A249" i="61"/>
  <c r="A248" i="61"/>
  <c r="A247" i="61"/>
  <c r="A246" i="61"/>
  <c r="A245" i="61"/>
  <c r="A244" i="61"/>
  <c r="A243" i="61"/>
  <c r="A242" i="61"/>
  <c r="A241" i="61"/>
  <c r="A240" i="61"/>
  <c r="A239" i="61"/>
  <c r="A238" i="61"/>
  <c r="A237" i="61"/>
  <c r="A236" i="61"/>
  <c r="A235" i="61"/>
  <c r="A234" i="61"/>
  <c r="A233" i="61"/>
  <c r="A232" i="61"/>
  <c r="A231" i="61"/>
  <c r="A230" i="61"/>
  <c r="A229" i="61"/>
  <c r="A228" i="61"/>
  <c r="A227" i="61"/>
  <c r="A226" i="61"/>
  <c r="A225" i="61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4" i="61"/>
  <c r="A203" i="61"/>
  <c r="A202" i="61"/>
  <c r="A201" i="61"/>
  <c r="A200" i="61"/>
  <c r="A199" i="61"/>
  <c r="A198" i="61"/>
  <c r="A197" i="61"/>
  <c r="A106" i="61"/>
  <c r="A105" i="61"/>
  <c r="A104" i="61"/>
  <c r="A103" i="61"/>
  <c r="A102" i="61"/>
  <c r="A101" i="61"/>
  <c r="A100" i="61"/>
  <c r="A99" i="61"/>
  <c r="A98" i="61"/>
  <c r="A97" i="61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9" i="33"/>
  <c r="A30" i="33"/>
  <c r="A31" i="33"/>
  <c r="A32" i="33"/>
  <c r="J2000" i="63"/>
  <c r="J1999" i="63"/>
  <c r="J1998" i="63"/>
  <c r="J1997" i="63"/>
  <c r="J1996" i="63"/>
  <c r="J1995" i="63"/>
  <c r="J1994" i="63"/>
  <c r="J1993" i="63"/>
  <c r="J1992" i="63"/>
  <c r="J1991" i="63"/>
  <c r="J1990" i="63"/>
  <c r="J1989" i="63"/>
  <c r="J1988" i="63"/>
  <c r="J1987" i="63"/>
  <c r="J1986" i="63"/>
  <c r="J1985" i="63"/>
  <c r="J1984" i="63"/>
  <c r="J1983" i="63"/>
  <c r="J1982" i="63"/>
  <c r="J1981" i="63"/>
  <c r="J1980" i="63"/>
  <c r="J1979" i="63"/>
  <c r="J1978" i="63"/>
  <c r="J1977" i="63"/>
  <c r="J1976" i="63"/>
  <c r="J1975" i="63"/>
  <c r="J1974" i="63"/>
  <c r="J1973" i="63"/>
  <c r="J1972" i="63"/>
  <c r="J1971" i="63"/>
  <c r="J1970" i="63"/>
  <c r="J1969" i="63"/>
  <c r="J1968" i="63"/>
  <c r="J1967" i="63"/>
  <c r="J1966" i="63"/>
  <c r="J1965" i="63"/>
  <c r="J1964" i="63"/>
  <c r="J1963" i="63"/>
  <c r="J1962" i="63"/>
  <c r="J1961" i="63"/>
  <c r="J1960" i="63"/>
  <c r="J1959" i="63"/>
  <c r="J1958" i="63"/>
  <c r="J1957" i="63"/>
  <c r="J1956" i="63"/>
  <c r="J1955" i="63"/>
  <c r="J1954" i="63"/>
  <c r="J1953" i="63"/>
  <c r="J1952" i="63"/>
  <c r="J1951" i="63"/>
  <c r="J1950" i="63"/>
  <c r="J1949" i="63"/>
  <c r="J1948" i="63"/>
  <c r="J1947" i="63"/>
  <c r="J1946" i="63"/>
  <c r="J1945" i="63"/>
  <c r="J1944" i="63"/>
  <c r="J1943" i="63"/>
  <c r="J1942" i="63"/>
  <c r="J1941" i="63"/>
  <c r="J1940" i="63"/>
  <c r="J1939" i="63"/>
  <c r="J1938" i="63"/>
  <c r="J1937" i="63"/>
  <c r="J1936" i="63"/>
  <c r="J1935" i="63"/>
  <c r="J1934" i="63"/>
  <c r="J1933" i="63"/>
  <c r="J1932" i="63"/>
  <c r="J1931" i="63"/>
  <c r="J1930" i="63"/>
  <c r="J1929" i="63"/>
  <c r="J1928" i="63"/>
  <c r="J1927" i="63"/>
  <c r="J1926" i="63"/>
  <c r="J1925" i="63"/>
  <c r="J1924" i="63"/>
  <c r="J1923" i="63"/>
  <c r="J1922" i="63"/>
  <c r="J1921" i="63"/>
  <c r="J1920" i="63"/>
  <c r="J1919" i="63"/>
  <c r="J1918" i="63"/>
  <c r="J1917" i="63"/>
  <c r="J1916" i="63"/>
  <c r="J1915" i="63"/>
  <c r="J1914" i="63"/>
  <c r="J1913" i="63"/>
  <c r="J1912" i="63"/>
  <c r="J1911" i="63"/>
  <c r="J1910" i="63"/>
  <c r="J1909" i="63"/>
  <c r="J1908" i="63"/>
  <c r="J1907" i="63"/>
  <c r="J1906" i="63"/>
  <c r="J1905" i="63"/>
  <c r="J1904" i="63"/>
  <c r="J1903" i="63"/>
  <c r="J1902" i="63"/>
  <c r="J1901" i="63"/>
  <c r="J1900" i="63"/>
  <c r="J1899" i="63"/>
  <c r="J1898" i="63"/>
  <c r="J1897" i="63"/>
  <c r="J1896" i="63"/>
  <c r="J1895" i="63"/>
  <c r="J1894" i="63"/>
  <c r="J1893" i="63"/>
  <c r="J1892" i="63"/>
  <c r="J1891" i="63"/>
  <c r="J1890" i="63"/>
  <c r="J1889" i="63"/>
  <c r="J1888" i="63"/>
  <c r="J1887" i="63"/>
  <c r="J1886" i="63"/>
  <c r="J1885" i="63"/>
  <c r="J1884" i="63"/>
  <c r="J1883" i="63"/>
  <c r="J1882" i="63"/>
  <c r="J1881" i="63"/>
  <c r="J1880" i="63"/>
  <c r="J1879" i="63"/>
  <c r="J1878" i="63"/>
  <c r="J1877" i="63"/>
  <c r="J1876" i="63"/>
  <c r="J1875" i="63"/>
  <c r="J1874" i="63"/>
  <c r="J1873" i="63"/>
  <c r="J1872" i="63"/>
  <c r="J1871" i="63"/>
  <c r="J1870" i="63"/>
  <c r="J1869" i="63"/>
  <c r="J1868" i="63"/>
  <c r="J1867" i="63"/>
  <c r="J1866" i="63"/>
  <c r="J1865" i="63"/>
  <c r="J1864" i="63"/>
  <c r="J1863" i="63"/>
  <c r="J1862" i="63"/>
  <c r="J1861" i="63"/>
  <c r="J1860" i="63"/>
  <c r="J1859" i="63"/>
  <c r="J1858" i="63"/>
  <c r="J1857" i="63"/>
  <c r="J1856" i="63"/>
  <c r="J1855" i="63"/>
  <c r="J1854" i="63"/>
  <c r="J1853" i="63"/>
  <c r="J1852" i="63"/>
  <c r="J1851" i="63"/>
  <c r="J1850" i="63"/>
  <c r="J1849" i="63"/>
  <c r="J1848" i="63"/>
  <c r="J1847" i="63"/>
  <c r="J1846" i="63"/>
  <c r="J1845" i="63"/>
  <c r="J1844" i="63"/>
  <c r="J1843" i="63"/>
  <c r="J1842" i="63"/>
  <c r="J1841" i="63"/>
  <c r="J1840" i="63"/>
  <c r="J1839" i="63"/>
  <c r="J1838" i="63"/>
  <c r="J1837" i="63"/>
  <c r="J1836" i="63"/>
  <c r="J1835" i="63"/>
  <c r="J1834" i="63"/>
  <c r="J1833" i="63"/>
  <c r="J1832" i="63"/>
  <c r="J1831" i="63"/>
  <c r="J1830" i="63"/>
  <c r="J1829" i="63"/>
  <c r="J1828" i="63"/>
  <c r="J1827" i="63"/>
  <c r="J1826" i="63"/>
  <c r="J1825" i="63"/>
  <c r="J1824" i="63"/>
  <c r="J1823" i="63"/>
  <c r="J1822" i="63"/>
  <c r="J1821" i="63"/>
  <c r="J1820" i="63"/>
  <c r="J1819" i="63"/>
  <c r="J1818" i="63"/>
  <c r="J1817" i="63"/>
  <c r="J1816" i="63"/>
  <c r="J1815" i="63"/>
  <c r="J1814" i="63"/>
  <c r="J1813" i="63"/>
  <c r="J1812" i="63"/>
  <c r="J1811" i="63"/>
  <c r="J1810" i="63"/>
  <c r="J1809" i="63"/>
  <c r="J1808" i="63"/>
  <c r="J1807" i="63"/>
  <c r="J1806" i="63"/>
  <c r="J1805" i="63"/>
  <c r="J1804" i="63"/>
  <c r="J1803" i="63"/>
  <c r="J1802" i="63"/>
  <c r="J1801" i="63"/>
  <c r="J1800" i="63"/>
  <c r="J1799" i="63"/>
  <c r="J1798" i="63"/>
  <c r="J1797" i="63"/>
  <c r="J1796" i="63"/>
  <c r="J1795" i="63"/>
  <c r="J1794" i="63"/>
  <c r="J1793" i="63"/>
  <c r="J1792" i="63"/>
  <c r="J1791" i="63"/>
  <c r="J1790" i="63"/>
  <c r="J1789" i="63"/>
  <c r="J1788" i="63"/>
  <c r="J1787" i="63"/>
  <c r="J1786" i="63"/>
  <c r="J1785" i="63"/>
  <c r="J1784" i="63"/>
  <c r="J1783" i="63"/>
  <c r="J1782" i="63"/>
  <c r="J1781" i="63"/>
  <c r="J1780" i="63"/>
  <c r="J1779" i="63"/>
  <c r="J1778" i="63"/>
  <c r="J1777" i="63"/>
  <c r="J1776" i="63"/>
  <c r="J1775" i="63"/>
  <c r="J1774" i="63"/>
  <c r="J1773" i="63"/>
  <c r="J1772" i="63"/>
  <c r="J1771" i="63"/>
  <c r="J1770" i="63"/>
  <c r="J1769" i="63"/>
  <c r="J1768" i="63"/>
  <c r="J1767" i="63"/>
  <c r="J1766" i="63"/>
  <c r="J1765" i="63"/>
  <c r="J1764" i="63"/>
  <c r="J1763" i="63"/>
  <c r="J1762" i="63"/>
  <c r="J1761" i="63"/>
  <c r="J1760" i="63"/>
  <c r="J1759" i="63"/>
  <c r="J1758" i="63"/>
  <c r="J1757" i="63"/>
  <c r="J1756" i="63"/>
  <c r="J1755" i="63"/>
  <c r="J1754" i="63"/>
  <c r="J1753" i="63"/>
  <c r="J1752" i="63"/>
  <c r="J1751" i="63"/>
  <c r="J1750" i="63"/>
  <c r="J1749" i="63"/>
  <c r="J1748" i="63"/>
  <c r="J1747" i="63"/>
  <c r="J1746" i="63"/>
  <c r="J1745" i="63"/>
  <c r="J1744" i="63"/>
  <c r="J1743" i="63"/>
  <c r="J1742" i="63"/>
  <c r="J1741" i="63"/>
  <c r="J1740" i="63"/>
  <c r="J1739" i="63"/>
  <c r="J1738" i="63"/>
  <c r="J1737" i="63"/>
  <c r="J1736" i="63"/>
  <c r="J1735" i="63"/>
  <c r="J1734" i="63"/>
  <c r="J1733" i="63"/>
  <c r="J1732" i="63"/>
  <c r="J1731" i="63"/>
  <c r="J1730" i="63"/>
  <c r="J1729" i="63"/>
  <c r="J1728" i="63"/>
  <c r="J1727" i="63"/>
  <c r="J1726" i="63"/>
  <c r="J1725" i="63"/>
  <c r="J1724" i="63"/>
  <c r="J1723" i="63"/>
  <c r="J1722" i="63"/>
  <c r="J1721" i="63"/>
  <c r="J1720" i="63"/>
  <c r="J1719" i="63"/>
  <c r="J1718" i="63"/>
  <c r="J1717" i="63"/>
  <c r="J1716" i="63"/>
  <c r="J1715" i="63"/>
  <c r="J1714" i="63"/>
  <c r="J1713" i="63"/>
  <c r="J1712" i="63"/>
  <c r="J1711" i="63"/>
  <c r="J1710" i="63"/>
  <c r="J1709" i="63"/>
  <c r="J1708" i="63"/>
  <c r="J1707" i="63"/>
  <c r="J1706" i="63"/>
  <c r="J1705" i="63"/>
  <c r="J1704" i="63"/>
  <c r="J1703" i="63"/>
  <c r="J1702" i="63"/>
  <c r="J1701" i="63"/>
  <c r="J1700" i="63"/>
  <c r="J1699" i="63"/>
  <c r="J1698" i="63"/>
  <c r="J1697" i="63"/>
  <c r="J1696" i="63"/>
  <c r="J1695" i="63"/>
  <c r="J1694" i="63"/>
  <c r="J1693" i="63"/>
  <c r="J1692" i="63"/>
  <c r="J1691" i="63"/>
  <c r="J1690" i="63"/>
  <c r="J1689" i="63"/>
  <c r="J1688" i="63"/>
  <c r="J1687" i="63"/>
  <c r="J1686" i="63"/>
  <c r="J1685" i="63"/>
  <c r="J1684" i="63"/>
  <c r="J1683" i="63"/>
  <c r="J1682" i="63"/>
  <c r="J1681" i="63"/>
  <c r="J1680" i="63"/>
  <c r="J1679" i="63"/>
  <c r="J1678" i="63"/>
  <c r="J1677" i="63"/>
  <c r="J1676" i="63"/>
  <c r="J1675" i="63"/>
  <c r="J1674" i="63"/>
  <c r="J1673" i="63"/>
  <c r="J1672" i="63"/>
  <c r="J1671" i="63"/>
  <c r="J1670" i="63"/>
  <c r="J1669" i="63"/>
  <c r="J1668" i="63"/>
  <c r="J1667" i="63"/>
  <c r="J1666" i="63"/>
  <c r="J1665" i="63"/>
  <c r="J1664" i="63"/>
  <c r="J1663" i="63"/>
  <c r="J1662" i="63"/>
  <c r="J1661" i="63"/>
  <c r="J1660" i="63"/>
  <c r="J1659" i="63"/>
  <c r="J1658" i="63"/>
  <c r="J1657" i="63"/>
  <c r="J1656" i="63"/>
  <c r="J1655" i="63"/>
  <c r="J1654" i="63"/>
  <c r="J1653" i="63"/>
  <c r="J1652" i="63"/>
  <c r="J1651" i="63"/>
  <c r="J1650" i="63"/>
  <c r="J1649" i="63"/>
  <c r="J1648" i="63"/>
  <c r="J1647" i="63"/>
  <c r="J1646" i="63"/>
  <c r="J1645" i="63"/>
  <c r="J1644" i="63"/>
  <c r="J1643" i="63"/>
  <c r="J1642" i="63"/>
  <c r="J1641" i="63"/>
  <c r="J1640" i="63"/>
  <c r="J1639" i="63"/>
  <c r="J1638" i="63"/>
  <c r="J1637" i="63"/>
  <c r="J1636" i="63"/>
  <c r="J1635" i="63"/>
  <c r="J1634" i="63"/>
  <c r="J1633" i="63"/>
  <c r="J1632" i="63"/>
  <c r="J1631" i="63"/>
  <c r="J1630" i="63"/>
  <c r="J1629" i="63"/>
  <c r="J1628" i="63"/>
  <c r="J1627" i="63"/>
  <c r="J1626" i="63"/>
  <c r="J1625" i="63"/>
  <c r="J1624" i="63"/>
  <c r="J1623" i="63"/>
  <c r="J1622" i="63"/>
  <c r="J1621" i="63"/>
  <c r="J1620" i="63"/>
  <c r="J1619" i="63"/>
  <c r="J1618" i="63"/>
  <c r="J1617" i="63"/>
  <c r="J1616" i="63"/>
  <c r="J1615" i="63"/>
  <c r="J1614" i="63"/>
  <c r="J1613" i="63"/>
  <c r="J1612" i="63"/>
  <c r="J1611" i="63"/>
  <c r="J1610" i="63"/>
  <c r="J1609" i="63"/>
  <c r="J1608" i="63"/>
  <c r="J1607" i="63"/>
  <c r="J1606" i="63"/>
  <c r="J1605" i="63"/>
  <c r="J1604" i="63"/>
  <c r="J1603" i="63"/>
  <c r="J1602" i="63"/>
  <c r="J1601" i="63"/>
  <c r="J1600" i="63"/>
  <c r="J1599" i="63"/>
  <c r="J1598" i="63"/>
  <c r="J1597" i="63"/>
  <c r="J1596" i="63"/>
  <c r="J1595" i="63"/>
  <c r="J1594" i="63"/>
  <c r="J1593" i="63"/>
  <c r="J1592" i="63"/>
  <c r="J1591" i="63"/>
  <c r="J1590" i="63"/>
  <c r="J1589" i="63"/>
  <c r="J1588" i="63"/>
  <c r="J1587" i="63"/>
  <c r="J1586" i="63"/>
  <c r="J1585" i="63"/>
  <c r="J1584" i="63"/>
  <c r="J1583" i="63"/>
  <c r="J1582" i="63"/>
  <c r="J1581" i="63"/>
  <c r="J1580" i="63"/>
  <c r="J1579" i="63"/>
  <c r="J1578" i="63"/>
  <c r="J1577" i="63"/>
  <c r="J1576" i="63"/>
  <c r="J1575" i="63"/>
  <c r="J1574" i="63"/>
  <c r="J1573" i="63"/>
  <c r="J1572" i="63"/>
  <c r="J1571" i="63"/>
  <c r="J1570" i="63"/>
  <c r="J1569" i="63"/>
  <c r="J1568" i="63"/>
  <c r="J1567" i="63"/>
  <c r="J1566" i="63"/>
  <c r="J1565" i="63"/>
  <c r="J1564" i="63"/>
  <c r="J1563" i="63"/>
  <c r="J1562" i="63"/>
  <c r="J1561" i="63"/>
  <c r="J1560" i="63"/>
  <c r="J1559" i="63"/>
  <c r="J1558" i="63"/>
  <c r="J1557" i="63"/>
  <c r="J1556" i="63"/>
  <c r="J1555" i="63"/>
  <c r="J1554" i="63"/>
  <c r="J1553" i="63"/>
  <c r="J1552" i="63"/>
  <c r="J1551" i="63"/>
  <c r="J1550" i="63"/>
  <c r="J1549" i="63"/>
  <c r="J1548" i="63"/>
  <c r="J1547" i="63"/>
  <c r="J1546" i="63"/>
  <c r="J1545" i="63"/>
  <c r="J1544" i="63"/>
  <c r="J1543" i="63"/>
  <c r="J1542" i="63"/>
  <c r="J1541" i="63"/>
  <c r="J1540" i="63"/>
  <c r="J1539" i="63"/>
  <c r="J1538" i="63"/>
  <c r="J1537" i="63"/>
  <c r="J1536" i="63"/>
  <c r="J1535" i="63"/>
  <c r="J1534" i="63"/>
  <c r="J1533" i="63"/>
  <c r="J1532" i="63"/>
  <c r="J1531" i="63"/>
  <c r="J1530" i="63"/>
  <c r="J1529" i="63"/>
  <c r="J1528" i="63"/>
  <c r="J1527" i="63"/>
  <c r="J1526" i="63"/>
  <c r="J1525" i="63"/>
  <c r="J1524" i="63"/>
  <c r="J1523" i="63"/>
  <c r="J1522" i="63"/>
  <c r="J1521" i="63"/>
  <c r="J1520" i="63"/>
  <c r="J1519" i="63"/>
  <c r="J1518" i="63"/>
  <c r="J1517" i="63"/>
  <c r="J1516" i="63"/>
  <c r="J1515" i="63"/>
  <c r="J1514" i="63"/>
  <c r="J1513" i="63"/>
  <c r="J1512" i="63"/>
  <c r="J1511" i="63"/>
  <c r="J1510" i="63"/>
  <c r="J1509" i="63"/>
  <c r="J1508" i="63"/>
  <c r="J1507" i="63"/>
  <c r="J1506" i="63"/>
  <c r="J1505" i="63"/>
  <c r="J1504" i="63"/>
  <c r="J1503" i="63"/>
  <c r="J1502" i="63"/>
  <c r="J1501" i="63"/>
  <c r="J1500" i="63"/>
  <c r="J1499" i="63"/>
  <c r="J1498" i="63"/>
  <c r="J1497" i="63"/>
  <c r="J1496" i="63"/>
  <c r="J1495" i="63"/>
  <c r="J1494" i="63"/>
  <c r="J1493" i="63"/>
  <c r="J1492" i="63"/>
  <c r="J1491" i="63"/>
  <c r="J1490" i="63"/>
  <c r="J1489" i="63"/>
  <c r="J1488" i="63"/>
  <c r="J1487" i="63"/>
  <c r="J1486" i="63"/>
  <c r="J1485" i="63"/>
  <c r="J1484" i="63"/>
  <c r="J1483" i="63"/>
  <c r="J1482" i="63"/>
  <c r="J1481" i="63"/>
  <c r="J1480" i="63"/>
  <c r="J1479" i="63"/>
  <c r="J1478" i="63"/>
  <c r="J1477" i="63"/>
  <c r="J1476" i="63"/>
  <c r="J1475" i="63"/>
  <c r="J1474" i="63"/>
  <c r="J1473" i="63"/>
  <c r="J1472" i="63"/>
  <c r="J1471" i="63"/>
  <c r="J1470" i="63"/>
  <c r="J1469" i="63"/>
  <c r="J1468" i="63"/>
  <c r="J1467" i="63"/>
  <c r="J1466" i="63"/>
  <c r="J1465" i="63"/>
  <c r="J1464" i="63"/>
  <c r="J1463" i="63"/>
  <c r="J1462" i="63"/>
  <c r="J1461" i="63"/>
  <c r="J1460" i="63"/>
  <c r="J1459" i="63"/>
  <c r="J1458" i="63"/>
  <c r="J1457" i="63"/>
  <c r="J1456" i="63"/>
  <c r="J1455" i="63"/>
  <c r="J1454" i="63"/>
  <c r="J1453" i="63"/>
  <c r="J1452" i="63"/>
  <c r="J1451" i="63"/>
  <c r="J1450" i="63"/>
  <c r="J1449" i="63"/>
  <c r="J1448" i="63"/>
  <c r="J1447" i="63"/>
  <c r="J1446" i="63"/>
  <c r="J1445" i="63"/>
  <c r="J1444" i="63"/>
  <c r="J1443" i="63"/>
  <c r="J1442" i="63"/>
  <c r="J1441" i="63"/>
  <c r="J1440" i="63"/>
  <c r="J1439" i="63"/>
  <c r="J1438" i="63"/>
  <c r="J1437" i="63"/>
  <c r="J1436" i="63"/>
  <c r="J1435" i="63"/>
  <c r="J1434" i="63"/>
  <c r="J1433" i="63"/>
  <c r="J1432" i="63"/>
  <c r="J1431" i="63"/>
  <c r="J1430" i="63"/>
  <c r="J1429" i="63"/>
  <c r="J1428" i="63"/>
  <c r="J1427" i="63"/>
  <c r="J1426" i="63"/>
  <c r="J1425" i="63"/>
  <c r="J1424" i="63"/>
  <c r="J1423" i="63"/>
  <c r="J1422" i="63"/>
  <c r="J1421" i="63"/>
  <c r="J1420" i="63"/>
  <c r="J1419" i="63"/>
  <c r="J1418" i="63"/>
  <c r="J1417" i="63"/>
  <c r="J1416" i="63"/>
  <c r="J1415" i="63"/>
  <c r="J1414" i="63"/>
  <c r="J1413" i="63"/>
  <c r="J1412" i="63"/>
  <c r="J1411" i="63"/>
  <c r="J1410" i="63"/>
  <c r="J1409" i="63"/>
  <c r="J1408" i="63"/>
  <c r="J1407" i="63"/>
  <c r="J1406" i="63"/>
  <c r="J1405" i="63"/>
  <c r="J1404" i="63"/>
  <c r="J1403" i="63"/>
  <c r="J1402" i="63"/>
  <c r="J1401" i="63"/>
  <c r="J1400" i="63"/>
  <c r="J1399" i="63"/>
  <c r="J1398" i="63"/>
  <c r="J1397" i="63"/>
  <c r="J1396" i="63"/>
  <c r="J1395" i="63"/>
  <c r="J1394" i="63"/>
  <c r="J1393" i="63"/>
  <c r="J1392" i="63"/>
  <c r="J1391" i="63"/>
  <c r="J1390" i="63"/>
  <c r="J1389" i="63"/>
  <c r="J1388" i="63"/>
  <c r="J1387" i="63"/>
  <c r="J1386" i="63"/>
  <c r="J1385" i="63"/>
  <c r="J1384" i="63"/>
  <c r="J1383" i="63"/>
  <c r="J1382" i="63"/>
  <c r="J1381" i="63"/>
  <c r="J1380" i="63"/>
  <c r="J1379" i="63"/>
  <c r="J1378" i="63"/>
  <c r="J1377" i="63"/>
  <c r="J1376" i="63"/>
  <c r="J1375" i="63"/>
  <c r="J1374" i="63"/>
  <c r="J1373" i="63"/>
  <c r="J1372" i="63"/>
  <c r="J1371" i="63"/>
  <c r="J1370" i="63"/>
  <c r="J1369" i="63"/>
  <c r="J1368" i="63"/>
  <c r="J1367" i="63"/>
  <c r="J1366" i="63"/>
  <c r="J1365" i="63"/>
  <c r="J1364" i="63"/>
  <c r="J1363" i="63"/>
  <c r="J1362" i="63"/>
  <c r="J1361" i="63"/>
  <c r="J1360" i="63"/>
  <c r="J1359" i="63"/>
  <c r="J1358" i="63"/>
  <c r="J1357" i="63"/>
  <c r="J1356" i="63"/>
  <c r="J1355" i="63"/>
  <c r="J1354" i="63"/>
  <c r="J1353" i="63"/>
  <c r="J1352" i="63"/>
  <c r="J1351" i="63"/>
  <c r="J1350" i="63"/>
  <c r="J1349" i="63"/>
  <c r="J1348" i="63"/>
  <c r="J1347" i="63"/>
  <c r="J1346" i="63"/>
  <c r="J1345" i="63"/>
  <c r="J1344" i="63"/>
  <c r="J1343" i="63"/>
  <c r="J1342" i="63"/>
  <c r="J1341" i="63"/>
  <c r="J1340" i="63"/>
  <c r="J1339" i="63"/>
  <c r="J1338" i="63"/>
  <c r="J1337" i="63"/>
  <c r="J1336" i="63"/>
  <c r="J1335" i="63"/>
  <c r="J1334" i="63"/>
  <c r="J1333" i="63"/>
  <c r="J1332" i="63"/>
  <c r="J1331" i="63"/>
  <c r="J1330" i="63"/>
  <c r="J1329" i="63"/>
  <c r="J1328" i="63"/>
  <c r="J1327" i="63"/>
  <c r="J1326" i="63"/>
  <c r="J1325" i="63"/>
  <c r="J1324" i="63"/>
  <c r="J1323" i="63"/>
  <c r="J1322" i="63"/>
  <c r="J1321" i="63"/>
  <c r="J1320" i="63"/>
  <c r="J1319" i="63"/>
  <c r="J1318" i="63"/>
  <c r="J1317" i="63"/>
  <c r="J1316" i="63"/>
  <c r="J1315" i="63"/>
  <c r="J1314" i="63"/>
  <c r="J1313" i="63"/>
  <c r="J1312" i="63"/>
  <c r="J1311" i="63"/>
  <c r="J1310" i="63"/>
  <c r="J1309" i="63"/>
  <c r="J1308" i="63"/>
  <c r="J1307" i="63"/>
  <c r="J1306" i="63"/>
  <c r="J1305" i="63"/>
  <c r="J1304" i="63"/>
  <c r="J1303" i="63"/>
  <c r="J1302" i="63"/>
  <c r="J1301" i="63"/>
  <c r="J1300" i="63"/>
  <c r="J1299" i="63"/>
  <c r="J1298" i="63"/>
  <c r="J1297" i="63"/>
  <c r="J1296" i="63"/>
  <c r="J1295" i="63"/>
  <c r="J1294" i="63"/>
  <c r="J1293" i="63"/>
  <c r="J1292" i="63"/>
  <c r="J1291" i="63"/>
  <c r="J1290" i="63"/>
  <c r="J1289" i="63"/>
  <c r="J1288" i="63"/>
  <c r="J1287" i="63"/>
  <c r="J1286" i="63"/>
  <c r="J1285" i="63"/>
  <c r="J1284" i="63"/>
  <c r="J1283" i="63"/>
  <c r="J1282" i="63"/>
  <c r="J1281" i="63"/>
  <c r="J1280" i="63"/>
  <c r="J1279" i="63"/>
  <c r="J1278" i="63"/>
  <c r="J1277" i="63"/>
  <c r="J1276" i="63"/>
  <c r="J1275" i="63"/>
  <c r="J1274" i="63"/>
  <c r="J1273" i="63"/>
  <c r="J1272" i="63"/>
  <c r="J1271" i="63"/>
  <c r="J1270" i="63"/>
  <c r="J1269" i="63"/>
  <c r="J1268" i="63"/>
  <c r="J1267" i="63"/>
  <c r="J1266" i="63"/>
  <c r="J1265" i="63"/>
  <c r="J1264" i="63"/>
  <c r="J1263" i="63"/>
  <c r="J1262" i="63"/>
  <c r="J1261" i="63"/>
  <c r="J1260" i="63"/>
  <c r="J1259" i="63"/>
  <c r="J1258" i="63"/>
  <c r="J1257" i="63"/>
  <c r="J1256" i="63"/>
  <c r="J1255" i="63"/>
  <c r="J1254" i="63"/>
  <c r="J1253" i="63"/>
  <c r="J1252" i="63"/>
  <c r="J1251" i="63"/>
  <c r="J1250" i="63"/>
  <c r="J1249" i="63"/>
  <c r="J1248" i="63"/>
  <c r="J1247" i="63"/>
  <c r="J1246" i="63"/>
  <c r="J1245" i="63"/>
  <c r="J1244" i="63"/>
  <c r="J1243" i="63"/>
  <c r="J1242" i="63"/>
  <c r="J1241" i="63"/>
  <c r="J1240" i="63"/>
  <c r="J1239" i="63"/>
  <c r="J1238" i="63"/>
  <c r="J1237" i="63"/>
  <c r="J1236" i="63"/>
  <c r="J1235" i="63"/>
  <c r="J1234" i="63"/>
  <c r="J1233" i="63"/>
  <c r="J1232" i="63"/>
  <c r="J1231" i="63"/>
  <c r="J1230" i="63"/>
  <c r="J1229" i="63"/>
  <c r="J1228" i="63"/>
  <c r="J1227" i="63"/>
  <c r="J1226" i="63"/>
  <c r="J1225" i="63"/>
  <c r="J1224" i="63"/>
  <c r="J1223" i="63"/>
  <c r="J1222" i="63"/>
  <c r="J1221" i="63"/>
  <c r="J1220" i="63"/>
  <c r="J1219" i="63"/>
  <c r="J1218" i="63"/>
  <c r="J1217" i="63"/>
  <c r="J1216" i="63"/>
  <c r="J1215" i="63"/>
  <c r="J1214" i="63"/>
  <c r="J1213" i="63"/>
  <c r="J1212" i="63"/>
  <c r="J1211" i="63"/>
  <c r="J1210" i="63"/>
  <c r="J1209" i="63"/>
  <c r="J1208" i="63"/>
  <c r="J1207" i="63"/>
  <c r="J1206" i="63"/>
  <c r="J1205" i="63"/>
  <c r="J1204" i="63"/>
  <c r="J1203" i="63"/>
  <c r="J1202" i="63"/>
  <c r="J1201" i="63"/>
  <c r="J1200" i="63"/>
  <c r="J1199" i="63"/>
  <c r="J1198" i="63"/>
  <c r="J1197" i="63"/>
  <c r="J1196" i="63"/>
  <c r="J1195" i="63"/>
  <c r="J1194" i="63"/>
  <c r="J1193" i="63"/>
  <c r="J1192" i="63"/>
  <c r="J1191" i="63"/>
  <c r="J1190" i="63"/>
  <c r="J1189" i="63"/>
  <c r="J1188" i="63"/>
  <c r="J1187" i="63"/>
  <c r="J1186" i="63"/>
  <c r="J1185" i="63"/>
  <c r="J1184" i="63"/>
  <c r="J1183" i="63"/>
  <c r="J1182" i="63"/>
  <c r="J1181" i="63"/>
  <c r="J1180" i="63"/>
  <c r="J1179" i="63"/>
  <c r="J1178" i="63"/>
  <c r="J1177" i="63"/>
  <c r="J1176" i="63"/>
  <c r="J1175" i="63"/>
  <c r="J1174" i="63"/>
  <c r="J1173" i="63"/>
  <c r="J1172" i="63"/>
  <c r="J1171" i="63"/>
  <c r="J1170" i="63"/>
  <c r="J1169" i="63"/>
  <c r="J1168" i="63"/>
  <c r="J1167" i="63"/>
  <c r="J1166" i="63"/>
  <c r="J1165" i="63"/>
  <c r="J1164" i="63"/>
  <c r="J1163" i="63"/>
  <c r="J1162" i="63"/>
  <c r="J1161" i="63"/>
  <c r="J1160" i="63"/>
  <c r="J1159" i="63"/>
  <c r="J1158" i="63"/>
  <c r="J1157" i="63"/>
  <c r="J1156" i="63"/>
  <c r="J1155" i="63"/>
  <c r="J1154" i="63"/>
  <c r="J1153" i="63"/>
  <c r="J1152" i="63"/>
  <c r="J1151" i="63"/>
  <c r="J1150" i="63"/>
  <c r="J1149" i="63"/>
  <c r="J1148" i="63"/>
  <c r="J1147" i="63"/>
  <c r="J1146" i="63"/>
  <c r="J1145" i="63"/>
  <c r="J1144" i="63"/>
  <c r="J1143" i="63"/>
  <c r="J1142" i="63"/>
  <c r="J1141" i="63"/>
  <c r="J1140" i="63"/>
  <c r="J1139" i="63"/>
  <c r="J1138" i="63"/>
  <c r="J1137" i="63"/>
  <c r="J1136" i="63"/>
  <c r="J1135" i="63"/>
  <c r="J1134" i="63"/>
  <c r="J1133" i="63"/>
  <c r="J1132" i="63"/>
  <c r="J1131" i="63"/>
  <c r="J1130" i="63"/>
  <c r="J1129" i="63"/>
  <c r="J1128" i="63"/>
  <c r="J1127" i="63"/>
  <c r="J1126" i="63"/>
  <c r="J1125" i="63"/>
  <c r="J1124" i="63"/>
  <c r="J1123" i="63"/>
  <c r="J1122" i="63"/>
  <c r="J1121" i="63"/>
  <c r="J1120" i="63"/>
  <c r="J1119" i="63"/>
  <c r="J1118" i="63"/>
  <c r="J1117" i="63"/>
  <c r="J1116" i="63"/>
  <c r="J1115" i="63"/>
  <c r="J1114" i="63"/>
  <c r="J1113" i="63"/>
  <c r="J1112" i="63"/>
  <c r="J1111" i="63"/>
  <c r="J1110" i="63"/>
  <c r="J1109" i="63"/>
  <c r="J1108" i="63"/>
  <c r="J1107" i="63"/>
  <c r="J1106" i="63"/>
  <c r="J1105" i="63"/>
  <c r="J1104" i="63"/>
  <c r="J1103" i="63"/>
  <c r="J1102" i="63"/>
  <c r="J1101" i="63"/>
  <c r="J1100" i="63"/>
  <c r="J1099" i="63"/>
  <c r="J1098" i="63"/>
  <c r="J1097" i="63"/>
  <c r="J1096" i="63"/>
  <c r="J1095" i="63"/>
  <c r="J1094" i="63"/>
  <c r="J1093" i="63"/>
  <c r="J1092" i="63"/>
  <c r="J1091" i="63"/>
  <c r="J1090" i="63"/>
  <c r="J1089" i="63"/>
  <c r="J1088" i="63"/>
  <c r="J1087" i="63"/>
  <c r="J1086" i="63"/>
  <c r="J1085" i="63"/>
  <c r="J1084" i="63"/>
  <c r="J1083" i="63"/>
  <c r="J1082" i="63"/>
  <c r="J1081" i="63"/>
  <c r="J1080" i="63"/>
  <c r="J1079" i="63"/>
  <c r="J1078" i="63"/>
  <c r="J1077" i="63"/>
  <c r="J1076" i="63"/>
  <c r="J1075" i="63"/>
  <c r="J1074" i="63"/>
  <c r="J1073" i="63"/>
  <c r="J1072" i="63"/>
  <c r="J1071" i="63"/>
  <c r="J1070" i="63"/>
  <c r="J1069" i="63"/>
  <c r="J1068" i="63"/>
  <c r="J1067" i="63"/>
  <c r="J1066" i="63"/>
  <c r="J1065" i="63"/>
  <c r="J1064" i="63"/>
  <c r="J1063" i="63"/>
  <c r="J1062" i="63"/>
  <c r="J1061" i="63"/>
  <c r="J1060" i="63"/>
  <c r="J1059" i="63"/>
  <c r="J1058" i="63"/>
  <c r="J1057" i="63"/>
  <c r="J1056" i="63"/>
  <c r="J1055" i="63"/>
  <c r="J1054" i="63"/>
  <c r="J1053" i="63"/>
  <c r="J1052" i="63"/>
  <c r="J1051" i="63"/>
  <c r="J1050" i="63"/>
  <c r="J1049" i="63"/>
  <c r="J1048" i="63"/>
  <c r="J1047" i="63"/>
  <c r="J1046" i="63"/>
  <c r="J1045" i="63"/>
  <c r="J1044" i="63"/>
  <c r="J1043" i="63"/>
  <c r="J1042" i="63"/>
  <c r="J1041" i="63"/>
  <c r="J1040" i="63"/>
  <c r="J1039" i="63"/>
  <c r="J1038" i="63"/>
  <c r="J1037" i="63"/>
  <c r="J1036" i="63"/>
  <c r="J1035" i="63"/>
  <c r="J1034" i="63"/>
  <c r="J1033" i="63"/>
  <c r="J1032" i="63"/>
  <c r="J1031" i="63"/>
  <c r="J1030" i="63"/>
  <c r="J1029" i="63"/>
  <c r="J1028" i="63"/>
  <c r="J1027" i="63"/>
  <c r="J1026" i="63"/>
  <c r="J1025" i="63"/>
  <c r="J1024" i="63"/>
  <c r="J1023" i="63"/>
  <c r="J1022" i="63"/>
  <c r="J1021" i="63"/>
  <c r="J1020" i="63"/>
  <c r="J1019" i="63"/>
  <c r="J1018" i="63"/>
  <c r="J1017" i="63"/>
  <c r="J1016" i="63"/>
  <c r="J1015" i="63"/>
  <c r="J1014" i="63"/>
  <c r="J1013" i="63"/>
  <c r="J1012" i="63"/>
  <c r="J1011" i="63"/>
  <c r="J1010" i="63"/>
  <c r="J1009" i="63"/>
  <c r="J1008" i="63"/>
  <c r="J1007" i="63"/>
  <c r="J1006" i="63"/>
  <c r="J1005" i="63"/>
  <c r="J1004" i="63"/>
  <c r="J1003" i="63"/>
  <c r="J1002" i="63"/>
  <c r="J1001" i="63"/>
  <c r="J1000" i="63"/>
  <c r="J999" i="63"/>
  <c r="J998" i="63"/>
  <c r="J997" i="63"/>
  <c r="J996" i="63"/>
  <c r="J995" i="63"/>
  <c r="J994" i="63"/>
  <c r="J993" i="63"/>
  <c r="J992" i="63"/>
  <c r="J991" i="63"/>
  <c r="J990" i="63"/>
  <c r="J989" i="63"/>
  <c r="J988" i="63"/>
  <c r="J987" i="63"/>
  <c r="J986" i="63"/>
  <c r="J985" i="63"/>
  <c r="J984" i="63"/>
  <c r="J983" i="63"/>
  <c r="J982" i="63"/>
  <c r="J981" i="63"/>
  <c r="J980" i="63"/>
  <c r="J979" i="63"/>
  <c r="J978" i="63"/>
  <c r="J977" i="63"/>
  <c r="J976" i="63"/>
  <c r="J975" i="63"/>
  <c r="J974" i="63"/>
  <c r="J973" i="63"/>
  <c r="J972" i="63"/>
  <c r="J971" i="63"/>
  <c r="J970" i="63"/>
  <c r="J969" i="63"/>
  <c r="J968" i="63"/>
  <c r="J967" i="63"/>
  <c r="J966" i="63"/>
  <c r="J965" i="63"/>
  <c r="J964" i="63"/>
  <c r="J963" i="63"/>
  <c r="J962" i="63"/>
  <c r="J961" i="63"/>
  <c r="J960" i="63"/>
  <c r="J959" i="63"/>
  <c r="J958" i="63"/>
  <c r="J957" i="63"/>
  <c r="J956" i="63"/>
  <c r="J955" i="63"/>
  <c r="J954" i="63"/>
  <c r="J953" i="63"/>
  <c r="J952" i="63"/>
  <c r="J951" i="63"/>
  <c r="J950" i="63"/>
  <c r="J949" i="63"/>
  <c r="J948" i="63"/>
  <c r="J947" i="63"/>
  <c r="J946" i="63"/>
  <c r="J945" i="63"/>
  <c r="J944" i="63"/>
  <c r="J943" i="63"/>
  <c r="J942" i="63"/>
  <c r="J941" i="63"/>
  <c r="J940" i="63"/>
  <c r="J939" i="63"/>
  <c r="J938" i="63"/>
  <c r="J937" i="63"/>
  <c r="J936" i="63"/>
  <c r="J935" i="63"/>
  <c r="J934" i="63"/>
  <c r="J933" i="63"/>
  <c r="J932" i="63"/>
  <c r="J931" i="63"/>
  <c r="J930" i="63"/>
  <c r="J929" i="63"/>
  <c r="J928" i="63"/>
  <c r="J927" i="63"/>
  <c r="J926" i="63"/>
  <c r="J925" i="63"/>
  <c r="J924" i="63"/>
  <c r="J923" i="63"/>
  <c r="J922" i="63"/>
  <c r="J921" i="63"/>
  <c r="J920" i="63"/>
  <c r="J919" i="63"/>
  <c r="J918" i="63"/>
  <c r="J917" i="63"/>
  <c r="J916" i="63"/>
  <c r="J915" i="63"/>
  <c r="J914" i="63"/>
  <c r="J913" i="63"/>
  <c r="J912" i="63"/>
  <c r="J911" i="63"/>
  <c r="J910" i="63"/>
  <c r="J909" i="63"/>
  <c r="J908" i="63"/>
  <c r="J907" i="63"/>
  <c r="J906" i="63"/>
  <c r="J905" i="63"/>
  <c r="J904" i="63"/>
  <c r="J903" i="63"/>
  <c r="J902" i="63"/>
  <c r="J901" i="63"/>
  <c r="J900" i="63"/>
  <c r="J899" i="63"/>
  <c r="J898" i="63"/>
  <c r="J897" i="63"/>
  <c r="J896" i="63"/>
  <c r="J895" i="63"/>
  <c r="J894" i="63"/>
  <c r="J893" i="63"/>
  <c r="J892" i="63"/>
  <c r="J891" i="63"/>
  <c r="J890" i="63"/>
  <c r="J889" i="63"/>
  <c r="J888" i="63"/>
  <c r="J887" i="63"/>
  <c r="J886" i="63"/>
  <c r="J885" i="63"/>
  <c r="J884" i="63"/>
  <c r="J883" i="63"/>
  <c r="J882" i="63"/>
  <c r="J881" i="63"/>
  <c r="J880" i="63"/>
  <c r="J879" i="63"/>
  <c r="J878" i="63"/>
  <c r="J877" i="63"/>
  <c r="J876" i="63"/>
  <c r="J875" i="63"/>
  <c r="J874" i="63"/>
  <c r="J873" i="63"/>
  <c r="J872" i="63"/>
  <c r="J871" i="63"/>
  <c r="J870" i="63"/>
  <c r="J869" i="63"/>
  <c r="J868" i="63"/>
  <c r="J867" i="63"/>
  <c r="J866" i="63"/>
  <c r="J865" i="63"/>
  <c r="J864" i="63"/>
  <c r="J863" i="63"/>
  <c r="J862" i="63"/>
  <c r="J861" i="63"/>
  <c r="J860" i="63"/>
  <c r="J859" i="63"/>
  <c r="J858" i="63"/>
  <c r="J857" i="63"/>
  <c r="J856" i="63"/>
  <c r="J855" i="63"/>
  <c r="J854" i="63"/>
  <c r="J853" i="63"/>
  <c r="J852" i="63"/>
  <c r="J851" i="63"/>
  <c r="J850" i="63"/>
  <c r="J849" i="63"/>
  <c r="J848" i="63"/>
  <c r="J847" i="63"/>
  <c r="J846" i="63"/>
  <c r="J845" i="63"/>
  <c r="J844" i="63"/>
  <c r="J843" i="63"/>
  <c r="J842" i="63"/>
  <c r="J841" i="63"/>
  <c r="J840" i="63"/>
  <c r="J839" i="63"/>
  <c r="J838" i="63"/>
  <c r="J837" i="63"/>
  <c r="J836" i="63"/>
  <c r="J835" i="63"/>
  <c r="J834" i="63"/>
  <c r="J833" i="63"/>
  <c r="J832" i="63"/>
  <c r="J831" i="63"/>
  <c r="J830" i="63"/>
  <c r="J829" i="63"/>
  <c r="J828" i="63"/>
  <c r="J827" i="63"/>
  <c r="J826" i="63"/>
  <c r="J825" i="63"/>
  <c r="J824" i="63"/>
  <c r="J823" i="63"/>
  <c r="J822" i="63"/>
  <c r="J821" i="63"/>
  <c r="J820" i="63"/>
  <c r="J819" i="63"/>
  <c r="J818" i="63"/>
  <c r="J817" i="63"/>
  <c r="J816" i="63"/>
  <c r="J815" i="63"/>
  <c r="J814" i="63"/>
  <c r="J813" i="63"/>
  <c r="J812" i="63"/>
  <c r="J811" i="63"/>
  <c r="J810" i="63"/>
  <c r="J809" i="63"/>
  <c r="J808" i="63"/>
  <c r="J807" i="63"/>
  <c r="J806" i="63"/>
  <c r="J805" i="63"/>
  <c r="J804" i="63"/>
  <c r="J803" i="63"/>
  <c r="J802" i="63"/>
  <c r="J801" i="63"/>
  <c r="J800" i="63"/>
  <c r="J799" i="63"/>
  <c r="J798" i="63"/>
  <c r="J797" i="63"/>
  <c r="J796" i="63"/>
  <c r="J795" i="63"/>
  <c r="J794" i="63"/>
  <c r="J793" i="63"/>
  <c r="J792" i="63"/>
  <c r="J791" i="63"/>
  <c r="J790" i="63"/>
  <c r="J789" i="63"/>
  <c r="J788" i="63"/>
  <c r="J787" i="63"/>
  <c r="J786" i="63"/>
  <c r="J785" i="63"/>
  <c r="J784" i="63"/>
  <c r="J783" i="63"/>
  <c r="J782" i="63"/>
  <c r="J781" i="63"/>
  <c r="J780" i="63"/>
  <c r="J779" i="63"/>
  <c r="J778" i="63"/>
  <c r="J777" i="63"/>
  <c r="J776" i="63"/>
  <c r="J775" i="63"/>
  <c r="J774" i="63"/>
  <c r="J773" i="63"/>
  <c r="J772" i="63"/>
  <c r="J771" i="63"/>
  <c r="J770" i="63"/>
  <c r="J769" i="63"/>
  <c r="J768" i="63"/>
  <c r="J767" i="63"/>
  <c r="J766" i="63"/>
  <c r="J765" i="63"/>
  <c r="J764" i="63"/>
  <c r="J763" i="63"/>
  <c r="J762" i="63"/>
  <c r="J761" i="63"/>
  <c r="J760" i="63"/>
  <c r="J759" i="63"/>
  <c r="J758" i="63"/>
  <c r="J757" i="63"/>
  <c r="J756" i="63"/>
  <c r="J755" i="63"/>
  <c r="J754" i="63"/>
  <c r="J753" i="63"/>
  <c r="J752" i="63"/>
  <c r="J751" i="63"/>
  <c r="J750" i="63"/>
  <c r="J749" i="63"/>
  <c r="J748" i="63"/>
  <c r="J747" i="63"/>
  <c r="J746" i="63"/>
  <c r="J745" i="63"/>
  <c r="J744" i="63"/>
  <c r="J743" i="63"/>
  <c r="J742" i="63"/>
  <c r="J741" i="63"/>
  <c r="J740" i="63"/>
  <c r="J739" i="63"/>
  <c r="J738" i="63"/>
  <c r="J737" i="63"/>
  <c r="J736" i="63"/>
  <c r="J735" i="63"/>
  <c r="J734" i="63"/>
  <c r="J733" i="63"/>
  <c r="J732" i="63"/>
  <c r="J731" i="63"/>
  <c r="J730" i="63"/>
  <c r="J729" i="63"/>
  <c r="J728" i="63"/>
  <c r="J727" i="63"/>
  <c r="J726" i="63"/>
  <c r="J725" i="63"/>
  <c r="J724" i="63"/>
  <c r="J723" i="63"/>
  <c r="J722" i="63"/>
  <c r="J721" i="63"/>
  <c r="J720" i="63"/>
  <c r="J719" i="63"/>
  <c r="J718" i="63"/>
  <c r="J717" i="63"/>
  <c r="J716" i="63"/>
  <c r="J715" i="63"/>
  <c r="J714" i="63"/>
  <c r="J713" i="63"/>
  <c r="J712" i="63"/>
  <c r="J711" i="63"/>
  <c r="J710" i="63"/>
  <c r="J709" i="63"/>
  <c r="J708" i="63"/>
  <c r="J707" i="63"/>
  <c r="J706" i="63"/>
  <c r="J705" i="63"/>
  <c r="J704" i="63"/>
  <c r="J703" i="63"/>
  <c r="J702" i="63"/>
  <c r="J701" i="63"/>
  <c r="J700" i="63"/>
  <c r="J699" i="63"/>
  <c r="J698" i="63"/>
  <c r="J697" i="63"/>
  <c r="J696" i="63"/>
  <c r="J695" i="63"/>
  <c r="J694" i="63"/>
  <c r="J693" i="63"/>
  <c r="J692" i="63"/>
  <c r="J691" i="63"/>
  <c r="J690" i="63"/>
  <c r="J689" i="63"/>
  <c r="J688" i="63"/>
  <c r="J687" i="63"/>
  <c r="J686" i="63"/>
  <c r="J685" i="63"/>
  <c r="J684" i="63"/>
  <c r="J683" i="63"/>
  <c r="J682" i="63"/>
  <c r="J681" i="63"/>
  <c r="J680" i="63"/>
  <c r="J679" i="63"/>
  <c r="J678" i="63"/>
  <c r="J677" i="63"/>
  <c r="J676" i="63"/>
  <c r="J675" i="63"/>
  <c r="J674" i="63"/>
  <c r="J673" i="63"/>
  <c r="J672" i="63"/>
  <c r="J671" i="63"/>
  <c r="J670" i="63"/>
  <c r="J669" i="63"/>
  <c r="J668" i="63"/>
  <c r="J667" i="63"/>
  <c r="J666" i="63"/>
  <c r="J665" i="63"/>
  <c r="J664" i="63"/>
  <c r="J663" i="63"/>
  <c r="J662" i="63"/>
  <c r="J661" i="63"/>
  <c r="J660" i="63"/>
  <c r="J659" i="63"/>
  <c r="J658" i="63"/>
  <c r="J657" i="63"/>
  <c r="J656" i="63"/>
  <c r="J655" i="63"/>
  <c r="J654" i="63"/>
  <c r="J653" i="63"/>
  <c r="J652" i="63"/>
  <c r="J651" i="63"/>
  <c r="J650" i="63"/>
  <c r="J649" i="63"/>
  <c r="J648" i="63"/>
  <c r="J647" i="63"/>
  <c r="J646" i="63"/>
  <c r="J645" i="63"/>
  <c r="J644" i="63"/>
  <c r="J643" i="63"/>
  <c r="J642" i="63"/>
  <c r="J641" i="63"/>
  <c r="J640" i="63"/>
  <c r="J639" i="63"/>
  <c r="J638" i="63"/>
  <c r="J637" i="63"/>
  <c r="J636" i="63"/>
  <c r="J635" i="63"/>
  <c r="J634" i="63"/>
  <c r="J633" i="63"/>
  <c r="J632" i="63"/>
  <c r="J631" i="63"/>
  <c r="J630" i="63"/>
  <c r="J629" i="63"/>
  <c r="J628" i="63"/>
  <c r="J627" i="63"/>
  <c r="J626" i="63"/>
  <c r="J625" i="63"/>
  <c r="J624" i="63"/>
  <c r="J623" i="63"/>
  <c r="J622" i="63"/>
  <c r="J621" i="63"/>
  <c r="J620" i="63"/>
  <c r="J619" i="63"/>
  <c r="J618" i="63"/>
  <c r="J617" i="63"/>
  <c r="J616" i="63"/>
  <c r="J615" i="63"/>
  <c r="J614" i="63"/>
  <c r="J613" i="63"/>
  <c r="J612" i="63"/>
  <c r="J611" i="63"/>
  <c r="J610" i="63"/>
  <c r="J609" i="63"/>
  <c r="J608" i="63"/>
  <c r="J607" i="63"/>
  <c r="J606" i="63"/>
  <c r="J605" i="63"/>
  <c r="J604" i="63"/>
  <c r="J603" i="63"/>
  <c r="J602" i="63"/>
  <c r="J601" i="63"/>
  <c r="J600" i="63"/>
  <c r="J599" i="63"/>
  <c r="J598" i="63"/>
  <c r="J597" i="63"/>
  <c r="J596" i="63"/>
  <c r="J595" i="63"/>
  <c r="J594" i="63"/>
  <c r="J593" i="63"/>
  <c r="J592" i="63"/>
  <c r="J591" i="63"/>
  <c r="J590" i="63"/>
  <c r="J589" i="63"/>
  <c r="J588" i="63"/>
  <c r="J587" i="63"/>
  <c r="J586" i="63"/>
  <c r="J585" i="63"/>
  <c r="J584" i="63"/>
  <c r="J583" i="63"/>
  <c r="J582" i="63"/>
  <c r="J581" i="63"/>
  <c r="J580" i="63"/>
  <c r="J579" i="63"/>
  <c r="J578" i="63"/>
  <c r="J577" i="63"/>
  <c r="J576" i="63"/>
  <c r="J575" i="63"/>
  <c r="J574" i="63"/>
  <c r="J573" i="63"/>
  <c r="J572" i="63"/>
  <c r="J571" i="63"/>
  <c r="J570" i="63"/>
  <c r="J569" i="63"/>
  <c r="J568" i="63"/>
  <c r="J567" i="63"/>
  <c r="J566" i="63"/>
  <c r="J565" i="63"/>
  <c r="J564" i="63"/>
  <c r="J563" i="63"/>
  <c r="J562" i="63"/>
  <c r="J561" i="63"/>
  <c r="J560" i="63"/>
  <c r="J559" i="63"/>
  <c r="J558" i="63"/>
  <c r="J557" i="63"/>
  <c r="J556" i="63"/>
  <c r="J555" i="63"/>
  <c r="J554" i="63"/>
  <c r="J553" i="63"/>
  <c r="J552" i="63"/>
  <c r="J551" i="63"/>
  <c r="J550" i="63"/>
  <c r="J549" i="63"/>
  <c r="J548" i="63"/>
  <c r="J547" i="63"/>
  <c r="J546" i="63"/>
  <c r="J545" i="63"/>
  <c r="J544" i="63"/>
  <c r="J543" i="63"/>
  <c r="J542" i="63"/>
  <c r="J541" i="63"/>
  <c r="J540" i="63"/>
  <c r="J539" i="63"/>
  <c r="J538" i="63"/>
  <c r="J537" i="63"/>
  <c r="J536" i="63"/>
  <c r="J535" i="63"/>
  <c r="J534" i="63"/>
  <c r="J533" i="63"/>
  <c r="J532" i="63"/>
  <c r="J531" i="63"/>
  <c r="J530" i="63"/>
  <c r="J529" i="63"/>
  <c r="J528" i="63"/>
  <c r="J527" i="63"/>
  <c r="J526" i="63"/>
  <c r="J525" i="63"/>
  <c r="J524" i="63"/>
  <c r="J523" i="63"/>
  <c r="J522" i="63"/>
  <c r="J521" i="63"/>
  <c r="J520" i="63"/>
  <c r="J519" i="63"/>
  <c r="J518" i="63"/>
  <c r="J517" i="63"/>
  <c r="J516" i="63"/>
  <c r="J515" i="63"/>
  <c r="J514" i="63"/>
  <c r="J513" i="63"/>
  <c r="J512" i="63"/>
  <c r="J511" i="63"/>
  <c r="J510" i="63"/>
  <c r="J509" i="63"/>
  <c r="J508" i="63"/>
  <c r="J507" i="63"/>
  <c r="J506" i="63"/>
  <c r="J505" i="63"/>
  <c r="J504" i="63"/>
  <c r="J503" i="63"/>
  <c r="J502" i="63"/>
  <c r="J501" i="63"/>
  <c r="J500" i="63"/>
  <c r="J499" i="63"/>
  <c r="J498" i="63"/>
  <c r="J497" i="63"/>
  <c r="J496" i="63"/>
  <c r="J495" i="63"/>
  <c r="J494" i="63"/>
  <c r="J493" i="63"/>
  <c r="J492" i="63"/>
  <c r="J491" i="63"/>
  <c r="J490" i="63"/>
  <c r="J489" i="63"/>
  <c r="J488" i="63"/>
  <c r="J487" i="63"/>
  <c r="J486" i="63"/>
  <c r="J485" i="63"/>
  <c r="J484" i="63"/>
  <c r="J483" i="63"/>
  <c r="J482" i="63"/>
  <c r="J481" i="63"/>
  <c r="J480" i="63"/>
  <c r="J479" i="63"/>
  <c r="J478" i="63"/>
  <c r="J477" i="63"/>
  <c r="J476" i="63"/>
  <c r="J475" i="63"/>
  <c r="J474" i="63"/>
  <c r="J473" i="63"/>
  <c r="J472" i="63"/>
  <c r="J471" i="63"/>
  <c r="J470" i="63"/>
  <c r="J469" i="63"/>
  <c r="J468" i="63"/>
  <c r="J467" i="63"/>
  <c r="J466" i="63"/>
  <c r="J465" i="63"/>
  <c r="J464" i="63"/>
  <c r="J463" i="63"/>
  <c r="J462" i="63"/>
  <c r="J461" i="63"/>
  <c r="J460" i="63"/>
  <c r="J459" i="63"/>
  <c r="J458" i="63"/>
  <c r="J457" i="63"/>
  <c r="J456" i="63"/>
  <c r="J455" i="63"/>
  <c r="J454" i="63"/>
  <c r="J453" i="63"/>
  <c r="J452" i="63"/>
  <c r="J451" i="63"/>
  <c r="J450" i="63"/>
  <c r="J449" i="63"/>
  <c r="J448" i="63"/>
  <c r="J447" i="63"/>
  <c r="J446" i="63"/>
  <c r="J445" i="63"/>
  <c r="J444" i="63"/>
  <c r="J443" i="63"/>
  <c r="J442" i="63"/>
  <c r="J441" i="63"/>
  <c r="J440" i="63"/>
  <c r="J439" i="63"/>
  <c r="J438" i="63"/>
  <c r="J437" i="63"/>
  <c r="J436" i="63"/>
  <c r="J435" i="63"/>
  <c r="J434" i="63"/>
  <c r="J433" i="63"/>
  <c r="J432" i="63"/>
  <c r="J431" i="63"/>
  <c r="J430" i="63"/>
  <c r="J429" i="63"/>
  <c r="J428" i="63"/>
  <c r="J427" i="63"/>
  <c r="J426" i="63"/>
  <c r="J425" i="63"/>
  <c r="J424" i="63"/>
  <c r="J423" i="63"/>
  <c r="J422" i="63"/>
  <c r="J421" i="63"/>
  <c r="J420" i="63"/>
  <c r="J419" i="63"/>
  <c r="J418" i="63"/>
  <c r="J417" i="63"/>
  <c r="J416" i="63"/>
  <c r="J415" i="63"/>
  <c r="J414" i="63"/>
  <c r="J413" i="63"/>
  <c r="J412" i="63"/>
  <c r="J411" i="63"/>
  <c r="J410" i="63"/>
  <c r="J409" i="63"/>
  <c r="J408" i="63"/>
  <c r="J407" i="63"/>
  <c r="J406" i="63"/>
  <c r="J405" i="63"/>
  <c r="J404" i="63"/>
  <c r="J403" i="63"/>
  <c r="J402" i="63"/>
  <c r="J401" i="63"/>
  <c r="J400" i="63"/>
  <c r="J399" i="63"/>
  <c r="J398" i="63"/>
  <c r="J397" i="63"/>
  <c r="J396" i="63"/>
  <c r="J395" i="63"/>
  <c r="J394" i="63"/>
  <c r="J393" i="63"/>
  <c r="J392" i="63"/>
  <c r="J391" i="63"/>
  <c r="J390" i="63"/>
  <c r="J389" i="63"/>
  <c r="J388" i="63"/>
  <c r="J387" i="63"/>
  <c r="J386" i="63"/>
  <c r="J385" i="63"/>
  <c r="J384" i="63"/>
  <c r="J383" i="63"/>
  <c r="J382" i="63"/>
  <c r="J381" i="63"/>
  <c r="J380" i="63"/>
  <c r="J379" i="63"/>
  <c r="J378" i="63"/>
  <c r="J377" i="63"/>
  <c r="J376" i="63"/>
  <c r="J375" i="63"/>
  <c r="J374" i="63"/>
  <c r="J373" i="63"/>
  <c r="J372" i="63"/>
  <c r="J371" i="63"/>
  <c r="J370" i="63"/>
  <c r="J369" i="63"/>
  <c r="J368" i="63"/>
  <c r="J367" i="63"/>
  <c r="J366" i="63"/>
  <c r="J365" i="63"/>
  <c r="J364" i="63"/>
  <c r="J363" i="63"/>
  <c r="J362" i="63"/>
  <c r="J361" i="63"/>
  <c r="J360" i="63"/>
  <c r="J359" i="63"/>
  <c r="J358" i="63"/>
  <c r="J357" i="63"/>
  <c r="J356" i="63"/>
  <c r="J355" i="63"/>
  <c r="J354" i="63"/>
  <c r="J353" i="63"/>
  <c r="J352" i="63"/>
  <c r="J351" i="63"/>
  <c r="J350" i="63"/>
  <c r="J349" i="63"/>
  <c r="J348" i="63"/>
  <c r="J347" i="63"/>
  <c r="J346" i="63"/>
  <c r="J345" i="63"/>
  <c r="J344" i="63"/>
  <c r="J343" i="63"/>
  <c r="J342" i="63"/>
  <c r="J341" i="63"/>
  <c r="J340" i="63"/>
  <c r="J339" i="63"/>
  <c r="J338" i="63"/>
  <c r="J337" i="63"/>
  <c r="J336" i="63"/>
  <c r="J335" i="63"/>
  <c r="J334" i="63"/>
  <c r="J333" i="63"/>
  <c r="J332" i="63"/>
  <c r="J331" i="63"/>
  <c r="J330" i="63"/>
  <c r="J329" i="63"/>
  <c r="J328" i="63"/>
  <c r="J327" i="63"/>
  <c r="J326" i="63"/>
  <c r="J325" i="63"/>
  <c r="J324" i="63"/>
  <c r="J323" i="63"/>
  <c r="J322" i="63"/>
  <c r="J321" i="63"/>
  <c r="J320" i="63"/>
  <c r="J319" i="63"/>
  <c r="J318" i="63"/>
  <c r="J317" i="63"/>
  <c r="J316" i="63"/>
  <c r="J315" i="63"/>
  <c r="J314" i="63"/>
  <c r="J313" i="63"/>
  <c r="J312" i="63"/>
  <c r="J311" i="63"/>
  <c r="J310" i="63"/>
  <c r="J309" i="63"/>
  <c r="J308" i="63"/>
  <c r="J307" i="63"/>
  <c r="J306" i="63"/>
  <c r="J305" i="63"/>
  <c r="J304" i="63"/>
  <c r="J303" i="63"/>
  <c r="J302" i="63"/>
  <c r="J301" i="63"/>
  <c r="J300" i="63"/>
  <c r="J299" i="63"/>
  <c r="J298" i="63"/>
  <c r="J297" i="63"/>
  <c r="J296" i="63"/>
  <c r="J295" i="63"/>
  <c r="J294" i="63"/>
  <c r="J293" i="63"/>
  <c r="J292" i="63"/>
  <c r="J291" i="63"/>
  <c r="J290" i="63"/>
  <c r="J289" i="63"/>
  <c r="J288" i="63"/>
  <c r="J287" i="63"/>
  <c r="J286" i="63"/>
  <c r="J285" i="63"/>
  <c r="J284" i="63"/>
  <c r="J283" i="63"/>
  <c r="J282" i="63"/>
  <c r="J281" i="63"/>
  <c r="J280" i="63"/>
  <c r="J279" i="63"/>
  <c r="J278" i="63"/>
  <c r="J277" i="63"/>
  <c r="J276" i="63"/>
  <c r="J275" i="63"/>
  <c r="J274" i="63"/>
  <c r="J273" i="63"/>
  <c r="J272" i="63"/>
  <c r="J271" i="63"/>
  <c r="J270" i="63"/>
  <c r="J269" i="63"/>
  <c r="J268" i="63"/>
  <c r="J267" i="63"/>
  <c r="J266" i="63"/>
  <c r="J265" i="63"/>
  <c r="J264" i="63"/>
  <c r="J263" i="63"/>
  <c r="J262" i="63"/>
  <c r="J261" i="63"/>
  <c r="J260" i="63"/>
  <c r="J259" i="63"/>
  <c r="J258" i="63"/>
  <c r="J257" i="63"/>
  <c r="J256" i="63"/>
  <c r="J255" i="63"/>
  <c r="J254" i="63"/>
  <c r="J253" i="63"/>
  <c r="J252" i="63"/>
  <c r="J251" i="63"/>
  <c r="J250" i="63"/>
  <c r="J249" i="63"/>
  <c r="J248" i="63"/>
  <c r="J247" i="63"/>
  <c r="J246" i="63"/>
  <c r="J245" i="63"/>
  <c r="J244" i="63"/>
  <c r="J243" i="63"/>
  <c r="J242" i="63"/>
  <c r="J241" i="63"/>
  <c r="J240" i="63"/>
  <c r="J239" i="63"/>
  <c r="J238" i="63"/>
  <c r="J237" i="63"/>
  <c r="J236" i="63"/>
  <c r="J235" i="63"/>
  <c r="J234" i="63"/>
  <c r="J233" i="63"/>
  <c r="J232" i="63"/>
  <c r="J231" i="63"/>
  <c r="J230" i="63"/>
  <c r="J229" i="63"/>
  <c r="J228" i="63"/>
  <c r="J227" i="63"/>
  <c r="J226" i="63"/>
  <c r="J225" i="63"/>
  <c r="J224" i="63"/>
  <c r="J223" i="63"/>
  <c r="J222" i="63"/>
  <c r="J221" i="63"/>
  <c r="J220" i="63"/>
  <c r="J219" i="63"/>
  <c r="J218" i="63"/>
  <c r="J217" i="63"/>
  <c r="J216" i="63"/>
  <c r="J215" i="63"/>
  <c r="J214" i="63"/>
  <c r="J213" i="63"/>
  <c r="J212" i="63"/>
  <c r="J211" i="63"/>
  <c r="J210" i="63"/>
  <c r="J209" i="63"/>
  <c r="J208" i="63"/>
  <c r="J207" i="63"/>
  <c r="J206" i="63"/>
  <c r="J205" i="63"/>
  <c r="J204" i="63"/>
  <c r="J203" i="63"/>
  <c r="J202" i="63"/>
  <c r="J201" i="63"/>
  <c r="J200" i="63"/>
  <c r="J109" i="63"/>
  <c r="J108" i="63"/>
  <c r="J107" i="63"/>
  <c r="J106" i="63"/>
  <c r="J105" i="63"/>
  <c r="J104" i="63"/>
  <c r="J103" i="63"/>
  <c r="J102" i="63"/>
  <c r="J101" i="63"/>
  <c r="J100" i="63"/>
  <c r="J99" i="63"/>
  <c r="J98" i="63"/>
  <c r="J97" i="63"/>
  <c r="J96" i="63"/>
  <c r="J95" i="63"/>
  <c r="J94" i="63"/>
  <c r="J93" i="63"/>
  <c r="J92" i="63"/>
  <c r="J91" i="63"/>
  <c r="J90" i="63"/>
  <c r="J89" i="63"/>
  <c r="J88" i="63"/>
  <c r="J87" i="63"/>
  <c r="J86" i="63"/>
  <c r="J85" i="63"/>
  <c r="J84" i="63"/>
  <c r="J83" i="63"/>
  <c r="J82" i="63"/>
  <c r="J81" i="63"/>
  <c r="J80" i="63"/>
  <c r="J79" i="63"/>
  <c r="J78" i="63"/>
  <c r="J77" i="63"/>
  <c r="J76" i="63"/>
  <c r="J75" i="63"/>
  <c r="J74" i="63"/>
  <c r="J73" i="63"/>
  <c r="J72" i="63"/>
  <c r="J71" i="63"/>
  <c r="J70" i="63"/>
  <c r="J69" i="63"/>
  <c r="J68" i="63"/>
  <c r="J67" i="63"/>
  <c r="J66" i="63"/>
  <c r="J65" i="63"/>
  <c r="J64" i="63"/>
  <c r="J63" i="63"/>
  <c r="J62" i="63"/>
  <c r="J61" i="63"/>
  <c r="J60" i="63"/>
  <c r="J59" i="63"/>
  <c r="J58" i="63"/>
  <c r="J57" i="63"/>
  <c r="J56" i="63"/>
  <c r="J55" i="63"/>
  <c r="J54" i="63"/>
  <c r="J53" i="63"/>
  <c r="J52" i="63"/>
  <c r="J51" i="63"/>
  <c r="J50" i="63"/>
  <c r="J49" i="63"/>
  <c r="J48" i="63"/>
  <c r="J47" i="63"/>
  <c r="J46" i="63"/>
  <c r="J45" i="63"/>
  <c r="J44" i="63"/>
  <c r="J43" i="63"/>
  <c r="J42" i="63"/>
  <c r="J41" i="63"/>
  <c r="J40" i="63"/>
  <c r="J39" i="63"/>
  <c r="J38" i="63"/>
  <c r="J37" i="63"/>
  <c r="J36" i="63"/>
  <c r="J35" i="63"/>
  <c r="J34" i="63"/>
  <c r="J33" i="63"/>
  <c r="J32" i="63"/>
  <c r="J31" i="63"/>
  <c r="J30" i="63"/>
  <c r="J29" i="63"/>
  <c r="J19" i="63"/>
  <c r="J18" i="63"/>
  <c r="J17" i="63"/>
  <c r="J16" i="63"/>
  <c r="J15" i="63"/>
  <c r="J14" i="63"/>
  <c r="J13" i="63"/>
  <c r="J12" i="63"/>
  <c r="J11" i="63"/>
  <c r="J10" i="63"/>
  <c r="J9" i="63"/>
  <c r="J6" i="63"/>
  <c r="J5" i="63"/>
  <c r="J4" i="63"/>
  <c r="A1" i="63"/>
  <c r="J2018" i="62" l="1"/>
  <c r="J2017" i="62"/>
  <c r="J2016" i="62"/>
  <c r="J2015" i="62"/>
  <c r="J2014" i="62"/>
  <c r="J2013" i="62"/>
  <c r="J2012" i="62"/>
  <c r="J2011" i="62"/>
  <c r="J2010" i="62"/>
  <c r="J2009" i="62"/>
  <c r="J2008" i="62"/>
  <c r="J2007" i="62"/>
  <c r="J2006" i="62"/>
  <c r="J2005" i="62"/>
  <c r="J2004" i="62"/>
  <c r="J2003" i="62"/>
  <c r="J2002" i="62"/>
  <c r="J2001" i="62"/>
  <c r="J2000" i="62"/>
  <c r="J1999" i="62"/>
  <c r="J1998" i="62"/>
  <c r="J1997" i="62"/>
  <c r="J1996" i="62"/>
  <c r="J1995" i="62"/>
  <c r="J1994" i="62"/>
  <c r="J1993" i="62"/>
  <c r="J1992" i="62"/>
  <c r="J1991" i="62"/>
  <c r="J1990" i="62"/>
  <c r="J1989" i="62"/>
  <c r="J1988" i="62"/>
  <c r="J1987" i="62"/>
  <c r="J1986" i="62"/>
  <c r="J1985" i="62"/>
  <c r="J1984" i="62"/>
  <c r="J1983" i="62"/>
  <c r="J1982" i="62"/>
  <c r="J1981" i="62"/>
  <c r="J1980" i="62"/>
  <c r="J1979" i="62"/>
  <c r="J1978" i="62"/>
  <c r="J1977" i="62"/>
  <c r="J1976" i="62"/>
  <c r="J1975" i="62"/>
  <c r="J1974" i="62"/>
  <c r="J1973" i="62"/>
  <c r="J1972" i="62"/>
  <c r="J1971" i="62"/>
  <c r="J1970" i="62"/>
  <c r="J1969" i="62"/>
  <c r="J1968" i="62"/>
  <c r="J1967" i="62"/>
  <c r="J1966" i="62"/>
  <c r="J1965" i="62"/>
  <c r="J1964" i="62"/>
  <c r="J1963" i="62"/>
  <c r="J1962" i="62"/>
  <c r="J1961" i="62"/>
  <c r="J1960" i="62"/>
  <c r="J1959" i="62"/>
  <c r="J1958" i="62"/>
  <c r="J1957" i="62"/>
  <c r="J1956" i="62"/>
  <c r="J1955" i="62"/>
  <c r="J1954" i="62"/>
  <c r="J1953" i="62"/>
  <c r="J1952" i="62"/>
  <c r="J1951" i="62"/>
  <c r="J1950" i="62"/>
  <c r="J1949" i="62"/>
  <c r="J1948" i="62"/>
  <c r="J1947" i="62"/>
  <c r="J1946" i="62"/>
  <c r="J1945" i="62"/>
  <c r="J1944" i="62"/>
  <c r="J1943" i="62"/>
  <c r="J1942" i="62"/>
  <c r="J1941" i="62"/>
  <c r="J1940" i="62"/>
  <c r="J1939" i="62"/>
  <c r="J1938" i="62"/>
  <c r="J1937" i="62"/>
  <c r="J1936" i="62"/>
  <c r="J1935" i="62"/>
  <c r="J1934" i="62"/>
  <c r="J1933" i="62"/>
  <c r="J1932" i="62"/>
  <c r="J1931" i="62"/>
  <c r="J1930" i="62"/>
  <c r="J1929" i="62"/>
  <c r="J1928" i="62"/>
  <c r="J1927" i="62"/>
  <c r="J1926" i="62"/>
  <c r="J1925" i="62"/>
  <c r="J1924" i="62"/>
  <c r="J1923" i="62"/>
  <c r="J1922" i="62"/>
  <c r="J1921" i="62"/>
  <c r="J1920" i="62"/>
  <c r="J1919" i="62"/>
  <c r="J1918" i="62"/>
  <c r="J1917" i="62"/>
  <c r="J1916" i="62"/>
  <c r="J1915" i="62"/>
  <c r="J1914" i="62"/>
  <c r="J1913" i="62"/>
  <c r="J1912" i="62"/>
  <c r="J1911" i="62"/>
  <c r="J1910" i="62"/>
  <c r="J1909" i="62"/>
  <c r="J1908" i="62"/>
  <c r="J1907" i="62"/>
  <c r="J1906" i="62"/>
  <c r="J1905" i="62"/>
  <c r="J1904" i="62"/>
  <c r="J1903" i="62"/>
  <c r="J1902" i="62"/>
  <c r="J1901" i="62"/>
  <c r="J1900" i="62"/>
  <c r="J1899" i="62"/>
  <c r="J1898" i="62"/>
  <c r="J1897" i="62"/>
  <c r="J1896" i="62"/>
  <c r="J1895" i="62"/>
  <c r="J1894" i="62"/>
  <c r="J1893" i="62"/>
  <c r="J1892" i="62"/>
  <c r="J1891" i="62"/>
  <c r="J1890" i="62"/>
  <c r="J1889" i="62"/>
  <c r="J1888" i="62"/>
  <c r="J1887" i="62"/>
  <c r="J1886" i="62"/>
  <c r="J1885" i="62"/>
  <c r="J1884" i="62"/>
  <c r="J1883" i="62"/>
  <c r="J1882" i="62"/>
  <c r="J1881" i="62"/>
  <c r="J1880" i="62"/>
  <c r="J1879" i="62"/>
  <c r="J1878" i="62"/>
  <c r="J1877" i="62"/>
  <c r="J1876" i="62"/>
  <c r="J1875" i="62"/>
  <c r="J1874" i="62"/>
  <c r="J1873" i="62"/>
  <c r="J1872" i="62"/>
  <c r="J1871" i="62"/>
  <c r="J1870" i="62"/>
  <c r="J1869" i="62"/>
  <c r="J1868" i="62"/>
  <c r="J1867" i="62"/>
  <c r="J1866" i="62"/>
  <c r="J1865" i="62"/>
  <c r="J1864" i="62"/>
  <c r="J1863" i="62"/>
  <c r="J1862" i="62"/>
  <c r="J1861" i="62"/>
  <c r="J1860" i="62"/>
  <c r="J1859" i="62"/>
  <c r="J1858" i="62"/>
  <c r="J1857" i="62"/>
  <c r="J1856" i="62"/>
  <c r="J1855" i="62"/>
  <c r="J1854" i="62"/>
  <c r="J1853" i="62"/>
  <c r="J1852" i="62"/>
  <c r="J1851" i="62"/>
  <c r="J1850" i="62"/>
  <c r="J1849" i="62"/>
  <c r="J1848" i="62"/>
  <c r="J1847" i="62"/>
  <c r="J1846" i="62"/>
  <c r="J1845" i="62"/>
  <c r="J1844" i="62"/>
  <c r="J1843" i="62"/>
  <c r="J1842" i="62"/>
  <c r="J1841" i="62"/>
  <c r="J1840" i="62"/>
  <c r="J1839" i="62"/>
  <c r="J1838" i="62"/>
  <c r="J1837" i="62"/>
  <c r="J1836" i="62"/>
  <c r="J1835" i="62"/>
  <c r="J1834" i="62"/>
  <c r="J1833" i="62"/>
  <c r="J1832" i="62"/>
  <c r="J1831" i="62"/>
  <c r="J1830" i="62"/>
  <c r="J1829" i="62"/>
  <c r="J1828" i="62"/>
  <c r="J1827" i="62"/>
  <c r="J1826" i="62"/>
  <c r="J1825" i="62"/>
  <c r="J1824" i="62"/>
  <c r="J1823" i="62"/>
  <c r="J1822" i="62"/>
  <c r="J1821" i="62"/>
  <c r="J1820" i="62"/>
  <c r="J1819" i="62"/>
  <c r="J1818" i="62"/>
  <c r="J1817" i="62"/>
  <c r="J1816" i="62"/>
  <c r="J1815" i="62"/>
  <c r="J1814" i="62"/>
  <c r="J1813" i="62"/>
  <c r="J1812" i="62"/>
  <c r="J1811" i="62"/>
  <c r="J1810" i="62"/>
  <c r="J1809" i="62"/>
  <c r="J1808" i="62"/>
  <c r="J1807" i="62"/>
  <c r="J1806" i="62"/>
  <c r="J1805" i="62"/>
  <c r="J1804" i="62"/>
  <c r="J1803" i="62"/>
  <c r="J1802" i="62"/>
  <c r="J1801" i="62"/>
  <c r="J1800" i="62"/>
  <c r="J1799" i="62"/>
  <c r="J1798" i="62"/>
  <c r="J1797" i="62"/>
  <c r="J1796" i="62"/>
  <c r="J1795" i="62"/>
  <c r="J1794" i="62"/>
  <c r="J1793" i="62"/>
  <c r="J1792" i="62"/>
  <c r="J1791" i="62"/>
  <c r="J1790" i="62"/>
  <c r="J1789" i="62"/>
  <c r="J1788" i="62"/>
  <c r="J1787" i="62"/>
  <c r="J1786" i="62"/>
  <c r="J1785" i="62"/>
  <c r="J1784" i="62"/>
  <c r="J1783" i="62"/>
  <c r="J1782" i="62"/>
  <c r="J1781" i="62"/>
  <c r="J1780" i="62"/>
  <c r="J1779" i="62"/>
  <c r="J1778" i="62"/>
  <c r="J1777" i="62"/>
  <c r="J1776" i="62"/>
  <c r="J1775" i="62"/>
  <c r="J1774" i="62"/>
  <c r="J1773" i="62"/>
  <c r="J1772" i="62"/>
  <c r="J1771" i="62"/>
  <c r="J1770" i="62"/>
  <c r="J1769" i="62"/>
  <c r="J1768" i="62"/>
  <c r="J1767" i="62"/>
  <c r="J1766" i="62"/>
  <c r="J1765" i="62"/>
  <c r="J1764" i="62"/>
  <c r="J1763" i="62"/>
  <c r="J1762" i="62"/>
  <c r="J1761" i="62"/>
  <c r="J1760" i="62"/>
  <c r="J1759" i="62"/>
  <c r="J1758" i="62"/>
  <c r="J1757" i="62"/>
  <c r="J1756" i="62"/>
  <c r="J1755" i="62"/>
  <c r="J1754" i="62"/>
  <c r="J1753" i="62"/>
  <c r="J1752" i="62"/>
  <c r="J1751" i="62"/>
  <c r="J1750" i="62"/>
  <c r="J1749" i="62"/>
  <c r="J1748" i="62"/>
  <c r="J1747" i="62"/>
  <c r="J1746" i="62"/>
  <c r="J1745" i="62"/>
  <c r="J1744" i="62"/>
  <c r="J1743" i="62"/>
  <c r="J1742" i="62"/>
  <c r="J1741" i="62"/>
  <c r="J1740" i="62"/>
  <c r="J1739" i="62"/>
  <c r="J1738" i="62"/>
  <c r="J1737" i="62"/>
  <c r="J1736" i="62"/>
  <c r="J1735" i="62"/>
  <c r="J1734" i="62"/>
  <c r="J1733" i="62"/>
  <c r="J1732" i="62"/>
  <c r="J1731" i="62"/>
  <c r="J1730" i="62"/>
  <c r="J1729" i="62"/>
  <c r="J1728" i="62"/>
  <c r="J1727" i="62"/>
  <c r="J1726" i="62"/>
  <c r="J1725" i="62"/>
  <c r="J1724" i="62"/>
  <c r="J1723" i="62"/>
  <c r="J1722" i="62"/>
  <c r="J1721" i="62"/>
  <c r="J1720" i="62"/>
  <c r="J1719" i="62"/>
  <c r="J1718" i="62"/>
  <c r="J1717" i="62"/>
  <c r="J1716" i="62"/>
  <c r="J1715" i="62"/>
  <c r="J1714" i="62"/>
  <c r="J1713" i="62"/>
  <c r="J1712" i="62"/>
  <c r="J1711" i="62"/>
  <c r="J1710" i="62"/>
  <c r="J1709" i="62"/>
  <c r="J1708" i="62"/>
  <c r="J1707" i="62"/>
  <c r="J1706" i="62"/>
  <c r="J1705" i="62"/>
  <c r="J1704" i="62"/>
  <c r="J1703" i="62"/>
  <c r="J1702" i="62"/>
  <c r="J1701" i="62"/>
  <c r="J1700" i="62"/>
  <c r="J1699" i="62"/>
  <c r="J1698" i="62"/>
  <c r="J1697" i="62"/>
  <c r="J1696" i="62"/>
  <c r="J1695" i="62"/>
  <c r="J1694" i="62"/>
  <c r="J1693" i="62"/>
  <c r="J1692" i="62"/>
  <c r="J1691" i="62"/>
  <c r="J1690" i="62"/>
  <c r="J1689" i="62"/>
  <c r="J1688" i="62"/>
  <c r="J1687" i="62"/>
  <c r="J1686" i="62"/>
  <c r="J1685" i="62"/>
  <c r="J1684" i="62"/>
  <c r="J1683" i="62"/>
  <c r="J1682" i="62"/>
  <c r="J1681" i="62"/>
  <c r="J1680" i="62"/>
  <c r="J1679" i="62"/>
  <c r="J1678" i="62"/>
  <c r="J1677" i="62"/>
  <c r="J1676" i="62"/>
  <c r="J1675" i="62"/>
  <c r="J1674" i="62"/>
  <c r="J1673" i="62"/>
  <c r="J1672" i="62"/>
  <c r="J1671" i="62"/>
  <c r="J1670" i="62"/>
  <c r="J1669" i="62"/>
  <c r="J1668" i="62"/>
  <c r="J1667" i="62"/>
  <c r="J1666" i="62"/>
  <c r="J1665" i="62"/>
  <c r="J1664" i="62"/>
  <c r="J1663" i="62"/>
  <c r="J1662" i="62"/>
  <c r="J1661" i="62"/>
  <c r="J1660" i="62"/>
  <c r="J1659" i="62"/>
  <c r="J1658" i="62"/>
  <c r="J1657" i="62"/>
  <c r="J1656" i="62"/>
  <c r="J1655" i="62"/>
  <c r="J1654" i="62"/>
  <c r="J1653" i="62"/>
  <c r="J1652" i="62"/>
  <c r="J1651" i="62"/>
  <c r="J1650" i="62"/>
  <c r="J1649" i="62"/>
  <c r="J1648" i="62"/>
  <c r="J1647" i="62"/>
  <c r="J1646" i="62"/>
  <c r="J1645" i="62"/>
  <c r="J1644" i="62"/>
  <c r="J1643" i="62"/>
  <c r="J1642" i="62"/>
  <c r="J1641" i="62"/>
  <c r="J1640" i="62"/>
  <c r="J1639" i="62"/>
  <c r="J1638" i="62"/>
  <c r="J1637" i="62"/>
  <c r="J1636" i="62"/>
  <c r="J1635" i="62"/>
  <c r="J1634" i="62"/>
  <c r="J1633" i="62"/>
  <c r="J1632" i="62"/>
  <c r="J1631" i="62"/>
  <c r="J1630" i="62"/>
  <c r="J1629" i="62"/>
  <c r="J1628" i="62"/>
  <c r="J1627" i="62"/>
  <c r="J1626" i="62"/>
  <c r="J1625" i="62"/>
  <c r="J1624" i="62"/>
  <c r="J1623" i="62"/>
  <c r="J1622" i="62"/>
  <c r="J1621" i="62"/>
  <c r="J1620" i="62"/>
  <c r="J1619" i="62"/>
  <c r="J1618" i="62"/>
  <c r="J1617" i="62"/>
  <c r="J1616" i="62"/>
  <c r="J1615" i="62"/>
  <c r="J1614" i="62"/>
  <c r="J1613" i="62"/>
  <c r="J1612" i="62"/>
  <c r="J1611" i="62"/>
  <c r="J1610" i="62"/>
  <c r="J1609" i="62"/>
  <c r="J1608" i="62"/>
  <c r="J1607" i="62"/>
  <c r="J1606" i="62"/>
  <c r="J1605" i="62"/>
  <c r="J1604" i="62"/>
  <c r="J1603" i="62"/>
  <c r="J1602" i="62"/>
  <c r="J1601" i="62"/>
  <c r="J1600" i="62"/>
  <c r="J1599" i="62"/>
  <c r="J1598" i="62"/>
  <c r="J1597" i="62"/>
  <c r="J1596" i="62"/>
  <c r="J1595" i="62"/>
  <c r="J1594" i="62"/>
  <c r="J1593" i="62"/>
  <c r="J1592" i="62"/>
  <c r="J1591" i="62"/>
  <c r="J1590" i="62"/>
  <c r="J1589" i="62"/>
  <c r="J1588" i="62"/>
  <c r="J1587" i="62"/>
  <c r="J1586" i="62"/>
  <c r="J1585" i="62"/>
  <c r="J1584" i="62"/>
  <c r="J1583" i="62"/>
  <c r="J1582" i="62"/>
  <c r="J1581" i="62"/>
  <c r="J1580" i="62"/>
  <c r="J1579" i="62"/>
  <c r="J1578" i="62"/>
  <c r="J1577" i="62"/>
  <c r="J1576" i="62"/>
  <c r="J1575" i="62"/>
  <c r="J1574" i="62"/>
  <c r="J1573" i="62"/>
  <c r="J1572" i="62"/>
  <c r="J1571" i="62"/>
  <c r="J1570" i="62"/>
  <c r="J1569" i="62"/>
  <c r="J1568" i="62"/>
  <c r="J1567" i="62"/>
  <c r="J1566" i="62"/>
  <c r="J1565" i="62"/>
  <c r="J1564" i="62"/>
  <c r="J1563" i="62"/>
  <c r="J1562" i="62"/>
  <c r="J1561" i="62"/>
  <c r="J1560" i="62"/>
  <c r="J1559" i="62"/>
  <c r="J1558" i="62"/>
  <c r="J1557" i="62"/>
  <c r="J1556" i="62"/>
  <c r="J1555" i="62"/>
  <c r="J1554" i="62"/>
  <c r="J1553" i="62"/>
  <c r="J1552" i="62"/>
  <c r="J1551" i="62"/>
  <c r="J1550" i="62"/>
  <c r="J1549" i="62"/>
  <c r="J1548" i="62"/>
  <c r="J1547" i="62"/>
  <c r="J1546" i="62"/>
  <c r="J1545" i="62"/>
  <c r="J1544" i="62"/>
  <c r="J1543" i="62"/>
  <c r="J1542" i="62"/>
  <c r="J1541" i="62"/>
  <c r="J1540" i="62"/>
  <c r="J1539" i="62"/>
  <c r="J1538" i="62"/>
  <c r="J1537" i="62"/>
  <c r="J1536" i="62"/>
  <c r="J1535" i="62"/>
  <c r="J1534" i="62"/>
  <c r="J1533" i="62"/>
  <c r="J1532" i="62"/>
  <c r="J1531" i="62"/>
  <c r="J1530" i="62"/>
  <c r="J1529" i="62"/>
  <c r="J1528" i="62"/>
  <c r="J1527" i="62"/>
  <c r="J1526" i="62"/>
  <c r="J1525" i="62"/>
  <c r="J1524" i="62"/>
  <c r="J1523" i="62"/>
  <c r="J1522" i="62"/>
  <c r="J1521" i="62"/>
  <c r="J1520" i="62"/>
  <c r="J1519" i="62"/>
  <c r="J1518" i="62"/>
  <c r="J1517" i="62"/>
  <c r="J1516" i="62"/>
  <c r="J1515" i="62"/>
  <c r="J1514" i="62"/>
  <c r="J1513" i="62"/>
  <c r="J1512" i="62"/>
  <c r="J1511" i="62"/>
  <c r="J1510" i="62"/>
  <c r="J1509" i="62"/>
  <c r="J1508" i="62"/>
  <c r="J1507" i="62"/>
  <c r="J1506" i="62"/>
  <c r="J1505" i="62"/>
  <c r="J1504" i="62"/>
  <c r="J1503" i="62"/>
  <c r="J1502" i="62"/>
  <c r="J1501" i="62"/>
  <c r="J1500" i="62"/>
  <c r="J1499" i="62"/>
  <c r="J1498" i="62"/>
  <c r="J1497" i="62"/>
  <c r="J1496" i="62"/>
  <c r="J1495" i="62"/>
  <c r="J1494" i="62"/>
  <c r="J1493" i="62"/>
  <c r="J1492" i="62"/>
  <c r="J1491" i="62"/>
  <c r="J1490" i="62"/>
  <c r="J1489" i="62"/>
  <c r="J1488" i="62"/>
  <c r="J1487" i="62"/>
  <c r="J1486" i="62"/>
  <c r="J1485" i="62"/>
  <c r="J1484" i="62"/>
  <c r="J1483" i="62"/>
  <c r="J1482" i="62"/>
  <c r="J1481" i="62"/>
  <c r="J1480" i="62"/>
  <c r="J1479" i="62"/>
  <c r="J1478" i="62"/>
  <c r="J1477" i="62"/>
  <c r="J1476" i="62"/>
  <c r="J1475" i="62"/>
  <c r="J1474" i="62"/>
  <c r="J1473" i="62"/>
  <c r="J1472" i="62"/>
  <c r="J1471" i="62"/>
  <c r="J1470" i="62"/>
  <c r="J1469" i="62"/>
  <c r="J1468" i="62"/>
  <c r="J1467" i="62"/>
  <c r="J1466" i="62"/>
  <c r="J1465" i="62"/>
  <c r="J1464" i="62"/>
  <c r="J1463" i="62"/>
  <c r="J1462" i="62"/>
  <c r="J1461" i="62"/>
  <c r="J1460" i="62"/>
  <c r="J1459" i="62"/>
  <c r="J1458" i="62"/>
  <c r="J1457" i="62"/>
  <c r="J1456" i="62"/>
  <c r="J1455" i="62"/>
  <c r="J1454" i="62"/>
  <c r="J1453" i="62"/>
  <c r="J1452" i="62"/>
  <c r="J1451" i="62"/>
  <c r="J1450" i="62"/>
  <c r="J1449" i="62"/>
  <c r="J1448" i="62"/>
  <c r="J1447" i="62"/>
  <c r="J1446" i="62"/>
  <c r="J1445" i="62"/>
  <c r="J1444" i="62"/>
  <c r="J1443" i="62"/>
  <c r="J1442" i="62"/>
  <c r="J1441" i="62"/>
  <c r="J1440" i="62"/>
  <c r="J1439" i="62"/>
  <c r="J1438" i="62"/>
  <c r="J1437" i="62"/>
  <c r="J1436" i="62"/>
  <c r="J1435" i="62"/>
  <c r="J1434" i="62"/>
  <c r="J1433" i="62"/>
  <c r="J1432" i="62"/>
  <c r="J1431" i="62"/>
  <c r="J1430" i="62"/>
  <c r="J1429" i="62"/>
  <c r="J1428" i="62"/>
  <c r="J1427" i="62"/>
  <c r="J1426" i="62"/>
  <c r="J1425" i="62"/>
  <c r="J1424" i="62"/>
  <c r="J1423" i="62"/>
  <c r="J1422" i="62"/>
  <c r="J1421" i="62"/>
  <c r="J1420" i="62"/>
  <c r="J1419" i="62"/>
  <c r="J1418" i="62"/>
  <c r="J1417" i="62"/>
  <c r="J1416" i="62"/>
  <c r="J1415" i="62"/>
  <c r="J1414" i="62"/>
  <c r="J1413" i="62"/>
  <c r="J1412" i="62"/>
  <c r="J1411" i="62"/>
  <c r="J1410" i="62"/>
  <c r="J1409" i="62"/>
  <c r="J1408" i="62"/>
  <c r="J1407" i="62"/>
  <c r="J1406" i="62"/>
  <c r="J1405" i="62"/>
  <c r="J1404" i="62"/>
  <c r="J1403" i="62"/>
  <c r="J1402" i="62"/>
  <c r="J1401" i="62"/>
  <c r="J1400" i="62"/>
  <c r="J1399" i="62"/>
  <c r="J1398" i="62"/>
  <c r="J1397" i="62"/>
  <c r="J1396" i="62"/>
  <c r="J1395" i="62"/>
  <c r="J1394" i="62"/>
  <c r="J1393" i="62"/>
  <c r="J1392" i="62"/>
  <c r="J1391" i="62"/>
  <c r="J1390" i="62"/>
  <c r="J1389" i="62"/>
  <c r="J1388" i="62"/>
  <c r="J1387" i="62"/>
  <c r="J1386" i="62"/>
  <c r="J1385" i="62"/>
  <c r="J1384" i="62"/>
  <c r="J1383" i="62"/>
  <c r="J1382" i="62"/>
  <c r="J1381" i="62"/>
  <c r="J1380" i="62"/>
  <c r="J1379" i="62"/>
  <c r="J1378" i="62"/>
  <c r="J1377" i="62"/>
  <c r="J1376" i="62"/>
  <c r="J1375" i="62"/>
  <c r="J1374" i="62"/>
  <c r="J1373" i="62"/>
  <c r="J1372" i="62"/>
  <c r="J1371" i="62"/>
  <c r="J1370" i="62"/>
  <c r="J1369" i="62"/>
  <c r="J1368" i="62"/>
  <c r="J1367" i="62"/>
  <c r="J1366" i="62"/>
  <c r="J1365" i="62"/>
  <c r="J1364" i="62"/>
  <c r="J1363" i="62"/>
  <c r="J1362" i="62"/>
  <c r="J1361" i="62"/>
  <c r="J1360" i="62"/>
  <c r="J1359" i="62"/>
  <c r="J1358" i="62"/>
  <c r="J1357" i="62"/>
  <c r="J1356" i="62"/>
  <c r="J1355" i="62"/>
  <c r="J1354" i="62"/>
  <c r="J1353" i="62"/>
  <c r="J1352" i="62"/>
  <c r="J1351" i="62"/>
  <c r="J1350" i="62"/>
  <c r="J1349" i="62"/>
  <c r="J1348" i="62"/>
  <c r="J1347" i="62"/>
  <c r="J1346" i="62"/>
  <c r="J1345" i="62"/>
  <c r="J1344" i="62"/>
  <c r="J1343" i="62"/>
  <c r="J1342" i="62"/>
  <c r="J1341" i="62"/>
  <c r="J1340" i="62"/>
  <c r="J1339" i="62"/>
  <c r="J1338" i="62"/>
  <c r="J1337" i="62"/>
  <c r="J1336" i="62"/>
  <c r="J1335" i="62"/>
  <c r="J1334" i="62"/>
  <c r="J1333" i="62"/>
  <c r="J1332" i="62"/>
  <c r="J1331" i="62"/>
  <c r="J1330" i="62"/>
  <c r="J1329" i="62"/>
  <c r="J1328" i="62"/>
  <c r="J1327" i="62"/>
  <c r="J1326" i="62"/>
  <c r="J1325" i="62"/>
  <c r="J1324" i="62"/>
  <c r="J1323" i="62"/>
  <c r="J1322" i="62"/>
  <c r="J1321" i="62"/>
  <c r="J1320" i="62"/>
  <c r="J1319" i="62"/>
  <c r="J1318" i="62"/>
  <c r="J1317" i="62"/>
  <c r="J1316" i="62"/>
  <c r="J1315" i="62"/>
  <c r="J1314" i="62"/>
  <c r="J1313" i="62"/>
  <c r="J1312" i="62"/>
  <c r="J1311" i="62"/>
  <c r="J1310" i="62"/>
  <c r="J1309" i="62"/>
  <c r="J1308" i="62"/>
  <c r="J1307" i="62"/>
  <c r="J1306" i="62"/>
  <c r="J1305" i="62"/>
  <c r="J1304" i="62"/>
  <c r="J1303" i="62"/>
  <c r="J1302" i="62"/>
  <c r="J1301" i="62"/>
  <c r="J1300" i="62"/>
  <c r="J1299" i="62"/>
  <c r="J1298" i="62"/>
  <c r="J1297" i="62"/>
  <c r="J1296" i="62"/>
  <c r="J1295" i="62"/>
  <c r="J1294" i="62"/>
  <c r="J1293" i="62"/>
  <c r="J1292" i="62"/>
  <c r="J1291" i="62"/>
  <c r="J1290" i="62"/>
  <c r="J1289" i="62"/>
  <c r="J1288" i="62"/>
  <c r="J1287" i="62"/>
  <c r="J1286" i="62"/>
  <c r="J1285" i="62"/>
  <c r="J1284" i="62"/>
  <c r="J1283" i="62"/>
  <c r="J1282" i="62"/>
  <c r="J1281" i="62"/>
  <c r="J1280" i="62"/>
  <c r="J1279" i="62"/>
  <c r="J1278" i="62"/>
  <c r="J1277" i="62"/>
  <c r="J1276" i="62"/>
  <c r="J1275" i="62"/>
  <c r="J1274" i="62"/>
  <c r="J1273" i="62"/>
  <c r="J1272" i="62"/>
  <c r="J1271" i="62"/>
  <c r="J1270" i="62"/>
  <c r="J1269" i="62"/>
  <c r="J1268" i="62"/>
  <c r="J1267" i="62"/>
  <c r="J1266" i="62"/>
  <c r="J1265" i="62"/>
  <c r="J1264" i="62"/>
  <c r="J1263" i="62"/>
  <c r="J1262" i="62"/>
  <c r="J1261" i="62"/>
  <c r="J1260" i="62"/>
  <c r="J1259" i="62"/>
  <c r="J1258" i="62"/>
  <c r="J1257" i="62"/>
  <c r="J1256" i="62"/>
  <c r="J1255" i="62"/>
  <c r="J1254" i="62"/>
  <c r="J1253" i="62"/>
  <c r="J1252" i="62"/>
  <c r="J1251" i="62"/>
  <c r="J1250" i="62"/>
  <c r="J1249" i="62"/>
  <c r="J1248" i="62"/>
  <c r="J1247" i="62"/>
  <c r="J1246" i="62"/>
  <c r="J1245" i="62"/>
  <c r="J1244" i="62"/>
  <c r="J1243" i="62"/>
  <c r="J1242" i="62"/>
  <c r="J1241" i="62"/>
  <c r="J1240" i="62"/>
  <c r="J1239" i="62"/>
  <c r="J1238" i="62"/>
  <c r="J1237" i="62"/>
  <c r="J1236" i="62"/>
  <c r="J1235" i="62"/>
  <c r="J1234" i="62"/>
  <c r="J1233" i="62"/>
  <c r="J1232" i="62"/>
  <c r="J1231" i="62"/>
  <c r="J1230" i="62"/>
  <c r="J1229" i="62"/>
  <c r="J1228" i="62"/>
  <c r="J1227" i="62"/>
  <c r="J1226" i="62"/>
  <c r="J1225" i="62"/>
  <c r="J1224" i="62"/>
  <c r="J1223" i="62"/>
  <c r="J1222" i="62"/>
  <c r="J1221" i="62"/>
  <c r="J1220" i="62"/>
  <c r="J1219" i="62"/>
  <c r="J1218" i="62"/>
  <c r="J1217" i="62"/>
  <c r="J1216" i="62"/>
  <c r="J1215" i="62"/>
  <c r="J1214" i="62"/>
  <c r="J1213" i="62"/>
  <c r="J1212" i="62"/>
  <c r="J1211" i="62"/>
  <c r="J1210" i="62"/>
  <c r="J1209" i="62"/>
  <c r="J1208" i="62"/>
  <c r="J1207" i="62"/>
  <c r="J1206" i="62"/>
  <c r="J1205" i="62"/>
  <c r="J1204" i="62"/>
  <c r="J1203" i="62"/>
  <c r="J1202" i="62"/>
  <c r="J1201" i="62"/>
  <c r="J1200" i="62"/>
  <c r="J1199" i="62"/>
  <c r="J1198" i="62"/>
  <c r="J1197" i="62"/>
  <c r="J1196" i="62"/>
  <c r="J1195" i="62"/>
  <c r="J1194" i="62"/>
  <c r="J1193" i="62"/>
  <c r="J1192" i="62"/>
  <c r="J1191" i="62"/>
  <c r="J1190" i="62"/>
  <c r="J1189" i="62"/>
  <c r="J1188" i="62"/>
  <c r="J1187" i="62"/>
  <c r="J1186" i="62"/>
  <c r="J1185" i="62"/>
  <c r="J1184" i="62"/>
  <c r="J1183" i="62"/>
  <c r="J1182" i="62"/>
  <c r="J1181" i="62"/>
  <c r="J1180" i="62"/>
  <c r="J1179" i="62"/>
  <c r="J1178" i="62"/>
  <c r="J1177" i="62"/>
  <c r="J1176" i="62"/>
  <c r="J1175" i="62"/>
  <c r="J1174" i="62"/>
  <c r="J1173" i="62"/>
  <c r="J1172" i="62"/>
  <c r="J1171" i="62"/>
  <c r="J1170" i="62"/>
  <c r="J1169" i="62"/>
  <c r="J1168" i="62"/>
  <c r="J1167" i="62"/>
  <c r="J1166" i="62"/>
  <c r="J1165" i="62"/>
  <c r="J1164" i="62"/>
  <c r="J1163" i="62"/>
  <c r="J1162" i="62"/>
  <c r="J1161" i="62"/>
  <c r="J1160" i="62"/>
  <c r="J1159" i="62"/>
  <c r="J1158" i="62"/>
  <c r="J1157" i="62"/>
  <c r="J1156" i="62"/>
  <c r="J1155" i="62"/>
  <c r="J1154" i="62"/>
  <c r="J1153" i="62"/>
  <c r="J1152" i="62"/>
  <c r="J1151" i="62"/>
  <c r="J1150" i="62"/>
  <c r="J1149" i="62"/>
  <c r="J1148" i="62"/>
  <c r="J1147" i="62"/>
  <c r="J1146" i="62"/>
  <c r="J1145" i="62"/>
  <c r="J1144" i="62"/>
  <c r="J1143" i="62"/>
  <c r="J1142" i="62"/>
  <c r="J1141" i="62"/>
  <c r="J1140" i="62"/>
  <c r="J1139" i="62"/>
  <c r="J1138" i="62"/>
  <c r="J1137" i="62"/>
  <c r="J1136" i="62"/>
  <c r="J1135" i="62"/>
  <c r="J1134" i="62"/>
  <c r="J1133" i="62"/>
  <c r="J1132" i="62"/>
  <c r="J1131" i="62"/>
  <c r="J1130" i="62"/>
  <c r="J1129" i="62"/>
  <c r="J1128" i="62"/>
  <c r="J1127" i="62"/>
  <c r="J1126" i="62"/>
  <c r="J1125" i="62"/>
  <c r="J1124" i="62"/>
  <c r="J1123" i="62"/>
  <c r="J1122" i="62"/>
  <c r="J1121" i="62"/>
  <c r="J1120" i="62"/>
  <c r="J1119" i="62"/>
  <c r="J1118" i="62"/>
  <c r="J1117" i="62"/>
  <c r="J1116" i="62"/>
  <c r="J1115" i="62"/>
  <c r="J1114" i="62"/>
  <c r="J1113" i="62"/>
  <c r="J1112" i="62"/>
  <c r="J1111" i="62"/>
  <c r="J1110" i="62"/>
  <c r="J1109" i="62"/>
  <c r="J1108" i="62"/>
  <c r="J1107" i="62"/>
  <c r="J1106" i="62"/>
  <c r="J1105" i="62"/>
  <c r="J1104" i="62"/>
  <c r="J1103" i="62"/>
  <c r="J1102" i="62"/>
  <c r="J1101" i="62"/>
  <c r="J1100" i="62"/>
  <c r="J1099" i="62"/>
  <c r="J1098" i="62"/>
  <c r="J1097" i="62"/>
  <c r="J1096" i="62"/>
  <c r="J1095" i="62"/>
  <c r="J1094" i="62"/>
  <c r="J1093" i="62"/>
  <c r="J1092" i="62"/>
  <c r="J1091" i="62"/>
  <c r="J1090" i="62"/>
  <c r="J1089" i="62"/>
  <c r="J1088" i="62"/>
  <c r="J1087" i="62"/>
  <c r="J1086" i="62"/>
  <c r="J1085" i="62"/>
  <c r="J1084" i="62"/>
  <c r="J1083" i="62"/>
  <c r="J1082" i="62"/>
  <c r="J1081" i="62"/>
  <c r="J1080" i="62"/>
  <c r="J1079" i="62"/>
  <c r="J1078" i="62"/>
  <c r="J1077" i="62"/>
  <c r="J1076" i="62"/>
  <c r="J1075" i="62"/>
  <c r="J1074" i="62"/>
  <c r="J1073" i="62"/>
  <c r="J1072" i="62"/>
  <c r="J1071" i="62"/>
  <c r="J1070" i="62"/>
  <c r="J1069" i="62"/>
  <c r="J1068" i="62"/>
  <c r="J1067" i="62"/>
  <c r="J1066" i="62"/>
  <c r="J1065" i="62"/>
  <c r="J1064" i="62"/>
  <c r="J1063" i="62"/>
  <c r="J1062" i="62"/>
  <c r="J1061" i="62"/>
  <c r="J1060" i="62"/>
  <c r="J1059" i="62"/>
  <c r="J1058" i="62"/>
  <c r="J1057" i="62"/>
  <c r="J1056" i="62"/>
  <c r="J1055" i="62"/>
  <c r="J1054" i="62"/>
  <c r="J1053" i="62"/>
  <c r="J1052" i="62"/>
  <c r="J1051" i="62"/>
  <c r="J1050" i="62"/>
  <c r="J1049" i="62"/>
  <c r="J1048" i="62"/>
  <c r="J1047" i="62"/>
  <c r="J1046" i="62"/>
  <c r="J1045" i="62"/>
  <c r="J1044" i="62"/>
  <c r="J1043" i="62"/>
  <c r="J1042" i="62"/>
  <c r="J1041" i="62"/>
  <c r="J1040" i="62"/>
  <c r="J1039" i="62"/>
  <c r="J1038" i="62"/>
  <c r="J1037" i="62"/>
  <c r="J1036" i="62"/>
  <c r="J1035" i="62"/>
  <c r="J1034" i="62"/>
  <c r="J1033" i="62"/>
  <c r="J1032" i="62"/>
  <c r="J1031" i="62"/>
  <c r="J1030" i="62"/>
  <c r="J1029" i="62"/>
  <c r="J1028" i="62"/>
  <c r="J1027" i="62"/>
  <c r="J1026" i="62"/>
  <c r="J1025" i="62"/>
  <c r="J1024" i="62"/>
  <c r="J1023" i="62"/>
  <c r="J1022" i="62"/>
  <c r="J1021" i="62"/>
  <c r="J1020" i="62"/>
  <c r="J1019" i="62"/>
  <c r="J1018" i="62"/>
  <c r="J1017" i="62"/>
  <c r="J1016" i="62"/>
  <c r="J1015" i="62"/>
  <c r="J1014" i="62"/>
  <c r="J1013" i="62"/>
  <c r="J1012" i="62"/>
  <c r="J1011" i="62"/>
  <c r="J1010" i="62"/>
  <c r="J1009" i="62"/>
  <c r="J1008" i="62"/>
  <c r="J1007" i="62"/>
  <c r="J1006" i="62"/>
  <c r="J1005" i="62"/>
  <c r="J1004" i="62"/>
  <c r="J1003" i="62"/>
  <c r="J1002" i="62"/>
  <c r="J1001" i="62"/>
  <c r="J1000" i="62"/>
  <c r="J999" i="62"/>
  <c r="J998" i="62"/>
  <c r="J997" i="62"/>
  <c r="J996" i="62"/>
  <c r="J995" i="62"/>
  <c r="J994" i="62"/>
  <c r="J993" i="62"/>
  <c r="J992" i="62"/>
  <c r="J991" i="62"/>
  <c r="J990" i="62"/>
  <c r="J989" i="62"/>
  <c r="J988" i="62"/>
  <c r="J987" i="62"/>
  <c r="J986" i="62"/>
  <c r="J985" i="62"/>
  <c r="J984" i="62"/>
  <c r="J983" i="62"/>
  <c r="J982" i="62"/>
  <c r="J981" i="62"/>
  <c r="J980" i="62"/>
  <c r="J979" i="62"/>
  <c r="J978" i="62"/>
  <c r="J977" i="62"/>
  <c r="J976" i="62"/>
  <c r="J975" i="62"/>
  <c r="J974" i="62"/>
  <c r="J973" i="62"/>
  <c r="J972" i="62"/>
  <c r="J971" i="62"/>
  <c r="J970" i="62"/>
  <c r="J969" i="62"/>
  <c r="J968" i="62"/>
  <c r="J967" i="62"/>
  <c r="J966" i="62"/>
  <c r="J965" i="62"/>
  <c r="J964" i="62"/>
  <c r="J963" i="62"/>
  <c r="J962" i="62"/>
  <c r="J961" i="62"/>
  <c r="J960" i="62"/>
  <c r="J959" i="62"/>
  <c r="J958" i="62"/>
  <c r="J957" i="62"/>
  <c r="J956" i="62"/>
  <c r="J955" i="62"/>
  <c r="J954" i="62"/>
  <c r="J953" i="62"/>
  <c r="J952" i="62"/>
  <c r="J951" i="62"/>
  <c r="J950" i="62"/>
  <c r="J949" i="62"/>
  <c r="J948" i="62"/>
  <c r="J947" i="62"/>
  <c r="J946" i="62"/>
  <c r="J945" i="62"/>
  <c r="J944" i="62"/>
  <c r="J943" i="62"/>
  <c r="J942" i="62"/>
  <c r="J941" i="62"/>
  <c r="J940" i="62"/>
  <c r="J939" i="62"/>
  <c r="J938" i="62"/>
  <c r="J937" i="62"/>
  <c r="J936" i="62"/>
  <c r="J935" i="62"/>
  <c r="J934" i="62"/>
  <c r="J933" i="62"/>
  <c r="J932" i="62"/>
  <c r="J931" i="62"/>
  <c r="J930" i="62"/>
  <c r="J929" i="62"/>
  <c r="J928" i="62"/>
  <c r="J927" i="62"/>
  <c r="J926" i="62"/>
  <c r="J925" i="62"/>
  <c r="J924" i="62"/>
  <c r="J923" i="62"/>
  <c r="J922" i="62"/>
  <c r="J921" i="62"/>
  <c r="J920" i="62"/>
  <c r="J919" i="62"/>
  <c r="J918" i="62"/>
  <c r="J917" i="62"/>
  <c r="J916" i="62"/>
  <c r="J915" i="62"/>
  <c r="J914" i="62"/>
  <c r="J913" i="62"/>
  <c r="J912" i="62"/>
  <c r="J911" i="62"/>
  <c r="J910" i="62"/>
  <c r="J909" i="62"/>
  <c r="J908" i="62"/>
  <c r="J907" i="62"/>
  <c r="J906" i="62"/>
  <c r="J905" i="62"/>
  <c r="J904" i="62"/>
  <c r="J903" i="62"/>
  <c r="J902" i="62"/>
  <c r="J901" i="62"/>
  <c r="J900" i="62"/>
  <c r="J899" i="62"/>
  <c r="J898" i="62"/>
  <c r="J897" i="62"/>
  <c r="J896" i="62"/>
  <c r="J895" i="62"/>
  <c r="J894" i="62"/>
  <c r="J893" i="62"/>
  <c r="J892" i="62"/>
  <c r="J891" i="62"/>
  <c r="J890" i="62"/>
  <c r="J889" i="62"/>
  <c r="J888" i="62"/>
  <c r="J887" i="62"/>
  <c r="J886" i="62"/>
  <c r="J885" i="62"/>
  <c r="J884" i="62"/>
  <c r="J883" i="62"/>
  <c r="J882" i="62"/>
  <c r="J881" i="62"/>
  <c r="J880" i="62"/>
  <c r="J879" i="62"/>
  <c r="J878" i="62"/>
  <c r="J877" i="62"/>
  <c r="J876" i="62"/>
  <c r="J875" i="62"/>
  <c r="J874" i="62"/>
  <c r="J873" i="62"/>
  <c r="J872" i="62"/>
  <c r="J871" i="62"/>
  <c r="J870" i="62"/>
  <c r="J869" i="62"/>
  <c r="J868" i="62"/>
  <c r="J867" i="62"/>
  <c r="J866" i="62"/>
  <c r="J865" i="62"/>
  <c r="J864" i="62"/>
  <c r="J863" i="62"/>
  <c r="J862" i="62"/>
  <c r="J861" i="62"/>
  <c r="J860" i="62"/>
  <c r="J859" i="62"/>
  <c r="J858" i="62"/>
  <c r="J857" i="62"/>
  <c r="J856" i="62"/>
  <c r="J855" i="62"/>
  <c r="J854" i="62"/>
  <c r="J853" i="62"/>
  <c r="J852" i="62"/>
  <c r="J851" i="62"/>
  <c r="J850" i="62"/>
  <c r="J849" i="62"/>
  <c r="J848" i="62"/>
  <c r="J847" i="62"/>
  <c r="J846" i="62"/>
  <c r="J845" i="62"/>
  <c r="J844" i="62"/>
  <c r="J843" i="62"/>
  <c r="J842" i="62"/>
  <c r="J841" i="62"/>
  <c r="J840" i="62"/>
  <c r="J839" i="62"/>
  <c r="J838" i="62"/>
  <c r="J837" i="62"/>
  <c r="J836" i="62"/>
  <c r="J835" i="62"/>
  <c r="J834" i="62"/>
  <c r="J833" i="62"/>
  <c r="J832" i="62"/>
  <c r="J831" i="62"/>
  <c r="J830" i="62"/>
  <c r="J829" i="62"/>
  <c r="J828" i="62"/>
  <c r="J827" i="62"/>
  <c r="J826" i="62"/>
  <c r="J825" i="62"/>
  <c r="J824" i="62"/>
  <c r="J823" i="62"/>
  <c r="J822" i="62"/>
  <c r="J821" i="62"/>
  <c r="J820" i="62"/>
  <c r="J819" i="62"/>
  <c r="J818" i="62"/>
  <c r="J817" i="62"/>
  <c r="J816" i="62"/>
  <c r="J815" i="62"/>
  <c r="J814" i="62"/>
  <c r="J813" i="62"/>
  <c r="J812" i="62"/>
  <c r="J811" i="62"/>
  <c r="J810" i="62"/>
  <c r="J809" i="62"/>
  <c r="J808" i="62"/>
  <c r="J807" i="62"/>
  <c r="J806" i="62"/>
  <c r="J805" i="62"/>
  <c r="J804" i="62"/>
  <c r="J803" i="62"/>
  <c r="J802" i="62"/>
  <c r="J801" i="62"/>
  <c r="J800" i="62"/>
  <c r="J799" i="62"/>
  <c r="J798" i="62"/>
  <c r="J797" i="62"/>
  <c r="J796" i="62"/>
  <c r="J795" i="62"/>
  <c r="J794" i="62"/>
  <c r="J793" i="62"/>
  <c r="J792" i="62"/>
  <c r="J791" i="62"/>
  <c r="J790" i="62"/>
  <c r="J789" i="62"/>
  <c r="J788" i="62"/>
  <c r="J787" i="62"/>
  <c r="J786" i="62"/>
  <c r="J785" i="62"/>
  <c r="J784" i="62"/>
  <c r="J783" i="62"/>
  <c r="J782" i="62"/>
  <c r="J781" i="62"/>
  <c r="J780" i="62"/>
  <c r="J779" i="62"/>
  <c r="J778" i="62"/>
  <c r="J777" i="62"/>
  <c r="J776" i="62"/>
  <c r="J775" i="62"/>
  <c r="J774" i="62"/>
  <c r="J773" i="62"/>
  <c r="J772" i="62"/>
  <c r="J771" i="62"/>
  <c r="J770" i="62"/>
  <c r="J769" i="62"/>
  <c r="J768" i="62"/>
  <c r="J767" i="62"/>
  <c r="J766" i="62"/>
  <c r="J765" i="62"/>
  <c r="J764" i="62"/>
  <c r="J763" i="62"/>
  <c r="J762" i="62"/>
  <c r="J761" i="62"/>
  <c r="J760" i="62"/>
  <c r="J759" i="62"/>
  <c r="J758" i="62"/>
  <c r="J757" i="62"/>
  <c r="J756" i="62"/>
  <c r="J755" i="62"/>
  <c r="J754" i="62"/>
  <c r="J753" i="62"/>
  <c r="J752" i="62"/>
  <c r="J751" i="62"/>
  <c r="J750" i="62"/>
  <c r="J749" i="62"/>
  <c r="J748" i="62"/>
  <c r="J747" i="62"/>
  <c r="J746" i="62"/>
  <c r="J745" i="62"/>
  <c r="J744" i="62"/>
  <c r="J743" i="62"/>
  <c r="J742" i="62"/>
  <c r="J741" i="62"/>
  <c r="J740" i="62"/>
  <c r="J739" i="62"/>
  <c r="J738" i="62"/>
  <c r="J737" i="62"/>
  <c r="J736" i="62"/>
  <c r="J735" i="62"/>
  <c r="J734" i="62"/>
  <c r="J733" i="62"/>
  <c r="J732" i="62"/>
  <c r="J731" i="62"/>
  <c r="J730" i="62"/>
  <c r="J729" i="62"/>
  <c r="J728" i="62"/>
  <c r="J727" i="62"/>
  <c r="J726" i="62"/>
  <c r="J725" i="62"/>
  <c r="J724" i="62"/>
  <c r="J723" i="62"/>
  <c r="J722" i="62"/>
  <c r="J721" i="62"/>
  <c r="J720" i="62"/>
  <c r="J719" i="62"/>
  <c r="J718" i="62"/>
  <c r="J717" i="62"/>
  <c r="J716" i="62"/>
  <c r="J715" i="62"/>
  <c r="J714" i="62"/>
  <c r="J713" i="62"/>
  <c r="J712" i="62"/>
  <c r="J711" i="62"/>
  <c r="J710" i="62"/>
  <c r="J709" i="62"/>
  <c r="J708" i="62"/>
  <c r="J707" i="62"/>
  <c r="J706" i="62"/>
  <c r="J705" i="62"/>
  <c r="J704" i="62"/>
  <c r="J703" i="62"/>
  <c r="J702" i="62"/>
  <c r="J701" i="62"/>
  <c r="J700" i="62"/>
  <c r="J699" i="62"/>
  <c r="J698" i="62"/>
  <c r="J697" i="62"/>
  <c r="J696" i="62"/>
  <c r="J695" i="62"/>
  <c r="J694" i="62"/>
  <c r="J693" i="62"/>
  <c r="J692" i="62"/>
  <c r="J691" i="62"/>
  <c r="J690" i="62"/>
  <c r="J689" i="62"/>
  <c r="J688" i="62"/>
  <c r="J687" i="62"/>
  <c r="J686" i="62"/>
  <c r="J685" i="62"/>
  <c r="J684" i="62"/>
  <c r="J683" i="62"/>
  <c r="J682" i="62"/>
  <c r="J681" i="62"/>
  <c r="J680" i="62"/>
  <c r="J679" i="62"/>
  <c r="J678" i="62"/>
  <c r="J677" i="62"/>
  <c r="J676" i="62"/>
  <c r="J675" i="62"/>
  <c r="J674" i="62"/>
  <c r="J673" i="62"/>
  <c r="J672" i="62"/>
  <c r="J671" i="62"/>
  <c r="J670" i="62"/>
  <c r="J669" i="62"/>
  <c r="J668" i="62"/>
  <c r="J667" i="62"/>
  <c r="J666" i="62"/>
  <c r="J665" i="62"/>
  <c r="J664" i="62"/>
  <c r="J663" i="62"/>
  <c r="J662" i="62"/>
  <c r="J661" i="62"/>
  <c r="J660" i="62"/>
  <c r="J659" i="62"/>
  <c r="J658" i="62"/>
  <c r="J657" i="62"/>
  <c r="J656" i="62"/>
  <c r="J655" i="62"/>
  <c r="J654" i="62"/>
  <c r="J653" i="62"/>
  <c r="J652" i="62"/>
  <c r="J651" i="62"/>
  <c r="J650" i="62"/>
  <c r="J649" i="62"/>
  <c r="J648" i="62"/>
  <c r="J647" i="62"/>
  <c r="J646" i="62"/>
  <c r="J645" i="62"/>
  <c r="J644" i="62"/>
  <c r="J643" i="62"/>
  <c r="J642" i="62"/>
  <c r="J641" i="62"/>
  <c r="J640" i="62"/>
  <c r="J639" i="62"/>
  <c r="J638" i="62"/>
  <c r="J637" i="62"/>
  <c r="J636" i="62"/>
  <c r="J635" i="62"/>
  <c r="J634" i="62"/>
  <c r="J633" i="62"/>
  <c r="J632" i="62"/>
  <c r="J631" i="62"/>
  <c r="J630" i="62"/>
  <c r="J629" i="62"/>
  <c r="J628" i="62"/>
  <c r="J627" i="62"/>
  <c r="J626" i="62"/>
  <c r="J625" i="62"/>
  <c r="J624" i="62"/>
  <c r="J623" i="62"/>
  <c r="J622" i="62"/>
  <c r="J621" i="62"/>
  <c r="J620" i="62"/>
  <c r="J619" i="62"/>
  <c r="J618" i="62"/>
  <c r="J617" i="62"/>
  <c r="J616" i="62"/>
  <c r="J615" i="62"/>
  <c r="J614" i="62"/>
  <c r="J613" i="62"/>
  <c r="J612" i="62"/>
  <c r="J611" i="62"/>
  <c r="J610" i="62"/>
  <c r="J609" i="62"/>
  <c r="J608" i="62"/>
  <c r="J607" i="62"/>
  <c r="J606" i="62"/>
  <c r="J605" i="62"/>
  <c r="J604" i="62"/>
  <c r="J603" i="62"/>
  <c r="J602" i="62"/>
  <c r="J601" i="62"/>
  <c r="J600" i="62"/>
  <c r="J599" i="62"/>
  <c r="J598" i="62"/>
  <c r="J597" i="62"/>
  <c r="J596" i="62"/>
  <c r="J595" i="62"/>
  <c r="J594" i="62"/>
  <c r="J593" i="62"/>
  <c r="J592" i="62"/>
  <c r="J591" i="62"/>
  <c r="J590" i="62"/>
  <c r="J589" i="62"/>
  <c r="J588" i="62"/>
  <c r="J587" i="62"/>
  <c r="J586" i="62"/>
  <c r="J585" i="62"/>
  <c r="J584" i="62"/>
  <c r="J583" i="62"/>
  <c r="J582" i="62"/>
  <c r="J581" i="62"/>
  <c r="J580" i="62"/>
  <c r="J579" i="62"/>
  <c r="J578" i="62"/>
  <c r="J577" i="62"/>
  <c r="J576" i="62"/>
  <c r="J575" i="62"/>
  <c r="J574" i="62"/>
  <c r="J573" i="62"/>
  <c r="J572" i="62"/>
  <c r="J571" i="62"/>
  <c r="J570" i="62"/>
  <c r="J569" i="62"/>
  <c r="J568" i="62"/>
  <c r="J567" i="62"/>
  <c r="J566" i="62"/>
  <c r="J565" i="62"/>
  <c r="J564" i="62"/>
  <c r="J563" i="62"/>
  <c r="J562" i="62"/>
  <c r="J561" i="62"/>
  <c r="J560" i="62"/>
  <c r="J559" i="62"/>
  <c r="J558" i="62"/>
  <c r="J557" i="62"/>
  <c r="J556" i="62"/>
  <c r="J555" i="62"/>
  <c r="J554" i="62"/>
  <c r="J553" i="62"/>
  <c r="J552" i="62"/>
  <c r="J551" i="62"/>
  <c r="J550" i="62"/>
  <c r="J549" i="62"/>
  <c r="J548" i="62"/>
  <c r="J547" i="62"/>
  <c r="J546" i="62"/>
  <c r="J545" i="62"/>
  <c r="J544" i="62"/>
  <c r="J543" i="62"/>
  <c r="J542" i="62"/>
  <c r="J541" i="62"/>
  <c r="J540" i="62"/>
  <c r="J539" i="62"/>
  <c r="J538" i="62"/>
  <c r="J537" i="62"/>
  <c r="J536" i="62"/>
  <c r="J535" i="62"/>
  <c r="J534" i="62"/>
  <c r="J533" i="62"/>
  <c r="J532" i="62"/>
  <c r="J531" i="62"/>
  <c r="J530" i="62"/>
  <c r="J529" i="62"/>
  <c r="J528" i="62"/>
  <c r="J527" i="62"/>
  <c r="J526" i="62"/>
  <c r="J525" i="62"/>
  <c r="J524" i="62"/>
  <c r="J523" i="62"/>
  <c r="J522" i="62"/>
  <c r="J521" i="62"/>
  <c r="J520" i="62"/>
  <c r="J519" i="62"/>
  <c r="J518" i="62"/>
  <c r="J517" i="62"/>
  <c r="J516" i="62"/>
  <c r="J515" i="62"/>
  <c r="J514" i="62"/>
  <c r="J513" i="62"/>
  <c r="J512" i="62"/>
  <c r="J511" i="62"/>
  <c r="J510" i="62"/>
  <c r="J509" i="62"/>
  <c r="J508" i="62"/>
  <c r="J507" i="62"/>
  <c r="J506" i="62"/>
  <c r="J505" i="62"/>
  <c r="J504" i="62"/>
  <c r="J503" i="62"/>
  <c r="J502" i="62"/>
  <c r="J501" i="62"/>
  <c r="J500" i="62"/>
  <c r="J499" i="62"/>
  <c r="J498" i="62"/>
  <c r="J497" i="62"/>
  <c r="J496" i="62"/>
  <c r="J495" i="62"/>
  <c r="J494" i="62"/>
  <c r="J493" i="62"/>
  <c r="J492" i="62"/>
  <c r="J491" i="62"/>
  <c r="J490" i="62"/>
  <c r="J489" i="62"/>
  <c r="J488" i="62"/>
  <c r="J487" i="62"/>
  <c r="J486" i="62"/>
  <c r="J485" i="62"/>
  <c r="J484" i="62"/>
  <c r="J483" i="62"/>
  <c r="J482" i="62"/>
  <c r="J481" i="62"/>
  <c r="J480" i="62"/>
  <c r="J479" i="62"/>
  <c r="J478" i="62"/>
  <c r="J477" i="62"/>
  <c r="J476" i="62"/>
  <c r="J475" i="62"/>
  <c r="J474" i="62"/>
  <c r="J473" i="62"/>
  <c r="J472" i="62"/>
  <c r="J471" i="62"/>
  <c r="J470" i="62"/>
  <c r="J469" i="62"/>
  <c r="J468" i="62"/>
  <c r="J467" i="62"/>
  <c r="J466" i="62"/>
  <c r="J465" i="62"/>
  <c r="J464" i="62"/>
  <c r="J463" i="62"/>
  <c r="J462" i="62"/>
  <c r="J461" i="62"/>
  <c r="J460" i="62"/>
  <c r="J459" i="62"/>
  <c r="J458" i="62"/>
  <c r="J457" i="62"/>
  <c r="J456" i="62"/>
  <c r="J455" i="62"/>
  <c r="J454" i="62"/>
  <c r="J453" i="62"/>
  <c r="J452" i="62"/>
  <c r="J451" i="62"/>
  <c r="J450" i="62"/>
  <c r="J449" i="62"/>
  <c r="J448" i="62"/>
  <c r="J447" i="62"/>
  <c r="J446" i="62"/>
  <c r="J445" i="62"/>
  <c r="J444" i="62"/>
  <c r="J443" i="62"/>
  <c r="J442" i="62"/>
  <c r="J441" i="62"/>
  <c r="J440" i="62"/>
  <c r="J439" i="62"/>
  <c r="J438" i="62"/>
  <c r="J437" i="62"/>
  <c r="J436" i="62"/>
  <c r="J435" i="62"/>
  <c r="J434" i="62"/>
  <c r="J433" i="62"/>
  <c r="J432" i="62"/>
  <c r="J431" i="62"/>
  <c r="J430" i="62"/>
  <c r="J429" i="62"/>
  <c r="J428" i="62"/>
  <c r="J427" i="62"/>
  <c r="J426" i="62"/>
  <c r="J425" i="62"/>
  <c r="J424" i="62"/>
  <c r="J423" i="62"/>
  <c r="J422" i="62"/>
  <c r="J421" i="62"/>
  <c r="J420" i="62"/>
  <c r="J419" i="62"/>
  <c r="J418" i="62"/>
  <c r="J417" i="62"/>
  <c r="J416" i="62"/>
  <c r="J415" i="62"/>
  <c r="J414" i="62"/>
  <c r="J413" i="62"/>
  <c r="J412" i="62"/>
  <c r="J411" i="62"/>
  <c r="J410" i="62"/>
  <c r="J409" i="62"/>
  <c r="J408" i="62"/>
  <c r="J407" i="62"/>
  <c r="J406" i="62"/>
  <c r="J405" i="62"/>
  <c r="J404" i="62"/>
  <c r="J403" i="62"/>
  <c r="J402" i="62"/>
  <c r="J401" i="62"/>
  <c r="J400" i="62"/>
  <c r="J399" i="62"/>
  <c r="J398" i="62"/>
  <c r="J397" i="62"/>
  <c r="J396" i="62"/>
  <c r="J395" i="62"/>
  <c r="J394" i="62"/>
  <c r="J393" i="62"/>
  <c r="J392" i="62"/>
  <c r="J391" i="62"/>
  <c r="J390" i="62"/>
  <c r="J389" i="62"/>
  <c r="J388" i="62"/>
  <c r="J387" i="62"/>
  <c r="J386" i="62"/>
  <c r="J385" i="62"/>
  <c r="J384" i="62"/>
  <c r="J383" i="62"/>
  <c r="J382" i="62"/>
  <c r="J381" i="62"/>
  <c r="J380" i="62"/>
  <c r="J379" i="62"/>
  <c r="J378" i="62"/>
  <c r="J377" i="62"/>
  <c r="J376" i="62"/>
  <c r="J375" i="62"/>
  <c r="J374" i="62"/>
  <c r="J373" i="62"/>
  <c r="J372" i="62"/>
  <c r="J371" i="62"/>
  <c r="J370" i="62"/>
  <c r="J369" i="62"/>
  <c r="J368" i="62"/>
  <c r="J367" i="62"/>
  <c r="J366" i="62"/>
  <c r="J365" i="62"/>
  <c r="J364" i="62"/>
  <c r="J363" i="62"/>
  <c r="J362" i="62"/>
  <c r="J361" i="62"/>
  <c r="J360" i="62"/>
  <c r="J359" i="62"/>
  <c r="J358" i="62"/>
  <c r="J357" i="62"/>
  <c r="J356" i="62"/>
  <c r="J355" i="62"/>
  <c r="J354" i="62"/>
  <c r="J353" i="62"/>
  <c r="J352" i="62"/>
  <c r="J351" i="62"/>
  <c r="J350" i="62"/>
  <c r="J349" i="62"/>
  <c r="J348" i="62"/>
  <c r="J347" i="62"/>
  <c r="J346" i="62"/>
  <c r="J345" i="62"/>
  <c r="J344" i="62"/>
  <c r="J343" i="62"/>
  <c r="J342" i="62"/>
  <c r="J341" i="62"/>
  <c r="J340" i="62"/>
  <c r="J339" i="62"/>
  <c r="J338" i="62"/>
  <c r="J337" i="62"/>
  <c r="J336" i="62"/>
  <c r="J335" i="62"/>
  <c r="J334" i="62"/>
  <c r="J333" i="62"/>
  <c r="J332" i="62"/>
  <c r="J331" i="62"/>
  <c r="J330" i="62"/>
  <c r="J329" i="62"/>
  <c r="J328" i="62"/>
  <c r="J327" i="62"/>
  <c r="J326" i="62"/>
  <c r="J325" i="62"/>
  <c r="J324" i="62"/>
  <c r="J323" i="62"/>
  <c r="J322" i="62"/>
  <c r="J321" i="62"/>
  <c r="J320" i="62"/>
  <c r="J319" i="62"/>
  <c r="J318" i="62"/>
  <c r="J317" i="62"/>
  <c r="J316" i="62"/>
  <c r="J315" i="62"/>
  <c r="J314" i="62"/>
  <c r="J313" i="62"/>
  <c r="J312" i="62"/>
  <c r="J311" i="62"/>
  <c r="J310" i="62"/>
  <c r="J309" i="62"/>
  <c r="J308" i="62"/>
  <c r="J307" i="62"/>
  <c r="J306" i="62"/>
  <c r="J305" i="62"/>
  <c r="J304" i="62"/>
  <c r="J303" i="62"/>
  <c r="J302" i="62"/>
  <c r="J301" i="62"/>
  <c r="J300" i="62"/>
  <c r="J299" i="62"/>
  <c r="J298" i="62"/>
  <c r="J297" i="62"/>
  <c r="J296" i="62"/>
  <c r="J295" i="62"/>
  <c r="J294" i="62"/>
  <c r="J293" i="62"/>
  <c r="J292" i="62"/>
  <c r="J291" i="62"/>
  <c r="J290" i="62"/>
  <c r="J289" i="62"/>
  <c r="J288" i="62"/>
  <c r="J287" i="62"/>
  <c r="J286" i="62"/>
  <c r="J285" i="62"/>
  <c r="J284" i="62"/>
  <c r="J283" i="62"/>
  <c r="J282" i="62"/>
  <c r="J281" i="62"/>
  <c r="J280" i="62"/>
  <c r="J279" i="62"/>
  <c r="J278" i="62"/>
  <c r="J277" i="62"/>
  <c r="J276" i="62"/>
  <c r="J275" i="62"/>
  <c r="J274" i="62"/>
  <c r="J273" i="62"/>
  <c r="J272" i="62"/>
  <c r="J271" i="62"/>
  <c r="J270" i="62"/>
  <c r="J269" i="62"/>
  <c r="J268" i="62"/>
  <c r="J267" i="62"/>
  <c r="J266" i="62"/>
  <c r="J265" i="62"/>
  <c r="J264" i="62"/>
  <c r="J263" i="62"/>
  <c r="J262" i="62"/>
  <c r="J261" i="62"/>
  <c r="J260" i="62"/>
  <c r="J259" i="62"/>
  <c r="J258" i="62"/>
  <c r="J257" i="62"/>
  <c r="J256" i="62"/>
  <c r="J255" i="62"/>
  <c r="J254" i="62"/>
  <c r="J253" i="62"/>
  <c r="J252" i="62"/>
  <c r="J251" i="62"/>
  <c r="J250" i="62"/>
  <c r="J249" i="62"/>
  <c r="J248" i="62"/>
  <c r="J247" i="62"/>
  <c r="J246" i="62"/>
  <c r="J245" i="62"/>
  <c r="J244" i="62"/>
  <c r="J243" i="62"/>
  <c r="J242" i="62"/>
  <c r="J241" i="62"/>
  <c r="J240" i="62"/>
  <c r="J239" i="62"/>
  <c r="J238" i="62"/>
  <c r="J237" i="62"/>
  <c r="J236" i="62"/>
  <c r="J235" i="62"/>
  <c r="J234" i="62"/>
  <c r="J233" i="62"/>
  <c r="J232" i="62"/>
  <c r="J231" i="62"/>
  <c r="J230" i="62"/>
  <c r="J229" i="62"/>
  <c r="J228" i="62"/>
  <c r="J227" i="62"/>
  <c r="J226" i="62"/>
  <c r="J225" i="62"/>
  <c r="J224" i="62"/>
  <c r="J223" i="62"/>
  <c r="J222" i="62"/>
  <c r="J221" i="62"/>
  <c r="J220" i="62"/>
  <c r="J219" i="62"/>
  <c r="J218" i="62"/>
  <c r="A1" i="62"/>
  <c r="A2000" i="33" l="1"/>
  <c r="A1999" i="33"/>
  <c r="A1998" i="33"/>
  <c r="A1997" i="33"/>
  <c r="A1996" i="33"/>
  <c r="A1995" i="33"/>
  <c r="A1994" i="33"/>
  <c r="A1993" i="33"/>
  <c r="A1992" i="33"/>
  <c r="A1991" i="33"/>
  <c r="A1990" i="33"/>
  <c r="A1989" i="33"/>
  <c r="A1988" i="33"/>
  <c r="A1987" i="33"/>
  <c r="A1986" i="33"/>
  <c r="A1985" i="33"/>
  <c r="A1984" i="33"/>
  <c r="A1983" i="33"/>
  <c r="A1982" i="33"/>
  <c r="A1981" i="33"/>
  <c r="A1980" i="33"/>
  <c r="A1979" i="33"/>
  <c r="A1978" i="33"/>
  <c r="A1977" i="33"/>
  <c r="A1976" i="33"/>
  <c r="A1975" i="33"/>
  <c r="A1974" i="33"/>
  <c r="A1973" i="33"/>
  <c r="A1972" i="33"/>
  <c r="A1971" i="33"/>
  <c r="A1970" i="33"/>
  <c r="A1969" i="33"/>
  <c r="A1968" i="33"/>
  <c r="A1967" i="33"/>
  <c r="A1966" i="33"/>
  <c r="A1965" i="33"/>
  <c r="A1964" i="33"/>
  <c r="A1963" i="33"/>
  <c r="A1962" i="33"/>
  <c r="A1961" i="33"/>
  <c r="A1960" i="33"/>
  <c r="A1959" i="33"/>
  <c r="A1958" i="33"/>
  <c r="A1957" i="33"/>
  <c r="A1956" i="33"/>
  <c r="A1955" i="33"/>
  <c r="A1954" i="33"/>
  <c r="A1953" i="33"/>
  <c r="A1952" i="33"/>
  <c r="A1951" i="33"/>
  <c r="A1950" i="33"/>
  <c r="A1949" i="33"/>
  <c r="A1948" i="33"/>
  <c r="A1947" i="33"/>
  <c r="A1946" i="33"/>
  <c r="A1945" i="33"/>
  <c r="A1944" i="33"/>
  <c r="A1943" i="33"/>
  <c r="A1942" i="33"/>
  <c r="A1941" i="33"/>
  <c r="A1940" i="33"/>
  <c r="A1939" i="33"/>
  <c r="A1938" i="33"/>
  <c r="A1937" i="33"/>
  <c r="A1936" i="33"/>
  <c r="A1935" i="33"/>
  <c r="A1934" i="33"/>
  <c r="A1933" i="33"/>
  <c r="A1932" i="33"/>
  <c r="A1931" i="33"/>
  <c r="A1930" i="33"/>
  <c r="A1929" i="33"/>
  <c r="A1928" i="33"/>
  <c r="A1927" i="33"/>
  <c r="A1926" i="33"/>
  <c r="A1925" i="33"/>
  <c r="A1924" i="33"/>
  <c r="A1923" i="33"/>
  <c r="A1922" i="33"/>
  <c r="A1921" i="33"/>
  <c r="A1920" i="33"/>
  <c r="A1919" i="33"/>
  <c r="A1918" i="33"/>
  <c r="A1917" i="33"/>
  <c r="A1916" i="33"/>
  <c r="A1915" i="33"/>
  <c r="A1914" i="33"/>
  <c r="A1913" i="33"/>
  <c r="A1912" i="33"/>
  <c r="A1911" i="33"/>
  <c r="A1910" i="33"/>
  <c r="A1909" i="33"/>
  <c r="A1908" i="33"/>
  <c r="A1907" i="33"/>
  <c r="A1906" i="33"/>
  <c r="A1905" i="33"/>
  <c r="A1904" i="33"/>
  <c r="A1903" i="33"/>
  <c r="A1902" i="33"/>
  <c r="A1901" i="33"/>
  <c r="A1900" i="33"/>
  <c r="A1899" i="33"/>
  <c r="A1898" i="33"/>
  <c r="A1897" i="33"/>
  <c r="A1896" i="33"/>
  <c r="A1895" i="33"/>
  <c r="A1894" i="33"/>
  <c r="A1893" i="33"/>
  <c r="A1892" i="33"/>
  <c r="A1891" i="33"/>
  <c r="A1890" i="33"/>
  <c r="A1889" i="33"/>
  <c r="A1888" i="33"/>
  <c r="A1887" i="33"/>
  <c r="A1886" i="33"/>
  <c r="A1885" i="33"/>
  <c r="A1884" i="33"/>
  <c r="A1883" i="33"/>
  <c r="A1882" i="33"/>
  <c r="A1881" i="33"/>
  <c r="A1880" i="33"/>
  <c r="A1879" i="33"/>
  <c r="A1878" i="33"/>
  <c r="A1877" i="33"/>
  <c r="A1876" i="33"/>
  <c r="A1875" i="33"/>
  <c r="A1874" i="33"/>
  <c r="A1873" i="33"/>
  <c r="A1872" i="33"/>
  <c r="A1871" i="33"/>
  <c r="A1870" i="33"/>
  <c r="A1869" i="33"/>
  <c r="A1868" i="33"/>
  <c r="A1867" i="33"/>
  <c r="A1866" i="33"/>
  <c r="A1865" i="33"/>
  <c r="A1864" i="33"/>
  <c r="A1863" i="33"/>
  <c r="A1862" i="33"/>
  <c r="A1861" i="33"/>
  <c r="A1860" i="33"/>
  <c r="A1859" i="33"/>
  <c r="A1858" i="33"/>
  <c r="A1857" i="33"/>
  <c r="A1856" i="33"/>
  <c r="A1855" i="33"/>
  <c r="A1854" i="33"/>
  <c r="A1853" i="33"/>
  <c r="A1852" i="33"/>
  <c r="A1851" i="33"/>
  <c r="A1850" i="33"/>
  <c r="A1849" i="33"/>
  <c r="A1848" i="33"/>
  <c r="A1847" i="33"/>
  <c r="A1846" i="33"/>
  <c r="A1845" i="33"/>
  <c r="A1844" i="33"/>
  <c r="A1843" i="33"/>
  <c r="A1842" i="33"/>
  <c r="A1841" i="33"/>
  <c r="A1840" i="33"/>
  <c r="A1839" i="33"/>
  <c r="A1838" i="33"/>
  <c r="A1837" i="33"/>
  <c r="A1836" i="33"/>
  <c r="A1835" i="33"/>
  <c r="A1834" i="33"/>
  <c r="A1833" i="33"/>
  <c r="A1832" i="33"/>
  <c r="A1831" i="33"/>
  <c r="A1830" i="33"/>
  <c r="A1829" i="33"/>
  <c r="A1828" i="33"/>
  <c r="A1827" i="33"/>
  <c r="A1826" i="33"/>
  <c r="A1825" i="33"/>
  <c r="A1824" i="33"/>
  <c r="A1823" i="33"/>
  <c r="A1822" i="33"/>
  <c r="A1821" i="33"/>
  <c r="A1820" i="33"/>
  <c r="A1819" i="33"/>
  <c r="A1818" i="33"/>
  <c r="A1817" i="33"/>
  <c r="A1816" i="33"/>
  <c r="A1815" i="33"/>
  <c r="A1814" i="33"/>
  <c r="A1813" i="33"/>
  <c r="A1812" i="33"/>
  <c r="A1811" i="33"/>
  <c r="A1810" i="33"/>
  <c r="A1809" i="33"/>
  <c r="A1808" i="33"/>
  <c r="A1807" i="33"/>
  <c r="A1806" i="33"/>
  <c r="A1805" i="33"/>
  <c r="A1804" i="33"/>
  <c r="A1803" i="33"/>
  <c r="A1802" i="33"/>
  <c r="A1801" i="33"/>
  <c r="A1800" i="33"/>
  <c r="A1799" i="33"/>
  <c r="A1798" i="33"/>
  <c r="A1797" i="33"/>
  <c r="A1796" i="33"/>
  <c r="A1795" i="33"/>
  <c r="A1794" i="33"/>
  <c r="A1793" i="33"/>
  <c r="A1792" i="33"/>
  <c r="A1791" i="33"/>
  <c r="A1790" i="33"/>
  <c r="A1789" i="33"/>
  <c r="A1788" i="33"/>
  <c r="A1787" i="33"/>
  <c r="A1786" i="33"/>
  <c r="A1785" i="33"/>
  <c r="A1784" i="33"/>
  <c r="A1783" i="33"/>
  <c r="A1782" i="33"/>
  <c r="A1781" i="33"/>
  <c r="A1780" i="33"/>
  <c r="A1779" i="33"/>
  <c r="A1778" i="33"/>
  <c r="A1777" i="33"/>
  <c r="A1776" i="33"/>
  <c r="A1775" i="33"/>
  <c r="A1774" i="33"/>
  <c r="A1773" i="33"/>
  <c r="A1772" i="33"/>
  <c r="A1771" i="33"/>
  <c r="A1770" i="33"/>
  <c r="A1769" i="33"/>
  <c r="A1768" i="33"/>
  <c r="A1767" i="33"/>
  <c r="A1766" i="33"/>
  <c r="A1765" i="33"/>
  <c r="A1764" i="33"/>
  <c r="A1763" i="33"/>
  <c r="A1762" i="33"/>
  <c r="A1761" i="33"/>
  <c r="A1760" i="33"/>
  <c r="A1759" i="33"/>
  <c r="A1758" i="33"/>
  <c r="A1757" i="33"/>
  <c r="A1756" i="33"/>
  <c r="A1755" i="33"/>
  <c r="A1754" i="33"/>
  <c r="A1753" i="33"/>
  <c r="A1752" i="33"/>
  <c r="A1751" i="33"/>
  <c r="A1750" i="33"/>
  <c r="A1749" i="33"/>
  <c r="A1748" i="33"/>
  <c r="A1747" i="33"/>
  <c r="A1746" i="33"/>
  <c r="A1745" i="33"/>
  <c r="A1744" i="33"/>
  <c r="A1743" i="33"/>
  <c r="A1742" i="33"/>
  <c r="A1741" i="33"/>
  <c r="A1740" i="33"/>
  <c r="A1739" i="33"/>
  <c r="A1738" i="33"/>
  <c r="A1737" i="33"/>
  <c r="A1736" i="33"/>
  <c r="A1735" i="33"/>
  <c r="A1734" i="33"/>
  <c r="A1733" i="33"/>
  <c r="A1732" i="33"/>
  <c r="A1731" i="33"/>
  <c r="A1730" i="33"/>
  <c r="A1729" i="33"/>
  <c r="A1728" i="33"/>
  <c r="A1727" i="33"/>
  <c r="A1726" i="33"/>
  <c r="A1725" i="33"/>
  <c r="A1724" i="33"/>
  <c r="A1723" i="33"/>
  <c r="A1722" i="33"/>
  <c r="A1721" i="33"/>
  <c r="A1720" i="33"/>
  <c r="A1719" i="33"/>
  <c r="A1718" i="33"/>
  <c r="A1717" i="33"/>
  <c r="A1716" i="33"/>
  <c r="A1715" i="33"/>
  <c r="A1714" i="33"/>
  <c r="A1713" i="33"/>
  <c r="A1712" i="33"/>
  <c r="A1711" i="33"/>
  <c r="A1710" i="33"/>
  <c r="A1709" i="33"/>
  <c r="A1708" i="33"/>
  <c r="A1707" i="33"/>
  <c r="A1706" i="33"/>
  <c r="A1705" i="33"/>
  <c r="A1704" i="33"/>
  <c r="A1703" i="33"/>
  <c r="A1702" i="33"/>
  <c r="A1701" i="33"/>
  <c r="A1700" i="33"/>
  <c r="A1699" i="33"/>
  <c r="A1698" i="33"/>
  <c r="A1697" i="33"/>
  <c r="A1696" i="33"/>
  <c r="A1695" i="33"/>
  <c r="A1694" i="33"/>
  <c r="A1693" i="33"/>
  <c r="A1692" i="33"/>
  <c r="A1691" i="33"/>
  <c r="A1690" i="33"/>
  <c r="A1689" i="33"/>
  <c r="A1688" i="33"/>
  <c r="A1687" i="33"/>
  <c r="A1686" i="33"/>
  <c r="A1685" i="33"/>
  <c r="A1684" i="33"/>
  <c r="A1683" i="33"/>
  <c r="A1682" i="33"/>
  <c r="A1681" i="33"/>
  <c r="A1680" i="33"/>
  <c r="A1679" i="33"/>
  <c r="A1678" i="33"/>
  <c r="A1677" i="33"/>
  <c r="A1676" i="33"/>
  <c r="A1675" i="33"/>
  <c r="A1674" i="33"/>
  <c r="A1673" i="33"/>
  <c r="A1672" i="33"/>
  <c r="A1671" i="33"/>
  <c r="A1670" i="33"/>
  <c r="A1669" i="33"/>
  <c r="A1668" i="33"/>
  <c r="A1667" i="33"/>
  <c r="A1666" i="33"/>
  <c r="A1665" i="33"/>
  <c r="A1664" i="33"/>
  <c r="A1663" i="33"/>
  <c r="A1662" i="33"/>
  <c r="A1661" i="33"/>
  <c r="A1660" i="33"/>
  <c r="A1659" i="33"/>
  <c r="A1658" i="33"/>
  <c r="A1657" i="33"/>
  <c r="A1656" i="33"/>
  <c r="A1655" i="33"/>
  <c r="A1654" i="33"/>
  <c r="A1653" i="33"/>
  <c r="A1652" i="33"/>
  <c r="A1651" i="33"/>
  <c r="A1650" i="33"/>
  <c r="A1649" i="33"/>
  <c r="A1648" i="33"/>
  <c r="A1647" i="33"/>
  <c r="A1646" i="33"/>
  <c r="A1645" i="33"/>
  <c r="A1644" i="33"/>
  <c r="A1643" i="33"/>
  <c r="A1642" i="33"/>
  <c r="A1641" i="33"/>
  <c r="A1640" i="33"/>
  <c r="A1639" i="33"/>
  <c r="A1638" i="33"/>
  <c r="A1637" i="33"/>
  <c r="A1636" i="33"/>
  <c r="A1635" i="33"/>
  <c r="A1634" i="33"/>
  <c r="A1633" i="33"/>
  <c r="A1632" i="33"/>
  <c r="A1631" i="33"/>
  <c r="A1630" i="33"/>
  <c r="A1629" i="33"/>
  <c r="A1628" i="33"/>
  <c r="A1627" i="33"/>
  <c r="A1626" i="33"/>
  <c r="A1625" i="33"/>
  <c r="A1624" i="33"/>
  <c r="A1623" i="33"/>
  <c r="A1622" i="33"/>
  <c r="A1621" i="33"/>
  <c r="A1620" i="33"/>
  <c r="A1619" i="33"/>
  <c r="A1618" i="33"/>
  <c r="A1617" i="33"/>
  <c r="A1616" i="33"/>
  <c r="A1615" i="33"/>
  <c r="A1614" i="33"/>
  <c r="A1613" i="33"/>
  <c r="A1612" i="33"/>
  <c r="A1611" i="33"/>
  <c r="A1610" i="33"/>
  <c r="A1609" i="33"/>
  <c r="A1608" i="33"/>
  <c r="A1607" i="33"/>
  <c r="A1606" i="33"/>
  <c r="A1605" i="33"/>
  <c r="A1604" i="33"/>
  <c r="A1603" i="33"/>
  <c r="A1602" i="33"/>
  <c r="A1601" i="33"/>
  <c r="A1600" i="33"/>
  <c r="A1599" i="33"/>
  <c r="A1598" i="33"/>
  <c r="A1597" i="33"/>
  <c r="A1596" i="33"/>
  <c r="A1595" i="33"/>
  <c r="A1594" i="33"/>
  <c r="A1593" i="33"/>
  <c r="A1592" i="33"/>
  <c r="A1591" i="33"/>
  <c r="A1590" i="33"/>
  <c r="A1589" i="33"/>
  <c r="A1588" i="33"/>
  <c r="A1587" i="33"/>
  <c r="A1586" i="33"/>
  <c r="A1585" i="33"/>
  <c r="A1584" i="33"/>
  <c r="A1583" i="33"/>
  <c r="A1582" i="33"/>
  <c r="A1581" i="33"/>
  <c r="A1580" i="33"/>
  <c r="A1579" i="33"/>
  <c r="A1578" i="33"/>
  <c r="A1577" i="33"/>
  <c r="A1576" i="33"/>
  <c r="A1575" i="33"/>
  <c r="A1574" i="33"/>
  <c r="A1573" i="33"/>
  <c r="A1572" i="33"/>
  <c r="A1571" i="33"/>
  <c r="A1570" i="33"/>
  <c r="A1569" i="33"/>
  <c r="A1568" i="33"/>
  <c r="A1567" i="33"/>
  <c r="A1566" i="33"/>
  <c r="A1565" i="33"/>
  <c r="A1564" i="33"/>
  <c r="A1563" i="33"/>
  <c r="A1562" i="33"/>
  <c r="A1561" i="33"/>
  <c r="A1560" i="33"/>
  <c r="A1559" i="33"/>
  <c r="A1558" i="33"/>
  <c r="A1557" i="33"/>
  <c r="A1556" i="33"/>
  <c r="A1555" i="33"/>
  <c r="A1554" i="33"/>
  <c r="A1553" i="33"/>
  <c r="A1552" i="33"/>
  <c r="A1551" i="33"/>
  <c r="A1550" i="33"/>
  <c r="A1549" i="33"/>
  <c r="A1548" i="33"/>
  <c r="A1547" i="33"/>
  <c r="A1546" i="33"/>
  <c r="A1545" i="33"/>
  <c r="A1544" i="33"/>
  <c r="A1543" i="33"/>
  <c r="A1542" i="33"/>
  <c r="A1541" i="33"/>
  <c r="A1540" i="33"/>
  <c r="A1539" i="33"/>
  <c r="A1538" i="33"/>
  <c r="A1537" i="33"/>
  <c r="A1536" i="33"/>
  <c r="A1535" i="33"/>
  <c r="A1534" i="33"/>
  <c r="A1533" i="33"/>
  <c r="A1532" i="33"/>
  <c r="A1531" i="33"/>
  <c r="A1530" i="33"/>
  <c r="A1529" i="33"/>
  <c r="A1528" i="33"/>
  <c r="A1527" i="33"/>
  <c r="A1526" i="33"/>
  <c r="A1525" i="33"/>
  <c r="A1524" i="33"/>
  <c r="A1523" i="33"/>
  <c r="A1522" i="33"/>
  <c r="A1521" i="33"/>
  <c r="A1520" i="33"/>
  <c r="A1519" i="33"/>
  <c r="A1518" i="33"/>
  <c r="A1517" i="33"/>
  <c r="A1516" i="33"/>
  <c r="A1515" i="33"/>
  <c r="A1514" i="33"/>
  <c r="A1513" i="33"/>
  <c r="A1512" i="33"/>
  <c r="A1511" i="33"/>
  <c r="A1510" i="33"/>
  <c r="A1509" i="33"/>
  <c r="A1508" i="33"/>
  <c r="A1507" i="33"/>
  <c r="A1506" i="33"/>
  <c r="A1505" i="33"/>
  <c r="A1504" i="33"/>
  <c r="A1503" i="33"/>
  <c r="A1502" i="33"/>
  <c r="A1501" i="33"/>
  <c r="A1500" i="33"/>
  <c r="A1499" i="33"/>
  <c r="A1498" i="33"/>
  <c r="A1497" i="33"/>
  <c r="A1496" i="33"/>
  <c r="A1495" i="33"/>
  <c r="A1494" i="33"/>
  <c r="A1493" i="33"/>
  <c r="A1492" i="33"/>
  <c r="A1491" i="33"/>
  <c r="A1490" i="33"/>
  <c r="A1489" i="33"/>
  <c r="A1488" i="33"/>
  <c r="A1487" i="33"/>
  <c r="A1486" i="33"/>
  <c r="A1485" i="33"/>
  <c r="A1484" i="33"/>
  <c r="A1483" i="33"/>
  <c r="A1482" i="33"/>
  <c r="A1481" i="33"/>
  <c r="A1480" i="33"/>
  <c r="A1479" i="33"/>
  <c r="A1478" i="33"/>
  <c r="A1477" i="33"/>
  <c r="A1476" i="33"/>
  <c r="A1475" i="33"/>
  <c r="A1474" i="33"/>
  <c r="A1473" i="33"/>
  <c r="A1472" i="33"/>
  <c r="A1471" i="33"/>
  <c r="A1470" i="33"/>
  <c r="A1469" i="33"/>
  <c r="A1468" i="33"/>
  <c r="A1467" i="33"/>
  <c r="A1466" i="33"/>
  <c r="A1465" i="33"/>
  <c r="A1464" i="33"/>
  <c r="A1463" i="33"/>
  <c r="A1462" i="33"/>
  <c r="A1461" i="33"/>
  <c r="A1460" i="33"/>
  <c r="A1459" i="33"/>
  <c r="A1458" i="33"/>
  <c r="A1457" i="33"/>
  <c r="A1456" i="33"/>
  <c r="A1455" i="33"/>
  <c r="A1454" i="33"/>
  <c r="A1453" i="33"/>
  <c r="A1452" i="33"/>
  <c r="A1451" i="33"/>
  <c r="A1450" i="33"/>
  <c r="A1449" i="33"/>
  <c r="A1448" i="33"/>
  <c r="A1447" i="33"/>
  <c r="A1446" i="33"/>
  <c r="A1445" i="33"/>
  <c r="A1444" i="33"/>
  <c r="A1443" i="33"/>
  <c r="A1442" i="33"/>
  <c r="A1441" i="33"/>
  <c r="A1440" i="33"/>
  <c r="A1439" i="33"/>
  <c r="A1438" i="33"/>
  <c r="A1437" i="33"/>
  <c r="A1436" i="33"/>
  <c r="A1435" i="33"/>
  <c r="A1434" i="33"/>
  <c r="A1433" i="33"/>
  <c r="A1432" i="33"/>
  <c r="A1431" i="33"/>
  <c r="A1430" i="33"/>
  <c r="A1429" i="33"/>
  <c r="A1428" i="33"/>
  <c r="A1427" i="33"/>
  <c r="A1426" i="33"/>
  <c r="A1425" i="33"/>
  <c r="A1424" i="33"/>
  <c r="A1423" i="33"/>
  <c r="A1422" i="33"/>
  <c r="A1421" i="33"/>
  <c r="A1420" i="33"/>
  <c r="A1419" i="33"/>
  <c r="A1418" i="33"/>
  <c r="A1417" i="33"/>
  <c r="A1416" i="33"/>
  <c r="A1415" i="33"/>
  <c r="A1414" i="33"/>
  <c r="A1413" i="33"/>
  <c r="A1412" i="33"/>
  <c r="A1411" i="33"/>
  <c r="A1410" i="33"/>
  <c r="A1409" i="33"/>
  <c r="A1408" i="33"/>
  <c r="A1407" i="33"/>
  <c r="A1406" i="33"/>
  <c r="A1405" i="33"/>
  <c r="A1404" i="33"/>
  <c r="A1403" i="33"/>
  <c r="A1402" i="33"/>
  <c r="A1401" i="33"/>
  <c r="A1400" i="33"/>
  <c r="A1399" i="33"/>
  <c r="A1398" i="33"/>
  <c r="A1397" i="33"/>
  <c r="A1396" i="33"/>
  <c r="A1395" i="33"/>
  <c r="A1394" i="33"/>
  <c r="A1393" i="33"/>
  <c r="A1392" i="33"/>
  <c r="A1391" i="33"/>
  <c r="A1390" i="33"/>
  <c r="A1389" i="33"/>
  <c r="A1388" i="33"/>
  <c r="A1387" i="33"/>
  <c r="A1386" i="33"/>
  <c r="A1385" i="33"/>
  <c r="A1384" i="33"/>
  <c r="A1383" i="33"/>
  <c r="A1382" i="33"/>
  <c r="A1381" i="33"/>
  <c r="A1380" i="33"/>
  <c r="A1379" i="33"/>
  <c r="A1378" i="33"/>
  <c r="A1377" i="33"/>
  <c r="A1376" i="33"/>
  <c r="A1375" i="33"/>
  <c r="A1374" i="33"/>
  <c r="A1373" i="33"/>
  <c r="A1372" i="33"/>
  <c r="A1371" i="33"/>
  <c r="A1370" i="33"/>
  <c r="A1369" i="33"/>
  <c r="A1368" i="33"/>
  <c r="A1367" i="33"/>
  <c r="A1366" i="33"/>
  <c r="A1365" i="33"/>
  <c r="A1364" i="33"/>
  <c r="A1363" i="33"/>
  <c r="A1362" i="33"/>
  <c r="A1361" i="33"/>
  <c r="A1360" i="33"/>
  <c r="A1359" i="33"/>
  <c r="A1358" i="33"/>
  <c r="A1357" i="33"/>
  <c r="A1356" i="33"/>
  <c r="A1355" i="33"/>
  <c r="A1354" i="33"/>
  <c r="A1353" i="33"/>
  <c r="A1352" i="33"/>
  <c r="A1351" i="33"/>
  <c r="A1350" i="33"/>
  <c r="A1349" i="33"/>
  <c r="A1348" i="33"/>
  <c r="A1347" i="33"/>
  <c r="A1346" i="33"/>
  <c r="A1345" i="33"/>
  <c r="A1344" i="33"/>
  <c r="A1343" i="33"/>
  <c r="A1342" i="33"/>
  <c r="A1341" i="33"/>
  <c r="A1340" i="33"/>
  <c r="A1339" i="33"/>
  <c r="A1338" i="33"/>
  <c r="A1337" i="33"/>
  <c r="A1336" i="33"/>
  <c r="A1335" i="33"/>
  <c r="A1334" i="33"/>
  <c r="A1333" i="33"/>
  <c r="A1332" i="33"/>
  <c r="A1331" i="33"/>
  <c r="A1330" i="33"/>
  <c r="A1329" i="33"/>
  <c r="A1328" i="33"/>
  <c r="A1327" i="33"/>
  <c r="A1326" i="33"/>
  <c r="A1325" i="33"/>
  <c r="A1324" i="33"/>
  <c r="A1323" i="33"/>
  <c r="A1322" i="33"/>
  <c r="A1321" i="33"/>
  <c r="A1320" i="33"/>
  <c r="A1319" i="33"/>
  <c r="A1318" i="33"/>
  <c r="A1317" i="33"/>
  <c r="A1316" i="33"/>
  <c r="A1315" i="33"/>
  <c r="A1314" i="33"/>
  <c r="A1313" i="33"/>
  <c r="A1312" i="33"/>
  <c r="A1311" i="33"/>
  <c r="A1310" i="33"/>
  <c r="A1309" i="33"/>
  <c r="A1308" i="33"/>
  <c r="A1307" i="33"/>
  <c r="A1306" i="33"/>
  <c r="A1305" i="33"/>
  <c r="A1304" i="33"/>
  <c r="A1303" i="33"/>
  <c r="A1302" i="33"/>
  <c r="A1301" i="33"/>
  <c r="A1300" i="33"/>
  <c r="A1299" i="33"/>
  <c r="A1298" i="33"/>
  <c r="A1297" i="33"/>
  <c r="A1296" i="33"/>
  <c r="A1295" i="33"/>
  <c r="A1294" i="33"/>
  <c r="A1293" i="33"/>
  <c r="A1292" i="33"/>
  <c r="A1291" i="33"/>
  <c r="A1290" i="33"/>
  <c r="A1289" i="33"/>
  <c r="A1288" i="33"/>
  <c r="A1287" i="33"/>
  <c r="A1286" i="33"/>
  <c r="A1285" i="33"/>
  <c r="A1284" i="33"/>
  <c r="A1283" i="33"/>
  <c r="A1282" i="33"/>
  <c r="A1281" i="33"/>
  <c r="A1280" i="33"/>
  <c r="A1279" i="33"/>
  <c r="A1278" i="33"/>
  <c r="A1277" i="33"/>
  <c r="A1276" i="33"/>
  <c r="A1275" i="33"/>
  <c r="A1274" i="33"/>
  <c r="A1273" i="33"/>
  <c r="A1272" i="33"/>
  <c r="A1271" i="33"/>
  <c r="A1270" i="33"/>
  <c r="A1269" i="33"/>
  <c r="A1268" i="33"/>
  <c r="A1267" i="33"/>
  <c r="A1266" i="33"/>
  <c r="A1265" i="33"/>
  <c r="A1264" i="33"/>
  <c r="A1263" i="33"/>
  <c r="A1262" i="33"/>
  <c r="A1261" i="33"/>
  <c r="A1260" i="33"/>
  <c r="A1259" i="33"/>
  <c r="A1258" i="33"/>
  <c r="A1257" i="33"/>
  <c r="A1256" i="33"/>
  <c r="A1255" i="33"/>
  <c r="A1254" i="33"/>
  <c r="A1253" i="33"/>
  <c r="A1252" i="33"/>
  <c r="A1251" i="33"/>
  <c r="A1250" i="33"/>
  <c r="A1249" i="33"/>
  <c r="A1248" i="33"/>
  <c r="A1247" i="33"/>
  <c r="A1246" i="33"/>
  <c r="A1245" i="33"/>
  <c r="A1244" i="33"/>
  <c r="A1243" i="33"/>
  <c r="A1242" i="33"/>
  <c r="A1241" i="33"/>
  <c r="A1240" i="33"/>
  <c r="A1239" i="33"/>
  <c r="A1238" i="33"/>
  <c r="A1237" i="33"/>
  <c r="A1236" i="33"/>
  <c r="A1235" i="33"/>
  <c r="A1234" i="33"/>
  <c r="A1233" i="33"/>
  <c r="A1232" i="33"/>
  <c r="A1231" i="33"/>
  <c r="A1230" i="33"/>
  <c r="A1229" i="33"/>
  <c r="A1228" i="33"/>
  <c r="A1227" i="33"/>
  <c r="A1226" i="33"/>
  <c r="A1225" i="33"/>
  <c r="A1224" i="33"/>
  <c r="A1223" i="33"/>
  <c r="A1222" i="33"/>
  <c r="A1221" i="33"/>
  <c r="A1220" i="33"/>
  <c r="A1219" i="33"/>
  <c r="A1218" i="33"/>
  <c r="A1217" i="33"/>
  <c r="A1216" i="33"/>
  <c r="A1215" i="33"/>
  <c r="A1214" i="33"/>
  <c r="A1213" i="33"/>
  <c r="A1212" i="33"/>
  <c r="A1211" i="33"/>
  <c r="A1210" i="33"/>
  <c r="A1209" i="33"/>
  <c r="A1208" i="33"/>
  <c r="A1207" i="33"/>
  <c r="A1206" i="33"/>
  <c r="A1205" i="33"/>
  <c r="A1204" i="33"/>
  <c r="A1203" i="33"/>
  <c r="A1202" i="33"/>
  <c r="A1201" i="33"/>
  <c r="A1200" i="33"/>
  <c r="A1199" i="33"/>
  <c r="A1198" i="33"/>
  <c r="A1197" i="33"/>
  <c r="A1196" i="33"/>
  <c r="A1195" i="33"/>
  <c r="A1194" i="33"/>
  <c r="A1193" i="33"/>
  <c r="A1192" i="33"/>
  <c r="A1191" i="33"/>
  <c r="A1190" i="33"/>
  <c r="A1189" i="33"/>
  <c r="A1188" i="33"/>
  <c r="A1187" i="33"/>
  <c r="A1186" i="33"/>
  <c r="A1185" i="33"/>
  <c r="A1184" i="33"/>
  <c r="A1183" i="33"/>
  <c r="A1182" i="33"/>
  <c r="A1181" i="33"/>
  <c r="A1180" i="33"/>
  <c r="A1179" i="33"/>
  <c r="A1178" i="33"/>
  <c r="A1177" i="33"/>
  <c r="A1176" i="33"/>
  <c r="A1175" i="33"/>
  <c r="A1174" i="33"/>
  <c r="A1173" i="33"/>
  <c r="A1172" i="33"/>
  <c r="A1171" i="33"/>
  <c r="A1170" i="33"/>
  <c r="A1169" i="33"/>
  <c r="A1168" i="33"/>
  <c r="A1167" i="33"/>
  <c r="A1166" i="33"/>
  <c r="A1165" i="33"/>
  <c r="A1164" i="33"/>
  <c r="A1163" i="33"/>
  <c r="A1162" i="33"/>
  <c r="A1161" i="33"/>
  <c r="A1160" i="33"/>
  <c r="A1159" i="33"/>
  <c r="A1158" i="33"/>
  <c r="A1157" i="33"/>
  <c r="A1156" i="33"/>
  <c r="A1155" i="33"/>
  <c r="A1154" i="33"/>
  <c r="A1153" i="33"/>
  <c r="A1152" i="33"/>
  <c r="A1151" i="33"/>
  <c r="A1150" i="33"/>
  <c r="A1149" i="33"/>
  <c r="A1148" i="33"/>
  <c r="A1147" i="33"/>
  <c r="A1146" i="33"/>
  <c r="A1145" i="33"/>
  <c r="A1144" i="33"/>
  <c r="A1143" i="33"/>
  <c r="A1142" i="33"/>
  <c r="A1141" i="33"/>
  <c r="A1140" i="33"/>
  <c r="A1139" i="33"/>
  <c r="A1138" i="33"/>
  <c r="A1137" i="33"/>
  <c r="A1136" i="33"/>
  <c r="A1135" i="33"/>
  <c r="A1134" i="33"/>
  <c r="A1133" i="33"/>
  <c r="A1132" i="33"/>
  <c r="A1131" i="33"/>
  <c r="A1130" i="33"/>
  <c r="A1129" i="33"/>
  <c r="A1128" i="33"/>
  <c r="A1127" i="33"/>
  <c r="A1126" i="33"/>
  <c r="A1125" i="33"/>
  <c r="A1124" i="33"/>
  <c r="A1123" i="33"/>
  <c r="A1122" i="33"/>
  <c r="A1121" i="33"/>
  <c r="A1120" i="33"/>
  <c r="A1119" i="33"/>
  <c r="A1118" i="33"/>
  <c r="A1117" i="33"/>
  <c r="A1116" i="33"/>
  <c r="A1115" i="33"/>
  <c r="A1114" i="33"/>
  <c r="A1113" i="33"/>
  <c r="A1112" i="33"/>
  <c r="A1111" i="33"/>
  <c r="A1110" i="33"/>
  <c r="A1109" i="33"/>
  <c r="A1108" i="33"/>
  <c r="A1107" i="33"/>
  <c r="A1106" i="33"/>
  <c r="A1105" i="33"/>
  <c r="A1104" i="33"/>
  <c r="A1103" i="33"/>
  <c r="A1102" i="33"/>
  <c r="A1101" i="33"/>
  <c r="A1100" i="33"/>
  <c r="A1099" i="33"/>
  <c r="A1098" i="33"/>
  <c r="A1097" i="33"/>
  <c r="A1096" i="33"/>
  <c r="A1095" i="33"/>
  <c r="A1094" i="33"/>
  <c r="A1093" i="33"/>
  <c r="A1092" i="33"/>
  <c r="A1091" i="33"/>
  <c r="A1090" i="33"/>
  <c r="A1089" i="33"/>
  <c r="A1088" i="33"/>
  <c r="A1087" i="33"/>
  <c r="A1086" i="33"/>
  <c r="A1085" i="33"/>
  <c r="A1084" i="33"/>
  <c r="A1083" i="33"/>
  <c r="A1082" i="33"/>
  <c r="A1081" i="33"/>
  <c r="A1080" i="33"/>
  <c r="A1079" i="33"/>
  <c r="A1078" i="33"/>
  <c r="A1077" i="33"/>
  <c r="A1076" i="33"/>
  <c r="A1075" i="33"/>
  <c r="A1074" i="33"/>
  <c r="A1073" i="33"/>
  <c r="A1072" i="33"/>
  <c r="A1071" i="33"/>
  <c r="A1070" i="33"/>
  <c r="A1069" i="33"/>
  <c r="A1068" i="33"/>
  <c r="A1067" i="33"/>
  <c r="A1066" i="33"/>
  <c r="A1065" i="33"/>
  <c r="A1064" i="33"/>
  <c r="A1063" i="33"/>
  <c r="A1062" i="33"/>
  <c r="A1061" i="33"/>
  <c r="A1060" i="33"/>
  <c r="A1059" i="33"/>
  <c r="A1058" i="33"/>
  <c r="A1057" i="33"/>
  <c r="A1056" i="33"/>
  <c r="A1055" i="33"/>
  <c r="A1054" i="33"/>
  <c r="A1053" i="33"/>
  <c r="A1052" i="33"/>
  <c r="A1051" i="33"/>
  <c r="A1050" i="33"/>
  <c r="A1049" i="33"/>
  <c r="A1048" i="33"/>
  <c r="A1047" i="33"/>
  <c r="A1046" i="33"/>
  <c r="A1045" i="33"/>
  <c r="A1044" i="33"/>
  <c r="A1043" i="33"/>
  <c r="A1042" i="33"/>
  <c r="A1041" i="33"/>
  <c r="A1040" i="33"/>
  <c r="A1039" i="33"/>
  <c r="A1038" i="33"/>
  <c r="A1037" i="33"/>
  <c r="A1036" i="33"/>
  <c r="A1035" i="33"/>
  <c r="A1034" i="33"/>
  <c r="A1033" i="33"/>
  <c r="A1032" i="33"/>
  <c r="A1031" i="33"/>
  <c r="A1030" i="33"/>
  <c r="A1029" i="33"/>
  <c r="A1028" i="33"/>
  <c r="A1027" i="33"/>
  <c r="A1026" i="33"/>
  <c r="A1025" i="33"/>
  <c r="A1024" i="33"/>
  <c r="A1023" i="33"/>
  <c r="A1022" i="33"/>
  <c r="A1021" i="33"/>
  <c r="A1020" i="33"/>
  <c r="A1019" i="33"/>
  <c r="A1018" i="33"/>
  <c r="A1017" i="33"/>
  <c r="A1016" i="33"/>
  <c r="A1015" i="33"/>
  <c r="A1014" i="33"/>
  <c r="A1013" i="33"/>
  <c r="A1012" i="33"/>
  <c r="A1011" i="33"/>
  <c r="A1010" i="33"/>
  <c r="A1009" i="33"/>
  <c r="A1008" i="33"/>
  <c r="A1007" i="33"/>
  <c r="A1006" i="33"/>
  <c r="A1005" i="33"/>
  <c r="A1004" i="33"/>
  <c r="A1003" i="33"/>
  <c r="A1002" i="33"/>
  <c r="A1001" i="33"/>
  <c r="A1000" i="33"/>
  <c r="A999" i="33"/>
  <c r="A998" i="33"/>
  <c r="A997" i="33"/>
  <c r="A996" i="33"/>
  <c r="A995" i="33"/>
  <c r="A994" i="33"/>
  <c r="A993" i="33"/>
  <c r="A992" i="33"/>
  <c r="A991" i="33"/>
  <c r="A990" i="33"/>
  <c r="A989" i="33"/>
  <c r="A988" i="33"/>
  <c r="A987" i="33"/>
  <c r="A986" i="33"/>
  <c r="A985" i="33"/>
  <c r="A984" i="33"/>
  <c r="A983" i="33"/>
  <c r="A982" i="33"/>
  <c r="A981" i="33"/>
  <c r="A980" i="33"/>
  <c r="A979" i="33"/>
  <c r="A978" i="33"/>
  <c r="A977" i="33"/>
  <c r="A976" i="33"/>
  <c r="A975" i="33"/>
  <c r="A974" i="33"/>
  <c r="A973" i="33"/>
  <c r="A972" i="33"/>
  <c r="A971" i="33"/>
  <c r="A970" i="33"/>
  <c r="A969" i="33"/>
  <c r="A968" i="33"/>
  <c r="A967" i="33"/>
  <c r="A966" i="33"/>
  <c r="A965" i="33"/>
  <c r="A964" i="33"/>
  <c r="A963" i="33"/>
  <c r="A962" i="33"/>
  <c r="A961" i="33"/>
  <c r="A960" i="33"/>
  <c r="A959" i="33"/>
  <c r="A958" i="33"/>
  <c r="A957" i="33"/>
  <c r="A956" i="33"/>
  <c r="A955" i="33"/>
  <c r="A954" i="33"/>
  <c r="A953" i="33"/>
  <c r="A952" i="33"/>
  <c r="A951" i="33"/>
  <c r="A950" i="33"/>
  <c r="A949" i="33"/>
  <c r="A948" i="33"/>
  <c r="A947" i="33"/>
  <c r="A946" i="33"/>
  <c r="A945" i="33"/>
  <c r="A944" i="33"/>
  <c r="A943" i="33"/>
  <c r="A942" i="33"/>
  <c r="A941" i="33"/>
  <c r="A940" i="33"/>
  <c r="A939" i="33"/>
  <c r="A938" i="33"/>
  <c r="A937" i="33"/>
  <c r="A936" i="33"/>
  <c r="A935" i="33"/>
  <c r="A934" i="33"/>
  <c r="A933" i="33"/>
  <c r="A932" i="33"/>
  <c r="A931" i="33"/>
  <c r="A930" i="33"/>
  <c r="A929" i="33"/>
  <c r="A928" i="33"/>
  <c r="A927" i="33"/>
  <c r="A926" i="33"/>
  <c r="A925" i="33"/>
  <c r="A924" i="33"/>
  <c r="A923" i="33"/>
  <c r="A922" i="33"/>
  <c r="A921" i="33"/>
  <c r="A920" i="33"/>
  <c r="A919" i="33"/>
  <c r="A918" i="33"/>
  <c r="A917" i="33"/>
  <c r="A916" i="33"/>
  <c r="A915" i="33"/>
  <c r="A914" i="33"/>
  <c r="A913" i="33"/>
  <c r="A912" i="33"/>
  <c r="A911" i="33"/>
  <c r="A910" i="33"/>
  <c r="A909" i="33"/>
  <c r="A908" i="33"/>
  <c r="A907" i="33"/>
  <c r="A906" i="33"/>
  <c r="A905" i="33"/>
  <c r="A904" i="33"/>
  <c r="A903" i="33"/>
  <c r="A902" i="33"/>
  <c r="A901" i="33"/>
  <c r="A900" i="33"/>
  <c r="A899" i="33"/>
  <c r="A898" i="33"/>
  <c r="A897" i="33"/>
  <c r="A896" i="33"/>
  <c r="A895" i="33"/>
  <c r="A894" i="33"/>
  <c r="A893" i="33"/>
  <c r="A892" i="33"/>
  <c r="A891" i="33"/>
  <c r="A890" i="33"/>
  <c r="A889" i="33"/>
  <c r="A888" i="33"/>
  <c r="A887" i="33"/>
  <c r="A886" i="33"/>
  <c r="A885" i="33"/>
  <c r="A884" i="33"/>
  <c r="A883" i="33"/>
  <c r="A882" i="33"/>
  <c r="A881" i="33"/>
  <c r="A880" i="33"/>
  <c r="A879" i="33"/>
  <c r="A878" i="33"/>
  <c r="A877" i="33"/>
  <c r="A876" i="33"/>
  <c r="A875" i="33"/>
  <c r="A874" i="33"/>
  <c r="A873" i="33"/>
  <c r="A872" i="33"/>
  <c r="A871" i="33"/>
  <c r="A870" i="33"/>
  <c r="A869" i="33"/>
  <c r="A868" i="33"/>
  <c r="A867" i="33"/>
  <c r="A866" i="33"/>
  <c r="A865" i="33"/>
  <c r="A864" i="33"/>
  <c r="A863" i="33"/>
  <c r="A862" i="33"/>
  <c r="A861" i="33"/>
  <c r="A860" i="33"/>
  <c r="A859" i="33"/>
  <c r="A858" i="33"/>
  <c r="A857" i="33"/>
  <c r="A856" i="33"/>
  <c r="A855" i="33"/>
  <c r="A854" i="33"/>
  <c r="A853" i="33"/>
  <c r="A852" i="33"/>
  <c r="A851" i="33"/>
  <c r="A850" i="33"/>
  <c r="A849" i="33"/>
  <c r="A848" i="33"/>
  <c r="A847" i="33"/>
  <c r="A846" i="33"/>
  <c r="A845" i="33"/>
  <c r="A844" i="33"/>
  <c r="A843" i="33"/>
  <c r="A842" i="33"/>
  <c r="A841" i="33"/>
  <c r="A840" i="33"/>
  <c r="A839" i="33"/>
  <c r="A838" i="33"/>
  <c r="A837" i="33"/>
  <c r="A836" i="33"/>
  <c r="A835" i="33"/>
  <c r="A834" i="33"/>
  <c r="A833" i="33"/>
  <c r="A832" i="33"/>
  <c r="A831" i="33"/>
  <c r="A830" i="33"/>
  <c r="A829" i="33"/>
  <c r="A828" i="33"/>
  <c r="A827" i="33"/>
  <c r="A826" i="33"/>
  <c r="A825" i="33"/>
  <c r="A824" i="33"/>
  <c r="A823" i="33"/>
  <c r="A822" i="33"/>
  <c r="A821" i="33"/>
  <c r="A820" i="33"/>
  <c r="A819" i="33"/>
  <c r="A818" i="33"/>
  <c r="A817" i="33"/>
  <c r="A816" i="33"/>
  <c r="A815" i="33"/>
  <c r="A814" i="33"/>
  <c r="A813" i="33"/>
  <c r="A812" i="33"/>
  <c r="A811" i="33"/>
  <c r="A810" i="33"/>
  <c r="A809" i="33"/>
  <c r="A808" i="33"/>
  <c r="A807" i="33"/>
  <c r="A806" i="33"/>
  <c r="A805" i="33"/>
  <c r="A804" i="33"/>
  <c r="A803" i="33"/>
  <c r="A802" i="33"/>
  <c r="A801" i="33"/>
  <c r="A800" i="33"/>
  <c r="A799" i="33"/>
  <c r="A798" i="33"/>
  <c r="A797" i="33"/>
  <c r="A796" i="33"/>
  <c r="A795" i="33"/>
  <c r="A794" i="33"/>
  <c r="A793" i="33"/>
  <c r="A792" i="33"/>
  <c r="A791" i="33"/>
  <c r="A790" i="33"/>
  <c r="A789" i="33"/>
  <c r="A788" i="33"/>
  <c r="A787" i="33"/>
  <c r="A786" i="33"/>
  <c r="A785" i="33"/>
  <c r="A784" i="33"/>
  <c r="A783" i="33"/>
  <c r="A782" i="33"/>
  <c r="A781" i="33"/>
  <c r="A780" i="33"/>
  <c r="A779" i="33"/>
  <c r="A778" i="33"/>
  <c r="A777" i="33"/>
  <c r="A776" i="33"/>
  <c r="A775" i="33"/>
  <c r="A774" i="33"/>
  <c r="A773" i="33"/>
  <c r="A772" i="33"/>
  <c r="A771" i="33"/>
  <c r="A770" i="33"/>
  <c r="A769" i="33"/>
  <c r="A768" i="33"/>
  <c r="A767" i="33"/>
  <c r="A766" i="33"/>
  <c r="A765" i="33"/>
  <c r="A764" i="33"/>
  <c r="A763" i="33"/>
  <c r="A762" i="33"/>
  <c r="A761" i="33"/>
  <c r="A760" i="33"/>
  <c r="A759" i="33"/>
  <c r="A758" i="33"/>
  <c r="A757" i="33"/>
  <c r="A756" i="33"/>
  <c r="A755" i="33"/>
  <c r="A754" i="33"/>
  <c r="A753" i="33"/>
  <c r="A752" i="33"/>
  <c r="A751" i="33"/>
  <c r="A750" i="33"/>
  <c r="A749" i="33"/>
  <c r="A748" i="33"/>
  <c r="A747" i="33"/>
  <c r="A746" i="33"/>
  <c r="A745" i="33"/>
  <c r="A744" i="33"/>
  <c r="A743" i="33"/>
  <c r="A742" i="33"/>
  <c r="A741" i="33"/>
  <c r="A740" i="33"/>
  <c r="A739" i="33"/>
  <c r="A738" i="33"/>
  <c r="A737" i="33"/>
  <c r="A736" i="33"/>
  <c r="A735" i="33"/>
  <c r="A734" i="33"/>
  <c r="A733" i="33"/>
  <c r="A732" i="33"/>
  <c r="A731" i="33"/>
  <c r="A730" i="33"/>
  <c r="A729" i="33"/>
  <c r="A728" i="33"/>
  <c r="A727" i="33"/>
  <c r="A726" i="33"/>
  <c r="A725" i="33"/>
  <c r="A724" i="33"/>
  <c r="A723" i="33"/>
  <c r="A722" i="33"/>
  <c r="A721" i="33"/>
  <c r="A720" i="33"/>
  <c r="A719" i="33"/>
  <c r="A718" i="33"/>
  <c r="A717" i="33"/>
  <c r="A716" i="33"/>
  <c r="A715" i="33"/>
  <c r="A714" i="33"/>
  <c r="A713" i="33"/>
  <c r="A712" i="33"/>
  <c r="A711" i="33"/>
  <c r="A710" i="33"/>
  <c r="A709" i="33"/>
  <c r="A708" i="33"/>
  <c r="A707" i="33"/>
  <c r="A706" i="33"/>
  <c r="A705" i="33"/>
  <c r="A704" i="33"/>
  <c r="A703" i="33"/>
  <c r="A702" i="33"/>
  <c r="A701" i="33"/>
  <c r="A700" i="33"/>
  <c r="A699" i="33"/>
  <c r="A698" i="33"/>
  <c r="A697" i="33"/>
  <c r="A696" i="33"/>
  <c r="A695" i="33"/>
  <c r="A694" i="33"/>
  <c r="A693" i="33"/>
  <c r="A692" i="33"/>
  <c r="A691" i="33"/>
  <c r="A690" i="33"/>
  <c r="A689" i="33"/>
  <c r="A688" i="33"/>
  <c r="A687" i="33"/>
  <c r="A686" i="33"/>
  <c r="A685" i="33"/>
  <c r="A684" i="33"/>
  <c r="A683" i="33"/>
  <c r="A682" i="33"/>
  <c r="A681" i="33"/>
  <c r="A680" i="33"/>
  <c r="A679" i="33"/>
  <c r="A678" i="33"/>
  <c r="A677" i="33"/>
  <c r="A676" i="33"/>
  <c r="A675" i="33"/>
  <c r="A674" i="33"/>
  <c r="A673" i="33"/>
  <c r="A672" i="33"/>
  <c r="A671" i="33"/>
  <c r="A670" i="33"/>
  <c r="A669" i="33"/>
  <c r="A668" i="33"/>
  <c r="A667" i="33"/>
  <c r="A666" i="33"/>
  <c r="A665" i="33"/>
  <c r="A664" i="33"/>
  <c r="A663" i="33"/>
  <c r="A662" i="33"/>
  <c r="A661" i="33"/>
  <c r="A660" i="33"/>
  <c r="A659" i="33"/>
  <c r="A658" i="33"/>
  <c r="A657" i="33"/>
  <c r="A656" i="33"/>
  <c r="A655" i="33"/>
  <c r="A654" i="33"/>
  <c r="A653" i="33"/>
  <c r="A652" i="33"/>
  <c r="A651" i="33"/>
  <c r="A650" i="33"/>
  <c r="A649" i="33"/>
  <c r="A648" i="33"/>
  <c r="A647" i="33"/>
  <c r="A646" i="33"/>
  <c r="A645" i="33"/>
  <c r="A644" i="33"/>
  <c r="A643" i="33"/>
  <c r="A642" i="33"/>
  <c r="A641" i="33"/>
  <c r="A640" i="33"/>
  <c r="A639" i="33"/>
  <c r="A638" i="33"/>
  <c r="A637" i="33"/>
  <c r="A636" i="33"/>
  <c r="A635" i="33"/>
  <c r="A634" i="33"/>
  <c r="A633" i="33"/>
  <c r="A632" i="33"/>
  <c r="A631" i="33"/>
  <c r="A630" i="33"/>
  <c r="A629" i="33"/>
  <c r="A628" i="33"/>
  <c r="A627" i="33"/>
  <c r="A626" i="33"/>
  <c r="A625" i="33"/>
  <c r="A624" i="33"/>
  <c r="A623" i="33"/>
  <c r="A622" i="33"/>
  <c r="A621" i="33"/>
  <c r="A620" i="33"/>
  <c r="A619" i="33"/>
  <c r="A618" i="33"/>
  <c r="A617" i="33"/>
  <c r="A616" i="33"/>
  <c r="A615" i="33"/>
  <c r="A614" i="33"/>
  <c r="A613" i="33"/>
  <c r="A612" i="33"/>
  <c r="A611" i="33"/>
  <c r="A610" i="33"/>
  <c r="A609" i="33"/>
  <c r="A608" i="33"/>
  <c r="A607" i="33"/>
  <c r="A606" i="33"/>
  <c r="A605" i="33"/>
  <c r="A604" i="33"/>
  <c r="A603" i="33"/>
  <c r="A602" i="33"/>
  <c r="A601" i="33"/>
  <c r="A600" i="33"/>
  <c r="A599" i="33"/>
  <c r="A598" i="33"/>
  <c r="A597" i="33"/>
  <c r="A596" i="33"/>
  <c r="A595" i="33"/>
  <c r="A594" i="33"/>
  <c r="A593" i="33"/>
  <c r="A592" i="33"/>
  <c r="A591" i="33"/>
  <c r="A590" i="33"/>
  <c r="A589" i="33"/>
  <c r="A588" i="33"/>
  <c r="A587" i="33"/>
  <c r="A586" i="33"/>
  <c r="A585" i="33"/>
  <c r="A584" i="33"/>
  <c r="A583" i="33"/>
  <c r="A582" i="33"/>
  <c r="A581" i="33"/>
  <c r="A580" i="33"/>
  <c r="A579" i="33"/>
  <c r="A578" i="33"/>
  <c r="A577" i="33"/>
  <c r="A576" i="33"/>
  <c r="A575" i="33"/>
  <c r="A574" i="33"/>
  <c r="A573" i="33"/>
  <c r="A572" i="33"/>
  <c r="A571" i="33"/>
  <c r="A570" i="33"/>
  <c r="A569" i="33"/>
  <c r="A568" i="33"/>
  <c r="A567" i="33"/>
  <c r="A566" i="33"/>
  <c r="A565" i="33"/>
  <c r="A564" i="33"/>
  <c r="A563" i="33"/>
  <c r="A562" i="33"/>
  <c r="A561" i="33"/>
  <c r="A560" i="33"/>
  <c r="A559" i="33"/>
  <c r="A558" i="33"/>
  <c r="A557" i="33"/>
  <c r="A556" i="33"/>
  <c r="A555" i="33"/>
  <c r="A554" i="33"/>
  <c r="A553" i="33"/>
  <c r="A552" i="33"/>
  <c r="A551" i="33"/>
  <c r="A550" i="33"/>
  <c r="A549" i="33"/>
  <c r="A548" i="33"/>
  <c r="A547" i="33"/>
  <c r="A546" i="33"/>
  <c r="A545" i="33"/>
  <c r="A544" i="33"/>
  <c r="A543" i="33"/>
  <c r="A542" i="33"/>
  <c r="A541" i="33"/>
  <c r="A540" i="33"/>
  <c r="A539" i="33"/>
  <c r="A538" i="33"/>
  <c r="A537" i="33"/>
  <c r="A536" i="33"/>
  <c r="A535" i="33"/>
  <c r="A534" i="33"/>
  <c r="A533" i="33"/>
  <c r="A532" i="33"/>
  <c r="A531" i="33"/>
  <c r="A530" i="33"/>
  <c r="A529" i="33"/>
  <c r="A528" i="33"/>
  <c r="A527" i="33"/>
  <c r="A526" i="33"/>
  <c r="A525" i="33"/>
  <c r="A524" i="33"/>
  <c r="A523" i="33"/>
  <c r="A522" i="33"/>
  <c r="A521" i="33"/>
  <c r="A520" i="33"/>
  <c r="A519" i="33"/>
  <c r="A518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264" i="33"/>
  <c r="A263" i="33"/>
  <c r="A262" i="33"/>
  <c r="A261" i="33"/>
  <c r="A260" i="33"/>
  <c r="A259" i="33"/>
  <c r="A258" i="33"/>
  <c r="A257" i="33"/>
  <c r="A256" i="33"/>
  <c r="A255" i="33"/>
  <c r="A254" i="33"/>
  <c r="A253" i="33"/>
  <c r="A252" i="33"/>
  <c r="A251" i="33"/>
  <c r="A250" i="33"/>
  <c r="A249" i="33"/>
  <c r="A248" i="33"/>
  <c r="A247" i="33"/>
  <c r="A246" i="33"/>
  <c r="A245" i="33"/>
  <c r="A244" i="33"/>
  <c r="A243" i="33"/>
  <c r="A242" i="33"/>
  <c r="A241" i="33"/>
  <c r="A240" i="33"/>
  <c r="A239" i="33"/>
  <c r="A238" i="33"/>
  <c r="A237" i="33"/>
  <c r="A236" i="33"/>
  <c r="A235" i="33"/>
  <c r="A234" i="33"/>
  <c r="A233" i="33"/>
  <c r="A232" i="33"/>
  <c r="A231" i="33"/>
  <c r="A230" i="33"/>
  <c r="A229" i="33"/>
  <c r="A228" i="33"/>
  <c r="A227" i="33"/>
  <c r="A226" i="33"/>
  <c r="A225" i="33"/>
  <c r="A224" i="33"/>
  <c r="A223" i="33"/>
  <c r="A222" i="33"/>
  <c r="A221" i="33"/>
  <c r="A220" i="33"/>
  <c r="A219" i="33"/>
  <c r="A218" i="33"/>
  <c r="A217" i="33"/>
  <c r="A216" i="33"/>
  <c r="A215" i="33"/>
  <c r="A214" i="33"/>
  <c r="A213" i="33"/>
  <c r="A212" i="33"/>
  <c r="A211" i="33"/>
  <c r="A210" i="33"/>
  <c r="A209" i="33"/>
  <c r="A208" i="33"/>
  <c r="A207" i="33"/>
  <c r="A206" i="33"/>
  <c r="A205" i="33"/>
  <c r="A204" i="33"/>
  <c r="A203" i="33"/>
  <c r="A202" i="33"/>
  <c r="A201" i="33"/>
  <c r="A200" i="33"/>
  <c r="A109" i="33"/>
  <c r="A108" i="33"/>
  <c r="A107" i="33"/>
  <c r="A106" i="33"/>
  <c r="A105" i="33"/>
  <c r="A104" i="33"/>
  <c r="A103" i="33"/>
  <c r="A102" i="33"/>
  <c r="A101" i="33"/>
  <c r="A100" i="33"/>
  <c r="A99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J1997" i="61"/>
  <c r="J1996" i="61"/>
  <c r="J1995" i="61"/>
  <c r="J1994" i="61"/>
  <c r="J1993" i="61"/>
  <c r="J1992" i="61"/>
  <c r="J1991" i="61"/>
  <c r="J1990" i="61"/>
  <c r="J1989" i="61"/>
  <c r="J1988" i="61"/>
  <c r="J1987" i="61"/>
  <c r="J1986" i="61"/>
  <c r="J1985" i="61"/>
  <c r="J1984" i="61"/>
  <c r="J1983" i="61"/>
  <c r="J1982" i="61"/>
  <c r="J1981" i="61"/>
  <c r="J1980" i="61"/>
  <c r="J1979" i="61"/>
  <c r="J1978" i="61"/>
  <c r="J1977" i="61"/>
  <c r="J1976" i="61"/>
  <c r="J1975" i="61"/>
  <c r="J1974" i="61"/>
  <c r="J1973" i="61"/>
  <c r="J1972" i="61"/>
  <c r="J1971" i="61"/>
  <c r="J1970" i="61"/>
  <c r="J1969" i="61"/>
  <c r="J1968" i="61"/>
  <c r="J1967" i="61"/>
  <c r="J1966" i="61"/>
  <c r="J1965" i="61"/>
  <c r="J1964" i="61"/>
  <c r="J1963" i="61"/>
  <c r="J1962" i="61"/>
  <c r="J1961" i="61"/>
  <c r="J1960" i="61"/>
  <c r="J1959" i="61"/>
  <c r="J1958" i="61"/>
  <c r="J1957" i="61"/>
  <c r="J1956" i="61"/>
  <c r="J1955" i="61"/>
  <c r="J1954" i="61"/>
  <c r="J1953" i="61"/>
  <c r="J1952" i="61"/>
  <c r="J1951" i="61"/>
  <c r="J1950" i="61"/>
  <c r="J1949" i="61"/>
  <c r="J1948" i="61"/>
  <c r="J1947" i="61"/>
  <c r="J1946" i="61"/>
  <c r="J1945" i="61"/>
  <c r="J1944" i="61"/>
  <c r="J1943" i="61"/>
  <c r="J1942" i="61"/>
  <c r="J1941" i="61"/>
  <c r="J1940" i="61"/>
  <c r="J1939" i="61"/>
  <c r="J1938" i="61"/>
  <c r="J1937" i="61"/>
  <c r="J1936" i="61"/>
  <c r="J1935" i="61"/>
  <c r="J1934" i="61"/>
  <c r="J1933" i="61"/>
  <c r="J1932" i="61"/>
  <c r="J1931" i="61"/>
  <c r="J1930" i="61"/>
  <c r="J1929" i="61"/>
  <c r="J1928" i="61"/>
  <c r="J1927" i="61"/>
  <c r="J1926" i="61"/>
  <c r="J1925" i="61"/>
  <c r="J1924" i="61"/>
  <c r="J1923" i="61"/>
  <c r="J1922" i="61"/>
  <c r="J1921" i="61"/>
  <c r="J1920" i="61"/>
  <c r="J1919" i="61"/>
  <c r="J1918" i="61"/>
  <c r="J1917" i="61"/>
  <c r="J1916" i="61"/>
  <c r="J1915" i="61"/>
  <c r="J1914" i="61"/>
  <c r="J1913" i="61"/>
  <c r="J1912" i="61"/>
  <c r="J1911" i="61"/>
  <c r="J1910" i="61"/>
  <c r="J1909" i="61"/>
  <c r="J1908" i="61"/>
  <c r="J1907" i="61"/>
  <c r="J1906" i="61"/>
  <c r="J1905" i="61"/>
  <c r="J1904" i="61"/>
  <c r="J1903" i="61"/>
  <c r="J1902" i="61"/>
  <c r="J1901" i="61"/>
  <c r="J1900" i="61"/>
  <c r="J1899" i="61"/>
  <c r="J1898" i="61"/>
  <c r="J1897" i="61"/>
  <c r="J1896" i="61"/>
  <c r="J1895" i="61"/>
  <c r="J1894" i="61"/>
  <c r="J1893" i="61"/>
  <c r="J1892" i="61"/>
  <c r="J1891" i="61"/>
  <c r="J1890" i="61"/>
  <c r="J1889" i="61"/>
  <c r="J1888" i="61"/>
  <c r="J1887" i="61"/>
  <c r="J1886" i="61"/>
  <c r="J1885" i="61"/>
  <c r="J1884" i="61"/>
  <c r="J1883" i="61"/>
  <c r="J1882" i="61"/>
  <c r="J1881" i="61"/>
  <c r="J1880" i="61"/>
  <c r="J1879" i="61"/>
  <c r="J1878" i="61"/>
  <c r="J1877" i="61"/>
  <c r="J1876" i="61"/>
  <c r="J1875" i="61"/>
  <c r="J1874" i="61"/>
  <c r="J1873" i="61"/>
  <c r="J1872" i="61"/>
  <c r="J1871" i="61"/>
  <c r="J1870" i="61"/>
  <c r="J1869" i="61"/>
  <c r="J1868" i="61"/>
  <c r="J1867" i="61"/>
  <c r="J1866" i="61"/>
  <c r="J1865" i="61"/>
  <c r="J1864" i="61"/>
  <c r="J1863" i="61"/>
  <c r="J1862" i="61"/>
  <c r="J1861" i="61"/>
  <c r="J1860" i="61"/>
  <c r="J1859" i="61"/>
  <c r="J1858" i="61"/>
  <c r="J1857" i="61"/>
  <c r="J1856" i="61"/>
  <c r="J1855" i="61"/>
  <c r="J1854" i="61"/>
  <c r="J1853" i="61"/>
  <c r="J1852" i="61"/>
  <c r="J1851" i="61"/>
  <c r="J1850" i="61"/>
  <c r="J1849" i="61"/>
  <c r="J1848" i="61"/>
  <c r="J1847" i="61"/>
  <c r="J1846" i="61"/>
  <c r="J1845" i="61"/>
  <c r="J1844" i="61"/>
  <c r="J1843" i="61"/>
  <c r="J1842" i="61"/>
  <c r="J1841" i="61"/>
  <c r="J1840" i="61"/>
  <c r="J1839" i="61"/>
  <c r="J1838" i="61"/>
  <c r="J1837" i="61"/>
  <c r="J1836" i="61"/>
  <c r="J1835" i="61"/>
  <c r="J1834" i="61"/>
  <c r="J1833" i="61"/>
  <c r="J1832" i="61"/>
  <c r="J1831" i="61"/>
  <c r="J1830" i="61"/>
  <c r="J1829" i="61"/>
  <c r="J1828" i="61"/>
  <c r="J1827" i="61"/>
  <c r="J1826" i="61"/>
  <c r="J1825" i="61"/>
  <c r="J1824" i="61"/>
  <c r="J1823" i="61"/>
  <c r="J1822" i="61"/>
  <c r="J1821" i="61"/>
  <c r="J1820" i="61"/>
  <c r="J1819" i="61"/>
  <c r="J1818" i="61"/>
  <c r="J1817" i="61"/>
  <c r="J1816" i="61"/>
  <c r="J1815" i="61"/>
  <c r="J1814" i="61"/>
  <c r="J1813" i="61"/>
  <c r="J1812" i="61"/>
  <c r="J1811" i="61"/>
  <c r="J1810" i="61"/>
  <c r="J1809" i="61"/>
  <c r="J1808" i="61"/>
  <c r="J1807" i="61"/>
  <c r="J1806" i="61"/>
  <c r="J1805" i="61"/>
  <c r="J1804" i="61"/>
  <c r="J1803" i="61"/>
  <c r="J1802" i="61"/>
  <c r="J1801" i="61"/>
  <c r="J1800" i="61"/>
  <c r="J1799" i="61"/>
  <c r="J1798" i="61"/>
  <c r="J1797" i="61"/>
  <c r="J1796" i="61"/>
  <c r="J1795" i="61"/>
  <c r="J1794" i="61"/>
  <c r="J1793" i="61"/>
  <c r="J1792" i="61"/>
  <c r="J1791" i="61"/>
  <c r="J1790" i="61"/>
  <c r="J1789" i="61"/>
  <c r="J1788" i="61"/>
  <c r="J1787" i="61"/>
  <c r="J1786" i="61"/>
  <c r="J1785" i="61"/>
  <c r="J1784" i="61"/>
  <c r="J1783" i="61"/>
  <c r="J1782" i="61"/>
  <c r="J1781" i="61"/>
  <c r="J1780" i="61"/>
  <c r="J1779" i="61"/>
  <c r="J1778" i="61"/>
  <c r="J1777" i="61"/>
  <c r="J1776" i="61"/>
  <c r="J1775" i="61"/>
  <c r="J1774" i="61"/>
  <c r="J1773" i="61"/>
  <c r="J1772" i="61"/>
  <c r="J1771" i="61"/>
  <c r="J1770" i="61"/>
  <c r="J1769" i="61"/>
  <c r="J1768" i="61"/>
  <c r="J1767" i="61"/>
  <c r="J1766" i="61"/>
  <c r="J1765" i="61"/>
  <c r="J1764" i="61"/>
  <c r="J1763" i="61"/>
  <c r="J1762" i="61"/>
  <c r="J1761" i="61"/>
  <c r="J1760" i="61"/>
  <c r="J1759" i="61"/>
  <c r="J1758" i="61"/>
  <c r="J1757" i="61"/>
  <c r="J1756" i="61"/>
  <c r="J1755" i="61"/>
  <c r="J1754" i="61"/>
  <c r="J1753" i="61"/>
  <c r="J1752" i="61"/>
  <c r="J1751" i="61"/>
  <c r="J1750" i="61"/>
  <c r="J1749" i="61"/>
  <c r="J1748" i="61"/>
  <c r="J1747" i="61"/>
  <c r="J1746" i="61"/>
  <c r="J1745" i="61"/>
  <c r="J1744" i="61"/>
  <c r="J1743" i="61"/>
  <c r="J1742" i="61"/>
  <c r="J1741" i="61"/>
  <c r="J1740" i="61"/>
  <c r="J1739" i="61"/>
  <c r="J1738" i="61"/>
  <c r="J1737" i="61"/>
  <c r="J1736" i="61"/>
  <c r="J1735" i="61"/>
  <c r="J1734" i="61"/>
  <c r="J1733" i="61"/>
  <c r="J1732" i="61"/>
  <c r="J1731" i="61"/>
  <c r="J1730" i="61"/>
  <c r="J1729" i="61"/>
  <c r="J1728" i="61"/>
  <c r="J1727" i="61"/>
  <c r="J1726" i="61"/>
  <c r="J1725" i="61"/>
  <c r="J1724" i="61"/>
  <c r="J1723" i="61"/>
  <c r="J1722" i="61"/>
  <c r="J1721" i="61"/>
  <c r="J1720" i="61"/>
  <c r="J1719" i="61"/>
  <c r="J1718" i="61"/>
  <c r="J1717" i="61"/>
  <c r="J1716" i="61"/>
  <c r="J1715" i="61"/>
  <c r="J1714" i="61"/>
  <c r="J1713" i="61"/>
  <c r="J1712" i="61"/>
  <c r="J1711" i="61"/>
  <c r="J1710" i="61"/>
  <c r="J1709" i="61"/>
  <c r="J1708" i="61"/>
  <c r="J1707" i="61"/>
  <c r="J1706" i="61"/>
  <c r="J1705" i="61"/>
  <c r="J1704" i="61"/>
  <c r="J1703" i="61"/>
  <c r="J1702" i="61"/>
  <c r="J1701" i="61"/>
  <c r="J1700" i="61"/>
  <c r="J1699" i="61"/>
  <c r="J1698" i="61"/>
  <c r="J1697" i="61"/>
  <c r="J1696" i="61"/>
  <c r="J1695" i="61"/>
  <c r="J1694" i="61"/>
  <c r="J1693" i="61"/>
  <c r="J1692" i="61"/>
  <c r="J1691" i="61"/>
  <c r="J1690" i="61"/>
  <c r="J1689" i="61"/>
  <c r="J1688" i="61"/>
  <c r="J1687" i="61"/>
  <c r="J1686" i="61"/>
  <c r="J1685" i="61"/>
  <c r="J1684" i="61"/>
  <c r="J1683" i="61"/>
  <c r="J1682" i="61"/>
  <c r="J1681" i="61"/>
  <c r="J1680" i="61"/>
  <c r="J1679" i="61"/>
  <c r="J1678" i="61"/>
  <c r="J1677" i="61"/>
  <c r="J1676" i="61"/>
  <c r="J1675" i="61"/>
  <c r="J1674" i="61"/>
  <c r="J1673" i="61"/>
  <c r="J1672" i="61"/>
  <c r="J1671" i="61"/>
  <c r="J1670" i="61"/>
  <c r="J1669" i="61"/>
  <c r="J1668" i="61"/>
  <c r="J1667" i="61"/>
  <c r="J1666" i="61"/>
  <c r="J1665" i="61"/>
  <c r="J1664" i="61"/>
  <c r="J1663" i="61"/>
  <c r="J1662" i="61"/>
  <c r="J1661" i="61"/>
  <c r="J1660" i="61"/>
  <c r="J1659" i="61"/>
  <c r="J1658" i="61"/>
  <c r="J1657" i="61"/>
  <c r="J1656" i="61"/>
  <c r="J1655" i="61"/>
  <c r="J1654" i="61"/>
  <c r="J1653" i="61"/>
  <c r="J1652" i="61"/>
  <c r="J1651" i="61"/>
  <c r="J1650" i="61"/>
  <c r="J1649" i="61"/>
  <c r="J1648" i="61"/>
  <c r="J1647" i="61"/>
  <c r="J1646" i="61"/>
  <c r="J1645" i="61"/>
  <c r="J1644" i="61"/>
  <c r="J1643" i="61"/>
  <c r="J1642" i="61"/>
  <c r="J1641" i="61"/>
  <c r="J1640" i="61"/>
  <c r="J1639" i="61"/>
  <c r="J1638" i="61"/>
  <c r="J1637" i="61"/>
  <c r="J1636" i="61"/>
  <c r="J1635" i="61"/>
  <c r="J1634" i="61"/>
  <c r="J1633" i="61"/>
  <c r="J1632" i="61"/>
  <c r="J1631" i="61"/>
  <c r="J1630" i="61"/>
  <c r="J1629" i="61"/>
  <c r="J1628" i="61"/>
  <c r="J1627" i="61"/>
  <c r="J1626" i="61"/>
  <c r="J1625" i="61"/>
  <c r="J1624" i="61"/>
  <c r="J1623" i="61"/>
  <c r="J1622" i="61"/>
  <c r="J1621" i="61"/>
  <c r="J1620" i="61"/>
  <c r="J1619" i="61"/>
  <c r="J1618" i="61"/>
  <c r="J1617" i="61"/>
  <c r="J1616" i="61"/>
  <c r="J1615" i="61"/>
  <c r="J1614" i="61"/>
  <c r="J1613" i="61"/>
  <c r="J1612" i="61"/>
  <c r="J1611" i="61"/>
  <c r="J1610" i="61"/>
  <c r="J1609" i="61"/>
  <c r="J1608" i="61"/>
  <c r="J1607" i="61"/>
  <c r="J1606" i="61"/>
  <c r="J1605" i="61"/>
  <c r="J1604" i="61"/>
  <c r="J1603" i="61"/>
  <c r="J1602" i="61"/>
  <c r="J1601" i="61"/>
  <c r="J1600" i="61"/>
  <c r="J1599" i="61"/>
  <c r="J1598" i="61"/>
  <c r="J1597" i="61"/>
  <c r="J1596" i="61"/>
  <c r="J1595" i="61"/>
  <c r="J1594" i="61"/>
  <c r="J1593" i="61"/>
  <c r="J1592" i="61"/>
  <c r="J1591" i="61"/>
  <c r="J1590" i="61"/>
  <c r="J1589" i="61"/>
  <c r="J1588" i="61"/>
  <c r="J1587" i="61"/>
  <c r="J1586" i="61"/>
  <c r="J1585" i="61"/>
  <c r="J1584" i="61"/>
  <c r="J1583" i="61"/>
  <c r="J1582" i="61"/>
  <c r="J1581" i="61"/>
  <c r="J1580" i="61"/>
  <c r="J1579" i="61"/>
  <c r="J1578" i="61"/>
  <c r="J1577" i="61"/>
  <c r="J1576" i="61"/>
  <c r="J1575" i="61"/>
  <c r="J1574" i="61"/>
  <c r="J1573" i="61"/>
  <c r="J1572" i="61"/>
  <c r="J1571" i="61"/>
  <c r="J1570" i="61"/>
  <c r="J1569" i="61"/>
  <c r="J1568" i="61"/>
  <c r="J1567" i="61"/>
  <c r="J1566" i="61"/>
  <c r="J1565" i="61"/>
  <c r="J1564" i="61"/>
  <c r="J1563" i="61"/>
  <c r="J1562" i="61"/>
  <c r="J1561" i="61"/>
  <c r="J1560" i="61"/>
  <c r="J1559" i="61"/>
  <c r="J1558" i="61"/>
  <c r="J1557" i="61"/>
  <c r="J1556" i="61"/>
  <c r="J1555" i="61"/>
  <c r="J1554" i="61"/>
  <c r="J1553" i="61"/>
  <c r="J1552" i="61"/>
  <c r="J1551" i="61"/>
  <c r="J1550" i="61"/>
  <c r="J1549" i="61"/>
  <c r="J1548" i="61"/>
  <c r="J1547" i="61"/>
  <c r="J1546" i="61"/>
  <c r="J1545" i="61"/>
  <c r="J1544" i="61"/>
  <c r="J1543" i="61"/>
  <c r="J1542" i="61"/>
  <c r="J1541" i="61"/>
  <c r="J1540" i="61"/>
  <c r="J1539" i="61"/>
  <c r="J1538" i="61"/>
  <c r="J1537" i="61"/>
  <c r="J1536" i="61"/>
  <c r="J1535" i="61"/>
  <c r="J1534" i="61"/>
  <c r="J1533" i="61"/>
  <c r="J1532" i="61"/>
  <c r="J1531" i="61"/>
  <c r="J1530" i="61"/>
  <c r="J1529" i="61"/>
  <c r="J1528" i="61"/>
  <c r="J1527" i="61"/>
  <c r="J1526" i="61"/>
  <c r="J1525" i="61"/>
  <c r="J1524" i="61"/>
  <c r="J1523" i="61"/>
  <c r="J1522" i="61"/>
  <c r="J1521" i="61"/>
  <c r="J1520" i="61"/>
  <c r="J1519" i="61"/>
  <c r="J1518" i="61"/>
  <c r="J1517" i="61"/>
  <c r="J1516" i="61"/>
  <c r="J1515" i="61"/>
  <c r="J1514" i="61"/>
  <c r="J1513" i="61"/>
  <c r="J1512" i="61"/>
  <c r="J1511" i="61"/>
  <c r="J1510" i="61"/>
  <c r="J1509" i="61"/>
  <c r="J1508" i="61"/>
  <c r="J1507" i="61"/>
  <c r="J1506" i="61"/>
  <c r="J1505" i="61"/>
  <c r="J1504" i="61"/>
  <c r="J1503" i="61"/>
  <c r="J1502" i="61"/>
  <c r="J1501" i="61"/>
  <c r="J1500" i="61"/>
  <c r="J1499" i="61"/>
  <c r="J1498" i="61"/>
  <c r="J1497" i="61"/>
  <c r="J1496" i="61"/>
  <c r="J1495" i="61"/>
  <c r="J1494" i="61"/>
  <c r="J1493" i="61"/>
  <c r="J1492" i="61"/>
  <c r="J1491" i="61"/>
  <c r="J1490" i="61"/>
  <c r="J1489" i="61"/>
  <c r="J1488" i="61"/>
  <c r="J1487" i="61"/>
  <c r="J1486" i="61"/>
  <c r="J1485" i="61"/>
  <c r="J1484" i="61"/>
  <c r="J1483" i="61"/>
  <c r="J1482" i="61"/>
  <c r="J1481" i="61"/>
  <c r="J1480" i="61"/>
  <c r="J1479" i="61"/>
  <c r="J1478" i="61"/>
  <c r="J1477" i="61"/>
  <c r="J1476" i="61"/>
  <c r="J1475" i="61"/>
  <c r="J1474" i="61"/>
  <c r="J1473" i="61"/>
  <c r="J1472" i="61"/>
  <c r="J1471" i="61"/>
  <c r="J1470" i="61"/>
  <c r="J1469" i="61"/>
  <c r="J1468" i="61"/>
  <c r="J1467" i="61"/>
  <c r="J1466" i="61"/>
  <c r="J1465" i="61"/>
  <c r="J1464" i="61"/>
  <c r="J1463" i="61"/>
  <c r="J1462" i="61"/>
  <c r="J1461" i="61"/>
  <c r="J1460" i="61"/>
  <c r="J1459" i="61"/>
  <c r="J1458" i="61"/>
  <c r="J1457" i="61"/>
  <c r="J1456" i="61"/>
  <c r="J1455" i="61"/>
  <c r="J1454" i="61"/>
  <c r="J1453" i="61"/>
  <c r="J1452" i="61"/>
  <c r="J1451" i="61"/>
  <c r="J1450" i="61"/>
  <c r="J1449" i="61"/>
  <c r="J1448" i="61"/>
  <c r="J1447" i="61"/>
  <c r="J1446" i="61"/>
  <c r="J1445" i="61"/>
  <c r="J1444" i="61"/>
  <c r="J1443" i="61"/>
  <c r="J1442" i="61"/>
  <c r="J1441" i="61"/>
  <c r="J1440" i="61"/>
  <c r="J1439" i="61"/>
  <c r="J1438" i="61"/>
  <c r="J1437" i="61"/>
  <c r="J1436" i="61"/>
  <c r="J1435" i="61"/>
  <c r="J1434" i="61"/>
  <c r="J1433" i="61"/>
  <c r="J1432" i="61"/>
  <c r="J1431" i="61"/>
  <c r="J1430" i="61"/>
  <c r="J1429" i="61"/>
  <c r="J1428" i="61"/>
  <c r="J1427" i="61"/>
  <c r="J1426" i="61"/>
  <c r="J1425" i="61"/>
  <c r="J1424" i="61"/>
  <c r="J1423" i="61"/>
  <c r="J1422" i="61"/>
  <c r="J1421" i="61"/>
  <c r="J1420" i="61"/>
  <c r="J1419" i="61"/>
  <c r="J1418" i="61"/>
  <c r="J1417" i="61"/>
  <c r="J1416" i="61"/>
  <c r="J1415" i="61"/>
  <c r="J1414" i="61"/>
  <c r="J1413" i="61"/>
  <c r="J1412" i="61"/>
  <c r="J1411" i="61"/>
  <c r="J1410" i="61"/>
  <c r="J1409" i="61"/>
  <c r="J1408" i="61"/>
  <c r="J1407" i="61"/>
  <c r="J1406" i="61"/>
  <c r="J1405" i="61"/>
  <c r="J1404" i="61"/>
  <c r="J1403" i="61"/>
  <c r="J1402" i="61"/>
  <c r="J1401" i="61"/>
  <c r="J1400" i="61"/>
  <c r="J1399" i="61"/>
  <c r="J1398" i="61"/>
  <c r="J1397" i="61"/>
  <c r="J1396" i="61"/>
  <c r="J1395" i="61"/>
  <c r="J1394" i="61"/>
  <c r="J1393" i="61"/>
  <c r="J1392" i="61"/>
  <c r="J1391" i="61"/>
  <c r="J1390" i="61"/>
  <c r="J1389" i="61"/>
  <c r="J1388" i="61"/>
  <c r="J1387" i="61"/>
  <c r="J1386" i="61"/>
  <c r="J1385" i="61"/>
  <c r="J1384" i="61"/>
  <c r="J1383" i="61"/>
  <c r="J1382" i="61"/>
  <c r="J1381" i="61"/>
  <c r="J1380" i="61"/>
  <c r="J1379" i="61"/>
  <c r="J1378" i="61"/>
  <c r="J1377" i="61"/>
  <c r="J1376" i="61"/>
  <c r="J1375" i="61"/>
  <c r="J1374" i="61"/>
  <c r="J1373" i="61"/>
  <c r="J1372" i="61"/>
  <c r="J1371" i="61"/>
  <c r="J1370" i="61"/>
  <c r="J1369" i="61"/>
  <c r="J1368" i="61"/>
  <c r="J1367" i="61"/>
  <c r="J1366" i="61"/>
  <c r="J1365" i="61"/>
  <c r="J1364" i="61"/>
  <c r="J1363" i="61"/>
  <c r="J1362" i="61"/>
  <c r="J1361" i="61"/>
  <c r="J1360" i="61"/>
  <c r="J1359" i="61"/>
  <c r="J1358" i="61"/>
  <c r="J1357" i="61"/>
  <c r="J1356" i="61"/>
  <c r="J1355" i="61"/>
  <c r="J1354" i="61"/>
  <c r="J1353" i="61"/>
  <c r="J1352" i="61"/>
  <c r="J1351" i="61"/>
  <c r="J1350" i="61"/>
  <c r="J1349" i="61"/>
  <c r="J1348" i="61"/>
  <c r="J1347" i="61"/>
  <c r="J1346" i="61"/>
  <c r="J1345" i="61"/>
  <c r="J1344" i="61"/>
  <c r="J1343" i="61"/>
  <c r="J1342" i="61"/>
  <c r="J1341" i="61"/>
  <c r="J1340" i="61"/>
  <c r="J1339" i="61"/>
  <c r="J1338" i="61"/>
  <c r="J1337" i="61"/>
  <c r="J1336" i="61"/>
  <c r="J1335" i="61"/>
  <c r="J1334" i="61"/>
  <c r="J1333" i="61"/>
  <c r="J1332" i="61"/>
  <c r="J1331" i="61"/>
  <c r="J1330" i="61"/>
  <c r="J1329" i="61"/>
  <c r="J1328" i="61"/>
  <c r="J1327" i="61"/>
  <c r="J1326" i="61"/>
  <c r="J1325" i="61"/>
  <c r="J1324" i="61"/>
  <c r="J1323" i="61"/>
  <c r="J1322" i="61"/>
  <c r="J1321" i="61"/>
  <c r="J1320" i="61"/>
  <c r="J1319" i="61"/>
  <c r="J1318" i="61"/>
  <c r="J1317" i="61"/>
  <c r="J1316" i="61"/>
  <c r="J1315" i="61"/>
  <c r="J1314" i="61"/>
  <c r="J1313" i="61"/>
  <c r="J1312" i="61"/>
  <c r="J1311" i="61"/>
  <c r="J1310" i="61"/>
  <c r="J1309" i="61"/>
  <c r="J1308" i="61"/>
  <c r="J1307" i="61"/>
  <c r="J1306" i="61"/>
  <c r="J1305" i="61"/>
  <c r="J1304" i="61"/>
  <c r="J1303" i="61"/>
  <c r="J1302" i="61"/>
  <c r="J1301" i="61"/>
  <c r="J1300" i="61"/>
  <c r="J1299" i="61"/>
  <c r="J1298" i="61"/>
  <c r="J1297" i="61"/>
  <c r="J1296" i="61"/>
  <c r="J1295" i="61"/>
  <c r="J1294" i="61"/>
  <c r="J1293" i="61"/>
  <c r="J1292" i="61"/>
  <c r="J1291" i="61"/>
  <c r="J1290" i="61"/>
  <c r="J1289" i="61"/>
  <c r="J1288" i="61"/>
  <c r="J1287" i="61"/>
  <c r="J1286" i="61"/>
  <c r="J1285" i="61"/>
  <c r="J1284" i="61"/>
  <c r="J1283" i="61"/>
  <c r="J1282" i="61"/>
  <c r="J1281" i="61"/>
  <c r="J1280" i="61"/>
  <c r="J1279" i="61"/>
  <c r="J1278" i="61"/>
  <c r="J1277" i="61"/>
  <c r="J1276" i="61"/>
  <c r="J1275" i="61"/>
  <c r="J1274" i="61"/>
  <c r="J1273" i="61"/>
  <c r="J1272" i="61"/>
  <c r="J1271" i="61"/>
  <c r="J1270" i="61"/>
  <c r="J1269" i="61"/>
  <c r="J1268" i="61"/>
  <c r="J1267" i="61"/>
  <c r="J1266" i="61"/>
  <c r="J1265" i="61"/>
  <c r="J1264" i="61"/>
  <c r="J1263" i="61"/>
  <c r="J1262" i="61"/>
  <c r="J1261" i="61"/>
  <c r="J1260" i="61"/>
  <c r="J1259" i="61"/>
  <c r="J1258" i="61"/>
  <c r="J1257" i="61"/>
  <c r="J1256" i="61"/>
  <c r="J1255" i="61"/>
  <c r="J1254" i="61"/>
  <c r="J1253" i="61"/>
  <c r="J1252" i="61"/>
  <c r="J1251" i="61"/>
  <c r="J1250" i="61"/>
  <c r="J1249" i="61"/>
  <c r="J1248" i="61"/>
  <c r="J1247" i="61"/>
  <c r="J1246" i="61"/>
  <c r="J1245" i="61"/>
  <c r="J1244" i="61"/>
  <c r="J1243" i="61"/>
  <c r="J1242" i="61"/>
  <c r="J1241" i="61"/>
  <c r="J1240" i="61"/>
  <c r="J1239" i="61"/>
  <c r="J1238" i="61"/>
  <c r="J1237" i="61"/>
  <c r="J1236" i="61"/>
  <c r="J1235" i="61"/>
  <c r="J1234" i="61"/>
  <c r="J1233" i="61"/>
  <c r="J1232" i="61"/>
  <c r="J1231" i="61"/>
  <c r="J1230" i="61"/>
  <c r="J1229" i="61"/>
  <c r="J1228" i="61"/>
  <c r="J1227" i="61"/>
  <c r="J1226" i="61"/>
  <c r="J1225" i="61"/>
  <c r="J1224" i="61"/>
  <c r="J1223" i="61"/>
  <c r="J1222" i="61"/>
  <c r="J1221" i="61"/>
  <c r="J1220" i="61"/>
  <c r="J1219" i="61"/>
  <c r="J1218" i="61"/>
  <c r="J1217" i="61"/>
  <c r="J1216" i="61"/>
  <c r="J1215" i="61"/>
  <c r="J1214" i="61"/>
  <c r="J1213" i="61"/>
  <c r="J1212" i="61"/>
  <c r="J1211" i="61"/>
  <c r="J1210" i="61"/>
  <c r="J1209" i="61"/>
  <c r="J1208" i="61"/>
  <c r="J1207" i="61"/>
  <c r="J1206" i="61"/>
  <c r="J1205" i="61"/>
  <c r="J1204" i="61"/>
  <c r="J1203" i="61"/>
  <c r="J1202" i="61"/>
  <c r="J1201" i="61"/>
  <c r="J1200" i="61"/>
  <c r="J1199" i="61"/>
  <c r="J1198" i="61"/>
  <c r="J1197" i="61"/>
  <c r="J1196" i="61"/>
  <c r="J1195" i="61"/>
  <c r="J1194" i="61"/>
  <c r="J1193" i="61"/>
  <c r="J1192" i="61"/>
  <c r="J1191" i="61"/>
  <c r="J1190" i="61"/>
  <c r="J1189" i="61"/>
  <c r="J1188" i="61"/>
  <c r="J1187" i="61"/>
  <c r="J1186" i="61"/>
  <c r="J1185" i="61"/>
  <c r="J1184" i="61"/>
  <c r="J1183" i="61"/>
  <c r="J1182" i="61"/>
  <c r="J1181" i="61"/>
  <c r="J1180" i="61"/>
  <c r="J1179" i="61"/>
  <c r="J1178" i="61"/>
  <c r="J1177" i="61"/>
  <c r="J1176" i="61"/>
  <c r="J1175" i="61"/>
  <c r="J1174" i="61"/>
  <c r="J1173" i="61"/>
  <c r="J1172" i="61"/>
  <c r="J1171" i="61"/>
  <c r="J1170" i="61"/>
  <c r="J1169" i="61"/>
  <c r="J1168" i="61"/>
  <c r="J1167" i="61"/>
  <c r="J1166" i="61"/>
  <c r="J1165" i="61"/>
  <c r="J1164" i="61"/>
  <c r="J1163" i="61"/>
  <c r="J1162" i="61"/>
  <c r="J1161" i="61"/>
  <c r="J1160" i="61"/>
  <c r="J1159" i="61"/>
  <c r="J1158" i="61"/>
  <c r="J1157" i="61"/>
  <c r="J1156" i="61"/>
  <c r="J1155" i="61"/>
  <c r="J1154" i="61"/>
  <c r="J1153" i="61"/>
  <c r="J1152" i="61"/>
  <c r="J1151" i="61"/>
  <c r="J1150" i="61"/>
  <c r="J1149" i="61"/>
  <c r="J1148" i="61"/>
  <c r="J1147" i="61"/>
  <c r="J1146" i="61"/>
  <c r="J1145" i="61"/>
  <c r="J1144" i="61"/>
  <c r="J1143" i="61"/>
  <c r="J1142" i="61"/>
  <c r="J1141" i="61"/>
  <c r="J1140" i="61"/>
  <c r="J1139" i="61"/>
  <c r="J1138" i="61"/>
  <c r="J1137" i="61"/>
  <c r="J1136" i="61"/>
  <c r="J1135" i="61"/>
  <c r="J1134" i="61"/>
  <c r="J1133" i="61"/>
  <c r="J1132" i="61"/>
  <c r="J1131" i="61"/>
  <c r="J1130" i="61"/>
  <c r="J1129" i="61"/>
  <c r="J1128" i="61"/>
  <c r="J1127" i="61"/>
  <c r="J1126" i="61"/>
  <c r="J1125" i="61"/>
  <c r="J1124" i="61"/>
  <c r="J1123" i="61"/>
  <c r="J1122" i="61"/>
  <c r="J1121" i="61"/>
  <c r="J1120" i="61"/>
  <c r="J1119" i="61"/>
  <c r="J1118" i="61"/>
  <c r="J1117" i="61"/>
  <c r="J1116" i="61"/>
  <c r="J1115" i="61"/>
  <c r="J1114" i="61"/>
  <c r="J1113" i="61"/>
  <c r="J1112" i="61"/>
  <c r="J1111" i="61"/>
  <c r="J1110" i="61"/>
  <c r="J1109" i="61"/>
  <c r="J1108" i="61"/>
  <c r="J1107" i="61"/>
  <c r="J1106" i="61"/>
  <c r="J1105" i="61"/>
  <c r="J1104" i="61"/>
  <c r="J1103" i="61"/>
  <c r="J1102" i="61"/>
  <c r="J1101" i="61"/>
  <c r="J1100" i="61"/>
  <c r="J1099" i="61"/>
  <c r="J1098" i="61"/>
  <c r="J1097" i="61"/>
  <c r="J1096" i="61"/>
  <c r="J1095" i="61"/>
  <c r="J1094" i="61"/>
  <c r="J1093" i="61"/>
  <c r="J1092" i="61"/>
  <c r="J1091" i="61"/>
  <c r="J1090" i="61"/>
  <c r="J1089" i="61"/>
  <c r="J1088" i="61"/>
  <c r="J1087" i="61"/>
  <c r="J1086" i="61"/>
  <c r="J1085" i="61"/>
  <c r="J1084" i="61"/>
  <c r="J1083" i="61"/>
  <c r="J1082" i="61"/>
  <c r="J1081" i="61"/>
  <c r="J1080" i="61"/>
  <c r="J1079" i="61"/>
  <c r="J1078" i="61"/>
  <c r="J1077" i="61"/>
  <c r="J1076" i="61"/>
  <c r="J1075" i="61"/>
  <c r="J1074" i="61"/>
  <c r="J1073" i="61"/>
  <c r="J1072" i="61"/>
  <c r="J1071" i="61"/>
  <c r="J1070" i="61"/>
  <c r="J1069" i="61"/>
  <c r="J1068" i="61"/>
  <c r="J1067" i="61"/>
  <c r="J1066" i="61"/>
  <c r="J1065" i="61"/>
  <c r="J1064" i="61"/>
  <c r="J1063" i="61"/>
  <c r="J1062" i="61"/>
  <c r="J1061" i="61"/>
  <c r="J1060" i="61"/>
  <c r="J1059" i="61"/>
  <c r="J1058" i="61"/>
  <c r="J1057" i="61"/>
  <c r="J1056" i="61"/>
  <c r="J1055" i="61"/>
  <c r="J1054" i="61"/>
  <c r="J1053" i="61"/>
  <c r="J1052" i="61"/>
  <c r="J1051" i="61"/>
  <c r="J1050" i="61"/>
  <c r="J1049" i="61"/>
  <c r="J1048" i="61"/>
  <c r="J1047" i="61"/>
  <c r="J1046" i="61"/>
  <c r="J1045" i="61"/>
  <c r="J1044" i="61"/>
  <c r="J1043" i="61"/>
  <c r="J1042" i="61"/>
  <c r="J1041" i="61"/>
  <c r="J1040" i="61"/>
  <c r="J1039" i="61"/>
  <c r="J1038" i="61"/>
  <c r="J1037" i="61"/>
  <c r="J1036" i="61"/>
  <c r="J1035" i="61"/>
  <c r="J1034" i="61"/>
  <c r="J1033" i="61"/>
  <c r="J1032" i="61"/>
  <c r="J1031" i="61"/>
  <c r="J1030" i="61"/>
  <c r="J1029" i="61"/>
  <c r="J1028" i="61"/>
  <c r="J1027" i="61"/>
  <c r="J1026" i="61"/>
  <c r="J1025" i="61"/>
  <c r="J1024" i="61"/>
  <c r="J1023" i="61"/>
  <c r="J1022" i="61"/>
  <c r="J1021" i="61"/>
  <c r="J1020" i="61"/>
  <c r="J1019" i="61"/>
  <c r="J1018" i="61"/>
  <c r="J1017" i="61"/>
  <c r="J1016" i="61"/>
  <c r="J1015" i="61"/>
  <c r="J1014" i="61"/>
  <c r="J1013" i="61"/>
  <c r="J1012" i="61"/>
  <c r="J1011" i="61"/>
  <c r="J1010" i="61"/>
  <c r="J1009" i="61"/>
  <c r="J1008" i="61"/>
  <c r="J1007" i="61"/>
  <c r="J1006" i="61"/>
  <c r="J1005" i="61"/>
  <c r="J1004" i="61"/>
  <c r="J1003" i="61"/>
  <c r="J1002" i="61"/>
  <c r="J1001" i="61"/>
  <c r="J1000" i="61"/>
  <c r="J999" i="61"/>
  <c r="J998" i="61"/>
  <c r="J997" i="61"/>
  <c r="J996" i="61"/>
  <c r="J995" i="61"/>
  <c r="J994" i="61"/>
  <c r="J993" i="61"/>
  <c r="J992" i="61"/>
  <c r="J991" i="61"/>
  <c r="J990" i="61"/>
  <c r="J989" i="61"/>
  <c r="J988" i="61"/>
  <c r="J987" i="61"/>
  <c r="J986" i="61"/>
  <c r="J985" i="61"/>
  <c r="J984" i="61"/>
  <c r="J983" i="61"/>
  <c r="J982" i="61"/>
  <c r="J981" i="61"/>
  <c r="J980" i="61"/>
  <c r="J979" i="61"/>
  <c r="J978" i="61"/>
  <c r="J977" i="61"/>
  <c r="J976" i="61"/>
  <c r="J975" i="61"/>
  <c r="J974" i="61"/>
  <c r="J973" i="61"/>
  <c r="J972" i="61"/>
  <c r="J971" i="61"/>
  <c r="J970" i="61"/>
  <c r="J969" i="61"/>
  <c r="J968" i="61"/>
  <c r="J967" i="61"/>
  <c r="J966" i="61"/>
  <c r="J965" i="61"/>
  <c r="J964" i="61"/>
  <c r="J963" i="61"/>
  <c r="J962" i="61"/>
  <c r="J961" i="61"/>
  <c r="J960" i="61"/>
  <c r="J959" i="61"/>
  <c r="J958" i="61"/>
  <c r="J957" i="61"/>
  <c r="J956" i="61"/>
  <c r="J955" i="61"/>
  <c r="J954" i="61"/>
  <c r="J953" i="61"/>
  <c r="J952" i="61"/>
  <c r="J951" i="61"/>
  <c r="J950" i="61"/>
  <c r="J949" i="61"/>
  <c r="J948" i="61"/>
  <c r="J947" i="61"/>
  <c r="J946" i="61"/>
  <c r="J945" i="61"/>
  <c r="J944" i="61"/>
  <c r="J943" i="61"/>
  <c r="J942" i="61"/>
  <c r="J941" i="61"/>
  <c r="J940" i="61"/>
  <c r="J939" i="61"/>
  <c r="J938" i="61"/>
  <c r="J937" i="61"/>
  <c r="J936" i="61"/>
  <c r="J935" i="61"/>
  <c r="J934" i="61"/>
  <c r="J933" i="61"/>
  <c r="J932" i="61"/>
  <c r="J931" i="61"/>
  <c r="J930" i="61"/>
  <c r="J929" i="61"/>
  <c r="J928" i="61"/>
  <c r="J927" i="61"/>
  <c r="J926" i="61"/>
  <c r="J925" i="61"/>
  <c r="J924" i="61"/>
  <c r="J923" i="61"/>
  <c r="J922" i="61"/>
  <c r="J921" i="61"/>
  <c r="J920" i="61"/>
  <c r="J919" i="61"/>
  <c r="J918" i="61"/>
  <c r="J917" i="61"/>
  <c r="J916" i="61"/>
  <c r="J915" i="61"/>
  <c r="J914" i="61"/>
  <c r="J913" i="61"/>
  <c r="J912" i="61"/>
  <c r="J911" i="61"/>
  <c r="J910" i="61"/>
  <c r="J909" i="61"/>
  <c r="J908" i="61"/>
  <c r="J907" i="61"/>
  <c r="J906" i="61"/>
  <c r="J905" i="61"/>
  <c r="J904" i="61"/>
  <c r="J903" i="61"/>
  <c r="J902" i="61"/>
  <c r="J901" i="61"/>
  <c r="J900" i="61"/>
  <c r="J899" i="61"/>
  <c r="J898" i="61"/>
  <c r="J897" i="61"/>
  <c r="J896" i="61"/>
  <c r="J895" i="61"/>
  <c r="J894" i="61"/>
  <c r="J893" i="61"/>
  <c r="J892" i="61"/>
  <c r="J891" i="61"/>
  <c r="J890" i="61"/>
  <c r="J889" i="61"/>
  <c r="J888" i="61"/>
  <c r="J887" i="61"/>
  <c r="J886" i="61"/>
  <c r="J885" i="61"/>
  <c r="J884" i="61"/>
  <c r="J883" i="61"/>
  <c r="J882" i="61"/>
  <c r="J881" i="61"/>
  <c r="J880" i="61"/>
  <c r="J879" i="61"/>
  <c r="J878" i="61"/>
  <c r="J877" i="61"/>
  <c r="J876" i="61"/>
  <c r="J875" i="61"/>
  <c r="J874" i="61"/>
  <c r="J873" i="61"/>
  <c r="J872" i="61"/>
  <c r="J871" i="61"/>
  <c r="J870" i="61"/>
  <c r="J869" i="61"/>
  <c r="J868" i="61"/>
  <c r="J867" i="61"/>
  <c r="J866" i="61"/>
  <c r="J865" i="61"/>
  <c r="J864" i="61"/>
  <c r="J863" i="61"/>
  <c r="J862" i="61"/>
  <c r="J861" i="61"/>
  <c r="J860" i="61"/>
  <c r="J859" i="61"/>
  <c r="J858" i="61"/>
  <c r="J857" i="61"/>
  <c r="J856" i="61"/>
  <c r="J855" i="61"/>
  <c r="J854" i="61"/>
  <c r="J853" i="61"/>
  <c r="J852" i="61"/>
  <c r="J851" i="61"/>
  <c r="J850" i="61"/>
  <c r="J849" i="61"/>
  <c r="J848" i="61"/>
  <c r="J847" i="61"/>
  <c r="J846" i="61"/>
  <c r="J845" i="61"/>
  <c r="J844" i="61"/>
  <c r="J843" i="61"/>
  <c r="J842" i="61"/>
  <c r="J841" i="61"/>
  <c r="J840" i="61"/>
  <c r="J839" i="61"/>
  <c r="J838" i="61"/>
  <c r="J837" i="61"/>
  <c r="J836" i="61"/>
  <c r="J835" i="61"/>
  <c r="J834" i="61"/>
  <c r="J833" i="61"/>
  <c r="J832" i="61"/>
  <c r="J831" i="61"/>
  <c r="J830" i="61"/>
  <c r="J829" i="61"/>
  <c r="J828" i="61"/>
  <c r="J827" i="61"/>
  <c r="J826" i="61"/>
  <c r="J825" i="61"/>
  <c r="J824" i="61"/>
  <c r="J823" i="61"/>
  <c r="J822" i="61"/>
  <c r="J821" i="61"/>
  <c r="J820" i="61"/>
  <c r="J819" i="61"/>
  <c r="J818" i="61"/>
  <c r="J817" i="61"/>
  <c r="J816" i="61"/>
  <c r="J815" i="61"/>
  <c r="J814" i="61"/>
  <c r="J813" i="61"/>
  <c r="J812" i="61"/>
  <c r="J811" i="61"/>
  <c r="J810" i="61"/>
  <c r="J809" i="61"/>
  <c r="J808" i="61"/>
  <c r="J807" i="61"/>
  <c r="J806" i="61"/>
  <c r="J805" i="61"/>
  <c r="J804" i="61"/>
  <c r="J803" i="61"/>
  <c r="J802" i="61"/>
  <c r="J801" i="61"/>
  <c r="J800" i="61"/>
  <c r="J799" i="61"/>
  <c r="J798" i="61"/>
  <c r="J797" i="61"/>
  <c r="J796" i="61"/>
  <c r="J795" i="61"/>
  <c r="J794" i="61"/>
  <c r="J793" i="61"/>
  <c r="J792" i="61"/>
  <c r="J791" i="61"/>
  <c r="J790" i="61"/>
  <c r="J789" i="61"/>
  <c r="J788" i="61"/>
  <c r="J787" i="61"/>
  <c r="J786" i="61"/>
  <c r="J785" i="61"/>
  <c r="J784" i="61"/>
  <c r="J783" i="61"/>
  <c r="J782" i="61"/>
  <c r="J781" i="61"/>
  <c r="J780" i="61"/>
  <c r="J779" i="61"/>
  <c r="J778" i="61"/>
  <c r="J777" i="61"/>
  <c r="J776" i="61"/>
  <c r="J775" i="61"/>
  <c r="J774" i="61"/>
  <c r="J773" i="61"/>
  <c r="J772" i="61"/>
  <c r="J771" i="61"/>
  <c r="J770" i="61"/>
  <c r="J769" i="61"/>
  <c r="J768" i="61"/>
  <c r="J767" i="61"/>
  <c r="J766" i="61"/>
  <c r="J765" i="61"/>
  <c r="J764" i="61"/>
  <c r="J763" i="61"/>
  <c r="J762" i="61"/>
  <c r="J761" i="61"/>
  <c r="J760" i="61"/>
  <c r="J759" i="61"/>
  <c r="J758" i="61"/>
  <c r="J757" i="61"/>
  <c r="J756" i="61"/>
  <c r="J755" i="61"/>
  <c r="J754" i="61"/>
  <c r="J753" i="61"/>
  <c r="J752" i="61"/>
  <c r="J751" i="61"/>
  <c r="J750" i="61"/>
  <c r="J749" i="61"/>
  <c r="J748" i="61"/>
  <c r="J747" i="61"/>
  <c r="J746" i="61"/>
  <c r="J745" i="61"/>
  <c r="J744" i="61"/>
  <c r="J743" i="61"/>
  <c r="J742" i="61"/>
  <c r="J741" i="61"/>
  <c r="J740" i="61"/>
  <c r="J739" i="61"/>
  <c r="J738" i="61"/>
  <c r="J737" i="61"/>
  <c r="J736" i="61"/>
  <c r="J735" i="61"/>
  <c r="J734" i="61"/>
  <c r="J733" i="61"/>
  <c r="J732" i="61"/>
  <c r="J731" i="61"/>
  <c r="J730" i="61"/>
  <c r="J729" i="61"/>
  <c r="J728" i="61"/>
  <c r="J727" i="61"/>
  <c r="J726" i="61"/>
  <c r="J725" i="61"/>
  <c r="J724" i="61"/>
  <c r="J723" i="61"/>
  <c r="J722" i="61"/>
  <c r="J721" i="61"/>
  <c r="J720" i="61"/>
  <c r="J719" i="61"/>
  <c r="J718" i="61"/>
  <c r="J717" i="61"/>
  <c r="J716" i="61"/>
  <c r="J715" i="61"/>
  <c r="J714" i="61"/>
  <c r="J713" i="61"/>
  <c r="J712" i="61"/>
  <c r="J711" i="61"/>
  <c r="J710" i="61"/>
  <c r="J709" i="61"/>
  <c r="J708" i="61"/>
  <c r="J707" i="61"/>
  <c r="J706" i="61"/>
  <c r="J705" i="61"/>
  <c r="J704" i="61"/>
  <c r="J703" i="61"/>
  <c r="J702" i="61"/>
  <c r="J701" i="61"/>
  <c r="J700" i="61"/>
  <c r="J699" i="61"/>
  <c r="J698" i="61"/>
  <c r="J697" i="61"/>
  <c r="J696" i="61"/>
  <c r="J695" i="61"/>
  <c r="J694" i="61"/>
  <c r="J693" i="61"/>
  <c r="J692" i="61"/>
  <c r="J691" i="61"/>
  <c r="J690" i="61"/>
  <c r="J689" i="61"/>
  <c r="J688" i="61"/>
  <c r="J687" i="61"/>
  <c r="J686" i="61"/>
  <c r="J685" i="61"/>
  <c r="J684" i="61"/>
  <c r="J683" i="61"/>
  <c r="J682" i="61"/>
  <c r="J681" i="61"/>
  <c r="J680" i="61"/>
  <c r="J679" i="61"/>
  <c r="J678" i="61"/>
  <c r="J677" i="61"/>
  <c r="J676" i="61"/>
  <c r="J675" i="61"/>
  <c r="J674" i="61"/>
  <c r="J673" i="61"/>
  <c r="J672" i="61"/>
  <c r="J671" i="61"/>
  <c r="J670" i="61"/>
  <c r="J669" i="61"/>
  <c r="J668" i="61"/>
  <c r="J667" i="61"/>
  <c r="J666" i="61"/>
  <c r="J665" i="61"/>
  <c r="J664" i="61"/>
  <c r="J663" i="61"/>
  <c r="J662" i="61"/>
  <c r="J661" i="61"/>
  <c r="J660" i="61"/>
  <c r="J659" i="61"/>
  <c r="J658" i="61"/>
  <c r="J657" i="61"/>
  <c r="J656" i="61"/>
  <c r="J655" i="61"/>
  <c r="J654" i="61"/>
  <c r="J653" i="61"/>
  <c r="J652" i="61"/>
  <c r="J651" i="61"/>
  <c r="J650" i="61"/>
  <c r="J649" i="61"/>
  <c r="J648" i="61"/>
  <c r="J647" i="61"/>
  <c r="J646" i="61"/>
  <c r="J645" i="61"/>
  <c r="J644" i="61"/>
  <c r="J643" i="61"/>
  <c r="J642" i="61"/>
  <c r="J641" i="61"/>
  <c r="J640" i="61"/>
  <c r="J639" i="61"/>
  <c r="J638" i="61"/>
  <c r="J637" i="61"/>
  <c r="J636" i="61"/>
  <c r="J635" i="61"/>
  <c r="J634" i="61"/>
  <c r="J633" i="61"/>
  <c r="J632" i="61"/>
  <c r="J631" i="61"/>
  <c r="J630" i="61"/>
  <c r="J629" i="61"/>
  <c r="J628" i="61"/>
  <c r="J627" i="61"/>
  <c r="J626" i="61"/>
  <c r="J625" i="61"/>
  <c r="J624" i="61"/>
  <c r="J623" i="61"/>
  <c r="J622" i="61"/>
  <c r="J621" i="61"/>
  <c r="J620" i="61"/>
  <c r="J619" i="61"/>
  <c r="J618" i="61"/>
  <c r="J617" i="61"/>
  <c r="J616" i="61"/>
  <c r="J615" i="61"/>
  <c r="J614" i="61"/>
  <c r="J613" i="61"/>
  <c r="J612" i="61"/>
  <c r="J611" i="61"/>
  <c r="J610" i="61"/>
  <c r="J609" i="61"/>
  <c r="J608" i="61"/>
  <c r="J607" i="61"/>
  <c r="J606" i="61"/>
  <c r="J605" i="61"/>
  <c r="J604" i="61"/>
  <c r="J603" i="61"/>
  <c r="J602" i="61"/>
  <c r="J601" i="61"/>
  <c r="J600" i="61"/>
  <c r="J599" i="61"/>
  <c r="J598" i="61"/>
  <c r="J597" i="61"/>
  <c r="J596" i="61"/>
  <c r="J595" i="61"/>
  <c r="J594" i="61"/>
  <c r="J593" i="61"/>
  <c r="J592" i="61"/>
  <c r="J591" i="61"/>
  <c r="J590" i="61"/>
  <c r="J589" i="61"/>
  <c r="J588" i="61"/>
  <c r="J587" i="61"/>
  <c r="J586" i="61"/>
  <c r="J585" i="61"/>
  <c r="J584" i="61"/>
  <c r="J583" i="61"/>
  <c r="J582" i="61"/>
  <c r="J581" i="61"/>
  <c r="J580" i="61"/>
  <c r="J579" i="61"/>
  <c r="J578" i="61"/>
  <c r="J577" i="61"/>
  <c r="J576" i="61"/>
  <c r="J575" i="61"/>
  <c r="J574" i="61"/>
  <c r="J573" i="61"/>
  <c r="J572" i="61"/>
  <c r="J571" i="61"/>
  <c r="J570" i="61"/>
  <c r="J569" i="61"/>
  <c r="J568" i="61"/>
  <c r="J567" i="61"/>
  <c r="J566" i="61"/>
  <c r="J565" i="61"/>
  <c r="J564" i="61"/>
  <c r="J563" i="61"/>
  <c r="J562" i="61"/>
  <c r="J561" i="61"/>
  <c r="J560" i="61"/>
  <c r="J559" i="61"/>
  <c r="J558" i="61"/>
  <c r="J557" i="61"/>
  <c r="J556" i="61"/>
  <c r="J555" i="61"/>
  <c r="J554" i="61"/>
  <c r="J553" i="61"/>
  <c r="J552" i="61"/>
  <c r="J551" i="61"/>
  <c r="J550" i="61"/>
  <c r="J549" i="61"/>
  <c r="J548" i="61"/>
  <c r="J547" i="61"/>
  <c r="J546" i="61"/>
  <c r="J545" i="61"/>
  <c r="J544" i="61"/>
  <c r="J543" i="61"/>
  <c r="J542" i="61"/>
  <c r="J541" i="61"/>
  <c r="J540" i="61"/>
  <c r="J539" i="61"/>
  <c r="J538" i="61"/>
  <c r="J537" i="61"/>
  <c r="J536" i="61"/>
  <c r="J535" i="61"/>
  <c r="J534" i="61"/>
  <c r="J533" i="61"/>
  <c r="J532" i="61"/>
  <c r="J531" i="61"/>
  <c r="J530" i="61"/>
  <c r="J529" i="61"/>
  <c r="J528" i="61"/>
  <c r="J527" i="61"/>
  <c r="J526" i="61"/>
  <c r="J525" i="61"/>
  <c r="J524" i="61"/>
  <c r="J523" i="61"/>
  <c r="J522" i="61"/>
  <c r="J521" i="61"/>
  <c r="J520" i="61"/>
  <c r="J519" i="61"/>
  <c r="J518" i="61"/>
  <c r="J517" i="61"/>
  <c r="J516" i="61"/>
  <c r="J515" i="61"/>
  <c r="J514" i="61"/>
  <c r="J513" i="61"/>
  <c r="J512" i="61"/>
  <c r="J511" i="61"/>
  <c r="J510" i="61"/>
  <c r="J509" i="61"/>
  <c r="J508" i="61"/>
  <c r="J507" i="61"/>
  <c r="J506" i="61"/>
  <c r="J505" i="61"/>
  <c r="J504" i="61"/>
  <c r="J503" i="61"/>
  <c r="J502" i="61"/>
  <c r="J501" i="61"/>
  <c r="J500" i="61"/>
  <c r="J499" i="61"/>
  <c r="J498" i="61"/>
  <c r="J497" i="61"/>
  <c r="J496" i="61"/>
  <c r="J495" i="61"/>
  <c r="J494" i="61"/>
  <c r="J493" i="61"/>
  <c r="J492" i="61"/>
  <c r="J491" i="61"/>
  <c r="J490" i="61"/>
  <c r="J489" i="61"/>
  <c r="J488" i="61"/>
  <c r="J487" i="61"/>
  <c r="J486" i="61"/>
  <c r="J485" i="61"/>
  <c r="J484" i="61"/>
  <c r="J483" i="61"/>
  <c r="J482" i="61"/>
  <c r="J481" i="61"/>
  <c r="J480" i="61"/>
  <c r="J479" i="61"/>
  <c r="J478" i="61"/>
  <c r="J477" i="61"/>
  <c r="J476" i="61"/>
  <c r="J475" i="61"/>
  <c r="J474" i="61"/>
  <c r="J473" i="61"/>
  <c r="J472" i="61"/>
  <c r="J471" i="61"/>
  <c r="J470" i="61"/>
  <c r="J469" i="61"/>
  <c r="J468" i="61"/>
  <c r="J467" i="61"/>
  <c r="J466" i="61"/>
  <c r="J465" i="61"/>
  <c r="J464" i="61"/>
  <c r="J463" i="61"/>
  <c r="J462" i="61"/>
  <c r="J461" i="61"/>
  <c r="J460" i="61"/>
  <c r="J459" i="61"/>
  <c r="J458" i="61"/>
  <c r="J457" i="61"/>
  <c r="J456" i="61"/>
  <c r="J455" i="61"/>
  <c r="J454" i="61"/>
  <c r="J453" i="61"/>
  <c r="J452" i="61"/>
  <c r="J451" i="61"/>
  <c r="J450" i="61"/>
  <c r="J449" i="61"/>
  <c r="J448" i="61"/>
  <c r="J447" i="61"/>
  <c r="J446" i="61"/>
  <c r="J445" i="61"/>
  <c r="J444" i="61"/>
  <c r="J443" i="61"/>
  <c r="J442" i="61"/>
  <c r="J441" i="61"/>
  <c r="J440" i="61"/>
  <c r="J439" i="61"/>
  <c r="J438" i="61"/>
  <c r="J437" i="61"/>
  <c r="J436" i="61"/>
  <c r="J435" i="61"/>
  <c r="J434" i="61"/>
  <c r="J433" i="61"/>
  <c r="J432" i="61"/>
  <c r="J431" i="61"/>
  <c r="J430" i="61"/>
  <c r="J429" i="61"/>
  <c r="J428" i="61"/>
  <c r="J427" i="61"/>
  <c r="J426" i="61"/>
  <c r="J425" i="61"/>
  <c r="J424" i="61"/>
  <c r="J423" i="61"/>
  <c r="J422" i="61"/>
  <c r="J421" i="61"/>
  <c r="J420" i="61"/>
  <c r="J419" i="61"/>
  <c r="J418" i="61"/>
  <c r="J417" i="61"/>
  <c r="J416" i="61"/>
  <c r="J415" i="61"/>
  <c r="J414" i="61"/>
  <c r="J413" i="61"/>
  <c r="J412" i="61"/>
  <c r="J411" i="61"/>
  <c r="J410" i="61"/>
  <c r="J409" i="61"/>
  <c r="J408" i="61"/>
  <c r="J407" i="61"/>
  <c r="J406" i="61"/>
  <c r="J405" i="61"/>
  <c r="J404" i="61"/>
  <c r="J403" i="61"/>
  <c r="J402" i="61"/>
  <c r="J401" i="61"/>
  <c r="J400" i="61"/>
  <c r="J399" i="61"/>
  <c r="J398" i="61"/>
  <c r="J397" i="61"/>
  <c r="J396" i="61"/>
  <c r="J395" i="61"/>
  <c r="J394" i="61"/>
  <c r="J393" i="61"/>
  <c r="J392" i="61"/>
  <c r="J391" i="61"/>
  <c r="J390" i="61"/>
  <c r="J389" i="61"/>
  <c r="J388" i="61"/>
  <c r="J387" i="61"/>
  <c r="J386" i="61"/>
  <c r="J385" i="61"/>
  <c r="J384" i="61"/>
  <c r="J383" i="61"/>
  <c r="J382" i="61"/>
  <c r="J381" i="61"/>
  <c r="J380" i="61"/>
  <c r="J379" i="61"/>
  <c r="J378" i="61"/>
  <c r="J377" i="61"/>
  <c r="J376" i="61"/>
  <c r="J375" i="61"/>
  <c r="J374" i="61"/>
  <c r="J373" i="61"/>
  <c r="J372" i="61"/>
  <c r="J371" i="61"/>
  <c r="J370" i="61"/>
  <c r="J369" i="61"/>
  <c r="J368" i="61"/>
  <c r="J367" i="61"/>
  <c r="J366" i="61"/>
  <c r="J365" i="61"/>
  <c r="J364" i="61"/>
  <c r="J363" i="61"/>
  <c r="J362" i="61"/>
  <c r="J361" i="61"/>
  <c r="J360" i="61"/>
  <c r="J359" i="61"/>
  <c r="J358" i="61"/>
  <c r="J357" i="61"/>
  <c r="J356" i="61"/>
  <c r="J355" i="61"/>
  <c r="J354" i="61"/>
  <c r="J353" i="61"/>
  <c r="J352" i="61"/>
  <c r="J351" i="61"/>
  <c r="J350" i="61"/>
  <c r="J349" i="61"/>
  <c r="J348" i="61"/>
  <c r="J347" i="61"/>
  <c r="J346" i="61"/>
  <c r="J345" i="61"/>
  <c r="J344" i="61"/>
  <c r="J343" i="61"/>
  <c r="J342" i="61"/>
  <c r="J341" i="61"/>
  <c r="J340" i="61"/>
  <c r="J339" i="61"/>
  <c r="J338" i="61"/>
  <c r="J337" i="61"/>
  <c r="J336" i="61"/>
  <c r="J335" i="61"/>
  <c r="J334" i="61"/>
  <c r="J333" i="61"/>
  <c r="J332" i="61"/>
  <c r="J331" i="61"/>
  <c r="J330" i="61"/>
  <c r="J329" i="61"/>
  <c r="J328" i="61"/>
  <c r="J327" i="61"/>
  <c r="J326" i="61"/>
  <c r="J325" i="61"/>
  <c r="J324" i="61"/>
  <c r="J323" i="61"/>
  <c r="J322" i="61"/>
  <c r="J321" i="61"/>
  <c r="J320" i="61"/>
  <c r="J319" i="61"/>
  <c r="J318" i="61"/>
  <c r="J317" i="61"/>
  <c r="J316" i="61"/>
  <c r="J315" i="61"/>
  <c r="J314" i="61"/>
  <c r="J313" i="61"/>
  <c r="J312" i="61"/>
  <c r="J311" i="61"/>
  <c r="J310" i="61"/>
  <c r="J309" i="61"/>
  <c r="J308" i="61"/>
  <c r="J307" i="61"/>
  <c r="J306" i="61"/>
  <c r="J305" i="61"/>
  <c r="J304" i="61"/>
  <c r="J303" i="61"/>
  <c r="J302" i="61"/>
  <c r="J301" i="61"/>
  <c r="J300" i="61"/>
  <c r="J299" i="61"/>
  <c r="J298" i="61"/>
  <c r="J297" i="61"/>
  <c r="J296" i="61"/>
  <c r="J295" i="61"/>
  <c r="J294" i="61"/>
  <c r="J293" i="61"/>
  <c r="J292" i="61"/>
  <c r="J291" i="61"/>
  <c r="J290" i="61"/>
  <c r="J289" i="61"/>
  <c r="J288" i="61"/>
  <c r="J287" i="61"/>
  <c r="J286" i="61"/>
  <c r="J285" i="61"/>
  <c r="J284" i="61"/>
  <c r="J283" i="61"/>
  <c r="J282" i="61"/>
  <c r="J281" i="61"/>
  <c r="J280" i="61"/>
  <c r="J279" i="61"/>
  <c r="J278" i="61"/>
  <c r="J277" i="61"/>
  <c r="J276" i="61"/>
  <c r="J275" i="61"/>
  <c r="J274" i="61"/>
  <c r="J273" i="61"/>
  <c r="J272" i="61"/>
  <c r="J271" i="61"/>
  <c r="J270" i="61"/>
  <c r="J269" i="61"/>
  <c r="J268" i="61"/>
  <c r="J267" i="61"/>
  <c r="J266" i="61"/>
  <c r="J265" i="61"/>
  <c r="J264" i="61"/>
  <c r="J263" i="61"/>
  <c r="J262" i="61"/>
  <c r="J261" i="61"/>
  <c r="J260" i="61"/>
  <c r="J259" i="61"/>
  <c r="J258" i="61"/>
  <c r="J257" i="61"/>
  <c r="J256" i="61"/>
  <c r="J255" i="61"/>
  <c r="J254" i="61"/>
  <c r="J253" i="61"/>
  <c r="J252" i="61"/>
  <c r="J251" i="61"/>
  <c r="J250" i="61"/>
  <c r="J249" i="61"/>
  <c r="J248" i="61"/>
  <c r="J247" i="61"/>
  <c r="J246" i="61"/>
  <c r="J245" i="61"/>
  <c r="J244" i="61"/>
  <c r="J243" i="61"/>
  <c r="J242" i="61"/>
  <c r="J241" i="61"/>
  <c r="J240" i="61"/>
  <c r="J239" i="61"/>
  <c r="J238" i="61"/>
  <c r="J237" i="61"/>
  <c r="J236" i="61"/>
  <c r="J235" i="61"/>
  <c r="J234" i="61"/>
  <c r="J233" i="61"/>
  <c r="J232" i="61"/>
  <c r="J231" i="61"/>
  <c r="J230" i="61"/>
  <c r="J229" i="61"/>
  <c r="J228" i="61"/>
  <c r="J227" i="61"/>
  <c r="J226" i="61"/>
  <c r="J225" i="61"/>
  <c r="J224" i="61"/>
  <c r="J223" i="61"/>
  <c r="J222" i="61"/>
  <c r="J221" i="61"/>
  <c r="J220" i="61"/>
  <c r="J219" i="61"/>
  <c r="J218" i="61"/>
  <c r="J217" i="61"/>
  <c r="J216" i="61"/>
  <c r="J215" i="61"/>
  <c r="J214" i="61"/>
  <c r="J213" i="61"/>
  <c r="J212" i="61"/>
  <c r="J211" i="61"/>
  <c r="J210" i="61"/>
  <c r="J209" i="61"/>
  <c r="J208" i="61"/>
  <c r="J207" i="61"/>
  <c r="J206" i="61"/>
  <c r="J205" i="61"/>
  <c r="J204" i="61"/>
  <c r="J203" i="61"/>
  <c r="J202" i="61"/>
  <c r="J201" i="61"/>
  <c r="J200" i="61"/>
  <c r="J199" i="61"/>
  <c r="J198" i="61"/>
  <c r="J197" i="61"/>
  <c r="J106" i="61"/>
  <c r="J105" i="61"/>
  <c r="J104" i="61"/>
  <c r="J103" i="61"/>
  <c r="J102" i="61"/>
  <c r="J101" i="61"/>
  <c r="J100" i="61"/>
  <c r="J99" i="61"/>
  <c r="J98" i="61"/>
  <c r="J97" i="61"/>
  <c r="J96" i="61"/>
  <c r="J95" i="61"/>
  <c r="J94" i="61"/>
  <c r="J93" i="61"/>
  <c r="J92" i="61"/>
  <c r="J91" i="61"/>
  <c r="J90" i="61"/>
  <c r="J89" i="61"/>
  <c r="J88" i="61"/>
  <c r="J87" i="61"/>
  <c r="J86" i="61"/>
  <c r="J85" i="61"/>
  <c r="A1" i="61"/>
  <c r="J40" i="33" l="1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J88" i="33"/>
  <c r="J89" i="33"/>
  <c r="J90" i="33"/>
  <c r="J91" i="33"/>
  <c r="J92" i="33"/>
  <c r="J93" i="33"/>
  <c r="J94" i="33"/>
  <c r="J95" i="33"/>
  <c r="J96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J200" i="33"/>
  <c r="J201" i="33"/>
  <c r="J202" i="33"/>
  <c r="J203" i="33"/>
  <c r="J204" i="33"/>
  <c r="J205" i="33"/>
  <c r="J206" i="33"/>
  <c r="J207" i="33"/>
  <c r="J208" i="33"/>
  <c r="J209" i="33"/>
  <c r="J210" i="33"/>
  <c r="J211" i="33"/>
  <c r="J212" i="33"/>
  <c r="J213" i="33"/>
  <c r="J214" i="33"/>
  <c r="J215" i="33"/>
  <c r="J216" i="33"/>
  <c r="J217" i="33"/>
  <c r="J218" i="33"/>
  <c r="J219" i="33"/>
  <c r="J220" i="33"/>
  <c r="J221" i="33"/>
  <c r="J222" i="33"/>
  <c r="J223" i="33"/>
  <c r="J224" i="33"/>
  <c r="J225" i="33"/>
  <c r="J226" i="33"/>
  <c r="J227" i="33"/>
  <c r="J228" i="33"/>
  <c r="J229" i="33"/>
  <c r="J230" i="33"/>
  <c r="J231" i="33"/>
  <c r="J232" i="33"/>
  <c r="J233" i="33"/>
  <c r="J234" i="33"/>
  <c r="J235" i="33"/>
  <c r="J236" i="33"/>
  <c r="J237" i="33"/>
  <c r="J238" i="33"/>
  <c r="J239" i="33"/>
  <c r="J240" i="33"/>
  <c r="J241" i="33"/>
  <c r="J242" i="33"/>
  <c r="J243" i="33"/>
  <c r="J244" i="33"/>
  <c r="J245" i="33"/>
  <c r="J246" i="33"/>
  <c r="J247" i="33"/>
  <c r="J248" i="33"/>
  <c r="J249" i="33"/>
  <c r="J250" i="33"/>
  <c r="J251" i="33"/>
  <c r="J252" i="33"/>
  <c r="J253" i="33"/>
  <c r="J254" i="33"/>
  <c r="J255" i="33"/>
  <c r="J256" i="33"/>
  <c r="J257" i="33"/>
  <c r="J258" i="33"/>
  <c r="J259" i="33"/>
  <c r="J260" i="33"/>
  <c r="J261" i="33"/>
  <c r="J262" i="33"/>
  <c r="J263" i="33"/>
  <c r="J264" i="33"/>
  <c r="J265" i="33"/>
  <c r="J266" i="33"/>
  <c r="J267" i="33"/>
  <c r="J268" i="33"/>
  <c r="J269" i="33"/>
  <c r="J270" i="33"/>
  <c r="J271" i="33"/>
  <c r="J272" i="33"/>
  <c r="J273" i="33"/>
  <c r="J274" i="33"/>
  <c r="J275" i="33"/>
  <c r="J276" i="33"/>
  <c r="J277" i="33"/>
  <c r="J278" i="33"/>
  <c r="J279" i="33"/>
  <c r="J280" i="33"/>
  <c r="J281" i="33"/>
  <c r="J282" i="33"/>
  <c r="J283" i="33"/>
  <c r="J284" i="33"/>
  <c r="J285" i="33"/>
  <c r="J286" i="33"/>
  <c r="J287" i="33"/>
  <c r="J288" i="33"/>
  <c r="J289" i="33"/>
  <c r="J290" i="33"/>
  <c r="J291" i="33"/>
  <c r="J292" i="33"/>
  <c r="J293" i="33"/>
  <c r="J294" i="33"/>
  <c r="J295" i="33"/>
  <c r="J296" i="33"/>
  <c r="J297" i="33"/>
  <c r="J298" i="33"/>
  <c r="J299" i="33"/>
  <c r="J300" i="33"/>
  <c r="J301" i="33"/>
  <c r="J302" i="33"/>
  <c r="J303" i="33"/>
  <c r="J304" i="33"/>
  <c r="J305" i="33"/>
  <c r="J306" i="33"/>
  <c r="J307" i="33"/>
  <c r="J308" i="33"/>
  <c r="J309" i="33"/>
  <c r="J310" i="33"/>
  <c r="J311" i="33"/>
  <c r="J312" i="33"/>
  <c r="J313" i="33"/>
  <c r="J314" i="33"/>
  <c r="J315" i="33"/>
  <c r="J316" i="33"/>
  <c r="J317" i="33"/>
  <c r="J318" i="33"/>
  <c r="J319" i="33"/>
  <c r="J320" i="33"/>
  <c r="J321" i="33"/>
  <c r="J322" i="33"/>
  <c r="J323" i="33"/>
  <c r="J324" i="33"/>
  <c r="J325" i="33"/>
  <c r="J326" i="33"/>
  <c r="J327" i="33"/>
  <c r="J328" i="33"/>
  <c r="J329" i="33"/>
  <c r="J330" i="33"/>
  <c r="J331" i="33"/>
  <c r="J332" i="33"/>
  <c r="J333" i="33"/>
  <c r="J334" i="33"/>
  <c r="J335" i="33"/>
  <c r="J336" i="33"/>
  <c r="J337" i="33"/>
  <c r="J338" i="33"/>
  <c r="J339" i="33"/>
  <c r="J340" i="33"/>
  <c r="J341" i="33"/>
  <c r="J342" i="33"/>
  <c r="J343" i="33"/>
  <c r="J344" i="33"/>
  <c r="J345" i="33"/>
  <c r="J346" i="33"/>
  <c r="J347" i="33"/>
  <c r="J348" i="33"/>
  <c r="J349" i="33"/>
  <c r="J350" i="33"/>
  <c r="J351" i="33"/>
  <c r="J352" i="33"/>
  <c r="J353" i="33"/>
  <c r="J354" i="33"/>
  <c r="J355" i="33"/>
  <c r="J356" i="33"/>
  <c r="J357" i="33"/>
  <c r="J358" i="33"/>
  <c r="J359" i="33"/>
  <c r="J360" i="33"/>
  <c r="J361" i="33"/>
  <c r="J362" i="33"/>
  <c r="J363" i="33"/>
  <c r="J364" i="33"/>
  <c r="J365" i="33"/>
  <c r="J366" i="33"/>
  <c r="J367" i="33"/>
  <c r="J368" i="33"/>
  <c r="J369" i="33"/>
  <c r="J370" i="33"/>
  <c r="J371" i="33"/>
  <c r="J372" i="33"/>
  <c r="J373" i="33"/>
  <c r="J374" i="33"/>
  <c r="J375" i="33"/>
  <c r="J376" i="33"/>
  <c r="J377" i="33"/>
  <c r="J378" i="33"/>
  <c r="J379" i="33"/>
  <c r="J380" i="33"/>
  <c r="J381" i="33"/>
  <c r="J382" i="33"/>
  <c r="J383" i="33"/>
  <c r="J384" i="33"/>
  <c r="J385" i="33"/>
  <c r="J386" i="33"/>
  <c r="J387" i="33"/>
  <c r="J388" i="33"/>
  <c r="J389" i="33"/>
  <c r="J390" i="33"/>
  <c r="J391" i="33"/>
  <c r="J392" i="33"/>
  <c r="J393" i="33"/>
  <c r="J394" i="33"/>
  <c r="J395" i="33"/>
  <c r="J396" i="33"/>
  <c r="J397" i="33"/>
  <c r="J398" i="33"/>
  <c r="J399" i="33"/>
  <c r="J400" i="33"/>
  <c r="J401" i="33"/>
  <c r="J402" i="33"/>
  <c r="J403" i="33"/>
  <c r="J404" i="33"/>
  <c r="J405" i="33"/>
  <c r="J406" i="33"/>
  <c r="J407" i="33"/>
  <c r="J408" i="33"/>
  <c r="J409" i="33"/>
  <c r="J410" i="33"/>
  <c r="J411" i="33"/>
  <c r="J412" i="33"/>
  <c r="J413" i="33"/>
  <c r="J414" i="33"/>
  <c r="J415" i="33"/>
  <c r="J416" i="33"/>
  <c r="J417" i="33"/>
  <c r="J418" i="33"/>
  <c r="J419" i="33"/>
  <c r="J420" i="33"/>
  <c r="J421" i="33"/>
  <c r="J422" i="33"/>
  <c r="J423" i="33"/>
  <c r="J424" i="33"/>
  <c r="J425" i="33"/>
  <c r="J426" i="33"/>
  <c r="J427" i="33"/>
  <c r="J428" i="33"/>
  <c r="J429" i="33"/>
  <c r="J430" i="33"/>
  <c r="J431" i="33"/>
  <c r="J432" i="33"/>
  <c r="J433" i="33"/>
  <c r="J434" i="33"/>
  <c r="J435" i="33"/>
  <c r="J436" i="33"/>
  <c r="J437" i="33"/>
  <c r="J438" i="33"/>
  <c r="J439" i="33"/>
  <c r="J440" i="33"/>
  <c r="J441" i="33"/>
  <c r="J442" i="33"/>
  <c r="J443" i="33"/>
  <c r="J444" i="33"/>
  <c r="J445" i="33"/>
  <c r="J446" i="33"/>
  <c r="J447" i="33"/>
  <c r="J448" i="33"/>
  <c r="J449" i="33"/>
  <c r="J450" i="33"/>
  <c r="J451" i="33"/>
  <c r="J452" i="33"/>
  <c r="J453" i="33"/>
  <c r="J454" i="33"/>
  <c r="J455" i="33"/>
  <c r="J456" i="33"/>
  <c r="J457" i="33"/>
  <c r="J458" i="33"/>
  <c r="J459" i="33"/>
  <c r="J460" i="33"/>
  <c r="J461" i="33"/>
  <c r="J462" i="33"/>
  <c r="J463" i="33"/>
  <c r="J464" i="33"/>
  <c r="J465" i="33"/>
  <c r="J466" i="33"/>
  <c r="J467" i="33"/>
  <c r="J468" i="33"/>
  <c r="J469" i="33"/>
  <c r="J470" i="33"/>
  <c r="J471" i="33"/>
  <c r="J472" i="33"/>
  <c r="J473" i="33"/>
  <c r="J474" i="33"/>
  <c r="J475" i="33"/>
  <c r="J476" i="33"/>
  <c r="J477" i="33"/>
  <c r="J478" i="33"/>
  <c r="J479" i="33"/>
  <c r="J480" i="33"/>
  <c r="J481" i="33"/>
  <c r="J482" i="33"/>
  <c r="J483" i="33"/>
  <c r="J484" i="33"/>
  <c r="J485" i="33"/>
  <c r="J486" i="33"/>
  <c r="J487" i="33"/>
  <c r="J488" i="33"/>
  <c r="J489" i="33"/>
  <c r="J490" i="33"/>
  <c r="J491" i="33"/>
  <c r="J492" i="33"/>
  <c r="J493" i="33"/>
  <c r="J494" i="33"/>
  <c r="J495" i="33"/>
  <c r="J496" i="33"/>
  <c r="J497" i="33"/>
  <c r="J498" i="33"/>
  <c r="J499" i="33"/>
  <c r="J500" i="33"/>
  <c r="J501" i="33"/>
  <c r="J502" i="33"/>
  <c r="J503" i="33"/>
  <c r="J504" i="33"/>
  <c r="J505" i="33"/>
  <c r="J506" i="33"/>
  <c r="J507" i="33"/>
  <c r="J508" i="33"/>
  <c r="J509" i="33"/>
  <c r="J510" i="33"/>
  <c r="J511" i="33"/>
  <c r="J512" i="33"/>
  <c r="J513" i="33"/>
  <c r="J514" i="33"/>
  <c r="J515" i="33"/>
  <c r="J516" i="33"/>
  <c r="J517" i="33"/>
  <c r="J518" i="33"/>
  <c r="J519" i="33"/>
  <c r="J520" i="33"/>
  <c r="J521" i="33"/>
  <c r="J522" i="33"/>
  <c r="J523" i="33"/>
  <c r="J524" i="33"/>
  <c r="J525" i="33"/>
  <c r="J526" i="33"/>
  <c r="J527" i="33"/>
  <c r="J528" i="33"/>
  <c r="J529" i="33"/>
  <c r="J530" i="33"/>
  <c r="J531" i="33"/>
  <c r="J532" i="33"/>
  <c r="J533" i="33"/>
  <c r="J534" i="33"/>
  <c r="J535" i="33"/>
  <c r="J536" i="33"/>
  <c r="J537" i="33"/>
  <c r="J538" i="33"/>
  <c r="J539" i="33"/>
  <c r="J540" i="33"/>
  <c r="J541" i="33"/>
  <c r="J542" i="33"/>
  <c r="J543" i="33"/>
  <c r="J544" i="33"/>
  <c r="J545" i="33"/>
  <c r="J546" i="33"/>
  <c r="J547" i="33"/>
  <c r="J548" i="33"/>
  <c r="J549" i="33"/>
  <c r="J550" i="33"/>
  <c r="J551" i="33"/>
  <c r="J552" i="33"/>
  <c r="J553" i="33"/>
  <c r="J554" i="33"/>
  <c r="J555" i="33"/>
  <c r="J556" i="33"/>
  <c r="J557" i="33"/>
  <c r="J558" i="33"/>
  <c r="J559" i="33"/>
  <c r="J560" i="33"/>
  <c r="J561" i="33"/>
  <c r="J562" i="33"/>
  <c r="J563" i="33"/>
  <c r="J564" i="33"/>
  <c r="J565" i="33"/>
  <c r="J566" i="33"/>
  <c r="J567" i="33"/>
  <c r="J568" i="33"/>
  <c r="J569" i="33"/>
  <c r="J570" i="33"/>
  <c r="J571" i="33"/>
  <c r="J572" i="33"/>
  <c r="J573" i="33"/>
  <c r="J574" i="33"/>
  <c r="J575" i="33"/>
  <c r="J576" i="33"/>
  <c r="J577" i="33"/>
  <c r="J578" i="33"/>
  <c r="J579" i="33"/>
  <c r="J580" i="33"/>
  <c r="J581" i="33"/>
  <c r="J582" i="33"/>
  <c r="J583" i="33"/>
  <c r="J584" i="33"/>
  <c r="J585" i="33"/>
  <c r="J586" i="33"/>
  <c r="J587" i="33"/>
  <c r="J588" i="33"/>
  <c r="J589" i="33"/>
  <c r="J590" i="33"/>
  <c r="J591" i="33"/>
  <c r="J592" i="33"/>
  <c r="J593" i="33"/>
  <c r="J594" i="33"/>
  <c r="J595" i="33"/>
  <c r="J596" i="33"/>
  <c r="J597" i="33"/>
  <c r="J598" i="33"/>
  <c r="J599" i="33"/>
  <c r="J600" i="33"/>
  <c r="J601" i="33"/>
  <c r="J602" i="33"/>
  <c r="J603" i="33"/>
  <c r="J604" i="33"/>
  <c r="J605" i="33"/>
  <c r="J606" i="33"/>
  <c r="J607" i="33"/>
  <c r="J608" i="33"/>
  <c r="J609" i="33"/>
  <c r="J610" i="33"/>
  <c r="J611" i="33"/>
  <c r="J612" i="33"/>
  <c r="J613" i="33"/>
  <c r="J614" i="33"/>
  <c r="J615" i="33"/>
  <c r="J616" i="33"/>
  <c r="J617" i="33"/>
  <c r="J618" i="33"/>
  <c r="J619" i="33"/>
  <c r="J620" i="33"/>
  <c r="J621" i="33"/>
  <c r="J622" i="33"/>
  <c r="J623" i="33"/>
  <c r="J624" i="33"/>
  <c r="J625" i="33"/>
  <c r="J626" i="33"/>
  <c r="J627" i="33"/>
  <c r="J628" i="33"/>
  <c r="J629" i="33"/>
  <c r="J630" i="33"/>
  <c r="J631" i="33"/>
  <c r="J632" i="33"/>
  <c r="J633" i="33"/>
  <c r="J634" i="33"/>
  <c r="J635" i="33"/>
  <c r="J636" i="33"/>
  <c r="J637" i="33"/>
  <c r="J638" i="33"/>
  <c r="J639" i="33"/>
  <c r="J640" i="33"/>
  <c r="J641" i="33"/>
  <c r="J642" i="33"/>
  <c r="J643" i="33"/>
  <c r="J644" i="33"/>
  <c r="J645" i="33"/>
  <c r="J646" i="33"/>
  <c r="J647" i="33"/>
  <c r="J648" i="33"/>
  <c r="J649" i="33"/>
  <c r="J650" i="33"/>
  <c r="J651" i="33"/>
  <c r="J652" i="33"/>
  <c r="J653" i="33"/>
  <c r="J654" i="33"/>
  <c r="J655" i="33"/>
  <c r="J656" i="33"/>
  <c r="J657" i="33"/>
  <c r="J658" i="33"/>
  <c r="J659" i="33"/>
  <c r="J660" i="33"/>
  <c r="J661" i="33"/>
  <c r="J662" i="33"/>
  <c r="J663" i="33"/>
  <c r="J664" i="33"/>
  <c r="J665" i="33"/>
  <c r="J666" i="33"/>
  <c r="J667" i="33"/>
  <c r="J668" i="33"/>
  <c r="J669" i="33"/>
  <c r="J670" i="33"/>
  <c r="J671" i="33"/>
  <c r="J672" i="33"/>
  <c r="J673" i="33"/>
  <c r="J674" i="33"/>
  <c r="J675" i="33"/>
  <c r="J676" i="33"/>
  <c r="J677" i="33"/>
  <c r="J678" i="33"/>
  <c r="J679" i="33"/>
  <c r="J680" i="33"/>
  <c r="J681" i="33"/>
  <c r="J682" i="33"/>
  <c r="J683" i="33"/>
  <c r="J684" i="33"/>
  <c r="J685" i="33"/>
  <c r="J686" i="33"/>
  <c r="J687" i="33"/>
  <c r="J688" i="33"/>
  <c r="J689" i="33"/>
  <c r="J690" i="33"/>
  <c r="J691" i="33"/>
  <c r="J692" i="33"/>
  <c r="J693" i="33"/>
  <c r="J694" i="33"/>
  <c r="J695" i="33"/>
  <c r="J696" i="33"/>
  <c r="J697" i="33"/>
  <c r="J698" i="33"/>
  <c r="J699" i="33"/>
  <c r="J700" i="33"/>
  <c r="J701" i="33"/>
  <c r="J702" i="33"/>
  <c r="J703" i="33"/>
  <c r="J704" i="33"/>
  <c r="J705" i="33"/>
  <c r="J706" i="33"/>
  <c r="J707" i="33"/>
  <c r="J708" i="33"/>
  <c r="J709" i="33"/>
  <c r="J710" i="33"/>
  <c r="J711" i="33"/>
  <c r="J712" i="33"/>
  <c r="J713" i="33"/>
  <c r="J714" i="33"/>
  <c r="J715" i="33"/>
  <c r="J716" i="33"/>
  <c r="J717" i="33"/>
  <c r="J718" i="33"/>
  <c r="J719" i="33"/>
  <c r="J720" i="33"/>
  <c r="J721" i="33"/>
  <c r="J722" i="33"/>
  <c r="J723" i="33"/>
  <c r="J724" i="33"/>
  <c r="J725" i="33"/>
  <c r="J726" i="33"/>
  <c r="J727" i="33"/>
  <c r="J728" i="33"/>
  <c r="J729" i="33"/>
  <c r="J730" i="33"/>
  <c r="J731" i="33"/>
  <c r="J732" i="33"/>
  <c r="J733" i="33"/>
  <c r="J734" i="33"/>
  <c r="J735" i="33"/>
  <c r="J736" i="33"/>
  <c r="J737" i="33"/>
  <c r="J738" i="33"/>
  <c r="J739" i="33"/>
  <c r="J740" i="33"/>
  <c r="J741" i="33"/>
  <c r="J742" i="33"/>
  <c r="J743" i="33"/>
  <c r="J744" i="33"/>
  <c r="J745" i="33"/>
  <c r="J746" i="33"/>
  <c r="J747" i="33"/>
  <c r="J748" i="33"/>
  <c r="J749" i="33"/>
  <c r="J750" i="33"/>
  <c r="J751" i="33"/>
  <c r="J752" i="33"/>
  <c r="J753" i="33"/>
  <c r="J754" i="33"/>
  <c r="J755" i="33"/>
  <c r="J756" i="33"/>
  <c r="J757" i="33"/>
  <c r="J758" i="33"/>
  <c r="J759" i="33"/>
  <c r="J760" i="33"/>
  <c r="J761" i="33"/>
  <c r="J762" i="33"/>
  <c r="J763" i="33"/>
  <c r="J764" i="33"/>
  <c r="J765" i="33"/>
  <c r="J766" i="33"/>
  <c r="J767" i="33"/>
  <c r="J768" i="33"/>
  <c r="J769" i="33"/>
  <c r="J770" i="33"/>
  <c r="J771" i="33"/>
  <c r="J772" i="33"/>
  <c r="J773" i="33"/>
  <c r="J774" i="33"/>
  <c r="J775" i="33"/>
  <c r="J776" i="33"/>
  <c r="J777" i="33"/>
  <c r="J778" i="33"/>
  <c r="J779" i="33"/>
  <c r="J780" i="33"/>
  <c r="J781" i="33"/>
  <c r="J782" i="33"/>
  <c r="J783" i="33"/>
  <c r="J784" i="33"/>
  <c r="J785" i="33"/>
  <c r="J786" i="33"/>
  <c r="J787" i="33"/>
  <c r="J788" i="33"/>
  <c r="J789" i="33"/>
  <c r="J790" i="33"/>
  <c r="J791" i="33"/>
  <c r="J792" i="33"/>
  <c r="J793" i="33"/>
  <c r="J794" i="33"/>
  <c r="J795" i="33"/>
  <c r="J796" i="33"/>
  <c r="J797" i="33"/>
  <c r="J798" i="33"/>
  <c r="J799" i="33"/>
  <c r="J800" i="33"/>
  <c r="J801" i="33"/>
  <c r="J802" i="33"/>
  <c r="J803" i="33"/>
  <c r="J804" i="33"/>
  <c r="J805" i="33"/>
  <c r="J806" i="33"/>
  <c r="J807" i="33"/>
  <c r="J808" i="33"/>
  <c r="J809" i="33"/>
  <c r="J810" i="33"/>
  <c r="J811" i="33"/>
  <c r="J812" i="33"/>
  <c r="J813" i="33"/>
  <c r="J814" i="33"/>
  <c r="J815" i="33"/>
  <c r="J816" i="33"/>
  <c r="J817" i="33"/>
  <c r="J818" i="33"/>
  <c r="J819" i="33"/>
  <c r="J820" i="33"/>
  <c r="J821" i="33"/>
  <c r="J822" i="33"/>
  <c r="J823" i="33"/>
  <c r="J824" i="33"/>
  <c r="J825" i="33"/>
  <c r="J826" i="33"/>
  <c r="J827" i="33"/>
  <c r="J828" i="33"/>
  <c r="J829" i="33"/>
  <c r="J830" i="33"/>
  <c r="J831" i="33"/>
  <c r="J832" i="33"/>
  <c r="J833" i="33"/>
  <c r="J834" i="33"/>
  <c r="J835" i="33"/>
  <c r="J836" i="33"/>
  <c r="J837" i="33"/>
  <c r="J838" i="33"/>
  <c r="J839" i="33"/>
  <c r="J840" i="33"/>
  <c r="J841" i="33"/>
  <c r="J842" i="33"/>
  <c r="J843" i="33"/>
  <c r="J844" i="33"/>
  <c r="J845" i="33"/>
  <c r="J846" i="33"/>
  <c r="J847" i="33"/>
  <c r="J848" i="33"/>
  <c r="J849" i="33"/>
  <c r="J850" i="33"/>
  <c r="J851" i="33"/>
  <c r="J852" i="33"/>
  <c r="J853" i="33"/>
  <c r="J854" i="33"/>
  <c r="J855" i="33"/>
  <c r="J856" i="33"/>
  <c r="J857" i="33"/>
  <c r="J858" i="33"/>
  <c r="J859" i="33"/>
  <c r="J860" i="33"/>
  <c r="J861" i="33"/>
  <c r="J862" i="33"/>
  <c r="J863" i="33"/>
  <c r="J864" i="33"/>
  <c r="J865" i="33"/>
  <c r="J866" i="33"/>
  <c r="J867" i="33"/>
  <c r="J868" i="33"/>
  <c r="J869" i="33"/>
  <c r="J870" i="33"/>
  <c r="J871" i="33"/>
  <c r="J872" i="33"/>
  <c r="J873" i="33"/>
  <c r="J874" i="33"/>
  <c r="J875" i="33"/>
  <c r="J876" i="33"/>
  <c r="J877" i="33"/>
  <c r="J878" i="33"/>
  <c r="J879" i="33"/>
  <c r="J880" i="33"/>
  <c r="J881" i="33"/>
  <c r="J882" i="33"/>
  <c r="J883" i="33"/>
  <c r="J884" i="33"/>
  <c r="J885" i="33"/>
  <c r="J886" i="33"/>
  <c r="J887" i="33"/>
  <c r="J888" i="33"/>
  <c r="J889" i="33"/>
  <c r="J890" i="33"/>
  <c r="J891" i="33"/>
  <c r="J892" i="33"/>
  <c r="J893" i="33"/>
  <c r="J894" i="33"/>
  <c r="J895" i="33"/>
  <c r="J896" i="33"/>
  <c r="J897" i="33"/>
  <c r="J898" i="33"/>
  <c r="J899" i="33"/>
  <c r="J900" i="33"/>
  <c r="J901" i="33"/>
  <c r="J902" i="33"/>
  <c r="J903" i="33"/>
  <c r="J904" i="33"/>
  <c r="J905" i="33"/>
  <c r="J906" i="33"/>
  <c r="J907" i="33"/>
  <c r="J908" i="33"/>
  <c r="J909" i="33"/>
  <c r="J910" i="33"/>
  <c r="J911" i="33"/>
  <c r="J912" i="33"/>
  <c r="J913" i="33"/>
  <c r="J914" i="33"/>
  <c r="J915" i="33"/>
  <c r="J916" i="33"/>
  <c r="J917" i="33"/>
  <c r="J918" i="33"/>
  <c r="J919" i="33"/>
  <c r="J920" i="33"/>
  <c r="J921" i="33"/>
  <c r="J922" i="33"/>
  <c r="J923" i="33"/>
  <c r="J924" i="33"/>
  <c r="J925" i="33"/>
  <c r="J926" i="33"/>
  <c r="J927" i="33"/>
  <c r="J928" i="33"/>
  <c r="J929" i="33"/>
  <c r="J930" i="33"/>
  <c r="J931" i="33"/>
  <c r="J932" i="33"/>
  <c r="J933" i="33"/>
  <c r="J934" i="33"/>
  <c r="J935" i="33"/>
  <c r="J936" i="33"/>
  <c r="J937" i="33"/>
  <c r="J938" i="33"/>
  <c r="J939" i="33"/>
  <c r="J940" i="33"/>
  <c r="J941" i="33"/>
  <c r="J942" i="33"/>
  <c r="J943" i="33"/>
  <c r="J944" i="33"/>
  <c r="J945" i="33"/>
  <c r="J946" i="33"/>
  <c r="J947" i="33"/>
  <c r="J948" i="33"/>
  <c r="J949" i="33"/>
  <c r="J950" i="33"/>
  <c r="J951" i="33"/>
  <c r="J952" i="33"/>
  <c r="J953" i="33"/>
  <c r="J954" i="33"/>
  <c r="J955" i="33"/>
  <c r="J956" i="33"/>
  <c r="J957" i="33"/>
  <c r="J958" i="33"/>
  <c r="J959" i="33"/>
  <c r="J960" i="33"/>
  <c r="J961" i="33"/>
  <c r="J962" i="33"/>
  <c r="J963" i="33"/>
  <c r="J964" i="33"/>
  <c r="J965" i="33"/>
  <c r="J966" i="33"/>
  <c r="J967" i="33"/>
  <c r="J968" i="33"/>
  <c r="J969" i="33"/>
  <c r="J970" i="33"/>
  <c r="J971" i="33"/>
  <c r="J972" i="33"/>
  <c r="J973" i="33"/>
  <c r="J974" i="33"/>
  <c r="J975" i="33"/>
  <c r="J976" i="33"/>
  <c r="J977" i="33"/>
  <c r="J978" i="33"/>
  <c r="J979" i="33"/>
  <c r="J980" i="33"/>
  <c r="J981" i="33"/>
  <c r="J982" i="33"/>
  <c r="J983" i="33"/>
  <c r="J984" i="33"/>
  <c r="J985" i="33"/>
  <c r="J986" i="33"/>
  <c r="J987" i="33"/>
  <c r="J988" i="33"/>
  <c r="J989" i="33"/>
  <c r="J990" i="33"/>
  <c r="J991" i="33"/>
  <c r="J992" i="33"/>
  <c r="J993" i="33"/>
  <c r="J994" i="33"/>
  <c r="J995" i="33"/>
  <c r="J996" i="33"/>
  <c r="J997" i="33"/>
  <c r="J998" i="33"/>
  <c r="J999" i="33"/>
  <c r="J1000" i="33"/>
  <c r="J1001" i="33"/>
  <c r="J1002" i="33"/>
  <c r="J1003" i="33"/>
  <c r="J1004" i="33"/>
  <c r="J1005" i="33"/>
  <c r="J1006" i="33"/>
  <c r="J1007" i="33"/>
  <c r="J1008" i="33"/>
  <c r="J1009" i="33"/>
  <c r="J1010" i="33"/>
  <c r="J1011" i="33"/>
  <c r="J1012" i="33"/>
  <c r="J1013" i="33"/>
  <c r="J1014" i="33"/>
  <c r="J1015" i="33"/>
  <c r="J1016" i="33"/>
  <c r="J1017" i="33"/>
  <c r="J1018" i="33"/>
  <c r="J1019" i="33"/>
  <c r="J1020" i="33"/>
  <c r="J1021" i="33"/>
  <c r="J1022" i="33"/>
  <c r="J1023" i="33"/>
  <c r="J1024" i="33"/>
  <c r="J1025" i="33"/>
  <c r="J1026" i="33"/>
  <c r="J1027" i="33"/>
  <c r="J1028" i="33"/>
  <c r="J1029" i="33"/>
  <c r="J1030" i="33"/>
  <c r="J1031" i="33"/>
  <c r="J1032" i="33"/>
  <c r="J1033" i="33"/>
  <c r="J1034" i="33"/>
  <c r="J1035" i="33"/>
  <c r="J1036" i="33"/>
  <c r="J1037" i="33"/>
  <c r="J1038" i="33"/>
  <c r="J1039" i="33"/>
  <c r="J1040" i="33"/>
  <c r="J1041" i="33"/>
  <c r="J1042" i="33"/>
  <c r="J1043" i="33"/>
  <c r="J1044" i="33"/>
  <c r="J1045" i="33"/>
  <c r="J1046" i="33"/>
  <c r="J1047" i="33"/>
  <c r="J1048" i="33"/>
  <c r="J1049" i="33"/>
  <c r="J1050" i="33"/>
  <c r="J1051" i="33"/>
  <c r="J1052" i="33"/>
  <c r="J1053" i="33"/>
  <c r="J1054" i="33"/>
  <c r="J1055" i="33"/>
  <c r="J1056" i="33"/>
  <c r="J1057" i="33"/>
  <c r="J1058" i="33"/>
  <c r="J1059" i="33"/>
  <c r="J1060" i="33"/>
  <c r="J1061" i="33"/>
  <c r="J1062" i="33"/>
  <c r="J1063" i="33"/>
  <c r="J1064" i="33"/>
  <c r="J1065" i="33"/>
  <c r="J1066" i="33"/>
  <c r="J1067" i="33"/>
  <c r="J1068" i="33"/>
  <c r="J1069" i="33"/>
  <c r="J1070" i="33"/>
  <c r="J1071" i="33"/>
  <c r="J1072" i="33"/>
  <c r="J1073" i="33"/>
  <c r="J1074" i="33"/>
  <c r="J1075" i="33"/>
  <c r="J1076" i="33"/>
  <c r="J1077" i="33"/>
  <c r="J1078" i="33"/>
  <c r="J1079" i="33"/>
  <c r="J1080" i="33"/>
  <c r="J1081" i="33"/>
  <c r="J1082" i="33"/>
  <c r="J1083" i="33"/>
  <c r="J1084" i="33"/>
  <c r="J1085" i="33"/>
  <c r="J1086" i="33"/>
  <c r="J1087" i="33"/>
  <c r="J1088" i="33"/>
  <c r="J1089" i="33"/>
  <c r="J1090" i="33"/>
  <c r="J1091" i="33"/>
  <c r="J1092" i="33"/>
  <c r="J1093" i="33"/>
  <c r="J1094" i="33"/>
  <c r="J1095" i="33"/>
  <c r="J1096" i="33"/>
  <c r="J1097" i="33"/>
  <c r="J1098" i="33"/>
  <c r="J1099" i="33"/>
  <c r="J1100" i="33"/>
  <c r="J1101" i="33"/>
  <c r="J1102" i="33"/>
  <c r="J1103" i="33"/>
  <c r="J1104" i="33"/>
  <c r="J1105" i="33"/>
  <c r="J1106" i="33"/>
  <c r="J1107" i="33"/>
  <c r="J1108" i="33"/>
  <c r="J1109" i="33"/>
  <c r="J1110" i="33"/>
  <c r="J1111" i="33"/>
  <c r="J1112" i="33"/>
  <c r="J1113" i="33"/>
  <c r="J1114" i="33"/>
  <c r="J1115" i="33"/>
  <c r="J1116" i="33"/>
  <c r="J1117" i="33"/>
  <c r="J1118" i="33"/>
  <c r="J1119" i="33"/>
  <c r="J1120" i="33"/>
  <c r="J1121" i="33"/>
  <c r="J1122" i="33"/>
  <c r="J1123" i="33"/>
  <c r="J1124" i="33"/>
  <c r="J1125" i="33"/>
  <c r="J1126" i="33"/>
  <c r="J1127" i="33"/>
  <c r="J1128" i="33"/>
  <c r="J1129" i="33"/>
  <c r="J1130" i="33"/>
  <c r="J1131" i="33"/>
  <c r="J1132" i="33"/>
  <c r="J1133" i="33"/>
  <c r="J1134" i="33"/>
  <c r="J1135" i="33"/>
  <c r="J1136" i="33"/>
  <c r="J1137" i="33"/>
  <c r="J1138" i="33"/>
  <c r="J1139" i="33"/>
  <c r="J1140" i="33"/>
  <c r="J1141" i="33"/>
  <c r="J1142" i="33"/>
  <c r="J1143" i="33"/>
  <c r="J1144" i="33"/>
  <c r="J1145" i="33"/>
  <c r="J1146" i="33"/>
  <c r="J1147" i="33"/>
  <c r="J1148" i="33"/>
  <c r="J1149" i="33"/>
  <c r="J1150" i="33"/>
  <c r="J1151" i="33"/>
  <c r="J1152" i="33"/>
  <c r="J1153" i="33"/>
  <c r="J1154" i="33"/>
  <c r="J1155" i="33"/>
  <c r="J1156" i="33"/>
  <c r="J1157" i="33"/>
  <c r="J1158" i="33"/>
  <c r="J1159" i="33"/>
  <c r="J1160" i="33"/>
  <c r="J1161" i="33"/>
  <c r="J1162" i="33"/>
  <c r="J1163" i="33"/>
  <c r="J1164" i="33"/>
  <c r="J1165" i="33"/>
  <c r="J1166" i="33"/>
  <c r="J1167" i="33"/>
  <c r="J1168" i="33"/>
  <c r="J1169" i="33"/>
  <c r="J1170" i="33"/>
  <c r="J1171" i="33"/>
  <c r="J1172" i="33"/>
  <c r="J1173" i="33"/>
  <c r="J1174" i="33"/>
  <c r="J1175" i="33"/>
  <c r="J1176" i="33"/>
  <c r="J1177" i="33"/>
  <c r="J1178" i="33"/>
  <c r="J1179" i="33"/>
  <c r="J1180" i="33"/>
  <c r="J1181" i="33"/>
  <c r="J1182" i="33"/>
  <c r="J1183" i="33"/>
  <c r="J1184" i="33"/>
  <c r="J1185" i="33"/>
  <c r="J1186" i="33"/>
  <c r="J1187" i="33"/>
  <c r="J1188" i="33"/>
  <c r="J1189" i="33"/>
  <c r="J1190" i="33"/>
  <c r="J1191" i="33"/>
  <c r="J1192" i="33"/>
  <c r="J1193" i="33"/>
  <c r="J1194" i="33"/>
  <c r="J1195" i="33"/>
  <c r="J1196" i="33"/>
  <c r="J1197" i="33"/>
  <c r="J1198" i="33"/>
  <c r="J1199" i="33"/>
  <c r="J1200" i="33"/>
  <c r="J1201" i="33"/>
  <c r="J1202" i="33"/>
  <c r="J1203" i="33"/>
  <c r="J1204" i="33"/>
  <c r="J1205" i="33"/>
  <c r="J1206" i="33"/>
  <c r="J1207" i="33"/>
  <c r="J1208" i="33"/>
  <c r="J1209" i="33"/>
  <c r="J1210" i="33"/>
  <c r="J1211" i="33"/>
  <c r="J1212" i="33"/>
  <c r="J1213" i="33"/>
  <c r="J1214" i="33"/>
  <c r="J1215" i="33"/>
  <c r="J1216" i="33"/>
  <c r="J1217" i="33"/>
  <c r="J1218" i="33"/>
  <c r="J1219" i="33"/>
  <c r="J1220" i="33"/>
  <c r="J1221" i="33"/>
  <c r="J1222" i="33"/>
  <c r="J1223" i="33"/>
  <c r="J1224" i="33"/>
  <c r="J1225" i="33"/>
  <c r="J1226" i="33"/>
  <c r="J1227" i="33"/>
  <c r="J1228" i="33"/>
  <c r="J1229" i="33"/>
  <c r="J1230" i="33"/>
  <c r="J1231" i="33"/>
  <c r="J1232" i="33"/>
  <c r="J1233" i="33"/>
  <c r="J1234" i="33"/>
  <c r="J1235" i="33"/>
  <c r="J1236" i="33"/>
  <c r="J1237" i="33"/>
  <c r="J1238" i="33"/>
  <c r="J1239" i="33"/>
  <c r="J1240" i="33"/>
  <c r="J1241" i="33"/>
  <c r="J1242" i="33"/>
  <c r="J1243" i="33"/>
  <c r="J1244" i="33"/>
  <c r="J1245" i="33"/>
  <c r="J1246" i="33"/>
  <c r="J1247" i="33"/>
  <c r="J1248" i="33"/>
  <c r="J1249" i="33"/>
  <c r="J1250" i="33"/>
  <c r="J1251" i="33"/>
  <c r="J1252" i="33"/>
  <c r="J1253" i="33"/>
  <c r="J1254" i="33"/>
  <c r="J1255" i="33"/>
  <c r="J1256" i="33"/>
  <c r="J1257" i="33"/>
  <c r="J1258" i="33"/>
  <c r="J1259" i="33"/>
  <c r="J1260" i="33"/>
  <c r="J1261" i="33"/>
  <c r="J1262" i="33"/>
  <c r="J1263" i="33"/>
  <c r="J1264" i="33"/>
  <c r="J1265" i="33"/>
  <c r="J1266" i="33"/>
  <c r="J1267" i="33"/>
  <c r="J1268" i="33"/>
  <c r="J1269" i="33"/>
  <c r="J1270" i="33"/>
  <c r="J1271" i="33"/>
  <c r="J1272" i="33"/>
  <c r="J1273" i="33"/>
  <c r="J1274" i="33"/>
  <c r="J1275" i="33"/>
  <c r="J1276" i="33"/>
  <c r="J1277" i="33"/>
  <c r="J1278" i="33"/>
  <c r="J1279" i="33"/>
  <c r="J1280" i="33"/>
  <c r="J1281" i="33"/>
  <c r="J1282" i="33"/>
  <c r="J1283" i="33"/>
  <c r="J1284" i="33"/>
  <c r="J1285" i="33"/>
  <c r="J1286" i="33"/>
  <c r="J1287" i="33"/>
  <c r="J1288" i="33"/>
  <c r="J1289" i="33"/>
  <c r="J1290" i="33"/>
  <c r="J1291" i="33"/>
  <c r="J1292" i="33"/>
  <c r="J1293" i="33"/>
  <c r="J1294" i="33"/>
  <c r="J1295" i="33"/>
  <c r="J1296" i="33"/>
  <c r="J1297" i="33"/>
  <c r="J1298" i="33"/>
  <c r="J1299" i="33"/>
  <c r="J1300" i="33"/>
  <c r="J1301" i="33"/>
  <c r="J1302" i="33"/>
  <c r="J1303" i="33"/>
  <c r="J1304" i="33"/>
  <c r="J1305" i="33"/>
  <c r="J1306" i="33"/>
  <c r="J1307" i="33"/>
  <c r="J1308" i="33"/>
  <c r="J1309" i="33"/>
  <c r="J1310" i="33"/>
  <c r="J1311" i="33"/>
  <c r="J1312" i="33"/>
  <c r="J1313" i="33"/>
  <c r="J1314" i="33"/>
  <c r="J1315" i="33"/>
  <c r="J1316" i="33"/>
  <c r="J1317" i="33"/>
  <c r="J1318" i="33"/>
  <c r="J1319" i="33"/>
  <c r="J1320" i="33"/>
  <c r="J1321" i="33"/>
  <c r="J1322" i="33"/>
  <c r="J1323" i="33"/>
  <c r="J1324" i="33"/>
  <c r="J1325" i="33"/>
  <c r="J1326" i="33"/>
  <c r="J1327" i="33"/>
  <c r="J1328" i="33"/>
  <c r="J1329" i="33"/>
  <c r="J1330" i="33"/>
  <c r="J1331" i="33"/>
  <c r="J1332" i="33"/>
  <c r="J1333" i="33"/>
  <c r="J1334" i="33"/>
  <c r="J1335" i="33"/>
  <c r="J1336" i="33"/>
  <c r="J1337" i="33"/>
  <c r="J1338" i="33"/>
  <c r="J1339" i="33"/>
  <c r="J1340" i="33"/>
  <c r="J1341" i="33"/>
  <c r="J1342" i="33"/>
  <c r="J1343" i="33"/>
  <c r="J1344" i="33"/>
  <c r="J1345" i="33"/>
  <c r="J1346" i="33"/>
  <c r="J1347" i="33"/>
  <c r="J1348" i="33"/>
  <c r="J1349" i="33"/>
  <c r="J1350" i="33"/>
  <c r="J1351" i="33"/>
  <c r="J1352" i="33"/>
  <c r="J1353" i="33"/>
  <c r="J1354" i="33"/>
  <c r="J1355" i="33"/>
  <c r="J1356" i="33"/>
  <c r="J1357" i="33"/>
  <c r="J1358" i="33"/>
  <c r="J1359" i="33"/>
  <c r="J1360" i="33"/>
  <c r="J1361" i="33"/>
  <c r="J1362" i="33"/>
  <c r="J1363" i="33"/>
  <c r="J1364" i="33"/>
  <c r="J1365" i="33"/>
  <c r="J1366" i="33"/>
  <c r="J1367" i="33"/>
  <c r="J1368" i="33"/>
  <c r="J1369" i="33"/>
  <c r="J1370" i="33"/>
  <c r="J1371" i="33"/>
  <c r="J1372" i="33"/>
  <c r="J1373" i="33"/>
  <c r="J1374" i="33"/>
  <c r="J1375" i="33"/>
  <c r="J1376" i="33"/>
  <c r="J1377" i="33"/>
  <c r="J1378" i="33"/>
  <c r="J1379" i="33"/>
  <c r="J1380" i="33"/>
  <c r="J1381" i="33"/>
  <c r="J1382" i="33"/>
  <c r="J1383" i="33"/>
  <c r="J1384" i="33"/>
  <c r="J1385" i="33"/>
  <c r="J1386" i="33"/>
  <c r="J1387" i="33"/>
  <c r="J1388" i="33"/>
  <c r="J1389" i="33"/>
  <c r="J1390" i="33"/>
  <c r="J1391" i="33"/>
  <c r="J1392" i="33"/>
  <c r="J1393" i="33"/>
  <c r="J1394" i="33"/>
  <c r="J1395" i="33"/>
  <c r="J1396" i="33"/>
  <c r="J1397" i="33"/>
  <c r="J1398" i="33"/>
  <c r="J1399" i="33"/>
  <c r="J1400" i="33"/>
  <c r="J1401" i="33"/>
  <c r="J1402" i="33"/>
  <c r="J1403" i="33"/>
  <c r="J1404" i="33"/>
  <c r="J1405" i="33"/>
  <c r="J1406" i="33"/>
  <c r="J1407" i="33"/>
  <c r="J1408" i="33"/>
  <c r="J1409" i="33"/>
  <c r="J1410" i="33"/>
  <c r="J1411" i="33"/>
  <c r="J1412" i="33"/>
  <c r="J1413" i="33"/>
  <c r="J1414" i="33"/>
  <c r="J1415" i="33"/>
  <c r="J1416" i="33"/>
  <c r="J1417" i="33"/>
  <c r="J1418" i="33"/>
  <c r="J1419" i="33"/>
  <c r="J1420" i="33"/>
  <c r="J1421" i="33"/>
  <c r="J1422" i="33"/>
  <c r="J1423" i="33"/>
  <c r="J1424" i="33"/>
  <c r="J1425" i="33"/>
  <c r="J1426" i="33"/>
  <c r="J1427" i="33"/>
  <c r="J1428" i="33"/>
  <c r="J1429" i="33"/>
  <c r="J1430" i="33"/>
  <c r="J1431" i="33"/>
  <c r="J1432" i="33"/>
  <c r="J1433" i="33"/>
  <c r="J1434" i="33"/>
  <c r="J1435" i="33"/>
  <c r="J1436" i="33"/>
  <c r="J1437" i="33"/>
  <c r="J1438" i="33"/>
  <c r="J1439" i="33"/>
  <c r="J1440" i="33"/>
  <c r="J1441" i="33"/>
  <c r="J1442" i="33"/>
  <c r="J1443" i="33"/>
  <c r="J1444" i="33"/>
  <c r="J1445" i="33"/>
  <c r="J1446" i="33"/>
  <c r="J1447" i="33"/>
  <c r="J1448" i="33"/>
  <c r="J1449" i="33"/>
  <c r="J1450" i="33"/>
  <c r="J1451" i="33"/>
  <c r="J1452" i="33"/>
  <c r="J1453" i="33"/>
  <c r="J1454" i="33"/>
  <c r="J1455" i="33"/>
  <c r="J1456" i="33"/>
  <c r="J1457" i="33"/>
  <c r="J1458" i="33"/>
  <c r="J1459" i="33"/>
  <c r="J1460" i="33"/>
  <c r="J1461" i="33"/>
  <c r="J1462" i="33"/>
  <c r="J1463" i="33"/>
  <c r="J1464" i="33"/>
  <c r="J1465" i="33"/>
  <c r="J1466" i="33"/>
  <c r="J1467" i="33"/>
  <c r="J1468" i="33"/>
  <c r="J1469" i="33"/>
  <c r="J1470" i="33"/>
  <c r="J1471" i="33"/>
  <c r="J1472" i="33"/>
  <c r="J1473" i="33"/>
  <c r="J1474" i="33"/>
  <c r="J1475" i="33"/>
  <c r="J1476" i="33"/>
  <c r="J1477" i="33"/>
  <c r="J1478" i="33"/>
  <c r="J1479" i="33"/>
  <c r="J1480" i="33"/>
  <c r="J1481" i="33"/>
  <c r="J1482" i="33"/>
  <c r="J1483" i="33"/>
  <c r="J1484" i="33"/>
  <c r="J1485" i="33"/>
  <c r="J1486" i="33"/>
  <c r="J1487" i="33"/>
  <c r="J1488" i="33"/>
  <c r="J1489" i="33"/>
  <c r="J1490" i="33"/>
  <c r="J1491" i="33"/>
  <c r="J1492" i="33"/>
  <c r="J1493" i="33"/>
  <c r="J1494" i="33"/>
  <c r="J1495" i="33"/>
  <c r="J1496" i="33"/>
  <c r="J1497" i="33"/>
  <c r="J1498" i="33"/>
  <c r="J1499" i="33"/>
  <c r="J1500" i="33"/>
  <c r="J1501" i="33"/>
  <c r="J1502" i="33"/>
  <c r="J1503" i="33"/>
  <c r="J1504" i="33"/>
  <c r="J1505" i="33"/>
  <c r="J1506" i="33"/>
  <c r="J1507" i="33"/>
  <c r="J1508" i="33"/>
  <c r="J1509" i="33"/>
  <c r="J1510" i="33"/>
  <c r="J1511" i="33"/>
  <c r="J1512" i="33"/>
  <c r="J1513" i="33"/>
  <c r="J1514" i="33"/>
  <c r="J1515" i="33"/>
  <c r="J1516" i="33"/>
  <c r="J1517" i="33"/>
  <c r="J1518" i="33"/>
  <c r="J1519" i="33"/>
  <c r="J1520" i="33"/>
  <c r="J1521" i="33"/>
  <c r="J1522" i="33"/>
  <c r="J1523" i="33"/>
  <c r="J1524" i="33"/>
  <c r="J1525" i="33"/>
  <c r="J1526" i="33"/>
  <c r="J1527" i="33"/>
  <c r="J1528" i="33"/>
  <c r="J1529" i="33"/>
  <c r="J1530" i="33"/>
  <c r="J1531" i="33"/>
  <c r="J1532" i="33"/>
  <c r="J1533" i="33"/>
  <c r="J1534" i="33"/>
  <c r="J1535" i="33"/>
  <c r="J1536" i="33"/>
  <c r="J1537" i="33"/>
  <c r="J1538" i="33"/>
  <c r="J1539" i="33"/>
  <c r="J1540" i="33"/>
  <c r="J1541" i="33"/>
  <c r="J1542" i="33"/>
  <c r="J1543" i="33"/>
  <c r="J1544" i="33"/>
  <c r="J1545" i="33"/>
  <c r="J1546" i="33"/>
  <c r="J1547" i="33"/>
  <c r="J1548" i="33"/>
  <c r="J1549" i="33"/>
  <c r="J1550" i="33"/>
  <c r="J1551" i="33"/>
  <c r="J1552" i="33"/>
  <c r="J1553" i="33"/>
  <c r="J1554" i="33"/>
  <c r="J1555" i="33"/>
  <c r="J1556" i="33"/>
  <c r="J1557" i="33"/>
  <c r="J1558" i="33"/>
  <c r="J1559" i="33"/>
  <c r="J1560" i="33"/>
  <c r="J1561" i="33"/>
  <c r="J1562" i="33"/>
  <c r="J1563" i="33"/>
  <c r="J1564" i="33"/>
  <c r="J1565" i="33"/>
  <c r="J1566" i="33"/>
  <c r="J1567" i="33"/>
  <c r="J1568" i="33"/>
  <c r="J1569" i="33"/>
  <c r="J1570" i="33"/>
  <c r="J1571" i="33"/>
  <c r="J1572" i="33"/>
  <c r="J1573" i="33"/>
  <c r="J1574" i="33"/>
  <c r="J1575" i="33"/>
  <c r="J1576" i="33"/>
  <c r="J1577" i="33"/>
  <c r="J1578" i="33"/>
  <c r="J1579" i="33"/>
  <c r="J1580" i="33"/>
  <c r="J1581" i="33"/>
  <c r="J1582" i="33"/>
  <c r="J1583" i="33"/>
  <c r="J1584" i="33"/>
  <c r="J1585" i="33"/>
  <c r="J1586" i="33"/>
  <c r="J1587" i="33"/>
  <c r="J1588" i="33"/>
  <c r="J1589" i="33"/>
  <c r="J1590" i="33"/>
  <c r="J1591" i="33"/>
  <c r="J1592" i="33"/>
  <c r="J1593" i="33"/>
  <c r="J1594" i="33"/>
  <c r="J1595" i="33"/>
  <c r="J1596" i="33"/>
  <c r="J1597" i="33"/>
  <c r="J1598" i="33"/>
  <c r="J1599" i="33"/>
  <c r="J1600" i="33"/>
  <c r="J1601" i="33"/>
  <c r="J1602" i="33"/>
  <c r="J1603" i="33"/>
  <c r="J1604" i="33"/>
  <c r="J1605" i="33"/>
  <c r="J1606" i="33"/>
  <c r="J1607" i="33"/>
  <c r="J1608" i="33"/>
  <c r="J1609" i="33"/>
  <c r="J1610" i="33"/>
  <c r="J1611" i="33"/>
  <c r="J1612" i="33"/>
  <c r="J1613" i="33"/>
  <c r="J1614" i="33"/>
  <c r="J1615" i="33"/>
  <c r="J1616" i="33"/>
  <c r="J1617" i="33"/>
  <c r="J1618" i="33"/>
  <c r="J1619" i="33"/>
  <c r="J1620" i="33"/>
  <c r="J1621" i="33"/>
  <c r="J1622" i="33"/>
  <c r="J1623" i="33"/>
  <c r="J1624" i="33"/>
  <c r="J1625" i="33"/>
  <c r="J1626" i="33"/>
  <c r="J1627" i="33"/>
  <c r="J1628" i="33"/>
  <c r="J1629" i="33"/>
  <c r="J1630" i="33"/>
  <c r="J1631" i="33"/>
  <c r="J1632" i="33"/>
  <c r="J1633" i="33"/>
  <c r="J1634" i="33"/>
  <c r="J1635" i="33"/>
  <c r="J1636" i="33"/>
  <c r="J1637" i="33"/>
  <c r="J1638" i="33"/>
  <c r="J1639" i="33"/>
  <c r="J1640" i="33"/>
  <c r="J1641" i="33"/>
  <c r="J1642" i="33"/>
  <c r="J1643" i="33"/>
  <c r="J1644" i="33"/>
  <c r="J1645" i="33"/>
  <c r="J1646" i="33"/>
  <c r="J1647" i="33"/>
  <c r="J1648" i="33"/>
  <c r="J1649" i="33"/>
  <c r="J1650" i="33"/>
  <c r="J1651" i="33"/>
  <c r="J1652" i="33"/>
  <c r="J1653" i="33"/>
  <c r="J1654" i="33"/>
  <c r="J1655" i="33"/>
  <c r="J1656" i="33"/>
  <c r="J1657" i="33"/>
  <c r="J1658" i="33"/>
  <c r="J1659" i="33"/>
  <c r="J1660" i="33"/>
  <c r="J1661" i="33"/>
  <c r="J1662" i="33"/>
  <c r="J1663" i="33"/>
  <c r="J1664" i="33"/>
  <c r="J1665" i="33"/>
  <c r="J1666" i="33"/>
  <c r="J1667" i="33"/>
  <c r="J1668" i="33"/>
  <c r="J1669" i="33"/>
  <c r="J1670" i="33"/>
  <c r="J1671" i="33"/>
  <c r="J1672" i="33"/>
  <c r="J1673" i="33"/>
  <c r="J1674" i="33"/>
  <c r="J1675" i="33"/>
  <c r="J1676" i="33"/>
  <c r="J1677" i="33"/>
  <c r="J1678" i="33"/>
  <c r="J1679" i="33"/>
  <c r="J1680" i="33"/>
  <c r="J1681" i="33"/>
  <c r="J1682" i="33"/>
  <c r="J1683" i="33"/>
  <c r="J1684" i="33"/>
  <c r="J1685" i="33"/>
  <c r="J1686" i="33"/>
  <c r="J1687" i="33"/>
  <c r="J1688" i="33"/>
  <c r="J1689" i="33"/>
  <c r="J1690" i="33"/>
  <c r="J1691" i="33"/>
  <c r="J1692" i="33"/>
  <c r="J1693" i="33"/>
  <c r="J1694" i="33"/>
  <c r="J1695" i="33"/>
  <c r="J1696" i="33"/>
  <c r="J1697" i="33"/>
  <c r="J1698" i="33"/>
  <c r="J1699" i="33"/>
  <c r="J1700" i="33"/>
  <c r="J1701" i="33"/>
  <c r="J1702" i="33"/>
  <c r="J1703" i="33"/>
  <c r="J1704" i="33"/>
  <c r="J1705" i="33"/>
  <c r="J1706" i="33"/>
  <c r="J1707" i="33"/>
  <c r="J1708" i="33"/>
  <c r="J1709" i="33"/>
  <c r="J1710" i="33"/>
  <c r="J1711" i="33"/>
  <c r="J1712" i="33"/>
  <c r="J1713" i="33"/>
  <c r="J1714" i="33"/>
  <c r="J1715" i="33"/>
  <c r="J1716" i="33"/>
  <c r="J1717" i="33"/>
  <c r="J1718" i="33"/>
  <c r="J1719" i="33"/>
  <c r="J1720" i="33"/>
  <c r="J1721" i="33"/>
  <c r="J1722" i="33"/>
  <c r="J1723" i="33"/>
  <c r="J1724" i="33"/>
  <c r="J1725" i="33"/>
  <c r="J1726" i="33"/>
  <c r="J1727" i="33"/>
  <c r="J1728" i="33"/>
  <c r="J1729" i="33"/>
  <c r="J1730" i="33"/>
  <c r="J1731" i="33"/>
  <c r="J1732" i="33"/>
  <c r="J1733" i="33"/>
  <c r="J1734" i="33"/>
  <c r="J1735" i="33"/>
  <c r="J1736" i="33"/>
  <c r="J1737" i="33"/>
  <c r="J1738" i="33"/>
  <c r="J1739" i="33"/>
  <c r="J1740" i="33"/>
  <c r="J1741" i="33"/>
  <c r="J1742" i="33"/>
  <c r="J1743" i="33"/>
  <c r="J1744" i="33"/>
  <c r="J1745" i="33"/>
  <c r="J1746" i="33"/>
  <c r="J1747" i="33"/>
  <c r="J1748" i="33"/>
  <c r="J1749" i="33"/>
  <c r="J1750" i="33"/>
  <c r="J1751" i="33"/>
  <c r="J1752" i="33"/>
  <c r="J1753" i="33"/>
  <c r="J1754" i="33"/>
  <c r="J1755" i="33"/>
  <c r="J1756" i="33"/>
  <c r="J1757" i="33"/>
  <c r="J1758" i="33"/>
  <c r="J1759" i="33"/>
  <c r="J1760" i="33"/>
  <c r="J1761" i="33"/>
  <c r="J1762" i="33"/>
  <c r="J1763" i="33"/>
  <c r="J1764" i="33"/>
  <c r="J1765" i="33"/>
  <c r="J1766" i="33"/>
  <c r="J1767" i="33"/>
  <c r="J1768" i="33"/>
  <c r="J1769" i="33"/>
  <c r="J1770" i="33"/>
  <c r="J1771" i="33"/>
  <c r="J1772" i="33"/>
  <c r="J1773" i="33"/>
  <c r="J1774" i="33"/>
  <c r="J1775" i="33"/>
  <c r="J1776" i="33"/>
  <c r="J1777" i="33"/>
  <c r="J1778" i="33"/>
  <c r="J1779" i="33"/>
  <c r="J1780" i="33"/>
  <c r="J1781" i="33"/>
  <c r="J1782" i="33"/>
  <c r="J1783" i="33"/>
  <c r="J1784" i="33"/>
  <c r="J1785" i="33"/>
  <c r="J1786" i="33"/>
  <c r="J1787" i="33"/>
  <c r="J1788" i="33"/>
  <c r="J1789" i="33"/>
  <c r="J1790" i="33"/>
  <c r="J1791" i="33"/>
  <c r="J1792" i="33"/>
  <c r="J1793" i="33"/>
  <c r="J1794" i="33"/>
  <c r="J1795" i="33"/>
  <c r="J1796" i="33"/>
  <c r="J1797" i="33"/>
  <c r="J1798" i="33"/>
  <c r="J1799" i="33"/>
  <c r="J1800" i="33"/>
  <c r="J1801" i="33"/>
  <c r="J1802" i="33"/>
  <c r="J1803" i="33"/>
  <c r="J1804" i="33"/>
  <c r="J1805" i="33"/>
  <c r="J1806" i="33"/>
  <c r="J1807" i="33"/>
  <c r="J1808" i="33"/>
  <c r="J1809" i="33"/>
  <c r="J1810" i="33"/>
  <c r="J1811" i="33"/>
  <c r="J1812" i="33"/>
  <c r="J1813" i="33"/>
  <c r="J1814" i="33"/>
  <c r="J1815" i="33"/>
  <c r="J1816" i="33"/>
  <c r="J1817" i="33"/>
  <c r="J1818" i="33"/>
  <c r="J1819" i="33"/>
  <c r="J1820" i="33"/>
  <c r="J1821" i="33"/>
  <c r="J1822" i="33"/>
  <c r="J1823" i="33"/>
  <c r="J1824" i="33"/>
  <c r="J1825" i="33"/>
  <c r="J1826" i="33"/>
  <c r="J1827" i="33"/>
  <c r="J1828" i="33"/>
  <c r="J1829" i="33"/>
  <c r="J1830" i="33"/>
  <c r="J1831" i="33"/>
  <c r="J1832" i="33"/>
  <c r="J1833" i="33"/>
  <c r="J1834" i="33"/>
  <c r="J1835" i="33"/>
  <c r="J1836" i="33"/>
  <c r="J1837" i="33"/>
  <c r="J1838" i="33"/>
  <c r="J1839" i="33"/>
  <c r="J1840" i="33"/>
  <c r="J1841" i="33"/>
  <c r="J1842" i="33"/>
  <c r="J1843" i="33"/>
  <c r="J1844" i="33"/>
  <c r="J1845" i="33"/>
  <c r="J1846" i="33"/>
  <c r="J1847" i="33"/>
  <c r="J1848" i="33"/>
  <c r="J1849" i="33"/>
  <c r="J1850" i="33"/>
  <c r="J1851" i="33"/>
  <c r="J1852" i="33"/>
  <c r="J1853" i="33"/>
  <c r="J1854" i="33"/>
  <c r="J1855" i="33"/>
  <c r="J1856" i="33"/>
  <c r="J1857" i="33"/>
  <c r="J1858" i="33"/>
  <c r="J1859" i="33"/>
  <c r="J1860" i="33"/>
  <c r="J1861" i="33"/>
  <c r="J1862" i="33"/>
  <c r="J1863" i="33"/>
  <c r="J1864" i="33"/>
  <c r="J1865" i="33"/>
  <c r="J1866" i="33"/>
  <c r="J1867" i="33"/>
  <c r="J1868" i="33"/>
  <c r="J1869" i="33"/>
  <c r="J1870" i="33"/>
  <c r="J1871" i="33"/>
  <c r="J1872" i="33"/>
  <c r="J1873" i="33"/>
  <c r="J1874" i="33"/>
  <c r="J1875" i="33"/>
  <c r="J1876" i="33"/>
  <c r="J1877" i="33"/>
  <c r="J1878" i="33"/>
  <c r="J1879" i="33"/>
  <c r="J1880" i="33"/>
  <c r="J1881" i="33"/>
  <c r="J1882" i="33"/>
  <c r="J1883" i="33"/>
  <c r="J1884" i="33"/>
  <c r="J1885" i="33"/>
  <c r="J1886" i="33"/>
  <c r="J1887" i="33"/>
  <c r="J1888" i="33"/>
  <c r="J1889" i="33"/>
  <c r="J1890" i="33"/>
  <c r="J1891" i="33"/>
  <c r="J1892" i="33"/>
  <c r="J1893" i="33"/>
  <c r="J1894" i="33"/>
  <c r="J1895" i="33"/>
  <c r="J1896" i="33"/>
  <c r="J1897" i="33"/>
  <c r="J1898" i="33"/>
  <c r="J1899" i="33"/>
  <c r="J1900" i="33"/>
  <c r="J1901" i="33"/>
  <c r="J1902" i="33"/>
  <c r="J1903" i="33"/>
  <c r="J1904" i="33"/>
  <c r="J1905" i="33"/>
  <c r="J1906" i="33"/>
  <c r="J1907" i="33"/>
  <c r="J1908" i="33"/>
  <c r="J1909" i="33"/>
  <c r="J1910" i="33"/>
  <c r="J1911" i="33"/>
  <c r="J1912" i="33"/>
  <c r="J1913" i="33"/>
  <c r="J1914" i="33"/>
  <c r="J1915" i="33"/>
  <c r="J1916" i="33"/>
  <c r="J1917" i="33"/>
  <c r="J1918" i="33"/>
  <c r="J1919" i="33"/>
  <c r="J1920" i="33"/>
  <c r="J1921" i="33"/>
  <c r="J1922" i="33"/>
  <c r="J1923" i="33"/>
  <c r="J1924" i="33"/>
  <c r="J1925" i="33"/>
  <c r="J1926" i="33"/>
  <c r="J1927" i="33"/>
  <c r="J1928" i="33"/>
  <c r="J1929" i="33"/>
  <c r="J1930" i="33"/>
  <c r="J1931" i="33"/>
  <c r="J1932" i="33"/>
  <c r="J1933" i="33"/>
  <c r="J1934" i="33"/>
  <c r="J1935" i="33"/>
  <c r="J1936" i="33"/>
  <c r="J1937" i="33"/>
  <c r="J1938" i="33"/>
  <c r="J1939" i="33"/>
  <c r="J1940" i="33"/>
  <c r="J1941" i="33"/>
  <c r="J1942" i="33"/>
  <c r="J1943" i="33"/>
  <c r="J1944" i="33"/>
  <c r="J1945" i="33"/>
  <c r="J1946" i="33"/>
  <c r="J1947" i="33"/>
  <c r="J1948" i="33"/>
  <c r="J1949" i="33"/>
  <c r="J1950" i="33"/>
  <c r="J1951" i="33"/>
  <c r="J1952" i="33"/>
  <c r="J1953" i="33"/>
  <c r="J1954" i="33"/>
  <c r="J1955" i="33"/>
  <c r="J1956" i="33"/>
  <c r="J1957" i="33"/>
  <c r="J1958" i="33"/>
  <c r="J1959" i="33"/>
  <c r="J1960" i="33"/>
  <c r="J1961" i="33"/>
  <c r="J1962" i="33"/>
  <c r="J1963" i="33"/>
  <c r="J1964" i="33"/>
  <c r="J1965" i="33"/>
  <c r="J1966" i="33"/>
  <c r="J1967" i="33"/>
  <c r="J1968" i="33"/>
  <c r="J1969" i="33"/>
  <c r="J1970" i="33"/>
  <c r="J1971" i="33"/>
  <c r="J1972" i="33"/>
  <c r="J1973" i="33"/>
  <c r="J1974" i="33"/>
  <c r="J1975" i="33"/>
  <c r="J1976" i="33"/>
  <c r="J1977" i="33"/>
  <c r="J1978" i="33"/>
  <c r="J1979" i="33"/>
  <c r="J1980" i="33"/>
  <c r="J1981" i="33"/>
  <c r="J1982" i="33"/>
  <c r="J1983" i="33"/>
  <c r="J1984" i="33"/>
  <c r="J1985" i="33"/>
  <c r="J1986" i="33"/>
  <c r="J1987" i="33"/>
  <c r="J1988" i="33"/>
  <c r="J1989" i="33"/>
  <c r="J1990" i="33"/>
  <c r="J1991" i="33"/>
  <c r="J1992" i="33"/>
  <c r="J1993" i="33"/>
  <c r="J1994" i="33"/>
  <c r="J1995" i="33"/>
  <c r="J1996" i="33"/>
  <c r="J1997" i="33"/>
  <c r="J1998" i="33"/>
  <c r="J1999" i="33"/>
  <c r="J2000" i="33"/>
  <c r="N13" i="36" l="1"/>
  <c r="N14" i="36" s="1"/>
  <c r="N22" i="36"/>
  <c r="N26" i="36" s="1"/>
  <c r="D13" i="36" l="1"/>
  <c r="D14" i="36" s="1"/>
  <c r="E13" i="36"/>
  <c r="E14" i="36" s="1"/>
  <c r="F13" i="36"/>
  <c r="G13" i="36"/>
  <c r="G14" i="36" s="1"/>
  <c r="H13" i="36"/>
  <c r="H14" i="36" s="1"/>
  <c r="I13" i="36"/>
  <c r="I14" i="36" s="1"/>
  <c r="J13" i="36"/>
  <c r="J14" i="36" s="1"/>
  <c r="K13" i="36"/>
  <c r="K14" i="36" s="1"/>
  <c r="L13" i="36"/>
  <c r="L14" i="36" s="1"/>
  <c r="M13" i="36"/>
  <c r="M14" i="36" s="1"/>
  <c r="F14" i="36"/>
  <c r="C13" i="36"/>
  <c r="C14" i="36" s="1"/>
  <c r="O11" i="36"/>
  <c r="Q35" i="36" s="1"/>
  <c r="O13" i="36" l="1"/>
  <c r="Q37" i="36" s="1"/>
  <c r="C1" i="41" l="1"/>
  <c r="D1" i="41"/>
  <c r="E1" i="41"/>
  <c r="F1" i="41"/>
  <c r="D4" i="43" l="1"/>
  <c r="D4" i="21"/>
  <c r="D28" i="36"/>
  <c r="D4" i="36"/>
  <c r="D4" i="38"/>
  <c r="C28" i="36"/>
  <c r="C4" i="43"/>
  <c r="C4" i="21"/>
  <c r="A4" i="33"/>
  <c r="D15" i="20"/>
  <c r="D139" i="38" l="1"/>
  <c r="D137" i="38"/>
  <c r="D136" i="38"/>
  <c r="D135" i="38"/>
  <c r="D134" i="38"/>
  <c r="D133" i="38"/>
  <c r="D132" i="38"/>
  <c r="D131" i="38"/>
  <c r="D130" i="38"/>
  <c r="D129" i="38"/>
  <c r="D128" i="38"/>
  <c r="D127" i="38"/>
  <c r="D126" i="38"/>
  <c r="D125" i="38"/>
  <c r="D124" i="38"/>
  <c r="D121" i="38"/>
  <c r="D120" i="38"/>
  <c r="D119" i="38"/>
  <c r="D118" i="38"/>
  <c r="D117" i="38"/>
  <c r="D116" i="38"/>
  <c r="D115" i="38"/>
  <c r="D114" i="38"/>
  <c r="D113" i="38"/>
  <c r="D101" i="38"/>
  <c r="D89" i="38"/>
  <c r="D102" i="38"/>
  <c r="D90" i="38"/>
  <c r="D103" i="38"/>
  <c r="D91" i="38"/>
  <c r="D112" i="38"/>
  <c r="D104" i="38"/>
  <c r="D92" i="38"/>
  <c r="D106" i="38"/>
  <c r="D94" i="38"/>
  <c r="D82" i="38"/>
  <c r="D81" i="38"/>
  <c r="D80" i="38"/>
  <c r="D79" i="38"/>
  <c r="D78" i="38"/>
  <c r="D77" i="38"/>
  <c r="D76" i="38"/>
  <c r="D75" i="38"/>
  <c r="D74" i="38"/>
  <c r="D73" i="38"/>
  <c r="D72" i="38"/>
  <c r="D71" i="38"/>
  <c r="D70" i="38"/>
  <c r="D69" i="38"/>
  <c r="D68" i="38"/>
  <c r="D67" i="38"/>
  <c r="D66" i="38"/>
  <c r="D65" i="38"/>
  <c r="D64" i="38"/>
  <c r="D63" i="38"/>
  <c r="D62" i="38"/>
  <c r="D61" i="38"/>
  <c r="D60" i="38"/>
  <c r="D56" i="38"/>
  <c r="D55" i="38"/>
  <c r="D54" i="38"/>
  <c r="D53" i="38"/>
  <c r="D52" i="38"/>
  <c r="D51" i="38"/>
  <c r="D50" i="38"/>
  <c r="D49" i="38"/>
  <c r="D48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1" i="38"/>
  <c r="D30" i="38"/>
  <c r="D27" i="38"/>
  <c r="D26" i="38"/>
  <c r="D25" i="38"/>
  <c r="D24" i="38"/>
  <c r="D23" i="38"/>
  <c r="D22" i="38"/>
  <c r="D21" i="38"/>
  <c r="D20" i="38"/>
  <c r="D107" i="38"/>
  <c r="D95" i="38"/>
  <c r="D83" i="38"/>
  <c r="D108" i="38"/>
  <c r="D96" i="38"/>
  <c r="D84" i="38"/>
  <c r="D109" i="38"/>
  <c r="D97" i="38"/>
  <c r="D85" i="38"/>
  <c r="D110" i="38"/>
  <c r="D98" i="38"/>
  <c r="D86" i="38"/>
  <c r="D111" i="38"/>
  <c r="D99" i="38"/>
  <c r="D87" i="38"/>
  <c r="D100" i="38"/>
  <c r="D88" i="38"/>
  <c r="D9" i="38"/>
  <c r="D93" i="38"/>
  <c r="D13" i="38"/>
  <c r="D12" i="38"/>
  <c r="D11" i="38"/>
  <c r="D8" i="38"/>
  <c r="D105" i="38"/>
  <c r="C137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4" i="43"/>
  <c r="C53" i="43"/>
  <c r="C52" i="43"/>
  <c r="C51" i="43"/>
  <c r="C50" i="43"/>
  <c r="C49" i="43"/>
  <c r="C48" i="43"/>
  <c r="C47" i="43"/>
  <c r="C46" i="43"/>
  <c r="C43" i="43"/>
  <c r="C42" i="43"/>
  <c r="C41" i="43"/>
  <c r="C40" i="43"/>
  <c r="C29" i="43"/>
  <c r="C28" i="43"/>
  <c r="C25" i="43"/>
  <c r="C24" i="43"/>
  <c r="C23" i="43"/>
  <c r="C22" i="43"/>
  <c r="C21" i="43"/>
  <c r="C20" i="43"/>
  <c r="C19" i="43"/>
  <c r="C18" i="43"/>
  <c r="C11" i="43"/>
  <c r="C10" i="43"/>
  <c r="C9" i="43"/>
  <c r="C7" i="43"/>
  <c r="C6" i="43"/>
  <c r="D137" i="43"/>
  <c r="D135" i="43"/>
  <c r="D134" i="43"/>
  <c r="D133" i="43"/>
  <c r="D132" i="43"/>
  <c r="D131" i="43"/>
  <c r="D130" i="43"/>
  <c r="D129" i="43"/>
  <c r="D128" i="43"/>
  <c r="D127" i="43"/>
  <c r="D126" i="43"/>
  <c r="D125" i="43"/>
  <c r="D124" i="43"/>
  <c r="D123" i="43"/>
  <c r="D122" i="43"/>
  <c r="D119" i="43"/>
  <c r="D118" i="43"/>
  <c r="D117" i="43"/>
  <c r="D116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4" i="43"/>
  <c r="D53" i="43"/>
  <c r="D52" i="43"/>
  <c r="D51" i="43"/>
  <c r="D46" i="43"/>
  <c r="D43" i="43"/>
  <c r="D42" i="43"/>
  <c r="D41" i="43"/>
  <c r="D40" i="43"/>
  <c r="D29" i="43"/>
  <c r="D28" i="43"/>
  <c r="D25" i="43"/>
  <c r="D24" i="43"/>
  <c r="D23" i="43"/>
  <c r="D22" i="43"/>
  <c r="D21" i="43"/>
  <c r="D20" i="43"/>
  <c r="D19" i="43"/>
  <c r="D18" i="43"/>
  <c r="D11" i="43"/>
  <c r="D10" i="43"/>
  <c r="D9" i="43"/>
  <c r="D7" i="43"/>
  <c r="D6" i="43"/>
  <c r="D47" i="43"/>
  <c r="D48" i="43"/>
  <c r="D49" i="43"/>
  <c r="D50" i="43"/>
  <c r="O1" i="33"/>
  <c r="E4" i="21"/>
  <c r="E4" i="43"/>
  <c r="E28" i="36"/>
  <c r="E4" i="36"/>
  <c r="E4" i="38"/>
  <c r="A2" i="47"/>
  <c r="A83" i="61" l="1"/>
  <c r="A84" i="61"/>
  <c r="A23" i="61"/>
  <c r="A30" i="61"/>
  <c r="A38" i="61"/>
  <c r="A46" i="61"/>
  <c r="A26" i="61"/>
  <c r="A35" i="61"/>
  <c r="A36" i="61"/>
  <c r="A29" i="61"/>
  <c r="A31" i="61"/>
  <c r="A39" i="61"/>
  <c r="A47" i="61"/>
  <c r="A33" i="61"/>
  <c r="A34" i="61"/>
  <c r="A27" i="61"/>
  <c r="A28" i="61"/>
  <c r="A37" i="61"/>
  <c r="A24" i="61"/>
  <c r="A32" i="61"/>
  <c r="A40" i="61"/>
  <c r="A25" i="61"/>
  <c r="A41" i="61"/>
  <c r="A42" i="61"/>
  <c r="A43" i="61"/>
  <c r="A44" i="61"/>
  <c r="A45" i="61"/>
  <c r="A22" i="61"/>
  <c r="A78" i="61"/>
  <c r="A70" i="61"/>
  <c r="A62" i="61"/>
  <c r="A54" i="61"/>
  <c r="A59" i="61"/>
  <c r="A66" i="61"/>
  <c r="A65" i="61"/>
  <c r="A64" i="61"/>
  <c r="A71" i="61"/>
  <c r="A77" i="61"/>
  <c r="A69" i="61"/>
  <c r="A61" i="61"/>
  <c r="A53" i="61"/>
  <c r="A75" i="61"/>
  <c r="A82" i="61"/>
  <c r="A58" i="61"/>
  <c r="A81" i="61"/>
  <c r="A57" i="61"/>
  <c r="A79" i="61"/>
  <c r="A48" i="61"/>
  <c r="A76" i="61"/>
  <c r="A68" i="61"/>
  <c r="A60" i="61"/>
  <c r="A52" i="61"/>
  <c r="A67" i="61"/>
  <c r="A51" i="61"/>
  <c r="A74" i="61"/>
  <c r="A50" i="61"/>
  <c r="A73" i="61"/>
  <c r="A49" i="61"/>
  <c r="A80" i="61"/>
  <c r="A56" i="61"/>
  <c r="A63" i="61"/>
  <c r="A55" i="61"/>
  <c r="A20" i="61"/>
  <c r="A21" i="61"/>
  <c r="A18" i="61"/>
  <c r="A17" i="61"/>
  <c r="A16" i="61"/>
  <c r="A15" i="61"/>
  <c r="A14" i="61"/>
  <c r="A13" i="61"/>
  <c r="A12" i="61"/>
  <c r="A11" i="61"/>
  <c r="A19" i="61"/>
  <c r="A10" i="61"/>
  <c r="A9" i="61"/>
  <c r="A7" i="61"/>
  <c r="A8" i="61"/>
  <c r="E139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1" i="38"/>
  <c r="E120" i="38"/>
  <c r="E119" i="38"/>
  <c r="E118" i="38"/>
  <c r="E117" i="38"/>
  <c r="E116" i="38"/>
  <c r="E115" i="38"/>
  <c r="E114" i="38"/>
  <c r="E113" i="38"/>
  <c r="E112" i="38"/>
  <c r="E111" i="38"/>
  <c r="E102" i="38"/>
  <c r="E90" i="38"/>
  <c r="E103" i="38"/>
  <c r="E91" i="38"/>
  <c r="E104" i="38"/>
  <c r="E92" i="38"/>
  <c r="E105" i="38"/>
  <c r="E93" i="38"/>
  <c r="E107" i="38"/>
  <c r="E95" i="38"/>
  <c r="E83" i="38"/>
  <c r="E108" i="38"/>
  <c r="E96" i="38"/>
  <c r="E84" i="38"/>
  <c r="E109" i="38"/>
  <c r="E97" i="38"/>
  <c r="E85" i="38"/>
  <c r="E110" i="38"/>
  <c r="E98" i="38"/>
  <c r="E86" i="38"/>
  <c r="E99" i="38"/>
  <c r="E87" i="38"/>
  <c r="E100" i="38"/>
  <c r="E88" i="38"/>
  <c r="E101" i="38"/>
  <c r="E89" i="38"/>
  <c r="E75" i="38"/>
  <c r="E63" i="38"/>
  <c r="E25" i="38"/>
  <c r="E73" i="38"/>
  <c r="E61" i="38"/>
  <c r="E51" i="38"/>
  <c r="E27" i="38"/>
  <c r="E48" i="38"/>
  <c r="E72" i="38"/>
  <c r="E60" i="38"/>
  <c r="E49" i="38"/>
  <c r="E41" i="38"/>
  <c r="E30" i="38"/>
  <c r="E71" i="38"/>
  <c r="E56" i="38"/>
  <c r="E31" i="38"/>
  <c r="E11" i="38"/>
  <c r="E8" i="38"/>
  <c r="E45" i="38"/>
  <c r="E24" i="38"/>
  <c r="E62" i="38"/>
  <c r="E82" i="38"/>
  <c r="E70" i="38"/>
  <c r="E55" i="38"/>
  <c r="E42" i="38"/>
  <c r="E34" i="38"/>
  <c r="E64" i="38"/>
  <c r="E94" i="38"/>
  <c r="E81" i="38"/>
  <c r="E69" i="38"/>
  <c r="E54" i="38"/>
  <c r="E50" i="38"/>
  <c r="E35" i="38"/>
  <c r="E13" i="38"/>
  <c r="E12" i="38"/>
  <c r="E9" i="38"/>
  <c r="E106" i="38"/>
  <c r="E80" i="38"/>
  <c r="E68" i="38"/>
  <c r="E43" i="38"/>
  <c r="E36" i="38"/>
  <c r="E20" i="38"/>
  <c r="E52" i="38"/>
  <c r="E39" i="38"/>
  <c r="E79" i="38"/>
  <c r="E67" i="38"/>
  <c r="E53" i="38"/>
  <c r="E37" i="38"/>
  <c r="E21" i="38"/>
  <c r="E78" i="38"/>
  <c r="E66" i="38"/>
  <c r="E44" i="38"/>
  <c r="E38" i="38"/>
  <c r="E22" i="38"/>
  <c r="E76" i="38"/>
  <c r="E74" i="38"/>
  <c r="E40" i="38"/>
  <c r="E26" i="38"/>
  <c r="E77" i="38"/>
  <c r="E65" i="38"/>
  <c r="E23" i="38"/>
  <c r="E137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19" i="43"/>
  <c r="E118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4" i="43"/>
  <c r="E52" i="43"/>
  <c r="E46" i="43"/>
  <c r="E43" i="43"/>
  <c r="E42" i="43"/>
  <c r="E41" i="43"/>
  <c r="E40" i="43"/>
  <c r="E29" i="43"/>
  <c r="E28" i="43"/>
  <c r="E25" i="43"/>
  <c r="E24" i="43"/>
  <c r="E23" i="43"/>
  <c r="E22" i="43"/>
  <c r="E21" i="43"/>
  <c r="E20" i="43"/>
  <c r="E19" i="43"/>
  <c r="E18" i="43"/>
  <c r="E11" i="43"/>
  <c r="E10" i="43"/>
  <c r="E9" i="43"/>
  <c r="E7" i="43"/>
  <c r="E6" i="43"/>
  <c r="E47" i="43"/>
  <c r="E48" i="43"/>
  <c r="E59" i="43"/>
  <c r="E49" i="43"/>
  <c r="E53" i="43"/>
  <c r="E50" i="43"/>
  <c r="E58" i="43"/>
  <c r="E51" i="43"/>
  <c r="A6" i="61"/>
  <c r="A5" i="61"/>
  <c r="A4" i="61"/>
  <c r="F4" i="21"/>
  <c r="F4" i="43"/>
  <c r="F28" i="36"/>
  <c r="F4" i="36"/>
  <c r="F4" i="38"/>
  <c r="F139" i="38" l="1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1" i="38"/>
  <c r="F120" i="38"/>
  <c r="F119" i="38"/>
  <c r="F118" i="38"/>
  <c r="F117" i="38"/>
  <c r="F116" i="38"/>
  <c r="F115" i="38"/>
  <c r="F114" i="38"/>
  <c r="F113" i="38"/>
  <c r="F112" i="38"/>
  <c r="F103" i="38"/>
  <c r="F91" i="38"/>
  <c r="F104" i="38"/>
  <c r="F92" i="38"/>
  <c r="F105" i="38"/>
  <c r="F93" i="38"/>
  <c r="F106" i="38"/>
  <c r="F94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6" i="38"/>
  <c r="F55" i="38"/>
  <c r="F54" i="38"/>
  <c r="F53" i="38"/>
  <c r="F52" i="38"/>
  <c r="F51" i="38"/>
  <c r="F108" i="38"/>
  <c r="F96" i="38"/>
  <c r="F84" i="38"/>
  <c r="F109" i="38"/>
  <c r="F97" i="38"/>
  <c r="F85" i="38"/>
  <c r="F110" i="38"/>
  <c r="F98" i="38"/>
  <c r="F86" i="38"/>
  <c r="F99" i="38"/>
  <c r="F87" i="38"/>
  <c r="F111" i="38"/>
  <c r="F100" i="38"/>
  <c r="F88" i="38"/>
  <c r="F101" i="38"/>
  <c r="F89" i="38"/>
  <c r="F102" i="38"/>
  <c r="F90" i="38"/>
  <c r="F48" i="38"/>
  <c r="F40" i="38"/>
  <c r="F26" i="38"/>
  <c r="F49" i="38"/>
  <c r="F41" i="38"/>
  <c r="F30" i="38"/>
  <c r="F31" i="38"/>
  <c r="F27" i="38"/>
  <c r="F83" i="38"/>
  <c r="F42" i="38"/>
  <c r="F34" i="38"/>
  <c r="F13" i="38"/>
  <c r="F11" i="38"/>
  <c r="F9" i="38"/>
  <c r="F95" i="38"/>
  <c r="F50" i="38"/>
  <c r="F35" i="38"/>
  <c r="F12" i="38"/>
  <c r="F8" i="38"/>
  <c r="F107" i="38"/>
  <c r="F43" i="38"/>
  <c r="F36" i="38"/>
  <c r="F20" i="38"/>
  <c r="F37" i="38"/>
  <c r="F21" i="38"/>
  <c r="F44" i="38"/>
  <c r="F38" i="38"/>
  <c r="F22" i="38"/>
  <c r="F25" i="38"/>
  <c r="F23" i="38"/>
  <c r="F45" i="38"/>
  <c r="F39" i="38"/>
  <c r="F24" i="38"/>
  <c r="F137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93" i="43"/>
  <c r="F81" i="43"/>
  <c r="F69" i="43"/>
  <c r="F46" i="43"/>
  <c r="F43" i="43"/>
  <c r="F42" i="43"/>
  <c r="F41" i="43"/>
  <c r="F40" i="43"/>
  <c r="F29" i="43"/>
  <c r="F28" i="43"/>
  <c r="F25" i="43"/>
  <c r="F24" i="43"/>
  <c r="F23" i="43"/>
  <c r="F22" i="43"/>
  <c r="F21" i="43"/>
  <c r="F20" i="43"/>
  <c r="F19" i="43"/>
  <c r="F18" i="43"/>
  <c r="F11" i="43"/>
  <c r="F10" i="43"/>
  <c r="F9" i="43"/>
  <c r="F7" i="43"/>
  <c r="F6" i="43"/>
  <c r="F92" i="43"/>
  <c r="F80" i="43"/>
  <c r="F68" i="43"/>
  <c r="F60" i="43"/>
  <c r="F47" i="43"/>
  <c r="F103" i="43"/>
  <c r="F91" i="43"/>
  <c r="F79" i="43"/>
  <c r="F67" i="43"/>
  <c r="F48" i="43"/>
  <c r="F102" i="43"/>
  <c r="F90" i="43"/>
  <c r="F78" i="43"/>
  <c r="F66" i="43"/>
  <c r="F59" i="43"/>
  <c r="F49" i="43"/>
  <c r="F101" i="43"/>
  <c r="F89" i="43"/>
  <c r="F77" i="43"/>
  <c r="F65" i="43"/>
  <c r="F53" i="43"/>
  <c r="F50" i="43"/>
  <c r="F100" i="43"/>
  <c r="F88" i="43"/>
  <c r="F76" i="43"/>
  <c r="F64" i="43"/>
  <c r="F99" i="43"/>
  <c r="F87" i="43"/>
  <c r="F75" i="43"/>
  <c r="F98" i="43"/>
  <c r="F86" i="43"/>
  <c r="F74" i="43"/>
  <c r="F63" i="43"/>
  <c r="F58" i="43"/>
  <c r="F51" i="43"/>
  <c r="F97" i="43"/>
  <c r="F85" i="43"/>
  <c r="F73" i="43"/>
  <c r="F96" i="43"/>
  <c r="F84" i="43"/>
  <c r="F72" i="43"/>
  <c r="F62" i="43"/>
  <c r="F95" i="43"/>
  <c r="F83" i="43"/>
  <c r="F71" i="43"/>
  <c r="F94" i="43"/>
  <c r="F82" i="43"/>
  <c r="F70" i="43"/>
  <c r="F61" i="43"/>
  <c r="F54" i="43"/>
  <c r="F52" i="43"/>
  <c r="O1" i="61"/>
  <c r="G4" i="43"/>
  <c r="G28" i="36"/>
  <c r="G4" i="21"/>
  <c r="G4" i="36"/>
  <c r="G4" i="38"/>
  <c r="G139" i="38" l="1"/>
  <c r="G126" i="38"/>
  <c r="G104" i="38"/>
  <c r="G92" i="38"/>
  <c r="G137" i="38"/>
  <c r="G125" i="38"/>
  <c r="G105" i="38"/>
  <c r="G93" i="38"/>
  <c r="G136" i="38"/>
  <c r="G124" i="38"/>
  <c r="G112" i="38"/>
  <c r="G106" i="38"/>
  <c r="G94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6" i="38"/>
  <c r="G55" i="38"/>
  <c r="G54" i="38"/>
  <c r="G53" i="38"/>
  <c r="G52" i="38"/>
  <c r="G51" i="38"/>
  <c r="G50" i="38"/>
  <c r="G135" i="38"/>
  <c r="G121" i="38"/>
  <c r="G107" i="38"/>
  <c r="G95" i="38"/>
  <c r="G83" i="38"/>
  <c r="G134" i="38"/>
  <c r="G120" i="38"/>
  <c r="G133" i="38"/>
  <c r="G119" i="38"/>
  <c r="G109" i="38"/>
  <c r="G97" i="38"/>
  <c r="G85" i="38"/>
  <c r="G132" i="38"/>
  <c r="G118" i="38"/>
  <c r="G110" i="38"/>
  <c r="G98" i="38"/>
  <c r="G86" i="38"/>
  <c r="G131" i="38"/>
  <c r="G117" i="38"/>
  <c r="G99" i="38"/>
  <c r="G87" i="38"/>
  <c r="G130" i="38"/>
  <c r="G116" i="38"/>
  <c r="G111" i="38"/>
  <c r="G100" i="38"/>
  <c r="G88" i="38"/>
  <c r="G129" i="38"/>
  <c r="G115" i="38"/>
  <c r="G101" i="38"/>
  <c r="G89" i="38"/>
  <c r="G128" i="38"/>
  <c r="G114" i="38"/>
  <c r="G102" i="38"/>
  <c r="G90" i="38"/>
  <c r="G127" i="38"/>
  <c r="G113" i="38"/>
  <c r="G103" i="38"/>
  <c r="G91" i="38"/>
  <c r="G27" i="38"/>
  <c r="G49" i="38"/>
  <c r="G31" i="38"/>
  <c r="G84" i="38"/>
  <c r="G42" i="38"/>
  <c r="G34" i="38"/>
  <c r="G96" i="38"/>
  <c r="G35" i="38"/>
  <c r="G13" i="38"/>
  <c r="G12" i="38"/>
  <c r="G11" i="38"/>
  <c r="G9" i="38"/>
  <c r="G8" i="38"/>
  <c r="G20" i="38"/>
  <c r="G41" i="38"/>
  <c r="G108" i="38"/>
  <c r="G43" i="38"/>
  <c r="G36" i="38"/>
  <c r="G37" i="38"/>
  <c r="G21" i="38"/>
  <c r="G30" i="38"/>
  <c r="G44" i="38"/>
  <c r="G38" i="38"/>
  <c r="G22" i="38"/>
  <c r="G26" i="38"/>
  <c r="G23" i="38"/>
  <c r="G45" i="38"/>
  <c r="G39" i="38"/>
  <c r="G24" i="38"/>
  <c r="G48" i="38"/>
  <c r="G40" i="38"/>
  <c r="G25" i="38"/>
  <c r="G137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4" i="43"/>
  <c r="G53" i="43"/>
  <c r="G47" i="43"/>
  <c r="G48" i="43"/>
  <c r="G49" i="43"/>
  <c r="G50" i="43"/>
  <c r="G51" i="43"/>
  <c r="G52" i="43"/>
  <c r="G24" i="43"/>
  <c r="G23" i="43"/>
  <c r="G22" i="43"/>
  <c r="G21" i="43"/>
  <c r="G46" i="43"/>
  <c r="G20" i="43"/>
  <c r="G43" i="43"/>
  <c r="G19" i="43"/>
  <c r="G42" i="43"/>
  <c r="G18" i="43"/>
  <c r="G41" i="43"/>
  <c r="G11" i="43"/>
  <c r="G40" i="43"/>
  <c r="G10" i="43"/>
  <c r="G29" i="43"/>
  <c r="G9" i="43"/>
  <c r="G28" i="43"/>
  <c r="G7" i="43"/>
  <c r="G25" i="43"/>
  <c r="G6" i="43"/>
  <c r="O1" i="62"/>
  <c r="A4" i="63" s="1"/>
  <c r="H4" i="21"/>
  <c r="H4" i="43"/>
  <c r="H28" i="36"/>
  <c r="H4" i="36"/>
  <c r="H4" i="38"/>
  <c r="H137" i="43" l="1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4" i="43"/>
  <c r="H53" i="43"/>
  <c r="H48" i="43"/>
  <c r="H49" i="43"/>
  <c r="H50" i="43"/>
  <c r="H51" i="43"/>
  <c r="H52" i="43"/>
  <c r="H46" i="43"/>
  <c r="H43" i="43"/>
  <c r="H42" i="43"/>
  <c r="H41" i="43"/>
  <c r="H40" i="43"/>
  <c r="H29" i="43"/>
  <c r="H28" i="43"/>
  <c r="H25" i="43"/>
  <c r="H24" i="43"/>
  <c r="H23" i="43"/>
  <c r="H22" i="43"/>
  <c r="H21" i="43"/>
  <c r="H20" i="43"/>
  <c r="H19" i="43"/>
  <c r="H18" i="43"/>
  <c r="H11" i="43"/>
  <c r="H10" i="43"/>
  <c r="H9" i="43"/>
  <c r="H7" i="43"/>
  <c r="H6" i="43"/>
  <c r="H47" i="43"/>
  <c r="H139" i="38"/>
  <c r="H137" i="38"/>
  <c r="H136" i="38"/>
  <c r="H135" i="38"/>
  <c r="H134" i="38"/>
  <c r="H133" i="38"/>
  <c r="H132" i="38"/>
  <c r="H131" i="38"/>
  <c r="H130" i="38"/>
  <c r="H129" i="38"/>
  <c r="H128" i="38"/>
  <c r="H127" i="38"/>
  <c r="H126" i="38"/>
  <c r="H125" i="38"/>
  <c r="H124" i="38"/>
  <c r="H121" i="38"/>
  <c r="H120" i="38"/>
  <c r="H119" i="38"/>
  <c r="H118" i="38"/>
  <c r="H117" i="38"/>
  <c r="H116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6" i="38"/>
  <c r="H55" i="38"/>
  <c r="H54" i="38"/>
  <c r="H53" i="38"/>
  <c r="H52" i="38"/>
  <c r="H51" i="38"/>
  <c r="H50" i="38"/>
  <c r="H49" i="38"/>
  <c r="H41" i="38"/>
  <c r="H30" i="38"/>
  <c r="H42" i="38"/>
  <c r="H34" i="38"/>
  <c r="H12" i="38"/>
  <c r="H9" i="38"/>
  <c r="H31" i="38"/>
  <c r="H35" i="38"/>
  <c r="H13" i="38"/>
  <c r="H11" i="38"/>
  <c r="H8" i="38"/>
  <c r="H43" i="38"/>
  <c r="H36" i="38"/>
  <c r="H20" i="38"/>
  <c r="H37" i="38"/>
  <c r="H21" i="38"/>
  <c r="H27" i="38"/>
  <c r="H44" i="38"/>
  <c r="H38" i="38"/>
  <c r="H22" i="38"/>
  <c r="H23" i="38"/>
  <c r="H45" i="38"/>
  <c r="H39" i="38"/>
  <c r="H24" i="38"/>
  <c r="H25" i="38"/>
  <c r="H48" i="38"/>
  <c r="H40" i="38"/>
  <c r="H26" i="38"/>
  <c r="I4" i="21"/>
  <c r="I4" i="43"/>
  <c r="I28" i="36"/>
  <c r="I4" i="36"/>
  <c r="I4" i="38"/>
  <c r="I137" i="43" l="1"/>
  <c r="I135" i="43"/>
  <c r="I134" i="43"/>
  <c r="I133" i="43"/>
  <c r="I132" i="43"/>
  <c r="I131" i="43"/>
  <c r="I130" i="43"/>
  <c r="I129" i="43"/>
  <c r="I128" i="43"/>
  <c r="I127" i="43"/>
  <c r="I126" i="43"/>
  <c r="I125" i="43"/>
  <c r="I124" i="43"/>
  <c r="I123" i="43"/>
  <c r="I122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60" i="43"/>
  <c r="I59" i="43"/>
  <c r="I58" i="43"/>
  <c r="I54" i="43"/>
  <c r="I53" i="43"/>
  <c r="I52" i="43"/>
  <c r="I51" i="43"/>
  <c r="I49" i="43"/>
  <c r="I50" i="43"/>
  <c r="I46" i="43"/>
  <c r="I43" i="43"/>
  <c r="I42" i="43"/>
  <c r="I41" i="43"/>
  <c r="I40" i="43"/>
  <c r="I29" i="43"/>
  <c r="I28" i="43"/>
  <c r="I25" i="43"/>
  <c r="I24" i="43"/>
  <c r="I23" i="43"/>
  <c r="I22" i="43"/>
  <c r="I21" i="43"/>
  <c r="I20" i="43"/>
  <c r="I19" i="43"/>
  <c r="I18" i="43"/>
  <c r="I11" i="43"/>
  <c r="I10" i="43"/>
  <c r="I9" i="43"/>
  <c r="I7" i="43"/>
  <c r="I6" i="43"/>
  <c r="I47" i="43"/>
  <c r="I48" i="43"/>
  <c r="I139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1" i="38"/>
  <c r="I120" i="38"/>
  <c r="I119" i="38"/>
  <c r="I118" i="38"/>
  <c r="I117" i="38"/>
  <c r="I116" i="38"/>
  <c r="I115" i="38"/>
  <c r="I114" i="38"/>
  <c r="I113" i="38"/>
  <c r="I105" i="38"/>
  <c r="I93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6" i="38"/>
  <c r="I55" i="38"/>
  <c r="I54" i="38"/>
  <c r="I53" i="38"/>
  <c r="I112" i="38"/>
  <c r="I106" i="38"/>
  <c r="I94" i="38"/>
  <c r="I82" i="38"/>
  <c r="I107" i="38"/>
  <c r="I95" i="38"/>
  <c r="I83" i="38"/>
  <c r="I108" i="38"/>
  <c r="I96" i="38"/>
  <c r="I84" i="38"/>
  <c r="I110" i="38"/>
  <c r="I98" i="38"/>
  <c r="I86" i="38"/>
  <c r="I99" i="38"/>
  <c r="I87" i="38"/>
  <c r="I111" i="38"/>
  <c r="I100" i="38"/>
  <c r="I88" i="38"/>
  <c r="I101" i="38"/>
  <c r="I89" i="38"/>
  <c r="I102" i="38"/>
  <c r="I90" i="38"/>
  <c r="I103" i="38"/>
  <c r="I91" i="38"/>
  <c r="I104" i="38"/>
  <c r="I92" i="38"/>
  <c r="I31" i="38"/>
  <c r="I85" i="38"/>
  <c r="I35" i="38"/>
  <c r="I13" i="38"/>
  <c r="I12" i="38"/>
  <c r="I11" i="38"/>
  <c r="I9" i="38"/>
  <c r="I8" i="38"/>
  <c r="I97" i="38"/>
  <c r="I43" i="38"/>
  <c r="I36" i="38"/>
  <c r="I20" i="38"/>
  <c r="I109" i="38"/>
  <c r="I50" i="38"/>
  <c r="I37" i="38"/>
  <c r="I21" i="38"/>
  <c r="I22" i="38"/>
  <c r="I34" i="38"/>
  <c r="I44" i="38"/>
  <c r="I38" i="38"/>
  <c r="I41" i="38"/>
  <c r="I42" i="38"/>
  <c r="I23" i="38"/>
  <c r="I45" i="38"/>
  <c r="I39" i="38"/>
  <c r="I24" i="38"/>
  <c r="I25" i="38"/>
  <c r="I49" i="38"/>
  <c r="I48" i="38"/>
  <c r="I40" i="38"/>
  <c r="I26" i="38"/>
  <c r="I30" i="38"/>
  <c r="I52" i="38"/>
  <c r="I27" i="38"/>
  <c r="I51" i="38"/>
  <c r="J4" i="21"/>
  <c r="J4" i="43"/>
  <c r="J28" i="36"/>
  <c r="J4" i="36"/>
  <c r="J4" i="38"/>
  <c r="J139" i="38" l="1"/>
  <c r="J137" i="38"/>
  <c r="J136" i="38"/>
  <c r="J135" i="38"/>
  <c r="J134" i="38"/>
  <c r="J133" i="38"/>
  <c r="J132" i="38"/>
  <c r="J131" i="38"/>
  <c r="J130" i="38"/>
  <c r="J129" i="38"/>
  <c r="J128" i="38"/>
  <c r="J127" i="38"/>
  <c r="J126" i="38"/>
  <c r="J125" i="38"/>
  <c r="J124" i="38"/>
  <c r="J121" i="38"/>
  <c r="J120" i="38"/>
  <c r="J119" i="38"/>
  <c r="J118" i="38"/>
  <c r="J117" i="38"/>
  <c r="J116" i="38"/>
  <c r="J115" i="38"/>
  <c r="J114" i="38"/>
  <c r="J113" i="38"/>
  <c r="J112" i="38"/>
  <c r="J106" i="38"/>
  <c r="J94" i="38"/>
  <c r="J82" i="38"/>
  <c r="J107" i="38"/>
  <c r="J95" i="38"/>
  <c r="J83" i="38"/>
  <c r="J108" i="38"/>
  <c r="J96" i="38"/>
  <c r="J84" i="38"/>
  <c r="J109" i="38"/>
  <c r="J97" i="38"/>
  <c r="J85" i="38"/>
  <c r="J99" i="38"/>
  <c r="J87" i="38"/>
  <c r="J111" i="38"/>
  <c r="J100" i="38"/>
  <c r="J88" i="38"/>
  <c r="J101" i="38"/>
  <c r="J89" i="38"/>
  <c r="J102" i="38"/>
  <c r="J90" i="38"/>
  <c r="J103" i="38"/>
  <c r="J91" i="38"/>
  <c r="J104" i="38"/>
  <c r="J92" i="38"/>
  <c r="J105" i="38"/>
  <c r="J93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6" i="38"/>
  <c r="J65" i="38"/>
  <c r="J64" i="38"/>
  <c r="J63" i="38"/>
  <c r="J62" i="38"/>
  <c r="J61" i="38"/>
  <c r="J60" i="38"/>
  <c r="J56" i="38"/>
  <c r="J55" i="38"/>
  <c r="J54" i="38"/>
  <c r="J53" i="38"/>
  <c r="J52" i="38"/>
  <c r="J51" i="38"/>
  <c r="J50" i="38"/>
  <c r="J42" i="38"/>
  <c r="J34" i="38"/>
  <c r="J35" i="38"/>
  <c r="J13" i="38"/>
  <c r="J98" i="38"/>
  <c r="J43" i="38"/>
  <c r="J36" i="38"/>
  <c r="J20" i="38"/>
  <c r="J11" i="38"/>
  <c r="J110" i="38"/>
  <c r="J37" i="38"/>
  <c r="J21" i="38"/>
  <c r="J44" i="38"/>
  <c r="J38" i="38"/>
  <c r="J22" i="38"/>
  <c r="J31" i="38"/>
  <c r="J8" i="38"/>
  <c r="J23" i="38"/>
  <c r="J45" i="38"/>
  <c r="J39" i="38"/>
  <c r="J24" i="38"/>
  <c r="J9" i="38"/>
  <c r="J25" i="38"/>
  <c r="J48" i="38"/>
  <c r="J40" i="38"/>
  <c r="J26" i="38"/>
  <c r="J86" i="38"/>
  <c r="J27" i="38"/>
  <c r="J12" i="38"/>
  <c r="J49" i="38"/>
  <c r="J41" i="38"/>
  <c r="J30" i="38"/>
  <c r="J137" i="43"/>
  <c r="J135" i="43"/>
  <c r="J134" i="43"/>
  <c r="J133" i="43"/>
  <c r="J132" i="43"/>
  <c r="J131" i="43"/>
  <c r="J130" i="43"/>
  <c r="J129" i="43"/>
  <c r="J128" i="43"/>
  <c r="J127" i="43"/>
  <c r="J126" i="43"/>
  <c r="J125" i="43"/>
  <c r="J124" i="43"/>
  <c r="J123" i="43"/>
  <c r="J122" i="43"/>
  <c r="J119" i="43"/>
  <c r="J118" i="43"/>
  <c r="J117" i="43"/>
  <c r="J116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0" i="43"/>
  <c r="J50" i="43"/>
  <c r="J59" i="43"/>
  <c r="J53" i="43"/>
  <c r="J51" i="43"/>
  <c r="J63" i="43"/>
  <c r="J58" i="43"/>
  <c r="J62" i="43"/>
  <c r="J52" i="43"/>
  <c r="J46" i="43"/>
  <c r="J43" i="43"/>
  <c r="J42" i="43"/>
  <c r="J41" i="43"/>
  <c r="J40" i="43"/>
  <c r="J29" i="43"/>
  <c r="J28" i="43"/>
  <c r="J25" i="43"/>
  <c r="J24" i="43"/>
  <c r="J23" i="43"/>
  <c r="J22" i="43"/>
  <c r="J21" i="43"/>
  <c r="J20" i="43"/>
  <c r="J19" i="43"/>
  <c r="J18" i="43"/>
  <c r="J11" i="43"/>
  <c r="J10" i="43"/>
  <c r="J9" i="43"/>
  <c r="J7" i="43"/>
  <c r="J6" i="43"/>
  <c r="J47" i="43"/>
  <c r="J61" i="43"/>
  <c r="J54" i="43"/>
  <c r="J48" i="43"/>
  <c r="J49" i="43"/>
  <c r="K28" i="36"/>
  <c r="K4" i="21"/>
  <c r="K4" i="43"/>
  <c r="K4" i="36"/>
  <c r="K4" i="38"/>
  <c r="K137" i="43" l="1"/>
  <c r="K135" i="43"/>
  <c r="K134" i="43"/>
  <c r="K133" i="43"/>
  <c r="K132" i="43"/>
  <c r="K131" i="43"/>
  <c r="K130" i="43"/>
  <c r="K129" i="43"/>
  <c r="K128" i="43"/>
  <c r="K127" i="43"/>
  <c r="K126" i="43"/>
  <c r="K125" i="43"/>
  <c r="K124" i="43"/>
  <c r="K123" i="43"/>
  <c r="K122" i="43"/>
  <c r="K119" i="43"/>
  <c r="K118" i="43"/>
  <c r="K117" i="43"/>
  <c r="K116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59" i="43"/>
  <c r="K58" i="43"/>
  <c r="K54" i="43"/>
  <c r="K53" i="43"/>
  <c r="K52" i="43"/>
  <c r="K51" i="43"/>
  <c r="K46" i="43"/>
  <c r="K43" i="43"/>
  <c r="K42" i="43"/>
  <c r="K41" i="43"/>
  <c r="K40" i="43"/>
  <c r="K29" i="43"/>
  <c r="K28" i="43"/>
  <c r="K25" i="43"/>
  <c r="K24" i="43"/>
  <c r="K23" i="43"/>
  <c r="K22" i="43"/>
  <c r="K21" i="43"/>
  <c r="K20" i="43"/>
  <c r="K19" i="43"/>
  <c r="K18" i="43"/>
  <c r="K11" i="43"/>
  <c r="K10" i="43"/>
  <c r="K9" i="43"/>
  <c r="K7" i="43"/>
  <c r="K6" i="43"/>
  <c r="K47" i="43"/>
  <c r="K48" i="43"/>
  <c r="K49" i="43"/>
  <c r="K50" i="43"/>
  <c r="K139" i="38"/>
  <c r="K137" i="38"/>
  <c r="K136" i="38"/>
  <c r="K135" i="38"/>
  <c r="K134" i="38"/>
  <c r="K133" i="38"/>
  <c r="K132" i="38"/>
  <c r="K131" i="38"/>
  <c r="K130" i="38"/>
  <c r="K129" i="38"/>
  <c r="K128" i="38"/>
  <c r="K127" i="38"/>
  <c r="K126" i="38"/>
  <c r="K125" i="38"/>
  <c r="K124" i="38"/>
  <c r="K121" i="38"/>
  <c r="K120" i="38"/>
  <c r="K119" i="38"/>
  <c r="K118" i="38"/>
  <c r="K117" i="38"/>
  <c r="K116" i="38"/>
  <c r="K115" i="38"/>
  <c r="K114" i="38"/>
  <c r="K113" i="38"/>
  <c r="K112" i="38"/>
  <c r="K111" i="38"/>
  <c r="K107" i="38"/>
  <c r="K95" i="38"/>
  <c r="K83" i="38"/>
  <c r="K108" i="38"/>
  <c r="K96" i="38"/>
  <c r="K84" i="38"/>
  <c r="K109" i="38"/>
  <c r="K97" i="38"/>
  <c r="K85" i="38"/>
  <c r="K110" i="38"/>
  <c r="K98" i="38"/>
  <c r="K86" i="38"/>
  <c r="K100" i="38"/>
  <c r="K88" i="38"/>
  <c r="K101" i="38"/>
  <c r="K89" i="38"/>
  <c r="K102" i="38"/>
  <c r="K90" i="38"/>
  <c r="K103" i="38"/>
  <c r="K91" i="38"/>
  <c r="K104" i="38"/>
  <c r="K92" i="38"/>
  <c r="K105" i="38"/>
  <c r="K93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3" i="38"/>
  <c r="K62" i="38"/>
  <c r="K61" i="38"/>
  <c r="K60" i="38"/>
  <c r="K56" i="38"/>
  <c r="K55" i="38"/>
  <c r="K54" i="38"/>
  <c r="K53" i="38"/>
  <c r="K52" i="38"/>
  <c r="K51" i="38"/>
  <c r="K50" i="38"/>
  <c r="K49" i="38"/>
  <c r="K48" i="38"/>
  <c r="K45" i="38"/>
  <c r="K44" i="38"/>
  <c r="K43" i="38"/>
  <c r="K42" i="38"/>
  <c r="K41" i="38"/>
  <c r="K40" i="38"/>
  <c r="K39" i="38"/>
  <c r="K38" i="38"/>
  <c r="K106" i="38"/>
  <c r="K94" i="38"/>
  <c r="K82" i="38"/>
  <c r="K87" i="38"/>
  <c r="K35" i="38"/>
  <c r="K13" i="38"/>
  <c r="K12" i="38"/>
  <c r="K11" i="38"/>
  <c r="K9" i="38"/>
  <c r="K8" i="38"/>
  <c r="K99" i="38"/>
  <c r="K37" i="38"/>
  <c r="K21" i="38"/>
  <c r="K22" i="38"/>
  <c r="K23" i="38"/>
  <c r="K24" i="38"/>
  <c r="K25" i="38"/>
  <c r="K34" i="38"/>
  <c r="K26" i="38"/>
  <c r="K27" i="38"/>
  <c r="K30" i="38"/>
  <c r="K31" i="38"/>
  <c r="K36" i="38"/>
  <c r="K20" i="38"/>
  <c r="L4" i="21"/>
  <c r="L4" i="43"/>
  <c r="L28" i="36"/>
  <c r="L4" i="36"/>
  <c r="L4" i="38"/>
  <c r="L139" i="38" l="1"/>
  <c r="L137" i="38"/>
  <c r="L136" i="38"/>
  <c r="L135" i="38"/>
  <c r="L134" i="38"/>
  <c r="L133" i="38"/>
  <c r="L132" i="38"/>
  <c r="L131" i="38"/>
  <c r="L130" i="38"/>
  <c r="L129" i="38"/>
  <c r="L128" i="38"/>
  <c r="L127" i="38"/>
  <c r="L126" i="38"/>
  <c r="L125" i="38"/>
  <c r="L124" i="38"/>
  <c r="L121" i="38"/>
  <c r="L120" i="38"/>
  <c r="L119" i="38"/>
  <c r="L118" i="38"/>
  <c r="L117" i="38"/>
  <c r="L116" i="38"/>
  <c r="L115" i="38"/>
  <c r="L114" i="38"/>
  <c r="L113" i="38"/>
  <c r="L112" i="38"/>
  <c r="L108" i="38"/>
  <c r="L96" i="38"/>
  <c r="L84" i="38"/>
  <c r="L109" i="38"/>
  <c r="L97" i="38"/>
  <c r="L85" i="38"/>
  <c r="L110" i="38"/>
  <c r="L98" i="38"/>
  <c r="L86" i="38"/>
  <c r="L99" i="38"/>
  <c r="L87" i="38"/>
  <c r="L111" i="38"/>
  <c r="L101" i="38"/>
  <c r="L89" i="38"/>
  <c r="L102" i="38"/>
  <c r="L90" i="38"/>
  <c r="L103" i="38"/>
  <c r="L91" i="38"/>
  <c r="L104" i="38"/>
  <c r="L92" i="38"/>
  <c r="L105" i="38"/>
  <c r="L93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3" i="38"/>
  <c r="L62" i="38"/>
  <c r="L61" i="38"/>
  <c r="L60" i="38"/>
  <c r="L56" i="38"/>
  <c r="L55" i="38"/>
  <c r="L54" i="38"/>
  <c r="L106" i="38"/>
  <c r="L94" i="38"/>
  <c r="L82" i="38"/>
  <c r="L107" i="38"/>
  <c r="L95" i="38"/>
  <c r="L83" i="38"/>
  <c r="L100" i="38"/>
  <c r="L51" i="38"/>
  <c r="L36" i="38"/>
  <c r="L20" i="38"/>
  <c r="L22" i="38"/>
  <c r="L13" i="38"/>
  <c r="L50" i="38"/>
  <c r="L44" i="38"/>
  <c r="L38" i="38"/>
  <c r="L23" i="38"/>
  <c r="L11" i="38"/>
  <c r="L43" i="38"/>
  <c r="L24" i="38"/>
  <c r="L25" i="38"/>
  <c r="L12" i="38"/>
  <c r="L45" i="38"/>
  <c r="L39" i="38"/>
  <c r="L9" i="38"/>
  <c r="L26" i="38"/>
  <c r="L42" i="38"/>
  <c r="L53" i="38"/>
  <c r="L48" i="38"/>
  <c r="L40" i="38"/>
  <c r="L27" i="38"/>
  <c r="L8" i="38"/>
  <c r="L21" i="38"/>
  <c r="L30" i="38"/>
  <c r="L37" i="38"/>
  <c r="L52" i="38"/>
  <c r="L49" i="38"/>
  <c r="L41" i="38"/>
  <c r="L31" i="38"/>
  <c r="L34" i="38"/>
  <c r="L88" i="38"/>
  <c r="L35" i="38"/>
  <c r="L137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4" i="43"/>
  <c r="L53" i="43"/>
  <c r="L52" i="43"/>
  <c r="L51" i="43"/>
  <c r="L50" i="43"/>
  <c r="L46" i="43"/>
  <c r="L43" i="43"/>
  <c r="L42" i="43"/>
  <c r="L41" i="43"/>
  <c r="L40" i="43"/>
  <c r="L29" i="43"/>
  <c r="L28" i="43"/>
  <c r="L25" i="43"/>
  <c r="L24" i="43"/>
  <c r="L23" i="43"/>
  <c r="L22" i="43"/>
  <c r="L21" i="43"/>
  <c r="L20" i="43"/>
  <c r="L19" i="43"/>
  <c r="L18" i="43"/>
  <c r="L11" i="43"/>
  <c r="L10" i="43"/>
  <c r="L9" i="43"/>
  <c r="L7" i="43"/>
  <c r="L6" i="43"/>
  <c r="L47" i="43"/>
  <c r="L48" i="43"/>
  <c r="L49" i="43"/>
  <c r="D6" i="46"/>
  <c r="M4" i="21"/>
  <c r="M4" i="43"/>
  <c r="M28" i="36"/>
  <c r="M4" i="36"/>
  <c r="M4" i="38"/>
  <c r="M139" i="38" l="1"/>
  <c r="M137" i="38"/>
  <c r="M136" i="38"/>
  <c r="M135" i="38"/>
  <c r="M134" i="38"/>
  <c r="M133" i="38"/>
  <c r="M132" i="38"/>
  <c r="M131" i="38"/>
  <c r="M130" i="38"/>
  <c r="M129" i="38"/>
  <c r="M128" i="38"/>
  <c r="M127" i="38"/>
  <c r="M126" i="38"/>
  <c r="M125" i="38"/>
  <c r="M124" i="38"/>
  <c r="M121" i="38"/>
  <c r="M120" i="38"/>
  <c r="M119" i="38"/>
  <c r="M118" i="38"/>
  <c r="M117" i="38"/>
  <c r="M116" i="38"/>
  <c r="M115" i="38"/>
  <c r="M114" i="38"/>
  <c r="M113" i="38"/>
  <c r="M112" i="38"/>
  <c r="M111" i="38"/>
  <c r="M109" i="38"/>
  <c r="M97" i="38"/>
  <c r="M85" i="38"/>
  <c r="M110" i="38"/>
  <c r="M98" i="38"/>
  <c r="M86" i="38"/>
  <c r="M99" i="38"/>
  <c r="M87" i="38"/>
  <c r="M100" i="38"/>
  <c r="M88" i="38"/>
  <c r="M102" i="38"/>
  <c r="M90" i="38"/>
  <c r="M103" i="38"/>
  <c r="M91" i="38"/>
  <c r="M104" i="38"/>
  <c r="M92" i="38"/>
  <c r="M105" i="38"/>
  <c r="M93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6" i="38"/>
  <c r="M55" i="38"/>
  <c r="M54" i="38"/>
  <c r="M53" i="38"/>
  <c r="M52" i="38"/>
  <c r="M51" i="38"/>
  <c r="M50" i="38"/>
  <c r="M106" i="38"/>
  <c r="M94" i="38"/>
  <c r="M82" i="38"/>
  <c r="M107" i="38"/>
  <c r="M95" i="38"/>
  <c r="M83" i="38"/>
  <c r="M108" i="38"/>
  <c r="M96" i="38"/>
  <c r="M84" i="38"/>
  <c r="M43" i="38"/>
  <c r="M37" i="38"/>
  <c r="M21" i="38"/>
  <c r="M44" i="38"/>
  <c r="M38" i="38"/>
  <c r="M23" i="38"/>
  <c r="M24" i="38"/>
  <c r="M45" i="38"/>
  <c r="M39" i="38"/>
  <c r="M25" i="38"/>
  <c r="M22" i="38"/>
  <c r="M26" i="38"/>
  <c r="M48" i="38"/>
  <c r="M40" i="38"/>
  <c r="M27" i="38"/>
  <c r="M20" i="38"/>
  <c r="M30" i="38"/>
  <c r="M49" i="38"/>
  <c r="M41" i="38"/>
  <c r="M31" i="38"/>
  <c r="M36" i="38"/>
  <c r="M34" i="38"/>
  <c r="M12" i="38"/>
  <c r="M9" i="38"/>
  <c r="M101" i="38"/>
  <c r="M89" i="38"/>
  <c r="M42" i="38"/>
  <c r="M35" i="38"/>
  <c r="M13" i="38"/>
  <c r="M11" i="38"/>
  <c r="M8" i="38"/>
  <c r="M137" i="43"/>
  <c r="M135" i="43"/>
  <c r="M134" i="43"/>
  <c r="M133" i="43"/>
  <c r="M132" i="43"/>
  <c r="M131" i="43"/>
  <c r="M130" i="43"/>
  <c r="M129" i="43"/>
  <c r="M128" i="43"/>
  <c r="M127" i="43"/>
  <c r="M126" i="43"/>
  <c r="M125" i="43"/>
  <c r="M124" i="43"/>
  <c r="M123" i="43"/>
  <c r="M122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4" i="43"/>
  <c r="M53" i="43"/>
  <c r="M51" i="43"/>
  <c r="M46" i="43"/>
  <c r="M43" i="43"/>
  <c r="M42" i="43"/>
  <c r="M41" i="43"/>
  <c r="M40" i="43"/>
  <c r="M29" i="43"/>
  <c r="M28" i="43"/>
  <c r="M25" i="43"/>
  <c r="M24" i="43"/>
  <c r="M23" i="43"/>
  <c r="M22" i="43"/>
  <c r="M21" i="43"/>
  <c r="M20" i="43"/>
  <c r="M19" i="43"/>
  <c r="M18" i="43"/>
  <c r="M11" i="43"/>
  <c r="M10" i="43"/>
  <c r="M9" i="43"/>
  <c r="M7" i="43"/>
  <c r="M6" i="43"/>
  <c r="M47" i="43"/>
  <c r="M52" i="43"/>
  <c r="M48" i="43"/>
  <c r="M49" i="43"/>
  <c r="M50" i="43"/>
  <c r="N28" i="36"/>
  <c r="N4" i="36"/>
  <c r="N4" i="21"/>
  <c r="N4" i="43"/>
  <c r="N4" i="38"/>
  <c r="N16" i="20"/>
  <c r="N17" i="20"/>
  <c r="N15" i="20"/>
  <c r="N139" i="38" l="1"/>
  <c r="N137" i="38"/>
  <c r="N136" i="38"/>
  <c r="N135" i="38"/>
  <c r="N134" i="38"/>
  <c r="N133" i="38"/>
  <c r="N132" i="38"/>
  <c r="N131" i="38"/>
  <c r="N130" i="38"/>
  <c r="N129" i="38"/>
  <c r="N128" i="38"/>
  <c r="N127" i="38"/>
  <c r="N126" i="38"/>
  <c r="N125" i="38"/>
  <c r="N124" i="38"/>
  <c r="N121" i="38"/>
  <c r="N120" i="38"/>
  <c r="N119" i="38"/>
  <c r="N118" i="38"/>
  <c r="N117" i="38"/>
  <c r="N116" i="38"/>
  <c r="N115" i="38"/>
  <c r="N114" i="38"/>
  <c r="N113" i="38"/>
  <c r="N112" i="38"/>
  <c r="N111" i="38"/>
  <c r="N110" i="38"/>
  <c r="N98" i="38"/>
  <c r="N86" i="38"/>
  <c r="N99" i="38"/>
  <c r="N87" i="38"/>
  <c r="N100" i="38"/>
  <c r="N88" i="38"/>
  <c r="N101" i="38"/>
  <c r="N89" i="38"/>
  <c r="N103" i="38"/>
  <c r="N91" i="38"/>
  <c r="N104" i="38"/>
  <c r="N92" i="38"/>
  <c r="N105" i="38"/>
  <c r="N93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62" i="38"/>
  <c r="N61" i="38"/>
  <c r="N60" i="38"/>
  <c r="N56" i="38"/>
  <c r="N55" i="38"/>
  <c r="N54" i="38"/>
  <c r="N53" i="38"/>
  <c r="N52" i="38"/>
  <c r="N51" i="38"/>
  <c r="N50" i="38"/>
  <c r="N106" i="38"/>
  <c r="N94" i="38"/>
  <c r="N82" i="38"/>
  <c r="N107" i="38"/>
  <c r="N95" i="38"/>
  <c r="N83" i="38"/>
  <c r="N108" i="38"/>
  <c r="N96" i="38"/>
  <c r="N84" i="38"/>
  <c r="N109" i="38"/>
  <c r="N97" i="38"/>
  <c r="N85" i="38"/>
  <c r="N22" i="38"/>
  <c r="N24" i="38"/>
  <c r="N45" i="38"/>
  <c r="N39" i="38"/>
  <c r="N25" i="38"/>
  <c r="N26" i="38"/>
  <c r="N27" i="38"/>
  <c r="N37" i="38"/>
  <c r="N48" i="38"/>
  <c r="N40" i="38"/>
  <c r="N30" i="38"/>
  <c r="N44" i="38"/>
  <c r="N49" i="38"/>
  <c r="N41" i="38"/>
  <c r="N31" i="38"/>
  <c r="N38" i="38"/>
  <c r="N31" i="21" s="1"/>
  <c r="N34" i="38"/>
  <c r="N23" i="38"/>
  <c r="N90" i="38"/>
  <c r="N42" i="38"/>
  <c r="N35" i="38"/>
  <c r="N13" i="38"/>
  <c r="N12" i="38"/>
  <c r="N11" i="38"/>
  <c r="N9" i="38"/>
  <c r="N8" i="38"/>
  <c r="N20" i="38"/>
  <c r="N21" i="38"/>
  <c r="N102" i="38"/>
  <c r="N36" i="38"/>
  <c r="N43" i="38"/>
  <c r="N137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3" i="43"/>
  <c r="N51" i="43"/>
  <c r="N46" i="43"/>
  <c r="N43" i="43"/>
  <c r="N42" i="43"/>
  <c r="N41" i="43"/>
  <c r="N40" i="43"/>
  <c r="N29" i="43"/>
  <c r="N28" i="43"/>
  <c r="N25" i="43"/>
  <c r="N24" i="43"/>
  <c r="N23" i="43"/>
  <c r="N22" i="43"/>
  <c r="N21" i="43"/>
  <c r="N20" i="43"/>
  <c r="N19" i="43"/>
  <c r="N18" i="43"/>
  <c r="N11" i="43"/>
  <c r="N10" i="43"/>
  <c r="N9" i="43"/>
  <c r="N7" i="43"/>
  <c r="N6" i="43"/>
  <c r="N58" i="43"/>
  <c r="N47" i="43"/>
  <c r="N52" i="43"/>
  <c r="N48" i="43"/>
  <c r="N49" i="43"/>
  <c r="N54" i="43"/>
  <c r="N50" i="43"/>
  <c r="C4" i="38" l="1"/>
  <c r="C139" i="38" l="1"/>
  <c r="C137" i="38"/>
  <c r="C136" i="38"/>
  <c r="C135" i="38"/>
  <c r="C134" i="38"/>
  <c r="C133" i="38"/>
  <c r="C132" i="38"/>
  <c r="C131" i="38"/>
  <c r="C130" i="38"/>
  <c r="C129" i="38"/>
  <c r="C128" i="38"/>
  <c r="C127" i="38"/>
  <c r="C126" i="38"/>
  <c r="C125" i="38"/>
  <c r="C124" i="38"/>
  <c r="C121" i="38"/>
  <c r="C120" i="38"/>
  <c r="C119" i="38"/>
  <c r="C118" i="38"/>
  <c r="C117" i="38"/>
  <c r="C116" i="38"/>
  <c r="C115" i="38"/>
  <c r="C114" i="38"/>
  <c r="C113" i="38"/>
  <c r="C100" i="38"/>
  <c r="C88" i="38"/>
  <c r="C101" i="38"/>
  <c r="C89" i="38"/>
  <c r="C102" i="38"/>
  <c r="C90" i="38"/>
  <c r="C103" i="38"/>
  <c r="C91" i="38"/>
  <c r="C105" i="38"/>
  <c r="C93" i="38"/>
  <c r="C106" i="38"/>
  <c r="C94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O62" i="38" s="1"/>
  <c r="C61" i="38"/>
  <c r="O61" i="38" s="1"/>
  <c r="C60" i="38"/>
  <c r="C56" i="38"/>
  <c r="C55" i="38"/>
  <c r="C54" i="38"/>
  <c r="C53" i="38"/>
  <c r="C52" i="38"/>
  <c r="C51" i="38"/>
  <c r="C50" i="38"/>
  <c r="C107" i="38"/>
  <c r="C95" i="38"/>
  <c r="C83" i="38"/>
  <c r="C108" i="38"/>
  <c r="C96" i="38"/>
  <c r="C84" i="38"/>
  <c r="C109" i="38"/>
  <c r="C97" i="38"/>
  <c r="C85" i="38"/>
  <c r="C110" i="38"/>
  <c r="C98" i="38"/>
  <c r="C86" i="38"/>
  <c r="C111" i="38"/>
  <c r="C99" i="38"/>
  <c r="C87" i="38"/>
  <c r="C45" i="38"/>
  <c r="C39" i="38"/>
  <c r="C24" i="38"/>
  <c r="C112" i="38"/>
  <c r="C48" i="38"/>
  <c r="C40" i="38"/>
  <c r="C26" i="38"/>
  <c r="C27" i="38"/>
  <c r="C49" i="38"/>
  <c r="C41" i="38"/>
  <c r="C30" i="38"/>
  <c r="C11" i="38"/>
  <c r="C8" i="38"/>
  <c r="C31" i="38"/>
  <c r="C25" i="38"/>
  <c r="C42" i="38"/>
  <c r="C34" i="38"/>
  <c r="C9" i="38"/>
  <c r="C35" i="38"/>
  <c r="C92" i="38"/>
  <c r="C43" i="38"/>
  <c r="C36" i="38"/>
  <c r="C20" i="38"/>
  <c r="C13" i="38"/>
  <c r="C12" i="38"/>
  <c r="C104" i="38"/>
  <c r="C37" i="38"/>
  <c r="C21" i="38"/>
  <c r="C44" i="38"/>
  <c r="C38" i="38"/>
  <c r="C22" i="38"/>
  <c r="C23" i="38"/>
  <c r="C4" i="36" l="1"/>
  <c r="N25" i="21"/>
  <c r="M25" i="21"/>
  <c r="N15" i="21"/>
  <c r="M15" i="21"/>
  <c r="L15" i="21"/>
  <c r="K15" i="21"/>
  <c r="J15" i="21"/>
  <c r="I15" i="21"/>
  <c r="H15" i="21"/>
  <c r="G15" i="21"/>
  <c r="F15" i="21"/>
  <c r="O25" i="36"/>
  <c r="O24" i="36"/>
  <c r="O23" i="36"/>
  <c r="O8" i="36"/>
  <c r="O19" i="36"/>
  <c r="O20" i="36"/>
  <c r="O21" i="36"/>
  <c r="O18" i="36"/>
  <c r="O12" i="36"/>
  <c r="O10" i="36"/>
  <c r="O7" i="36"/>
  <c r="I22" i="36"/>
  <c r="I26" i="36" s="1"/>
  <c r="J22" i="36"/>
  <c r="J26" i="36" s="1"/>
  <c r="K22" i="36"/>
  <c r="K26" i="36" s="1"/>
  <c r="L22" i="36"/>
  <c r="L26" i="36" s="1"/>
  <c r="M22" i="36"/>
  <c r="M26" i="36" s="1"/>
  <c r="O60" i="38" l="1"/>
  <c r="O65" i="38" l="1"/>
  <c r="O68" i="38"/>
  <c r="O63" i="38"/>
  <c r="O64" i="38"/>
  <c r="O66" i="38"/>
  <c r="O67" i="38"/>
  <c r="A2" i="20"/>
  <c r="A1" i="20"/>
  <c r="C36" i="46" l="1"/>
  <c r="A3" i="49" l="1"/>
  <c r="A2" i="48" l="1"/>
  <c r="B2" i="48"/>
  <c r="B1" i="48"/>
  <c r="A1" i="47" l="1"/>
  <c r="O14" i="36" l="1"/>
  <c r="N18" i="20"/>
  <c r="A2" i="46" l="1"/>
  <c r="A1" i="46"/>
  <c r="C5" i="38" l="1"/>
  <c r="D95" i="26"/>
  <c r="O10" i="21"/>
  <c r="O11" i="21"/>
  <c r="Q36" i="36"/>
  <c r="Q34" i="36"/>
  <c r="A2" i="44"/>
  <c r="A1" i="44"/>
  <c r="D15" i="21"/>
  <c r="E15" i="21"/>
  <c r="C15" i="21"/>
  <c r="O8" i="21"/>
  <c r="O9" i="21"/>
  <c r="O12" i="21"/>
  <c r="O13" i="21"/>
  <c r="O14" i="21"/>
  <c r="O7" i="21"/>
  <c r="A2" i="43"/>
  <c r="A1" i="43"/>
  <c r="Q40" i="36"/>
  <c r="A2" i="26"/>
  <c r="A2" i="21"/>
  <c r="A1" i="26"/>
  <c r="A1" i="33"/>
  <c r="A1" i="21"/>
  <c r="A2" i="38"/>
  <c r="A1" i="38"/>
  <c r="A2" i="36"/>
  <c r="A1" i="36"/>
  <c r="R40" i="36"/>
  <c r="H22" i="36"/>
  <c r="H26" i="36" s="1"/>
  <c r="G22" i="36"/>
  <c r="G26" i="36" s="1"/>
  <c r="F22" i="36"/>
  <c r="F26" i="36" s="1"/>
  <c r="E22" i="36"/>
  <c r="E26" i="36" s="1"/>
  <c r="D22" i="36"/>
  <c r="D26" i="36" s="1"/>
  <c r="C22" i="36"/>
  <c r="C26" i="36" l="1"/>
  <c r="O26" i="36" s="1"/>
  <c r="O22" i="36"/>
  <c r="O15" i="21"/>
  <c r="F35" i="36" l="1"/>
  <c r="J35" i="36"/>
  <c r="N35" i="36"/>
  <c r="C35" i="36"/>
  <c r="G35" i="36"/>
  <c r="K35" i="36"/>
  <c r="D35" i="36"/>
  <c r="H35" i="36"/>
  <c r="L35" i="36"/>
  <c r="E35" i="36"/>
  <c r="I35" i="36"/>
  <c r="M35" i="36"/>
  <c r="E35" i="46"/>
  <c r="E10" i="46"/>
  <c r="E33" i="46"/>
  <c r="E25" i="46"/>
  <c r="E32" i="46"/>
  <c r="E24" i="46"/>
  <c r="E8" i="46"/>
  <c r="E23" i="46"/>
  <c r="E15" i="46"/>
  <c r="E30" i="46"/>
  <c r="E22" i="46"/>
  <c r="E14" i="46"/>
  <c r="E29" i="46"/>
  <c r="E21" i="46"/>
  <c r="E13" i="46"/>
  <c r="E27" i="46"/>
  <c r="E28" i="46"/>
  <c r="E20" i="46"/>
  <c r="E12" i="46"/>
  <c r="E19" i="46"/>
  <c r="E11" i="46"/>
  <c r="E34" i="46"/>
  <c r="E18" i="46"/>
  <c r="E17" i="46"/>
  <c r="E16" i="46"/>
  <c r="N31" i="36"/>
  <c r="J49" i="36"/>
  <c r="M49" i="36"/>
  <c r="D49" i="36"/>
  <c r="N49" i="36"/>
  <c r="F49" i="36"/>
  <c r="H49" i="36"/>
  <c r="E49" i="36"/>
  <c r="G49" i="36"/>
  <c r="L49" i="36"/>
  <c r="I49" i="36"/>
  <c r="K49" i="36"/>
  <c r="I34" i="36"/>
  <c r="N36" i="36"/>
  <c r="E31" i="36"/>
  <c r="J34" i="36"/>
  <c r="D32" i="36"/>
  <c r="G34" i="36"/>
  <c r="L32" i="36"/>
  <c r="H34" i="36"/>
  <c r="E26" i="46"/>
  <c r="E34" i="36"/>
  <c r="H32" i="36"/>
  <c r="F34" i="36"/>
  <c r="M32" i="36"/>
  <c r="D34" i="36"/>
  <c r="N32" i="36"/>
  <c r="H31" i="36"/>
  <c r="G32" i="36"/>
  <c r="N34" i="36"/>
  <c r="K34" i="36"/>
  <c r="G31" i="36"/>
  <c r="F32" i="36"/>
  <c r="L31" i="36"/>
  <c r="K32" i="36"/>
  <c r="K31" i="36"/>
  <c r="J32" i="36"/>
  <c r="M34" i="36"/>
  <c r="I31" i="36"/>
  <c r="F31" i="36"/>
  <c r="E32" i="36"/>
  <c r="L34" i="36"/>
  <c r="C34" i="36"/>
  <c r="M31" i="36"/>
  <c r="J31" i="36"/>
  <c r="I32" i="36"/>
  <c r="D27" i="21"/>
  <c r="H27" i="21"/>
  <c r="E28" i="21"/>
  <c r="I28" i="21"/>
  <c r="M28" i="21"/>
  <c r="F29" i="21"/>
  <c r="J29" i="21"/>
  <c r="N29" i="21"/>
  <c r="G30" i="21"/>
  <c r="K30" i="21"/>
  <c r="D31" i="21"/>
  <c r="H31" i="21"/>
  <c r="L31" i="21"/>
  <c r="E32" i="21"/>
  <c r="I32" i="21"/>
  <c r="M32" i="21"/>
  <c r="F33" i="21"/>
  <c r="J33" i="21"/>
  <c r="N33" i="21"/>
  <c r="G34" i="21"/>
  <c r="K34" i="21"/>
  <c r="F34" i="21"/>
  <c r="E27" i="21"/>
  <c r="F28" i="21"/>
  <c r="J28" i="21"/>
  <c r="N28" i="21"/>
  <c r="G29" i="21"/>
  <c r="K29" i="21"/>
  <c r="D30" i="21"/>
  <c r="H30" i="21"/>
  <c r="L30" i="21"/>
  <c r="E31" i="21"/>
  <c r="I31" i="21"/>
  <c r="M31" i="21"/>
  <c r="F32" i="21"/>
  <c r="J32" i="21"/>
  <c r="N32" i="21"/>
  <c r="G33" i="21"/>
  <c r="K33" i="21"/>
  <c r="D34" i="21"/>
  <c r="H34" i="21"/>
  <c r="L34" i="21"/>
  <c r="I33" i="21"/>
  <c r="J34" i="21"/>
  <c r="F27" i="21"/>
  <c r="G28" i="21"/>
  <c r="K28" i="21"/>
  <c r="D29" i="21"/>
  <c r="H29" i="21"/>
  <c r="L29" i="21"/>
  <c r="E30" i="21"/>
  <c r="I30" i="21"/>
  <c r="M30" i="21"/>
  <c r="F31" i="21"/>
  <c r="J31" i="21"/>
  <c r="G32" i="21"/>
  <c r="K32" i="21"/>
  <c r="D33" i="21"/>
  <c r="H33" i="21"/>
  <c r="L33" i="21"/>
  <c r="E34" i="21"/>
  <c r="I34" i="21"/>
  <c r="M34" i="21"/>
  <c r="M33" i="21"/>
  <c r="N34" i="21"/>
  <c r="G27" i="21"/>
  <c r="D28" i="21"/>
  <c r="H28" i="21"/>
  <c r="L28" i="21"/>
  <c r="E29" i="21"/>
  <c r="I29" i="21"/>
  <c r="M29" i="21"/>
  <c r="F30" i="21"/>
  <c r="J30" i="21"/>
  <c r="N30" i="21"/>
  <c r="G31" i="21"/>
  <c r="K31" i="21"/>
  <c r="D32" i="21"/>
  <c r="H32" i="21"/>
  <c r="L32" i="21"/>
  <c r="E33" i="21"/>
  <c r="J14" i="38"/>
  <c r="N14" i="38"/>
  <c r="G14" i="38"/>
  <c r="K14" i="38"/>
  <c r="O35" i="36" l="1"/>
  <c r="R35" i="36" s="1"/>
  <c r="N37" i="36"/>
  <c r="N38" i="36" s="1"/>
  <c r="F14" i="38"/>
  <c r="O26" i="38"/>
  <c r="O22" i="38"/>
  <c r="O23" i="38"/>
  <c r="O10" i="43"/>
  <c r="O25" i="43"/>
  <c r="O21" i="43"/>
  <c r="O27" i="38"/>
  <c r="O53" i="43"/>
  <c r="O22" i="43"/>
  <c r="O12" i="38"/>
  <c r="O24" i="38"/>
  <c r="O55" i="38"/>
  <c r="O134" i="43"/>
  <c r="O23" i="43"/>
  <c r="O25" i="38"/>
  <c r="O136" i="38"/>
  <c r="O135" i="43"/>
  <c r="O24" i="43"/>
  <c r="G36" i="36"/>
  <c r="G37" i="36" s="1"/>
  <c r="G12" i="43"/>
  <c r="L36" i="36"/>
  <c r="L37" i="36" s="1"/>
  <c r="L12" i="43"/>
  <c r="M36" i="36"/>
  <c r="M37" i="36" s="1"/>
  <c r="M12" i="43"/>
  <c r="N12" i="43"/>
  <c r="C36" i="36"/>
  <c r="C37" i="36" s="1"/>
  <c r="C12" i="43"/>
  <c r="H36" i="36"/>
  <c r="H37" i="36" s="1"/>
  <c r="H12" i="43"/>
  <c r="J36" i="36"/>
  <c r="J37" i="36" s="1"/>
  <c r="J12" i="43"/>
  <c r="E36" i="36"/>
  <c r="E37" i="36" s="1"/>
  <c r="E12" i="43"/>
  <c r="F36" i="36"/>
  <c r="F37" i="36" s="1"/>
  <c r="F12" i="43"/>
  <c r="D36" i="36"/>
  <c r="D37" i="36" s="1"/>
  <c r="D12" i="43"/>
  <c r="I36" i="36"/>
  <c r="I37" i="36" s="1"/>
  <c r="I12" i="43"/>
  <c r="K36" i="36"/>
  <c r="K37" i="36" s="1"/>
  <c r="K12" i="43"/>
  <c r="C14" i="38"/>
  <c r="H14" i="38"/>
  <c r="L14" i="38"/>
  <c r="M14" i="38"/>
  <c r="D14" i="38"/>
  <c r="I14" i="38"/>
  <c r="E14" i="38"/>
  <c r="O119" i="43"/>
  <c r="O121" i="38"/>
  <c r="O54" i="38"/>
  <c r="O52" i="43"/>
  <c r="C15" i="38"/>
  <c r="C7" i="20" s="1"/>
  <c r="K32" i="38"/>
  <c r="M30" i="43"/>
  <c r="M43" i="36" s="1"/>
  <c r="N55" i="43"/>
  <c r="N45" i="36" s="1"/>
  <c r="K13" i="43"/>
  <c r="H30" i="43"/>
  <c r="H43" i="36" s="1"/>
  <c r="L26" i="43"/>
  <c r="L42" i="36" s="1"/>
  <c r="K30" i="43"/>
  <c r="K43" i="36" s="1"/>
  <c r="K136" i="43"/>
  <c r="K48" i="36" s="1"/>
  <c r="G136" i="43"/>
  <c r="G48" i="36" s="1"/>
  <c r="G120" i="43"/>
  <c r="G47" i="36" s="1"/>
  <c r="F120" i="43"/>
  <c r="F47" i="36" s="1"/>
  <c r="N26" i="43"/>
  <c r="N42" i="36" s="1"/>
  <c r="J30" i="43"/>
  <c r="J43" i="36" s="1"/>
  <c r="N136" i="43"/>
  <c r="N48" i="36" s="1"/>
  <c r="J55" i="43"/>
  <c r="J45" i="36" s="1"/>
  <c r="N44" i="43"/>
  <c r="N44" i="36" s="1"/>
  <c r="N13" i="43"/>
  <c r="G30" i="43"/>
  <c r="G43" i="36" s="1"/>
  <c r="F30" i="43"/>
  <c r="F43" i="36" s="1"/>
  <c r="J136" i="43"/>
  <c r="J48" i="36" s="1"/>
  <c r="M136" i="43"/>
  <c r="M48" i="36" s="1"/>
  <c r="L136" i="43"/>
  <c r="L48" i="36" s="1"/>
  <c r="K120" i="43"/>
  <c r="K47" i="36" s="1"/>
  <c r="F55" i="43"/>
  <c r="F45" i="36" s="1"/>
  <c r="G13" i="43"/>
  <c r="N120" i="43"/>
  <c r="N47" i="36" s="1"/>
  <c r="M55" i="43"/>
  <c r="M45" i="36" s="1"/>
  <c r="F26" i="43"/>
  <c r="F42" i="36" s="1"/>
  <c r="J13" i="43"/>
  <c r="M120" i="43"/>
  <c r="M47" i="36" s="1"/>
  <c r="L55" i="43"/>
  <c r="L45" i="36" s="1"/>
  <c r="I26" i="43"/>
  <c r="I42" i="36" s="1"/>
  <c r="M13" i="43"/>
  <c r="L120" i="43"/>
  <c r="L47" i="36" s="1"/>
  <c r="K55" i="43"/>
  <c r="K45" i="36" s="1"/>
  <c r="L13" i="43"/>
  <c r="F136" i="43"/>
  <c r="F48" i="36" s="1"/>
  <c r="I136" i="43"/>
  <c r="I48" i="36" s="1"/>
  <c r="H136" i="43"/>
  <c r="H48" i="36" s="1"/>
  <c r="J120" i="43"/>
  <c r="J47" i="36" s="1"/>
  <c r="I55" i="43"/>
  <c r="I45" i="36" s="1"/>
  <c r="M44" i="43"/>
  <c r="M44" i="36" s="1"/>
  <c r="L30" i="43"/>
  <c r="L43" i="36" s="1"/>
  <c r="F13" i="43"/>
  <c r="I120" i="43"/>
  <c r="I47" i="36" s="1"/>
  <c r="H55" i="43"/>
  <c r="H45" i="36" s="1"/>
  <c r="I13" i="43"/>
  <c r="H120" i="43"/>
  <c r="H47" i="36" s="1"/>
  <c r="G55" i="43"/>
  <c r="G45" i="36" s="1"/>
  <c r="N30" i="43"/>
  <c r="N43" i="36" s="1"/>
  <c r="H13" i="43"/>
  <c r="L15" i="38"/>
  <c r="L7" i="20" s="1"/>
  <c r="O48" i="38"/>
  <c r="O44" i="38"/>
  <c r="O131" i="38"/>
  <c r="O135" i="38"/>
  <c r="L32" i="38"/>
  <c r="K57" i="38"/>
  <c r="O114" i="38"/>
  <c r="J138" i="38"/>
  <c r="L57" i="38"/>
  <c r="M122" i="38"/>
  <c r="I27" i="21"/>
  <c r="I46" i="38"/>
  <c r="I28" i="38"/>
  <c r="O89" i="38"/>
  <c r="O129" i="38"/>
  <c r="L138" i="38"/>
  <c r="N57" i="38"/>
  <c r="M15" i="38"/>
  <c r="M7" i="20" s="1"/>
  <c r="N122" i="38"/>
  <c r="I122" i="38"/>
  <c r="K27" i="21"/>
  <c r="K46" i="38"/>
  <c r="M28" i="38"/>
  <c r="K28" i="38"/>
  <c r="N32" i="38"/>
  <c r="M57" i="38"/>
  <c r="J26" i="43"/>
  <c r="J42" i="36" s="1"/>
  <c r="M26" i="43"/>
  <c r="O115" i="38"/>
  <c r="O71" i="38"/>
  <c r="K15" i="38"/>
  <c r="K7" i="20" s="1"/>
  <c r="N15" i="38"/>
  <c r="N7" i="20" s="1"/>
  <c r="J57" i="38"/>
  <c r="I15" i="38"/>
  <c r="I7" i="20" s="1"/>
  <c r="M138" i="38"/>
  <c r="L122" i="38"/>
  <c r="J122" i="38"/>
  <c r="L27" i="21"/>
  <c r="L46" i="38"/>
  <c r="L28" i="38"/>
  <c r="N27" i="21"/>
  <c r="N35" i="21" s="1"/>
  <c r="N46" i="38"/>
  <c r="J32" i="38"/>
  <c r="N28" i="38"/>
  <c r="I57" i="38"/>
  <c r="M32" i="38"/>
  <c r="K26" i="43"/>
  <c r="K42" i="36" s="1"/>
  <c r="I30" i="43"/>
  <c r="I43" i="36" s="1"/>
  <c r="H26" i="43"/>
  <c r="H42" i="36" s="1"/>
  <c r="K138" i="38"/>
  <c r="J15" i="38"/>
  <c r="J7" i="20" s="1"/>
  <c r="N138" i="38"/>
  <c r="I138" i="38"/>
  <c r="J27" i="21"/>
  <c r="J46" i="38"/>
  <c r="J28" i="38"/>
  <c r="K122" i="38"/>
  <c r="M27" i="21"/>
  <c r="M35" i="21" s="1"/>
  <c r="M46" i="38"/>
  <c r="I32" i="38"/>
  <c r="G26" i="43"/>
  <c r="G42" i="36" s="1"/>
  <c r="O45" i="38"/>
  <c r="C33" i="21"/>
  <c r="O33" i="21" s="1"/>
  <c r="O40" i="38"/>
  <c r="O120" i="38"/>
  <c r="O82" i="38"/>
  <c r="O118" i="38"/>
  <c r="G35" i="21"/>
  <c r="O105" i="38"/>
  <c r="C29" i="21"/>
  <c r="O36" i="38"/>
  <c r="O84" i="38"/>
  <c r="C32" i="21"/>
  <c r="O32" i="21" s="1"/>
  <c r="O39" i="38"/>
  <c r="O85" i="38"/>
  <c r="H35" i="21"/>
  <c r="O30" i="38"/>
  <c r="O126" i="38"/>
  <c r="O91" i="38"/>
  <c r="O79" i="38"/>
  <c r="O76" i="38"/>
  <c r="O96" i="38"/>
  <c r="O99" i="38"/>
  <c r="O70" i="38"/>
  <c r="O119" i="38"/>
  <c r="O102" i="38"/>
  <c r="O20" i="38"/>
  <c r="O132" i="38"/>
  <c r="O56" i="38"/>
  <c r="O108" i="38"/>
  <c r="C31" i="21"/>
  <c r="O38" i="38"/>
  <c r="O124" i="38"/>
  <c r="O134" i="38"/>
  <c r="O137" i="38"/>
  <c r="O111" i="38"/>
  <c r="O130" i="38"/>
  <c r="O107" i="38"/>
  <c r="O125" i="38"/>
  <c r="O31" i="38"/>
  <c r="O94" i="38"/>
  <c r="O128" i="38"/>
  <c r="O104" i="38"/>
  <c r="O73" i="38"/>
  <c r="O93" i="38"/>
  <c r="O109" i="38"/>
  <c r="O98" i="38"/>
  <c r="O88" i="38"/>
  <c r="O43" i="38"/>
  <c r="O112" i="38"/>
  <c r="C27" i="21"/>
  <c r="O34" i="38"/>
  <c r="O106" i="38"/>
  <c r="F35" i="21"/>
  <c r="O81" i="38"/>
  <c r="O133" i="38"/>
  <c r="O50" i="38"/>
  <c r="O42" i="38"/>
  <c r="O69" i="38"/>
  <c r="O103" i="38"/>
  <c r="O75" i="38"/>
  <c r="O95" i="38"/>
  <c r="O92" i="38"/>
  <c r="O116" i="38"/>
  <c r="O139" i="38"/>
  <c r="O74" i="38"/>
  <c r="C30" i="21"/>
  <c r="O30" i="21" s="1"/>
  <c r="O37" i="38"/>
  <c r="O72" i="38"/>
  <c r="O90" i="38"/>
  <c r="O97" i="38"/>
  <c r="O100" i="38"/>
  <c r="C28" i="21"/>
  <c r="O35" i="38"/>
  <c r="O113" i="38"/>
  <c r="O49" i="38"/>
  <c r="O53" i="38"/>
  <c r="O87" i="38"/>
  <c r="O101" i="38"/>
  <c r="C34" i="21"/>
  <c r="O34" i="21" s="1"/>
  <c r="O41" i="38"/>
  <c r="O80" i="38"/>
  <c r="O86" i="38"/>
  <c r="O52" i="38"/>
  <c r="O51" i="38"/>
  <c r="O78" i="38"/>
  <c r="O21" i="38"/>
  <c r="O83" i="38"/>
  <c r="O110" i="38"/>
  <c r="O77" i="38"/>
  <c r="O117" i="38"/>
  <c r="O127" i="38"/>
  <c r="O11" i="38"/>
  <c r="O9" i="38"/>
  <c r="O8" i="38"/>
  <c r="O13" i="38"/>
  <c r="C31" i="36"/>
  <c r="C13" i="43"/>
  <c r="E13" i="43"/>
  <c r="D31" i="36"/>
  <c r="D13" i="43"/>
  <c r="E31" i="46"/>
  <c r="D36" i="46"/>
  <c r="E36" i="46" s="1"/>
  <c r="E7" i="46"/>
  <c r="G15" i="38"/>
  <c r="G7" i="20" s="1"/>
  <c r="C49" i="36"/>
  <c r="O137" i="43"/>
  <c r="C32" i="36"/>
  <c r="O7" i="43"/>
  <c r="E15" i="38"/>
  <c r="E7" i="20" s="1"/>
  <c r="E30" i="43"/>
  <c r="E43" i="36" s="1"/>
  <c r="H15" i="38"/>
  <c r="H7" i="20" s="1"/>
  <c r="D15" i="38"/>
  <c r="D7" i="20" s="1"/>
  <c r="F15" i="38"/>
  <c r="F7" i="20" s="1"/>
  <c r="D30" i="43"/>
  <c r="D43" i="36" s="1"/>
  <c r="E6" i="46"/>
  <c r="E9" i="46"/>
  <c r="O43" i="43"/>
  <c r="O9" i="43"/>
  <c r="O42" i="43"/>
  <c r="O28" i="43"/>
  <c r="O113" i="43"/>
  <c r="O41" i="43"/>
  <c r="O40" i="43"/>
  <c r="O11" i="43"/>
  <c r="O6" i="43"/>
  <c r="O62" i="43"/>
  <c r="F32" i="38"/>
  <c r="O122" i="43"/>
  <c r="O125" i="43"/>
  <c r="O132" i="43"/>
  <c r="O127" i="43"/>
  <c r="H28" i="38"/>
  <c r="E32" i="38"/>
  <c r="D32" i="38"/>
  <c r="O87" i="43"/>
  <c r="O88" i="43"/>
  <c r="O29" i="43"/>
  <c r="E138" i="38"/>
  <c r="O103" i="43"/>
  <c r="D122" i="38"/>
  <c r="O107" i="43"/>
  <c r="O60" i="43"/>
  <c r="O20" i="43"/>
  <c r="C136" i="43"/>
  <c r="C48" i="36" s="1"/>
  <c r="O94" i="43"/>
  <c r="O108" i="43"/>
  <c r="O54" i="43"/>
  <c r="O85" i="43"/>
  <c r="O100" i="43"/>
  <c r="O70" i="43"/>
  <c r="O131" i="43"/>
  <c r="C30" i="43"/>
  <c r="C43" i="36" s="1"/>
  <c r="O91" i="43"/>
  <c r="O84" i="43"/>
  <c r="E136" i="43"/>
  <c r="E48" i="36" s="1"/>
  <c r="O115" i="43"/>
  <c r="O130" i="43"/>
  <c r="O83" i="43"/>
  <c r="O114" i="43"/>
  <c r="E120" i="43"/>
  <c r="E47" i="36" s="1"/>
  <c r="O63" i="43"/>
  <c r="O48" i="43"/>
  <c r="O67" i="43"/>
  <c r="C120" i="43"/>
  <c r="C47" i="36" s="1"/>
  <c r="O110" i="43"/>
  <c r="O64" i="43"/>
  <c r="D136" i="43"/>
  <c r="D48" i="36" s="1"/>
  <c r="O101" i="43"/>
  <c r="O74" i="43"/>
  <c r="O129" i="43"/>
  <c r="O90" i="43"/>
  <c r="O92" i="43"/>
  <c r="O105" i="43"/>
  <c r="O109" i="43"/>
  <c r="O93" i="43"/>
  <c r="O117" i="43"/>
  <c r="O128" i="43"/>
  <c r="O111" i="43"/>
  <c r="O106" i="43"/>
  <c r="O118" i="43"/>
  <c r="O124" i="43"/>
  <c r="O75" i="43"/>
  <c r="O79" i="43"/>
  <c r="O73" i="43"/>
  <c r="O72" i="43"/>
  <c r="O89" i="43"/>
  <c r="O81" i="43"/>
  <c r="C55" i="43"/>
  <c r="C45" i="36" s="1"/>
  <c r="O46" i="43"/>
  <c r="O66" i="43"/>
  <c r="E26" i="43"/>
  <c r="E42" i="36" s="1"/>
  <c r="O59" i="43"/>
  <c r="O65" i="43"/>
  <c r="O50" i="43"/>
  <c r="O112" i="43"/>
  <c r="O68" i="43"/>
  <c r="O19" i="43"/>
  <c r="O123" i="43"/>
  <c r="O77" i="43"/>
  <c r="O76" i="43"/>
  <c r="O99" i="43"/>
  <c r="O61" i="43"/>
  <c r="O49" i="43"/>
  <c r="O86" i="43"/>
  <c r="D55" i="43"/>
  <c r="D45" i="36" s="1"/>
  <c r="E55" i="43"/>
  <c r="E45" i="36" s="1"/>
  <c r="O126" i="43"/>
  <c r="O116" i="43"/>
  <c r="O102" i="43"/>
  <c r="O96" i="43"/>
  <c r="C26" i="43"/>
  <c r="C42" i="36" s="1"/>
  <c r="O18" i="43"/>
  <c r="D26" i="43"/>
  <c r="D42" i="36" s="1"/>
  <c r="O95" i="43"/>
  <c r="O104" i="43"/>
  <c r="O47" i="43"/>
  <c r="O78" i="43"/>
  <c r="O71" i="43"/>
  <c r="O58" i="43"/>
  <c r="D120" i="43"/>
  <c r="D47" i="36" s="1"/>
  <c r="O80" i="43"/>
  <c r="O51" i="43"/>
  <c r="O98" i="43"/>
  <c r="O133" i="43"/>
  <c r="O82" i="43"/>
  <c r="O97" i="43"/>
  <c r="O69" i="43"/>
  <c r="F57" i="38"/>
  <c r="O23" i="21"/>
  <c r="O38" i="43" s="1"/>
  <c r="D28" i="38"/>
  <c r="C32" i="38"/>
  <c r="F46" i="38"/>
  <c r="D46" i="38"/>
  <c r="F28" i="38"/>
  <c r="E28" i="38"/>
  <c r="H46" i="38"/>
  <c r="O24" i="21"/>
  <c r="O39" i="43" s="1"/>
  <c r="C28" i="38"/>
  <c r="H122" i="38"/>
  <c r="D57" i="38"/>
  <c r="C57" i="38"/>
  <c r="C138" i="38"/>
  <c r="G46" i="38"/>
  <c r="C46" i="38"/>
  <c r="G28" i="38"/>
  <c r="G122" i="38"/>
  <c r="F122" i="38"/>
  <c r="D138" i="38"/>
  <c r="G57" i="38"/>
  <c r="H32" i="38"/>
  <c r="O21" i="21"/>
  <c r="O36" i="43" s="1"/>
  <c r="C122" i="38"/>
  <c r="E46" i="38"/>
  <c r="O22" i="21"/>
  <c r="O37" i="43" s="1"/>
  <c r="H138" i="38"/>
  <c r="G138" i="38"/>
  <c r="G32" i="38"/>
  <c r="E122" i="38"/>
  <c r="E57" i="38"/>
  <c r="F138" i="38"/>
  <c r="H57" i="38"/>
  <c r="D38" i="36" l="1"/>
  <c r="N46" i="36"/>
  <c r="N50" i="36" s="1"/>
  <c r="H38" i="36"/>
  <c r="M38" i="36"/>
  <c r="G38" i="36"/>
  <c r="J38" i="36"/>
  <c r="I38" i="36"/>
  <c r="K38" i="36"/>
  <c r="L38" i="36"/>
  <c r="C38" i="36"/>
  <c r="F38" i="36"/>
  <c r="E38" i="36"/>
  <c r="O37" i="36"/>
  <c r="R37" i="36" s="1"/>
  <c r="O12" i="43"/>
  <c r="O14" i="38"/>
  <c r="H25" i="21"/>
  <c r="J35" i="21"/>
  <c r="L35" i="21"/>
  <c r="K35" i="21"/>
  <c r="I35" i="21"/>
  <c r="F25" i="21"/>
  <c r="D25" i="21"/>
  <c r="O29" i="21"/>
  <c r="O28" i="21"/>
  <c r="E25" i="21"/>
  <c r="M56" i="43"/>
  <c r="M138" i="43" s="1"/>
  <c r="M42" i="36"/>
  <c r="M46" i="36" s="1"/>
  <c r="M50" i="36" s="1"/>
  <c r="N56" i="43"/>
  <c r="N138" i="43" s="1"/>
  <c r="K58" i="38"/>
  <c r="K140" i="38" s="1"/>
  <c r="K8" i="20" s="1"/>
  <c r="N58" i="38"/>
  <c r="N140" i="38" s="1"/>
  <c r="N8" i="20" s="1"/>
  <c r="O27" i="21"/>
  <c r="L58" i="38"/>
  <c r="L140" i="38" s="1"/>
  <c r="L8" i="20" s="1"/>
  <c r="I58" i="38"/>
  <c r="I140" i="38" s="1"/>
  <c r="I8" i="20" s="1"/>
  <c r="J58" i="38"/>
  <c r="J140" i="38" s="1"/>
  <c r="J8" i="20" s="1"/>
  <c r="M58" i="38"/>
  <c r="M140" i="38" s="1"/>
  <c r="M8" i="20" s="1"/>
  <c r="O15" i="38"/>
  <c r="O13" i="43"/>
  <c r="D35" i="21"/>
  <c r="E35" i="21"/>
  <c r="O30" i="43"/>
  <c r="O31" i="21"/>
  <c r="C35" i="21"/>
  <c r="O120" i="43"/>
  <c r="G58" i="38"/>
  <c r="O136" i="43"/>
  <c r="O26" i="43"/>
  <c r="O55" i="43"/>
  <c r="F58" i="38"/>
  <c r="F140" i="38" s="1"/>
  <c r="D58" i="38"/>
  <c r="O138" i="38"/>
  <c r="E58" i="38"/>
  <c r="E140" i="38" s="1"/>
  <c r="O122" i="38"/>
  <c r="O57" i="38"/>
  <c r="H58" i="38"/>
  <c r="O28" i="38"/>
  <c r="O32" i="38"/>
  <c r="O46" i="38"/>
  <c r="C58" i="38"/>
  <c r="C140" i="38" s="1"/>
  <c r="P12" i="43" l="1"/>
  <c r="P7" i="43"/>
  <c r="O32" i="36" s="1"/>
  <c r="R32" i="36" s="1"/>
  <c r="P10" i="43"/>
  <c r="P12" i="38"/>
  <c r="P14" i="38"/>
  <c r="H44" i="43"/>
  <c r="H44" i="36" s="1"/>
  <c r="H46" i="36" s="1"/>
  <c r="H50" i="36" s="1"/>
  <c r="I44" i="43"/>
  <c r="I25" i="21"/>
  <c r="K25" i="21"/>
  <c r="L25" i="21"/>
  <c r="J25" i="21"/>
  <c r="G25" i="21"/>
  <c r="G44" i="43"/>
  <c r="F44" i="43"/>
  <c r="F44" i="36" s="1"/>
  <c r="F46" i="36" s="1"/>
  <c r="F50" i="36" s="1"/>
  <c r="D44" i="43"/>
  <c r="O17" i="21"/>
  <c r="E44" i="43"/>
  <c r="E44" i="36" s="1"/>
  <c r="E46" i="36" s="1"/>
  <c r="E50" i="36" s="1"/>
  <c r="O18" i="21"/>
  <c r="O19" i="21"/>
  <c r="Q32" i="36"/>
  <c r="P9" i="38"/>
  <c r="P13" i="43"/>
  <c r="G140" i="38"/>
  <c r="G8" i="20" s="1"/>
  <c r="D140" i="38"/>
  <c r="D8" i="20" s="1"/>
  <c r="E8" i="20"/>
  <c r="F8" i="20"/>
  <c r="H140" i="38"/>
  <c r="H8" i="20" s="1"/>
  <c r="P6" i="43"/>
  <c r="O35" i="21"/>
  <c r="P9" i="43"/>
  <c r="O34" i="36" s="1"/>
  <c r="R34" i="36" s="1"/>
  <c r="P11" i="43"/>
  <c r="O36" i="36" s="1"/>
  <c r="R36" i="36" s="1"/>
  <c r="C8" i="20"/>
  <c r="C10" i="20" s="1"/>
  <c r="D5" i="38"/>
  <c r="O58" i="38"/>
  <c r="O140" i="38" s="1"/>
  <c r="P15" i="38"/>
  <c r="P11" i="38"/>
  <c r="P13" i="38"/>
  <c r="P8" i="38"/>
  <c r="P136" i="38" l="1"/>
  <c r="P55" i="38"/>
  <c r="P22" i="38"/>
  <c r="P24" i="38"/>
  <c r="P26" i="38"/>
  <c r="P27" i="38"/>
  <c r="P23" i="38"/>
  <c r="P25" i="38"/>
  <c r="H56" i="43"/>
  <c r="H138" i="43" s="1"/>
  <c r="O32" i="43"/>
  <c r="J44" i="43"/>
  <c r="J44" i="36" s="1"/>
  <c r="K44" i="43"/>
  <c r="K44" i="36" s="1"/>
  <c r="K46" i="36" s="1"/>
  <c r="K50" i="36" s="1"/>
  <c r="L44" i="43"/>
  <c r="L44" i="36" s="1"/>
  <c r="L46" i="36" s="1"/>
  <c r="L50" i="36" s="1"/>
  <c r="F56" i="43"/>
  <c r="F138" i="43" s="1"/>
  <c r="G44" i="36"/>
  <c r="G46" i="36" s="1"/>
  <c r="G50" i="36" s="1"/>
  <c r="G56" i="43"/>
  <c r="G138" i="43" s="1"/>
  <c r="D44" i="36"/>
  <c r="D46" i="36" s="1"/>
  <c r="D50" i="36" s="1"/>
  <c r="D56" i="43"/>
  <c r="D138" i="43" s="1"/>
  <c r="O33" i="43"/>
  <c r="E56" i="43"/>
  <c r="E138" i="43" s="1"/>
  <c r="C44" i="43"/>
  <c r="O20" i="21"/>
  <c r="C25" i="21"/>
  <c r="O34" i="43"/>
  <c r="P54" i="38"/>
  <c r="P121" i="38"/>
  <c r="I56" i="43"/>
  <c r="I138" i="43" s="1"/>
  <c r="I44" i="36"/>
  <c r="I46" i="36" s="1"/>
  <c r="I50" i="36" s="1"/>
  <c r="O38" i="36"/>
  <c r="O31" i="36"/>
  <c r="P139" i="38"/>
  <c r="E5" i="38"/>
  <c r="D5" i="20"/>
  <c r="D10" i="20" s="1"/>
  <c r="P131" i="38"/>
  <c r="P127" i="38"/>
  <c r="P96" i="38"/>
  <c r="P64" i="38"/>
  <c r="P113" i="38"/>
  <c r="P81" i="38"/>
  <c r="P56" i="38"/>
  <c r="P28" i="38"/>
  <c r="P129" i="38"/>
  <c r="P114" i="38"/>
  <c r="P98" i="38"/>
  <c r="P82" i="38"/>
  <c r="P66" i="38"/>
  <c r="P47" i="38"/>
  <c r="P30" i="38"/>
  <c r="P130" i="38"/>
  <c r="P115" i="38"/>
  <c r="P99" i="38"/>
  <c r="P83" i="38"/>
  <c r="P67" i="38"/>
  <c r="P48" i="38"/>
  <c r="P31" i="38"/>
  <c r="P108" i="38"/>
  <c r="P76" i="38"/>
  <c r="P41" i="38"/>
  <c r="P124" i="38"/>
  <c r="P93" i="38"/>
  <c r="P61" i="38"/>
  <c r="P38" i="38"/>
  <c r="P133" i="38"/>
  <c r="P118" i="38"/>
  <c r="P102" i="38"/>
  <c r="P86" i="38"/>
  <c r="P70" i="38"/>
  <c r="P51" i="38"/>
  <c r="P35" i="38"/>
  <c r="P134" i="38"/>
  <c r="P119" i="38"/>
  <c r="P103" i="38"/>
  <c r="P87" i="38"/>
  <c r="P71" i="38"/>
  <c r="P52" i="38"/>
  <c r="P36" i="38"/>
  <c r="P112" i="38"/>
  <c r="P80" i="38"/>
  <c r="P45" i="38"/>
  <c r="P128" i="38"/>
  <c r="P97" i="38"/>
  <c r="P65" i="38"/>
  <c r="P42" i="38"/>
  <c r="P138" i="38"/>
  <c r="P120" i="38"/>
  <c r="P106" i="38"/>
  <c r="P90" i="38"/>
  <c r="P74" i="38"/>
  <c r="P57" i="38"/>
  <c r="P39" i="38"/>
  <c r="P140" i="38"/>
  <c r="P107" i="38"/>
  <c r="P91" i="38"/>
  <c r="P75" i="38"/>
  <c r="P58" i="38"/>
  <c r="P40" i="38"/>
  <c r="P20" i="38"/>
  <c r="P122" i="38"/>
  <c r="P92" i="38"/>
  <c r="P60" i="38"/>
  <c r="P109" i="38"/>
  <c r="P77" i="38"/>
  <c r="P46" i="38"/>
  <c r="P21" i="38"/>
  <c r="P125" i="38"/>
  <c r="P110" i="38"/>
  <c r="P94" i="38"/>
  <c r="P78" i="38"/>
  <c r="P62" i="38"/>
  <c r="P43" i="38"/>
  <c r="P126" i="38"/>
  <c r="P111" i="38"/>
  <c r="P95" i="38"/>
  <c r="P79" i="38"/>
  <c r="P63" i="38"/>
  <c r="P44" i="38"/>
  <c r="P135" i="38"/>
  <c r="P100" i="38"/>
  <c r="P105" i="38"/>
  <c r="P53" i="38"/>
  <c r="P69" i="38"/>
  <c r="P132" i="38"/>
  <c r="P84" i="38"/>
  <c r="P89" i="38"/>
  <c r="P37" i="38"/>
  <c r="P104" i="38"/>
  <c r="P50" i="38"/>
  <c r="P117" i="38"/>
  <c r="P68" i="38"/>
  <c r="P73" i="38"/>
  <c r="P137" i="38"/>
  <c r="P88" i="38"/>
  <c r="P34" i="38"/>
  <c r="P101" i="38"/>
  <c r="P49" i="38"/>
  <c r="P116" i="38"/>
  <c r="P72" i="38"/>
  <c r="P85" i="38"/>
  <c r="P32" i="38"/>
  <c r="J56" i="43" l="1"/>
  <c r="J138" i="43" s="1"/>
  <c r="L56" i="43"/>
  <c r="L138" i="43" s="1"/>
  <c r="K56" i="43"/>
  <c r="K138" i="43" s="1"/>
  <c r="O35" i="43"/>
  <c r="O44" i="43" s="1"/>
  <c r="O56" i="43" s="1"/>
  <c r="O138" i="43" s="1"/>
  <c r="C44" i="36"/>
  <c r="C46" i="36" s="1"/>
  <c r="C50" i="36" s="1"/>
  <c r="C56" i="43"/>
  <c r="C138" i="43" s="1"/>
  <c r="O25" i="21"/>
  <c r="C36" i="21"/>
  <c r="D5" i="21" s="1"/>
  <c r="D36" i="21" s="1"/>
  <c r="E5" i="21" s="1"/>
  <c r="E36" i="21" s="1"/>
  <c r="F5" i="21" s="1"/>
  <c r="F36" i="21" s="1"/>
  <c r="G5" i="21" s="1"/>
  <c r="G36" i="21" s="1"/>
  <c r="H5" i="21" s="1"/>
  <c r="H36" i="21" s="1"/>
  <c r="I5" i="21" s="1"/>
  <c r="I36" i="21" s="1"/>
  <c r="J5" i="21" s="1"/>
  <c r="J36" i="21" s="1"/>
  <c r="K5" i="21" s="1"/>
  <c r="K36" i="21" s="1"/>
  <c r="L5" i="21" s="1"/>
  <c r="L36" i="21" s="1"/>
  <c r="M5" i="21" s="1"/>
  <c r="M36" i="21" s="1"/>
  <c r="N5" i="21" s="1"/>
  <c r="N36" i="21" s="1"/>
  <c r="R31" i="36"/>
  <c r="Q31" i="36"/>
  <c r="R38" i="36"/>
  <c r="Q38" i="36"/>
  <c r="F5" i="38"/>
  <c r="E5" i="20"/>
  <c r="E10" i="20" s="1"/>
  <c r="P21" i="43" l="1"/>
  <c r="P23" i="43"/>
  <c r="P25" i="43"/>
  <c r="P22" i="43"/>
  <c r="P24" i="43"/>
  <c r="P134" i="43"/>
  <c r="P53" i="43"/>
  <c r="P90" i="43"/>
  <c r="P135" i="43"/>
  <c r="P50" i="43"/>
  <c r="P19" i="43"/>
  <c r="P89" i="43"/>
  <c r="P82" i="43"/>
  <c r="P76" i="43"/>
  <c r="P129" i="43"/>
  <c r="P60" i="43"/>
  <c r="P68" i="43"/>
  <c r="P103" i="43"/>
  <c r="P58" i="43"/>
  <c r="P96" i="43"/>
  <c r="P71" i="43"/>
  <c r="P61" i="43"/>
  <c r="P70" i="43"/>
  <c r="P52" i="43"/>
  <c r="P124" i="43"/>
  <c r="P18" i="43"/>
  <c r="P113" i="43"/>
  <c r="P63" i="43"/>
  <c r="P86" i="43"/>
  <c r="P35" i="43"/>
  <c r="P66" i="43"/>
  <c r="P32" i="43"/>
  <c r="P97" i="43"/>
  <c r="P106" i="43"/>
  <c r="P128" i="43"/>
  <c r="P95" i="43"/>
  <c r="P87" i="43"/>
  <c r="P72" i="43"/>
  <c r="P130" i="43"/>
  <c r="P93" i="43"/>
  <c r="P28" i="43"/>
  <c r="P73" i="43"/>
  <c r="P114" i="43"/>
  <c r="P84" i="43"/>
  <c r="P107" i="43"/>
  <c r="P81" i="43"/>
  <c r="P34" i="43"/>
  <c r="P104" i="43"/>
  <c r="P29" i="43"/>
  <c r="P119" i="43"/>
  <c r="P109" i="43"/>
  <c r="P75" i="43"/>
  <c r="P46" i="43"/>
  <c r="P112" i="43"/>
  <c r="P54" i="43"/>
  <c r="P36" i="43"/>
  <c r="P115" i="43"/>
  <c r="P20" i="43"/>
  <c r="P78" i="43"/>
  <c r="P38" i="43"/>
  <c r="P65" i="43"/>
  <c r="P127" i="43"/>
  <c r="P55" i="43"/>
  <c r="O45" i="36" s="1"/>
  <c r="R45" i="36" s="1"/>
  <c r="P101" i="43"/>
  <c r="P67" i="43"/>
  <c r="P74" i="43"/>
  <c r="P126" i="43"/>
  <c r="P51" i="43"/>
  <c r="P118" i="43"/>
  <c r="P47" i="43"/>
  <c r="P77" i="43"/>
  <c r="P39" i="43"/>
  <c r="P125" i="43"/>
  <c r="P80" i="43"/>
  <c r="P88" i="43"/>
  <c r="P117" i="43"/>
  <c r="P83" i="43"/>
  <c r="P41" i="43"/>
  <c r="P123" i="43"/>
  <c r="P94" i="43"/>
  <c r="P44" i="43"/>
  <c r="O44" i="36" s="1"/>
  <c r="R44" i="36" s="1"/>
  <c r="P79" i="43"/>
  <c r="P85" i="43"/>
  <c r="P48" i="43"/>
  <c r="P122" i="43"/>
  <c r="P26" i="43"/>
  <c r="P91" i="43"/>
  <c r="P110" i="43"/>
  <c r="P64" i="43"/>
  <c r="P102" i="43"/>
  <c r="P33" i="43"/>
  <c r="P116" i="43"/>
  <c r="P59" i="43"/>
  <c r="P43" i="43"/>
  <c r="P136" i="43"/>
  <c r="O48" i="36" s="1"/>
  <c r="P132" i="43"/>
  <c r="P99" i="43"/>
  <c r="P120" i="43"/>
  <c r="O47" i="36" s="1"/>
  <c r="R47" i="36" s="1"/>
  <c r="P92" i="43"/>
  <c r="P62" i="43"/>
  <c r="P138" i="43"/>
  <c r="P133" i="43"/>
  <c r="P131" i="43"/>
  <c r="P56" i="43"/>
  <c r="P30" i="43"/>
  <c r="O43" i="36" s="1"/>
  <c r="R43" i="36" s="1"/>
  <c r="P40" i="43"/>
  <c r="P37" i="43"/>
  <c r="P108" i="43"/>
  <c r="P105" i="43"/>
  <c r="P137" i="43"/>
  <c r="O49" i="36" s="1"/>
  <c r="R49" i="36" s="1"/>
  <c r="P98" i="43"/>
  <c r="P111" i="43"/>
  <c r="P69" i="43"/>
  <c r="P49" i="43"/>
  <c r="P42" i="43"/>
  <c r="P100" i="43"/>
  <c r="J46" i="36"/>
  <c r="O42" i="36"/>
  <c r="F5" i="20"/>
  <c r="F10" i="20" s="1"/>
  <c r="G5" i="38"/>
  <c r="G5" i="20" s="1"/>
  <c r="R48" i="36" l="1"/>
  <c r="Q48" i="36"/>
  <c r="Q44" i="36"/>
  <c r="Q45" i="36"/>
  <c r="Q47" i="36"/>
  <c r="Q43" i="36"/>
  <c r="Q49" i="36"/>
  <c r="R42" i="36"/>
  <c r="Q42" i="36"/>
  <c r="J50" i="36"/>
  <c r="O46" i="36"/>
  <c r="D14" i="20"/>
  <c r="H5" i="38"/>
  <c r="G10" i="20"/>
  <c r="Q46" i="36" l="1"/>
  <c r="D40" i="46"/>
  <c r="C45" i="46" s="1"/>
  <c r="D41" i="46"/>
  <c r="C46" i="46" s="1"/>
  <c r="O50" i="36"/>
  <c r="R46" i="36"/>
  <c r="H5" i="20"/>
  <c r="H10" i="20" s="1"/>
  <c r="I5" i="38"/>
  <c r="R50" i="36" l="1"/>
  <c r="Q50" i="36"/>
  <c r="J5" i="38"/>
  <c r="I5" i="20"/>
  <c r="I10" i="20" s="1"/>
  <c r="K5" i="38" l="1"/>
  <c r="J5" i="20"/>
  <c r="J10" i="20" s="1"/>
  <c r="L5" i="38" l="1"/>
  <c r="K5" i="20"/>
  <c r="K10" i="20" s="1"/>
  <c r="M5" i="38" l="1"/>
  <c r="L5" i="20"/>
  <c r="L10" i="20" s="1"/>
  <c r="N5" i="38" l="1"/>
  <c r="M5" i="20"/>
  <c r="M10" i="20" s="1"/>
  <c r="N5" i="20" l="1"/>
  <c r="N10" i="20" s="1"/>
  <c r="D17" i="20" l="1"/>
  <c r="D18" i="20" s="1"/>
  <c r="I20" i="20" s="1"/>
</calcChain>
</file>

<file path=xl/sharedStrings.xml><?xml version="1.0" encoding="utf-8"?>
<sst xmlns="http://schemas.openxmlformats.org/spreadsheetml/2006/main" count="2625" uniqueCount="688">
  <si>
    <t>Termo de Parceria nº. 54/2023 celebrado entre o Secretaria de Estado de Desenvolvimento Social - Sedese e a Associação Mineira do Paradesporto - AM Paradesporto</t>
  </si>
  <si>
    <t>1º Relatório Gerencial Financeiro</t>
  </si>
  <si>
    <t>Período Avaliatório</t>
  </si>
  <si>
    <t>a</t>
  </si>
  <si>
    <t>Data de entrega à Comissão de Monitoramento:        /        /</t>
  </si>
  <si>
    <t>Relatório Gerencial Financeiro | Belo Horizonte | Versão 3.0 | Janeiro | 2023 |</t>
  </si>
  <si>
    <t>Selecionar na célula abaixo qual o primeiro Período Avaliaitório do ano corrente:</t>
  </si>
  <si>
    <t>18º Relatório Gerencial Financeiro</t>
  </si>
  <si>
    <t>2º Relatório Gerencial Financeiro</t>
  </si>
  <si>
    <t>3º Relatório Gerencial Financeiro</t>
  </si>
  <si>
    <t>4º Relatório Gerencial Financeiro</t>
  </si>
  <si>
    <t>5º Relatório Gerencial Financeiro</t>
  </si>
  <si>
    <t>6º Relatório Gerencial Financeiro</t>
  </si>
  <si>
    <t>7º Relatório Gerencial Financeiro</t>
  </si>
  <si>
    <t>8º Relatório Gerencial Financeiro</t>
  </si>
  <si>
    <t>9º Relatório Gerencial Financeiro</t>
  </si>
  <si>
    <t>10º Relatório Gerencial Financeiro</t>
  </si>
  <si>
    <t>11º Relatório Gerencial Financeiro</t>
  </si>
  <si>
    <t>12º Relatório Gerencial Financeiro</t>
  </si>
  <si>
    <t>13º Relatório Gerencial Financeiro</t>
  </si>
  <si>
    <t>14º Relatório Gerencial Financeiro</t>
  </si>
  <si>
    <t>15º Relatório Gerencial Financeiro</t>
  </si>
  <si>
    <t>16º Relatório Gerencial Financeiro</t>
  </si>
  <si>
    <t>17º Relatório Gerencial Financeiro</t>
  </si>
  <si>
    <t>19º Relatório Gerencial Financeiro</t>
  </si>
  <si>
    <t>20º Relatório Gerencial Financeiro</t>
  </si>
  <si>
    <t>21º Relatório Gerencial Financeiro</t>
  </si>
  <si>
    <t>22º Relatório Gerencial Financeiro</t>
  </si>
  <si>
    <t>23º Relatório Gerencial Financeiro</t>
  </si>
  <si>
    <t>24º Relatório Gerencial Financeiro</t>
  </si>
  <si>
    <t>Análise das Despesas e Receitas do Período Avaliatório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</si>
  <si>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</si>
  <si>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</si>
  <si>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</si>
  <si>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</si>
  <si>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</si>
  <si>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</si>
  <si>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</si>
  <si>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</si>
  <si>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</si>
  <si>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</si>
  <si>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</si>
  <si>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</si>
  <si>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</si>
  <si>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</si>
  <si>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</si>
  <si>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</si>
  <si>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</si>
  <si>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</si>
  <si>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</si>
  <si>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</si>
  <si>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</si>
  <si>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</si>
  <si>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</si>
  <si>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</si>
  <si>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</si>
  <si>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</si>
  <si>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</si>
  <si>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</si>
  <si>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</si>
  <si>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</si>
  <si>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</si>
  <si>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</si>
  <si>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</si>
  <si>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</si>
  <si>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</si>
  <si>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</si>
  <si>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</si>
  <si>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</si>
  <si>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</si>
  <si>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-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</si>
  <si>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</si>
  <si>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</si>
  <si>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</si>
  <si>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</si>
  <si>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</si>
  <si>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</si>
  <si>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</si>
  <si>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</si>
  <si>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</si>
  <si>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</si>
  <si>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</si>
  <si>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</si>
  <si>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</si>
  <si>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</si>
  <si>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</si>
  <si>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</si>
  <si>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</si>
  <si>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</si>
  <si>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</si>
  <si>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</si>
  <si>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</si>
  <si>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</si>
  <si>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</si>
  <si>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</si>
  <si>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</si>
  <si>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</si>
  <si>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</si>
  <si>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</si>
  <si>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</si>
  <si>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</si>
  <si>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</si>
  <si>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</si>
  <si>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</si>
  <si>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 do Contrato de Gestão</t>
  </si>
  <si>
    <t>Nº</t>
  </si>
  <si>
    <t>Atividades</t>
  </si>
  <si>
    <t>Realizado (/) Previsto</t>
  </si>
  <si>
    <t>N/A</t>
  </si>
  <si>
    <t>Área Meio</t>
  </si>
  <si>
    <t>Pesquisa de Esporte Educacional</t>
  </si>
  <si>
    <t>Seminarios Finais</t>
  </si>
  <si>
    <t>Cursos de Qualificação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</si>
  <si>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</si>
  <si>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</si>
  <si>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</si>
  <si>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</si>
  <si>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</si>
  <si>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</si>
  <si>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</si>
  <si>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</si>
  <si>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</si>
  <si>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</si>
  <si>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</si>
  <si>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Receitas Arrecadas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</si>
  <si>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</si>
  <si>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</si>
  <si>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</si>
  <si>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</si>
  <si>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</si>
  <si>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</si>
  <si>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</si>
  <si>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</si>
  <si>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</si>
  <si>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</si>
  <si>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</si>
  <si>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</si>
  <si>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</si>
  <si>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</si>
  <si>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</si>
  <si>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</si>
  <si>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</si>
  <si>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</si>
  <si>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</si>
  <si>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</si>
  <si>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</si>
  <si>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</si>
  <si>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</si>
  <si>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</si>
  <si>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</si>
  <si>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</si>
  <si>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</si>
  <si>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</si>
  <si>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</si>
  <si>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</si>
  <si>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</si>
  <si>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</si>
  <si>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</si>
  <si>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</si>
  <si>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</si>
  <si>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</si>
  <si>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</si>
  <si>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</si>
  <si>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 (Saldo Salário, Aviso Prévio, outros)</t>
  </si>
  <si>
    <t>2.1.3.9</t>
  </si>
  <si>
    <t>Medicina e Segurança do Trabalho</t>
  </si>
  <si>
    <t>2.1.3.10</t>
  </si>
  <si>
    <t>Custas com Justiça do Trabalho</t>
  </si>
  <si>
    <t>2.1.3.11</t>
  </si>
  <si>
    <t>Despesas Sindicais</t>
  </si>
  <si>
    <t>2.1.3.12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</si>
  <si>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</si>
  <si>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</si>
  <si>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</si>
  <si>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</si>
  <si>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</si>
  <si>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</si>
  <si>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</si>
  <si>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</si>
  <si>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</si>
  <si>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</si>
  <si>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</si>
  <si>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</si>
  <si>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</si>
  <si>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</si>
  <si>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</si>
  <si>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</si>
  <si>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</si>
  <si>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</si>
  <si>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</si>
  <si>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</si>
  <si>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</si>
  <si>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</si>
  <si>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</si>
  <si>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</si>
  <si>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</si>
  <si>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</si>
  <si>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</si>
  <si>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</si>
  <si>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</si>
  <si>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</si>
  <si>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</si>
  <si>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</si>
  <si>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</si>
  <si>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</si>
  <si>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</si>
  <si>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</si>
  <si>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</si>
  <si>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</si>
  <si>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</si>
  <si>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</si>
  <si>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</si>
  <si>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</si>
  <si>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</si>
  <si>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</si>
  <si>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</si>
  <si>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</si>
  <si>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</si>
  <si>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</si>
  <si>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</si>
  <si>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</si>
  <si>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</si>
  <si>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</si>
  <si>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</si>
  <si>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</si>
  <si>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</si>
  <si>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</si>
  <si>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</si>
  <si>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</si>
  <si>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</si>
  <si>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</si>
  <si>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</si>
  <si>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</si>
  <si>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</si>
  <si>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</si>
  <si>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</si>
  <si>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</si>
  <si>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</si>
  <si>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</si>
  <si>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</si>
  <si>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</si>
  <si>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</si>
  <si>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</si>
  <si>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</si>
  <si>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</si>
  <si>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</si>
  <si>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</si>
  <si>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</si>
  <si>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</si>
  <si>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</si>
  <si>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</si>
  <si>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</si>
  <si>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</si>
  <si>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</si>
  <si>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</si>
  <si>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</si>
  <si>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</si>
  <si>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</si>
  <si>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</si>
  <si>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</si>
  <si>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</si>
  <si>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</si>
  <si>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</si>
  <si>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</si>
  <si>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I.O.F</t>
  </si>
  <si>
    <t>2.2.37</t>
  </si>
  <si>
    <t>I.R.R.F s/ Aplicações</t>
  </si>
  <si>
    <t>2.2.38</t>
  </si>
  <si>
    <t>Juros e Multas</t>
  </si>
  <si>
    <t>2.2.39</t>
  </si>
  <si>
    <t>Material de Limpeza</t>
  </si>
  <si>
    <t>2.2.40</t>
  </si>
  <si>
    <t>Material de Copa e Cozinha</t>
  </si>
  <si>
    <t>2.2.41</t>
  </si>
  <si>
    <t>Lanches e Refeiçoes</t>
  </si>
  <si>
    <t>2.2.42</t>
  </si>
  <si>
    <t>Serviços Gráficos</t>
  </si>
  <si>
    <t>2.2.43</t>
  </si>
  <si>
    <t>Material de Informática</t>
  </si>
  <si>
    <t>2.2.44</t>
  </si>
  <si>
    <t>Material de Escritorio</t>
  </si>
  <si>
    <t>2.2.45</t>
  </si>
  <si>
    <t>Material Pedagógico/Didático</t>
  </si>
  <si>
    <t>2.2.46</t>
  </si>
  <si>
    <t>Locação de Espaço</t>
  </si>
  <si>
    <t>2.2.47</t>
  </si>
  <si>
    <t>Buffet</t>
  </si>
  <si>
    <t>2.2.48</t>
  </si>
  <si>
    <t>Eventos</t>
  </si>
  <si>
    <t>2.2.49</t>
  </si>
  <si>
    <t>Cursos</t>
  </si>
  <si>
    <t>2.2.50</t>
  </si>
  <si>
    <t>Taxi</t>
  </si>
  <si>
    <t>2.2.51</t>
  </si>
  <si>
    <t>Locação de Veículos</t>
  </si>
  <si>
    <t>2.2.52</t>
  </si>
  <si>
    <t>Locação de Veículos com Motorista</t>
  </si>
  <si>
    <t>2.2.53</t>
  </si>
  <si>
    <t>Fretes e Carretos</t>
  </si>
  <si>
    <t>2.2.54</t>
  </si>
  <si>
    <t>Combustível</t>
  </si>
  <si>
    <t>2.2.55</t>
  </si>
  <si>
    <t>Estacionamento</t>
  </si>
  <si>
    <t>2.2.56</t>
  </si>
  <si>
    <t>IPVA/Seguro Obrigatório/Licenciamento</t>
  </si>
  <si>
    <t>2.2.57</t>
  </si>
  <si>
    <t>Seguro de Veículos</t>
  </si>
  <si>
    <t>2.2.58</t>
  </si>
  <si>
    <t>Manutenção em Veículos</t>
  </si>
  <si>
    <t>2.2.59</t>
  </si>
  <si>
    <t>Despesas de Viagem - Passagem Aérea</t>
  </si>
  <si>
    <t>2.2.60</t>
  </si>
  <si>
    <t>Despesas de Viagem - Passagem Terrestre</t>
  </si>
  <si>
    <t>2.2.61</t>
  </si>
  <si>
    <t>Despesas de Viagem</t>
  </si>
  <si>
    <t>2.2.62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</si>
  <si>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</si>
  <si>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</si>
  <si>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</si>
  <si>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</si>
  <si>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</si>
  <si>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</si>
  <si>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</si>
  <si>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</si>
  <si>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</si>
  <si>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</si>
  <si>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</si>
  <si>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</si>
  <si>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</si>
  <si>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</si>
  <si>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</si>
  <si>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</si>
  <si>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</si>
  <si>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</si>
  <si>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</si>
  <si>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</si>
  <si>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</si>
  <si>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</si>
  <si>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</si>
  <si>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</si>
  <si>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</si>
  <si>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</si>
  <si>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</si>
  <si>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</si>
  <si>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</si>
  <si>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</si>
  <si>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</si>
  <si>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</si>
  <si>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</si>
  <si>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</si>
  <si>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</si>
  <si>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</si>
  <si>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</si>
  <si>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</si>
  <si>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</si>
  <si>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</si>
  <si>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</si>
  <si>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</si>
  <si>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</si>
  <si>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Período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</si>
  <si>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</si>
  <si>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</si>
  <si>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</si>
  <si>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</si>
  <si>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</si>
  <si>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</si>
  <si>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</si>
  <si>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</si>
  <si>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</si>
  <si>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 xml:space="preserve">Notebook 256-G9 i5 8GB SSD 15W11 86Y74LA HP  </t>
  </si>
  <si>
    <t>KALUNGA</t>
  </si>
  <si>
    <t>SEDE TP</t>
  </si>
  <si>
    <t>Ferramenta de trabalho utilizado pela coordenadora Larissa</t>
  </si>
  <si>
    <t>Ferramenta de trabalho utilizado pela Assistente ADM Erica</t>
  </si>
  <si>
    <t xml:space="preserve">Notebook 256-G9 i5 8GB SSD 15W11 86Y74LA HP </t>
  </si>
  <si>
    <t>Ferramenta de trabalho utilizado pela Asst Tecnico Ana Beatriz</t>
  </si>
  <si>
    <t>Ferramenta de trabalho utilizado pela Asst Tecnico  Jessica</t>
  </si>
  <si>
    <t>Ferramenta de trabalho utilizado pela Assis Tecnico Luiza</t>
  </si>
  <si>
    <t>Ferramenta de trabalho utilizado Pelo Assit Tecnico Willian</t>
  </si>
  <si>
    <t>Tabela 8 - Demonstrativo dos Recursos Comprometidos ao Final do Período</t>
  </si>
  <si>
    <r>
      <rPr>
        <sz val="9"/>
        <rFont val="Arial"/>
        <family val="2"/>
      </rPr>
      <t>N</t>
    </r>
    <r>
      <rPr>
        <b/>
        <sz val="9"/>
        <rFont val="Arial"/>
        <family val="2"/>
      </rPr>
      <t>º</t>
    </r>
  </si>
  <si>
    <t>Mês de
Comp.</t>
  </si>
  <si>
    <t>Categoria</t>
  </si>
  <si>
    <t>Vinculação ao Objeto / Justificativa</t>
  </si>
  <si>
    <t>Apropriação às Atividades</t>
  </si>
  <si>
    <t>Favorecido</t>
  </si>
  <si>
    <t>Fonte</t>
  </si>
  <si>
    <t>Trabalhadores CLT TP54</t>
  </si>
  <si>
    <t>RR Serviços Contabeis LTDA</t>
  </si>
  <si>
    <t>MHS</t>
  </si>
  <si>
    <t>EVERYBODY</t>
  </si>
  <si>
    <t>Caixa Economica Federal</t>
  </si>
  <si>
    <t>Uniao</t>
  </si>
  <si>
    <t>Previdencia Social</t>
  </si>
  <si>
    <t>Nº Lançto</t>
  </si>
  <si>
    <t>Data
Pgto</t>
  </si>
  <si>
    <t>Mês
Comp.</t>
  </si>
  <si>
    <t>Valor (R$)</t>
  </si>
  <si>
    <t>CNPJ - CPF (Favorecido)</t>
  </si>
  <si>
    <t>Forma de Pagamento</t>
  </si>
  <si>
    <t>Tipo do Documento</t>
  </si>
  <si>
    <t>Nº do Documento</t>
  </si>
  <si>
    <t>Data do Documento</t>
  </si>
  <si>
    <t>Primeira Parcela do Repasse-Termo de Parceria</t>
  </si>
  <si>
    <t>Termo de Parceria</t>
  </si>
  <si>
    <t>Transferencia Eletronica</t>
  </si>
  <si>
    <t xml:space="preserve">TED Credito em conta </t>
  </si>
  <si>
    <t>320066364/320.066.372</t>
  </si>
  <si>
    <t>Rendimento de Aplicacoes Financeira</t>
  </si>
  <si>
    <t>Rendimento em conta Bancaria</t>
  </si>
  <si>
    <t>PIX</t>
  </si>
  <si>
    <t>Holerite</t>
  </si>
  <si>
    <t>Pagamento Salario mês 03/2024 Coordenadora</t>
  </si>
  <si>
    <t>INSS - Previdencia Social parte patronal</t>
  </si>
  <si>
    <t>DCTFWEB</t>
  </si>
  <si>
    <t>INSS - Previdencia Social parte Segurado</t>
  </si>
  <si>
    <t>Tarifa PIX enviado</t>
  </si>
  <si>
    <t>Banco do Brasil</t>
  </si>
  <si>
    <t>Debito em conta</t>
  </si>
  <si>
    <t>uniao</t>
  </si>
  <si>
    <t>GFD</t>
  </si>
  <si>
    <t>Kalunga S.A</t>
  </si>
  <si>
    <t>Pagamento Boleto</t>
  </si>
  <si>
    <t>Boleto</t>
  </si>
  <si>
    <t>EXCARD Card A P Cartoes S.A</t>
  </si>
  <si>
    <t>NF 2024/64</t>
  </si>
  <si>
    <t>Recibo</t>
  </si>
  <si>
    <t>Transferencia do rendimento aplicacao financeira mês 02/24 para conta reserva</t>
  </si>
  <si>
    <t>Conta reserva</t>
  </si>
  <si>
    <t>Transferencia</t>
  </si>
  <si>
    <t>Transferencia do rendimento aplicacao financeira mês 03/24 para conta reserva</t>
  </si>
  <si>
    <t>Rendimento investimento mês 04/2024</t>
  </si>
  <si>
    <t>AMPARADESPORTO</t>
  </si>
  <si>
    <t>Pagamento salario mês 042024 assistente administrativo Erica</t>
  </si>
  <si>
    <t>Pagamento salario mês 042024 coordenadora Larissa</t>
  </si>
  <si>
    <t>Pagamento salario mês 042024 assistente tecnico Ana Beatriz</t>
  </si>
  <si>
    <t>Pagamento salario mês 042024 assistente tecnico Jessica Rodrigues</t>
  </si>
  <si>
    <t>Pagamento salario mês 042024 assistente tecnico Luiza Rocha Assunçao</t>
  </si>
  <si>
    <t>Pagamento salario mês 042024 assistente tecnico willian Cley dos Santos</t>
  </si>
  <si>
    <t>NF 2024/79</t>
  </si>
  <si>
    <t>IM DIGITAL LTDA</t>
  </si>
  <si>
    <t>NF 20240000000054</t>
  </si>
  <si>
    <t>INSS - Previdencia social parte patronal</t>
  </si>
  <si>
    <t>INSS - Previdencia social parte segurado</t>
  </si>
  <si>
    <t>Transferencia do rendimento aplicacao financeira mês 04/24 para conta reserva</t>
  </si>
  <si>
    <t>Renata de Fatima Aleixo</t>
  </si>
  <si>
    <t>Segunda Parcela do Repasse-Termo de Parceria</t>
  </si>
  <si>
    <t>Rendimento investimento mês 05/2024</t>
  </si>
  <si>
    <t>Rendimento poupança mês 05/2025</t>
  </si>
  <si>
    <t>Pagamento salario mês 052024 assistente tecnico Ana Beatriz</t>
  </si>
  <si>
    <t>Pagamento salario mês 052024 assistente administrativo Erica</t>
  </si>
  <si>
    <t>Pagamento salario mês 052024 assistente tecnico Jessica Rodrigues</t>
  </si>
  <si>
    <t>Pagamento salario mês 052024 assistente tecnico Luiza Rocha Assunçao</t>
  </si>
  <si>
    <t>Pagamento salario mês 052024 assistente tecnico willian Cley dos Santos</t>
  </si>
  <si>
    <t>Pagamento salario mês 052024 coordenadora Larissa</t>
  </si>
  <si>
    <t>IM DIGITAL LTDA conforme NF 2024/68</t>
  </si>
  <si>
    <t>NF</t>
  </si>
  <si>
    <t>2024/68</t>
  </si>
  <si>
    <t>2024/94</t>
  </si>
  <si>
    <t>INSS - Previdencia soal parte patronal</t>
  </si>
  <si>
    <t>Transferencia do rendimento aplicacao financeira mês 05/24 para conta reserva</t>
  </si>
  <si>
    <t>GC Vieira ET AL Servico de pesquisa LTDA</t>
  </si>
  <si>
    <t>Everybody Cent de Perf e Fisiot LTDA</t>
  </si>
  <si>
    <t>2024/2</t>
  </si>
  <si>
    <t>Rendimento poupança mês 06/2024 reaj mon BACEN</t>
  </si>
  <si>
    <t>Rendimento poupança mês 06/2024 juros</t>
  </si>
  <si>
    <t>Devoluçao feita pela empresa EVERYBODY referente valor pago a maior da NF 2024/02</t>
  </si>
  <si>
    <t>Rendimento financeiro conta investimento mês 06/2024</t>
  </si>
  <si>
    <t>Transferencia para reserva referente a Fevereiro/2024</t>
  </si>
  <si>
    <t>Transferencia Bancaria</t>
  </si>
  <si>
    <t>Transferencia para reserva referente a Março/2024</t>
  </si>
  <si>
    <t>Rendimento conta reserva 42366-1</t>
  </si>
  <si>
    <t>Credito em conta</t>
  </si>
  <si>
    <t>Transferencia para reserva rendimento financeiro mês 04/2024</t>
  </si>
  <si>
    <t>Transferencia para reserva rendimento financeiro mês 05/2024</t>
  </si>
  <si>
    <t>DECLARAÇÃO DO DIRIGENTE DA OSCIP</t>
  </si>
  <si>
    <t>__________________________________</t>
  </si>
  <si>
    <t>DIRETORA-PRESIDENTE</t>
  </si>
  <si>
    <t>Pagamento Salario mês 03/2024 Assistente adm</t>
  </si>
  <si>
    <t>Pagamento INSS mês 03/2024 parte patronal Assistente adm/coordenadora</t>
  </si>
  <si>
    <t>Pagamento INSS mês 03/2024 parte segurado Assistente adm/coordenadora</t>
  </si>
  <si>
    <t>Pagamento IR mês 03/2024 Assistente adm/coordenadora</t>
  </si>
  <si>
    <t>Pagamento PIS sobre folha mês 03/2024 Assistente adm/coordenadora</t>
  </si>
  <si>
    <t>Pagamento FGTS mês 03/2024 Assistente adm/coordenadora</t>
  </si>
  <si>
    <t>Aquisicao de 06 Notebooks utilizado pela assistente adm, coordenadora em suas atividades e assistente técnicos para monitoramento do Geração  Esporte Conforme NF 13354353</t>
  </si>
  <si>
    <t>Pagamento Aluguel mês 03/2024 - Local para o desenvolvimento das atividades da coordenação e atividades administrativas.</t>
  </si>
  <si>
    <t>Pagamento EXCARD para recarga vale alimentaçao referente a assistente adm/coordenação mês 032024 NF 00030191</t>
  </si>
  <si>
    <t>Pagamento EXCARD para recarga auxilio combustivel referente a assistente adm/coordenação  mês 032024 NF 00030194</t>
  </si>
  <si>
    <t>Pagamento EXCARD para recarga vale alimentaçao referente a assistente adm/coordenação e assistentes técnicos mês 042024 NF 00030192</t>
  </si>
  <si>
    <t>Pagamento EXCARD para recarga auxilio combustivel referente a assistente adm/coordenação e assistentes técnicos mês 042024 NF 00030195</t>
  </si>
  <si>
    <t>Pagamento a RR Serviços Contabeis referente a prestaçao de serviços como folha de pagamento, apuração de impostos e análise contábil referente ao mês 03/2024 NF 2024/64</t>
  </si>
  <si>
    <t>Pagamento Medicina e Segurança do Trabalho para assistente adm e coordenação conforme NF 2024/322</t>
  </si>
  <si>
    <t>Pagamento EXCARD para recarga vale alimentaçao referente a assistente adm/coordenação e assistentes técnicos mês 052024 NF 00034303</t>
  </si>
  <si>
    <t>Pagamento EXCARD para recarga auxilio combustivel referente a assistente adm/coordenação e assistentes técnicos mês 052024 NF 00034307</t>
  </si>
  <si>
    <t>Pagamento a RR Serviços Contabeis referente a prestaçao de serviços como folha de pagamento, apuração de impostos e análise contábil referente ao mês 04/2024 2024/79</t>
  </si>
  <si>
    <t>Pagamento Aluguel - local utilizado para realização das atividades administrativas, atividades da coordenação e monitoramento técnico dos assistentes técnicos no Geração Esporte mês 04/2024</t>
  </si>
  <si>
    <t>Pagamento a IM Digital referente aos serviços de publicidade, comunicação e marketing nas mídias sociais do Termo de Parceria NF 2024000000000054 mês 052024</t>
  </si>
  <si>
    <t>Pagamento FGTS assistente técnico/ assistente adm e coordenação mês 04/2024</t>
  </si>
  <si>
    <t>Pagamento PIS assistente técnico/ assistente adm e coordenação sobre folha mês 04/2024</t>
  </si>
  <si>
    <t>Pagamento IR assistente adm e coordenação mês 04/2024</t>
  </si>
  <si>
    <t>Pagamento INSS assistente técnico/ assistente adm e coordenação mês 04/2024 parte patronal</t>
  </si>
  <si>
    <t>Pagamento INSS assistente técnico/ assistente adm e coordenação mês 04/2024 parte segurado</t>
  </si>
  <si>
    <t>Pagamento Medicina e Segurança do Trabalho conforme assistente técnico/ assistente adm e coordenação NF 2024/411</t>
  </si>
  <si>
    <t>Pagamento primeira parcela do servico de assessoria juridica referente a análise e elaboração dos contratos de prestação de serviço, análise da legislação e decretos sobre Termo de Parceria</t>
  </si>
  <si>
    <t>Pagamento a IM Digital referente aos serviços de publicidade, comunicação e marketing nas mídias sociais do Termo de Parceria, além da produção do material gráfico do curso NF 2024/68 mês 062024</t>
  </si>
  <si>
    <t>Pagamento a RR Serviços Contabeis referente a prestaçao de serviços como folha de pagamento, apuração de imposto e análise contábil mês 05/2024 2024/94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</si>
  <si>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05/2024</t>
  </si>
  <si>
    <t>Pagamento FGTS assistente adm / coordenação / assistentes técnicos mês 05/2024</t>
  </si>
  <si>
    <t>Pagamento Pis sobre folha assistente adm / coordenação / assistentes técnicos mês 05/2024</t>
  </si>
  <si>
    <t>Pagamento IR assistente adm / coordenação mês 05/2024</t>
  </si>
  <si>
    <t>Pagamento INSS parte segurado assistente adm / coordenação / assistentes técnicos mês 052024</t>
  </si>
  <si>
    <t>Pagamento INSS parte Patronal assistente adm / coordenação / assistentes técnicos mês 05/2024</t>
  </si>
  <si>
    <t>Pagamento EXCARD para recarga auxilio combustivel assistente adm / coordenação / assistentes técnicos  mês 062024 NF 00043546</t>
  </si>
  <si>
    <t>Pagamento EXCARD para recarga auxilio Alimentaçao assistente adm / coordenação / assistentes técnicos  mês 062024 NF 00043541</t>
  </si>
  <si>
    <t>Pagamento serviços tomados PJ Gabriela Martins  referente aos serviços como pesquisadora principal parcela  01/36 do contrato conforme NF 2</t>
  </si>
  <si>
    <t>Pagamento serviços tomados PJ  GC Vieira ET AL Servico de pesquisa  referente aos serviços como pesquisador associado parcela 01/36 do contrato conforme NF 20240000000002</t>
  </si>
  <si>
    <t>Pagamento serviços tomados PJ  EVERYBODY  referente aos serviços como professora conteudista parcela  01/18 do contrato conforme NF 2024/2</t>
  </si>
  <si>
    <t>Pagamento serviços tomados PJ  William Valadares Campos Vieira  referente aos serviços como pesquisador coordenador parcela  01/36 do contrato conforme NF 4</t>
  </si>
  <si>
    <t>Pagamento serviços tomados PJ  Julia Rabelo de Souza referente aos serviços como professora conteudista parcela  01/18 do contrato conforme NF 3</t>
  </si>
  <si>
    <t>Pagamento medicina do trabalho assistente adm / coordenação / assistentes técnicos conforme NF 2024 00000000506 da MHS</t>
  </si>
  <si>
    <t>Pagamento segunda parcela do servico de assessoria juridica referente a adequação dos contratos de prestação de serviço</t>
  </si>
  <si>
    <t>Pagamento salario mês 062024 assistente administrativo Erica</t>
  </si>
  <si>
    <t>Pagamento salario mês 062024 assistente tecnico Ana Beatriz</t>
  </si>
  <si>
    <t>Pagamento salario mês 062024 assistente tecnico Jessica Rodrigues</t>
  </si>
  <si>
    <t>Pagamento salario mês 062024 coordenadora Larissa</t>
  </si>
  <si>
    <t>Pagamento salario mês 062024 assistente tecnico Luiza Rocha Assunçao</t>
  </si>
  <si>
    <t>Pagamento salario mês 062024 assistente tecnico willian Cley dos Santos</t>
  </si>
  <si>
    <t>Pagamento EXCARD para recarga auxilio combustivel assistente adm / coordenação / assistentes técnicos  mês 072024 NF 00048579</t>
  </si>
  <si>
    <t>Pagamento EXCARD para recarga auxilio Alimentaçao assistente adm / coordenação / assistentes técnicos  mês 072024 NF 00048574</t>
  </si>
  <si>
    <t>Pagamento INSS parte segurado assistente adm / coordenação / assistentes técnicos mês 062024</t>
  </si>
  <si>
    <t>Pagamento INSS parte Patronal assistente adm / coordenação / assistentes técnicos mês 06/2024</t>
  </si>
  <si>
    <t>Pagamento FGTS assistente adm / coordenação / assistentes técnicos mês 06/2024</t>
  </si>
  <si>
    <t>Pagamento Pis sobre folha assistente adm / coordenação / assistentes técnicos mês 06/2024</t>
  </si>
  <si>
    <t>Pagamento IR assistente adm / coordenação mês 06/2024</t>
  </si>
  <si>
    <t>Deposito Bancario</t>
  </si>
  <si>
    <t>Reembolso  tarifa Pix cobrada em 02/04/2024 e estornada pelo Banco Brasil no mês 07/2024</t>
  </si>
  <si>
    <t>Reembolso tarifa Pix cobrada em 03/04/2024 e estornada pelo Banco Brasil no mês 07/2024</t>
  </si>
  <si>
    <t>Reembolso tarifa Pix cobrada em 06/05/2024 e estornada  pelo Banco Brasil no mês 07/2024</t>
  </si>
  <si>
    <t>Reembolso Pix cobrada em 16/05/2024 e estornada pelo Banco Brasil no mês 07/2024</t>
  </si>
  <si>
    <t>Reembolso tarifa Pix cobrada em 04/06/2024 e estornada  pelo Banco Brasil no mês 07/2024</t>
  </si>
  <si>
    <t>Reembolso tarifa Pix cobrada em 05/06/2024 e estornada  pelo Banco Brasil no mês 07/2024</t>
  </si>
  <si>
    <t>Reembolso tarifa Pix cobrada em 11/06/2024 e estornada  pelo Banco Brasil no mês 07/2024</t>
  </si>
  <si>
    <t>Reembolso tarifa Pix cobrada em 18/06/2024 e estornada  pelo Banco Brasil no mês 07/2024</t>
  </si>
  <si>
    <t xml:space="preserve">Pagamento ISS referente NF 2024/2 EVERBODY prestacao de serviços </t>
  </si>
  <si>
    <t>Prefeitura Municipal BHTE</t>
  </si>
  <si>
    <t>DES</t>
  </si>
  <si>
    <t>Transferencia do rendimento aplicacao financeira mês 06/24 para conta reserva</t>
  </si>
  <si>
    <t>Transferencia para reserva rendimento financeiro mês 06/2024</t>
  </si>
  <si>
    <t>Pagamento medicina do trabalho assistente adm / coordenação / assistentes técnicos conforme NF 2024/578 da MHS</t>
  </si>
  <si>
    <t>Pagamento a IM Digital referente aos serviços de publicidade, comunicação e marketing nas mídias sociais do Termo de Parceria, além da produção do material gráfico do curso NF 2024/87 mês 072024</t>
  </si>
  <si>
    <t xml:space="preserve">IM DIGITAL LTDA </t>
  </si>
  <si>
    <t>2024/87</t>
  </si>
  <si>
    <t>Pagamento a RR Serviços Contabeis referente a prestaçao de serviços como folha de pagamento, apuração de imposto e análise contábil mês 06/2024 2024/113</t>
  </si>
  <si>
    <t>2024/113</t>
  </si>
  <si>
    <t>Pagamento serviços tomados PJ  EVERYBODY  referente aos serviços como professora conteudista parcela  02/18 do contrato conforme NF 2024/13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</si>
  <si>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06/2024 conforme recibo parcela 04/36.</t>
  </si>
  <si>
    <t>2024/13</t>
  </si>
  <si>
    <t>Pagamento serviços tomados PJ  Julia Rabelo de Souza referente aos serviços como professora conteudista parcela  02/18 do contrato conforme NF 4</t>
  </si>
  <si>
    <t>Pagamento serviços tomados PJ  GC Vieira ET AL Servico de pesquisa  referente aos serviços como pesquisador associado parcela 02/36 do contrato conforme NF 20240000000003</t>
  </si>
  <si>
    <t>Pagamento serviços tomados PJ Gabriela Martins  referente aos serviços como pesquisadora principal parcela  02/36 do contrato conforme NF 6</t>
  </si>
  <si>
    <t>Pagamento serviços tomados PJ  William Valadares Campos Vieira  referente aos serviços como pesquisador coordenador parcela  02/36 do contrato conforme NF 7</t>
  </si>
  <si>
    <t>Pagamento terceira parcela do servico de assessoria juridica referente a adequação dos contratos de prestação de serviço</t>
  </si>
  <si>
    <t>Rendimento financeiro conta RF Ref DI Plus Agil investimento mês 07/2024</t>
  </si>
  <si>
    <t>Rendimento financeiro conta RF Simples Agil investimento mês 07/2024</t>
  </si>
  <si>
    <t>Rendimento poupança mês 07/2024 reaj mon BACEN</t>
  </si>
  <si>
    <t>Rendimento poupança mês 07/2024 juros</t>
  </si>
  <si>
    <t>Devoluçao de IR feita pelo Banco Brasil</t>
  </si>
  <si>
    <t>Pagamento salario mês 072024 assistente administrativo Erica</t>
  </si>
  <si>
    <t>Pagamento salario mês 072024 coordenadora Larissa</t>
  </si>
  <si>
    <t>Pagamento salario mês 072024 assistente tecnico Ana Beatriz</t>
  </si>
  <si>
    <t>Pagamento salario mês 072024 assistente tecnico Jessica Rodrigues</t>
  </si>
  <si>
    <t>Pagamento salario mês 072024 assistente tecnico Luiza Rocha Assunçao</t>
  </si>
  <si>
    <t>Pagamento salario mês 072024 assistente tecnico willian Cley dos Santos</t>
  </si>
  <si>
    <t>Pagamento EXCARD para recarga auxilio combustivel assistente adm / coordenação / assistentes técnicos  mês 082024 NF 00055838</t>
  </si>
  <si>
    <t>Pagamento IR assistente adm / coordenação mês 07/2024</t>
  </si>
  <si>
    <t>Pagamento Pis sobre folha assistente adm / coordenação / assistentes técnicos mês 07/2024</t>
  </si>
  <si>
    <t>Pagamento FGTS assistente adm / coordenação / assistentes técnicos mês 07/2024</t>
  </si>
  <si>
    <t>Pagamento INSS parte segurado assistente adm / coordenação / assistentes técnicos mês 072024</t>
  </si>
  <si>
    <t>Pagamento INSS parte Patronal assistente adm / coordenação / assistentes técnicos mês 07/2024</t>
  </si>
  <si>
    <t xml:space="preserve">Pagamento ISS referente NF 2024/13 EVERBODY prestacao de serviços </t>
  </si>
  <si>
    <t>Pagamento medicina do trabalho assistente adm / coordenação / assistentes técnicos conforme NF 2024/660 da MHS</t>
  </si>
  <si>
    <t>Pagamento serviços tomados PJ  EVERYBODY  referente aos serviços como professora conteudista parcela  03/18 do contrato conforme NF 2024/20</t>
  </si>
  <si>
    <t>2024/20</t>
  </si>
  <si>
    <t>Pagamento serviços tomados PJ  Julia Rabelo de Souza referente aos serviços como professora conteudista parcela  03/18 do contrato conforme NF 5</t>
  </si>
  <si>
    <t>Pagamento serviços tomados PJ Gabriela Martins  referente aos serviços como pesquisadora principal parcela  03/36 do contrato conforme NF 9</t>
  </si>
  <si>
    <t>Pagamento serviços tomados PJ  GC Vieira ET AL Servico de pesquisa  referente aos serviços como pesquisador associado parcela 03/36 do contrato conforme NF 20240000000005</t>
  </si>
  <si>
    <t>Pagamento serviços tomados PJ  William Valadares Campos Vieira  referente aos serviços como pesquisador coordenador parcela  03/36 do contrato conforme NF 8</t>
  </si>
  <si>
    <t>Pagamento a IM Digital referente aos serviços de publicidade, comunicação e marketing nas mídias sociais do Termo de Parceria, além da produção do material gráfico do curso NF 2024/89 mês 082024</t>
  </si>
  <si>
    <t>2024/89</t>
  </si>
  <si>
    <t>Pagamento a RR Serviços Contabeis referente a prestaçao de serviços como folha de pagamento, apuração de imposto e análise contábil mês 07/2024 2024/130</t>
  </si>
  <si>
    <t>2024/130</t>
  </si>
  <si>
    <t>Pagamento Aluguel - local utilizado para realização das atividades financeiras da assistente adm, reuniões com a equipe de pesquisadores e profas conteudistas realizadas pela coordenadora,gravacao dos cursos e o monitoramento técnico do Geração Esporte pelos assistentes técnicos mês 07/2024 conforme recibo parcela 05/36.</t>
  </si>
  <si>
    <t>Transferencia para reserva rendimento mês 07/2024 investimento DI PLUS AGIL</t>
  </si>
  <si>
    <t>Transferencia para reserva rendimento mês 07/2024 Investimento RF Simples Agil</t>
  </si>
  <si>
    <t>Terceira parcela do repasse Termo de Parceria</t>
  </si>
  <si>
    <t>TED credito em conta</t>
  </si>
  <si>
    <t>Transferencia para reserva do rendimento da poupança mês 05/2024</t>
  </si>
  <si>
    <t>Transferencia para reserva do rendimento da poupança mês 06/2024</t>
  </si>
  <si>
    <t>Rendimento financeiro mês 08/2024 RF DI PLUS AGIL</t>
  </si>
  <si>
    <t>Rendimento financeiro mês 08/2024 RF SIMPLES AGIL</t>
  </si>
  <si>
    <t>Transferencia do rendimento aplicacao financeira mês 07/24  DI PLUS AGIL para conta reserva</t>
  </si>
  <si>
    <t>Transferencia do rendimento aplicacao financeira mês 07/24  RF SIMPLES AGIL para conta reserva</t>
  </si>
  <si>
    <t>Transferencia do rendimento aplicacao financeira poupança  mês 05/24 para conta reserva</t>
  </si>
  <si>
    <t>Transferencia do rendimento aplicacao financeira poupança  mês 06/24 para conta reserva</t>
  </si>
  <si>
    <t>AGOSTO/2024 - Ocorrência em contas correntes principal 42003-4  e reserva 42366-1 - efetuadas as transferências referentes aos   rendimentos em conta poupança da conta 42003-4 para aplicação RF Simples Agil  da conta 42003-4 - sendo rendimento em poupança 05/2024 R$ 36,38; 06/2024 R$ 116,85 conforme ciência e autorização da  Comissao Supervisora do TP.</t>
  </si>
  <si>
    <t xml:space="preserve"> JULHO/2024 - ocorrências em conta corrente: 42003-4 principal - Estornos das tarifas PIX cobradas no período 04/2024 a 06/2024 após acordo entre instituição financeira e a AM Paradesporto. 
Restituição de Imposto de Renda dos rendimentos aplicados em investimento e produtos  RF Ref DI PLUS Agil   da conta corrente 42003-4  após acordo entre instituição financeira e a AM Paradesporto referentes ao  período 04/2024 a 05/2024.
Este acordo não é efetivo e pode ser suspenso a qualquer momento sem ônus para a AM Paradesporto conforme informado à  Comissao Supervisora TP.</t>
  </si>
  <si>
    <t>Pagamento salario mês 082024 assistente administrativo Erica</t>
  </si>
  <si>
    <t>Pagamento salario mês 082024 coordenadora Larissa</t>
  </si>
  <si>
    <t>Pagamento salario mês 082024 assistente tecnico Ana Beatriz</t>
  </si>
  <si>
    <t>Pagamento salario mês 082024 assistente tecnico Jessica Rodrigues</t>
  </si>
  <si>
    <t>Pagamento salario mês 082024 assistente tecnico Luiza Rocha Assunçao</t>
  </si>
  <si>
    <t>Pagamento salario mês 082024 assistente tecnico willian Cley dos Santos</t>
  </si>
  <si>
    <t>Pagamento IR assistente adm / coordenação mês 08/2024</t>
  </si>
  <si>
    <t>Pagamento Pis sobre folha assistente adm / coordenação / assistentes técnicos mês 08/2024</t>
  </si>
  <si>
    <t>Pagamento FGTS assistente adm / coordenação / assistentes técnicos mês 08/2024</t>
  </si>
  <si>
    <t>Pagamento INSS parte segurado assistente adm / coordenação / assistentes técnicos mês 082024</t>
  </si>
  <si>
    <t>Pagamento INSS parte Patronal assistente adm / coordenação / assistentes técnicos mês 08/2024</t>
  </si>
  <si>
    <t>Pagamento EXCARD para recarga auxilio combustivel assistente adm / coordenação / assistentes técnicos  mês 092024 NF00063605</t>
  </si>
  <si>
    <t>Pagamento EXCARD para recarga auxilio Alimentaçao assistente adm / coordenação / assistentes técnicos  mês 092024 NF 00063579</t>
  </si>
  <si>
    <t>Pagamento EXCARD para recarga auxilio Alimentaçao assistente adm / coordenação / assistentes técnicos  mês 082024 NF 00055836</t>
  </si>
  <si>
    <t xml:space="preserve">Pagamento ISS referente NF 2024/20 EVERBODY prestacao de serviços </t>
  </si>
  <si>
    <t>Pagamento medicina do trabalho assistente adm / coordenação / assistentes técnicos conforme NF 2024/744 da MHS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</si>
  <si>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08/2024 conforme recibo parcela 06/36.</t>
  </si>
  <si>
    <t>Pagamento a RR Serviços Contabeis referente a prestaçao de serviços como folha de pagamento, apuração de imposto e análise contábil mês 08/2024 2024/145</t>
  </si>
  <si>
    <t>2024/145</t>
  </si>
  <si>
    <t>Pagamento a IM Digital referente aos serviços de publicidade, comunicação e marketing nas mídias sociais do Termo de Parceria, NF 2024/102 mês 092024</t>
  </si>
  <si>
    <t>2024/102</t>
  </si>
  <si>
    <t>Pagamento serviços tomados PJ  Julia Rabelo de Souza referente aos serviços como professora conteudista parcela  04/18 do contrato conforme NF 6</t>
  </si>
  <si>
    <t>Pagamento serviços tomados PJ  EVERYBODY  referente aos serviços como professora conteudista parcela  04/18 do contrato conforme NF 2024/28</t>
  </si>
  <si>
    <t>2024/28</t>
  </si>
  <si>
    <t>Pagamento serviços tomados PJ Gabriela Martins  referente aos serviços como pesquisadora principal parcela  04/36 do contrato conforme NF 11</t>
  </si>
  <si>
    <t>Pagamento serviços tomados PJ  GC Vieira ET AL Servico de pesquisa  referente aos serviços como pesquisador associado parcela 04/36 do contrato conforme NF 20240000000006</t>
  </si>
  <si>
    <t>Pagamento serviços tomados PJ  William Valadares Campos Vieira  referente aos serviços como pesquisador coordenador parcela  04/36 do contrato conforme NF 10</t>
  </si>
  <si>
    <t>Transferencia do rendimento aplicacao financeira mês 08/24  DI PLUS AGIL para conta reserva</t>
  </si>
  <si>
    <t>Transferencia do rendimento aplicacao financeira mês 08/24  RF SIMPLES AGIL para conta reserva</t>
  </si>
  <si>
    <t>Transferencia para reserva rendimento mês 08/2024 investimento DI PLUS AGIL</t>
  </si>
  <si>
    <t>Transferencia para reserva rendimento mês 08/2024 Investimento RF Simples Agil</t>
  </si>
  <si>
    <t>Rendimento financeiro mês 09/2024 RF DI PLUS AGIL</t>
  </si>
  <si>
    <t>Rendimento financeiro mês 09/2024 RF SIMPLES AGIL</t>
  </si>
  <si>
    <t>REndimento conta reserva 42366-1 mes 09/2024.</t>
  </si>
  <si>
    <t>Salário do mês das 6 trabalhadoras contratadas mês 09/2024</t>
  </si>
  <si>
    <t>Contabilidade do TP para o mês 09/2024.</t>
  </si>
  <si>
    <t>Aluguel do TP para o mês 09/2024.</t>
  </si>
  <si>
    <t>Medicina e segurança do trabalho mês 09/2024</t>
  </si>
  <si>
    <t>ISS NF serviços prestado PJ mês 09/2024</t>
  </si>
  <si>
    <t>FGTS mês 09/2024</t>
  </si>
  <si>
    <t>PIS sobre folha mês 09/2024</t>
  </si>
  <si>
    <t>INSS Parte patronal mês 09/2024</t>
  </si>
  <si>
    <t>Belo Horizonte,         11    de  Novembro                       de  2024            .</t>
  </si>
  <si>
    <t>xxx.xxx.xxx-xx</t>
  </si>
  <si>
    <t>xx.xxx.xxx/xxxx-xx</t>
  </si>
  <si>
    <t>xx.xxx.xxx/0001-xx</t>
  </si>
  <si>
    <t>Larissa de Oxxxxx e Sxxxx</t>
  </si>
  <si>
    <t>Erica Lxxxxx Lxxxx de Oxxxxx</t>
  </si>
  <si>
    <t>Sonia Axxxxx Rxxxxxxx</t>
  </si>
  <si>
    <t>Larissa de Oxxxx e Sxxxx</t>
  </si>
  <si>
    <t>Sonia Axxxxx Rxxxxxxxx</t>
  </si>
  <si>
    <t>Erica Lxxxx Lxxxx de Oxxxxx</t>
  </si>
  <si>
    <t>Larissa de Oxxxxxxxxx e Sxxxx</t>
  </si>
  <si>
    <t>Ana Bxxxxx Qxxxxxx Bxxxxx</t>
  </si>
  <si>
    <t>Jessica Rxxxxx da Sxxxx</t>
  </si>
  <si>
    <t>Luiza Rxxxx Axxxxxxx</t>
  </si>
  <si>
    <t>Willian Cxxx dos Sxxxxx</t>
  </si>
  <si>
    <t>Sonia Axxxxx Rxxxxxx</t>
  </si>
  <si>
    <t>Ana Beatriz Qxxxxx Bxxxxx</t>
  </si>
  <si>
    <t>Erica Lxxxxx Lxxxx de Oxxxxxx</t>
  </si>
  <si>
    <t>Jessica Rxxxxxxxx da Sxxxx</t>
  </si>
  <si>
    <t>Luiza Rxxxxx Axxxxxxx</t>
  </si>
  <si>
    <t>Larissa de Oxxxxxx e Sxxxx</t>
  </si>
  <si>
    <t>Sonia Axxxxxxx Rxxxxxxxxxx</t>
  </si>
  <si>
    <t>Gabriela Mxxxxx</t>
  </si>
  <si>
    <t>William Vxxxxx Cxxxxx Pxxxxxxx</t>
  </si>
  <si>
    <t>Julia Rxxxxxx de Sxxxxx</t>
  </si>
  <si>
    <t>Renata de Fxxxxxx Axxxxx</t>
  </si>
  <si>
    <t>Ana Bxxxxx Qxxxxx Bxxxxx</t>
  </si>
  <si>
    <t>Jessica Rxxxxxxx da Sxxxx</t>
  </si>
  <si>
    <t>Luiza Rxxxxx Axxxxxx</t>
  </si>
  <si>
    <t>Willian Cxxx dos Sxxxx</t>
  </si>
  <si>
    <t>Sonia Axxxxxx Rxxxxxxx</t>
  </si>
  <si>
    <t>Julia Rxxxxx de Sxxxxx</t>
  </si>
  <si>
    <t>Gabriela Mxxxxxx</t>
  </si>
  <si>
    <t>William Vxxxxx Cxxxxx Pxxxxxx</t>
  </si>
  <si>
    <t>Renata de Fxxxx Axxxxx</t>
  </si>
  <si>
    <t>Luiza Rxxxx Axxxxxx</t>
  </si>
  <si>
    <t>William Vxxxxxx Cxxxxx Pxxxxx</t>
  </si>
  <si>
    <t>Sonia Axxxxxx Rxxxxxxxxx</t>
  </si>
  <si>
    <t>William Vxxxxxxx Cxxxxx Pxxxxx</t>
  </si>
  <si>
    <t>CELIA Pxxxxxx Dxxxxx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</si>
</sst>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mmm/yyyy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16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.8"/>
      <name val="Arial"/>
      <family val="2"/>
    </font>
    <font>
      <b/>
      <sz val="7.8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7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color theme="0"/>
      <name val="Arial Narrow"/>
      <family val="2"/>
    </font>
    <font>
      <sz val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4" fillId="0" borderId="0"/>
    <xf numFmtId="0" fontId="2" fillId="0" borderId="0"/>
    <xf numFmtId="0" fontId="25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443">
    <xf numFmtId="0" fontId="0" fillId="0" borderId="0" xfId="0"/>
    <xf numFmtId="0" fontId="0" fillId="2" borderId="0" xfId="0" applyFill="1"/>
    <xf numFmtId="0" fontId="9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/>
    <xf numFmtId="4" fontId="9" fillId="2" borderId="0" xfId="0" applyNumberFormat="1" applyFont="1" applyFill="1" applyAlignment="1">
      <alignment horizontal="center" vertical="center"/>
    </xf>
    <xf numFmtId="165" fontId="9" fillId="2" borderId="0" xfId="12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5" fontId="12" fillId="2" borderId="0" xfId="12" applyFont="1" applyFill="1" applyBorder="1" applyAlignment="1">
      <alignment horizontal="right" vertical="center"/>
    </xf>
    <xf numFmtId="165" fontId="13" fillId="2" borderId="0" xfId="12" applyFont="1" applyFill="1" applyBorder="1" applyAlignment="1">
      <alignment horizontal="right" vertical="center"/>
    </xf>
    <xf numFmtId="165" fontId="13" fillId="2" borderId="1" xfId="12" applyFont="1" applyFill="1" applyBorder="1" applyAlignment="1">
      <alignment horizontal="right" vertical="center"/>
    </xf>
    <xf numFmtId="165" fontId="13" fillId="2" borderId="4" xfId="12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3" fillId="2" borderId="5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 wrapText="1"/>
    </xf>
    <xf numFmtId="0" fontId="12" fillId="2" borderId="5" xfId="0" applyFont="1" applyFill="1" applyBorder="1" applyAlignment="1">
      <alignment vertical="center"/>
    </xf>
    <xf numFmtId="4" fontId="13" fillId="2" borderId="5" xfId="0" applyNumberFormat="1" applyFont="1" applyFill="1" applyBorder="1" applyAlignment="1">
      <alignment horizontal="right" vertical="center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 vertical="center"/>
      <protection locked="0"/>
    </xf>
    <xf numFmtId="165" fontId="0" fillId="2" borderId="0" xfId="12" applyFont="1" applyFill="1" applyProtection="1">
      <protection locked="0"/>
    </xf>
    <xf numFmtId="0" fontId="3" fillId="2" borderId="0" xfId="0" applyFont="1" applyFill="1"/>
    <xf numFmtId="0" fontId="4" fillId="2" borderId="0" xfId="0" applyFont="1" applyFill="1"/>
    <xf numFmtId="0" fontId="8" fillId="2" borderId="0" xfId="0" applyFont="1" applyFill="1" applyAlignment="1" applyProtection="1">
      <alignment horizontal="center"/>
      <protection locked="0"/>
    </xf>
    <xf numFmtId="165" fontId="19" fillId="2" borderId="0" xfId="12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 wrapText="1"/>
      <protection locked="0"/>
    </xf>
    <xf numFmtId="0" fontId="15" fillId="2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12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vertical="center"/>
    </xf>
    <xf numFmtId="0" fontId="12" fillId="3" borderId="4" xfId="0" applyFont="1" applyFill="1" applyBorder="1" applyAlignment="1">
      <alignment vertical="center" wrapText="1"/>
    </xf>
    <xf numFmtId="165" fontId="2" fillId="2" borderId="10" xfId="12" applyFont="1" applyFill="1" applyBorder="1" applyAlignment="1" applyProtection="1">
      <alignment horizontal="right" vertical="center"/>
      <protection locked="0"/>
    </xf>
    <xf numFmtId="165" fontId="9" fillId="2" borderId="12" xfId="12" applyFont="1" applyFill="1" applyBorder="1" applyAlignment="1">
      <alignment horizontal="right" vertical="center"/>
    </xf>
    <xf numFmtId="165" fontId="5" fillId="2" borderId="0" xfId="12" applyFont="1" applyFill="1" applyBorder="1" applyAlignment="1">
      <alignment horizontal="right" vertical="center"/>
    </xf>
    <xf numFmtId="165" fontId="9" fillId="2" borderId="7" xfId="12" applyFont="1" applyFill="1" applyBorder="1" applyAlignment="1">
      <alignment horizontal="right" vertical="center"/>
    </xf>
    <xf numFmtId="165" fontId="9" fillId="2" borderId="8" xfId="12" applyFont="1" applyFill="1" applyBorder="1" applyAlignment="1">
      <alignment horizontal="right" vertical="center"/>
    </xf>
    <xf numFmtId="165" fontId="9" fillId="2" borderId="12" xfId="12" applyFont="1" applyFill="1" applyBorder="1" applyAlignment="1" applyProtection="1">
      <alignment horizontal="right" vertical="center"/>
      <protection locked="0"/>
    </xf>
    <xf numFmtId="165" fontId="2" fillId="2" borderId="0" xfId="12" applyFont="1" applyFill="1" applyBorder="1" applyAlignment="1">
      <alignment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9" fillId="2" borderId="7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0" fillId="2" borderId="0" xfId="0" applyFill="1" applyAlignment="1" applyProtection="1">
      <alignment wrapText="1"/>
      <protection locked="0"/>
    </xf>
    <xf numFmtId="0" fontId="15" fillId="2" borderId="0" xfId="0" applyFont="1" applyFill="1" applyAlignment="1" applyProtection="1">
      <alignment horizontal="right" vertical="center" wrapText="1"/>
      <protection locked="0"/>
    </xf>
    <xf numFmtId="1" fontId="4" fillId="2" borderId="0" xfId="0" applyNumberFormat="1" applyFont="1" applyFill="1" applyAlignment="1">
      <alignment horizontal="right" vertical="center" wrapText="1"/>
    </xf>
    <xf numFmtId="0" fontId="0" fillId="2" borderId="0" xfId="0" applyFill="1" applyAlignment="1" applyProtection="1">
      <alignment horizont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2" fillId="3" borderId="0" xfId="6" applyFont="1" applyFill="1" applyAlignment="1">
      <alignment horizontal="left" vertical="center" wrapText="1"/>
    </xf>
    <xf numFmtId="0" fontId="12" fillId="3" borderId="0" xfId="3" applyFont="1" applyFill="1" applyAlignment="1">
      <alignment horizontal="left" vertical="center" wrapText="1"/>
    </xf>
    <xf numFmtId="0" fontId="12" fillId="3" borderId="0" xfId="3" applyFont="1" applyFill="1" applyAlignment="1">
      <alignment vertical="center" wrapText="1"/>
    </xf>
    <xf numFmtId="0" fontId="26" fillId="3" borderId="0" xfId="6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4" fontId="13" fillId="2" borderId="0" xfId="4" applyNumberFormat="1" applyFont="1" applyFill="1" applyAlignment="1">
      <alignment horizontal="right" vertical="center" wrapText="1"/>
    </xf>
    <xf numFmtId="0" fontId="13" fillId="2" borderId="0" xfId="4" applyFont="1" applyFill="1" applyAlignment="1">
      <alignment horizontal="center" vertical="center" wrapText="1"/>
    </xf>
    <xf numFmtId="0" fontId="18" fillId="2" borderId="0" xfId="4" applyFont="1" applyFill="1" applyAlignment="1">
      <alignment horizontal="left" vertical="center"/>
    </xf>
    <xf numFmtId="0" fontId="12" fillId="3" borderId="0" xfId="4" applyFont="1" applyFill="1" applyAlignment="1">
      <alignment horizontal="left" vertical="center" wrapText="1"/>
    </xf>
    <xf numFmtId="165" fontId="19" fillId="3" borderId="0" xfId="12" applyFont="1" applyFill="1" applyBorder="1" applyAlignment="1" applyProtection="1">
      <alignment horizontal="right" vertical="center" wrapText="1"/>
    </xf>
    <xf numFmtId="165" fontId="20" fillId="2" borderId="0" xfId="12" applyFont="1" applyFill="1" applyBorder="1" applyAlignment="1" applyProtection="1">
      <alignment horizontal="right" vertical="center" wrapText="1"/>
    </xf>
    <xf numFmtId="165" fontId="19" fillId="3" borderId="4" xfId="12" applyFont="1" applyFill="1" applyBorder="1" applyAlignment="1" applyProtection="1">
      <alignment horizontal="right" vertical="center" wrapText="1"/>
    </xf>
    <xf numFmtId="0" fontId="13" fillId="2" borderId="3" xfId="4" applyFont="1" applyFill="1" applyBorder="1" applyAlignment="1">
      <alignment horizontal="left" vertical="center"/>
    </xf>
    <xf numFmtId="0" fontId="13" fillId="2" borderId="3" xfId="4" applyFont="1" applyFill="1" applyBorder="1" applyAlignment="1">
      <alignment horizontal="right" vertical="center" wrapText="1"/>
    </xf>
    <xf numFmtId="165" fontId="13" fillId="2" borderId="3" xfId="12" applyFont="1" applyFill="1" applyBorder="1" applyAlignment="1" applyProtection="1">
      <alignment horizontal="right" vertical="center" wrapText="1"/>
    </xf>
    <xf numFmtId="0" fontId="12" fillId="2" borderId="0" xfId="4" applyFont="1" applyFill="1" applyAlignment="1">
      <alignment horizontal="right" vertical="center"/>
    </xf>
    <xf numFmtId="0" fontId="18" fillId="2" borderId="0" xfId="4" applyFont="1" applyFill="1" applyAlignment="1">
      <alignment horizontal="right" vertical="center"/>
    </xf>
    <xf numFmtId="165" fontId="20" fillId="2" borderId="1" xfId="12" applyFont="1" applyFill="1" applyBorder="1" applyAlignment="1" applyProtection="1">
      <alignment horizontal="right" vertical="center" wrapText="1"/>
    </xf>
    <xf numFmtId="165" fontId="20" fillId="3" borderId="1" xfId="12" applyFont="1" applyFill="1" applyBorder="1" applyAlignment="1" applyProtection="1">
      <alignment horizontal="right" vertical="center" wrapText="1"/>
    </xf>
    <xf numFmtId="165" fontId="19" fillId="3" borderId="0" xfId="12" applyFont="1" applyFill="1" applyBorder="1" applyAlignment="1" applyProtection="1">
      <alignment horizontal="right" vertical="center" wrapText="1"/>
      <protection locked="0"/>
    </xf>
    <xf numFmtId="165" fontId="19" fillId="3" borderId="4" xfId="12" applyFont="1" applyFill="1" applyBorder="1" applyAlignment="1" applyProtection="1">
      <alignment horizontal="right" vertical="center" wrapText="1"/>
      <protection locked="0"/>
    </xf>
    <xf numFmtId="0" fontId="4" fillId="3" borderId="0" xfId="0" applyFont="1" applyFill="1" applyAlignment="1">
      <alignment horizontal="center" vertical="center" wrapText="1"/>
    </xf>
    <xf numFmtId="165" fontId="13" fillId="2" borderId="0" xfId="12" applyFont="1" applyFill="1" applyBorder="1" applyAlignment="1" applyProtection="1">
      <alignment horizontal="right" vertical="center" wrapText="1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 wrapText="1"/>
    </xf>
    <xf numFmtId="165" fontId="11" fillId="2" borderId="0" xfId="12" applyFont="1" applyFill="1" applyBorder="1" applyAlignment="1" applyProtection="1">
      <alignment horizontal="right" vertical="center"/>
      <protection locked="0"/>
    </xf>
    <xf numFmtId="0" fontId="10" fillId="2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right" vertical="center" wrapText="1"/>
    </xf>
    <xf numFmtId="10" fontId="20" fillId="3" borderId="1" xfId="9" applyNumberFormat="1" applyFont="1" applyFill="1" applyBorder="1" applyAlignment="1" applyProtection="1">
      <alignment horizontal="right" vertical="center" wrapText="1"/>
    </xf>
    <xf numFmtId="10" fontId="19" fillId="2" borderId="0" xfId="9" applyNumberFormat="1" applyFont="1" applyFill="1" applyBorder="1" applyAlignment="1" applyProtection="1">
      <alignment horizontal="right" vertical="center" wrapText="1"/>
    </xf>
    <xf numFmtId="10" fontId="19" fillId="2" borderId="4" xfId="9" applyNumberFormat="1" applyFont="1" applyFill="1" applyBorder="1" applyAlignment="1" applyProtection="1">
      <alignment horizontal="right" vertical="center" wrapText="1"/>
    </xf>
    <xf numFmtId="10" fontId="19" fillId="3" borderId="0" xfId="9" applyNumberFormat="1" applyFont="1" applyFill="1" applyBorder="1" applyAlignment="1" applyProtection="1">
      <alignment horizontal="right" vertical="center" wrapText="1"/>
    </xf>
    <xf numFmtId="165" fontId="11" fillId="2" borderId="0" xfId="12" applyFont="1" applyFill="1" applyBorder="1" applyAlignment="1" applyProtection="1">
      <alignment horizontal="right" vertical="center"/>
    </xf>
    <xf numFmtId="165" fontId="20" fillId="2" borderId="4" xfId="12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 wrapText="1"/>
    </xf>
    <xf numFmtId="10" fontId="12" fillId="3" borderId="0" xfId="9" applyNumberFormat="1" applyFont="1" applyFill="1" applyBorder="1" applyAlignment="1" applyProtection="1">
      <alignment horizontal="right" vertical="center"/>
    </xf>
    <xf numFmtId="10" fontId="13" fillId="3" borderId="1" xfId="9" applyNumberFormat="1" applyFont="1" applyFill="1" applyBorder="1" applyAlignment="1" applyProtection="1">
      <alignment horizontal="right" vertical="center"/>
    </xf>
    <xf numFmtId="10" fontId="12" fillId="3" borderId="1" xfId="9" applyNumberFormat="1" applyFont="1" applyFill="1" applyBorder="1" applyAlignment="1" applyProtection="1">
      <alignment horizontal="right" vertical="center"/>
    </xf>
    <xf numFmtId="165" fontId="13" fillId="2" borderId="3" xfId="12" applyFont="1" applyFill="1" applyBorder="1" applyAlignment="1" applyProtection="1">
      <alignment horizontal="right" vertical="center" wrapText="1"/>
      <protection locked="0"/>
    </xf>
    <xf numFmtId="0" fontId="12" fillId="2" borderId="0" xfId="4" applyFont="1" applyFill="1" applyAlignment="1" applyProtection="1">
      <alignment horizontal="right" vertical="center"/>
      <protection locked="0"/>
    </xf>
    <xf numFmtId="4" fontId="9" fillId="2" borderId="0" xfId="0" applyNumberFormat="1" applyFont="1" applyFill="1" applyAlignment="1">
      <alignment horizontal="right" vertical="center"/>
    </xf>
    <xf numFmtId="4" fontId="9" fillId="2" borderId="0" xfId="0" applyNumberFormat="1" applyFont="1" applyFill="1" applyAlignment="1">
      <alignment horizontal="right" vertical="center" wrapText="1"/>
    </xf>
    <xf numFmtId="165" fontId="12" fillId="2" borderId="0" xfId="12" applyFont="1" applyFill="1" applyBorder="1" applyAlignment="1" applyProtection="1">
      <alignment horizontal="right" vertical="center"/>
    </xf>
    <xf numFmtId="165" fontId="13" fillId="2" borderId="0" xfId="12" applyFont="1" applyFill="1" applyBorder="1" applyAlignment="1" applyProtection="1">
      <alignment horizontal="right" vertical="center"/>
    </xf>
    <xf numFmtId="165" fontId="13" fillId="2" borderId="1" xfId="12" applyFont="1" applyFill="1" applyBorder="1" applyAlignment="1" applyProtection="1">
      <alignment horizontal="right" vertical="center"/>
    </xf>
    <xf numFmtId="0" fontId="4" fillId="3" borderId="13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 wrapText="1"/>
    </xf>
    <xf numFmtId="0" fontId="8" fillId="3" borderId="13" xfId="6" applyFont="1" applyFill="1" applyBorder="1" applyAlignment="1">
      <alignment horizontal="left" vertical="center" wrapText="1"/>
    </xf>
    <xf numFmtId="0" fontId="8" fillId="3" borderId="13" xfId="3" applyFont="1" applyFill="1" applyBorder="1" applyAlignment="1">
      <alignment horizontal="left" vertical="center" wrapText="1"/>
    </xf>
    <xf numFmtId="0" fontId="27" fillId="3" borderId="13" xfId="6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/>
    <xf numFmtId="0" fontId="14" fillId="3" borderId="0" xfId="0" applyFont="1" applyFill="1" applyAlignment="1">
      <alignment horizontal="center"/>
    </xf>
    <xf numFmtId="0" fontId="16" fillId="3" borderId="0" xfId="0" applyFont="1" applyFill="1" applyAlignment="1" applyProtection="1">
      <alignment horizontal="center" vertical="center" wrapText="1"/>
      <protection locked="0"/>
    </xf>
    <xf numFmtId="0" fontId="23" fillId="3" borderId="0" xfId="0" applyFont="1" applyFill="1" applyAlignment="1">
      <alignment horizontal="center"/>
    </xf>
    <xf numFmtId="0" fontId="3" fillId="3" borderId="0" xfId="0" applyFont="1" applyFill="1"/>
    <xf numFmtId="0" fontId="3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9" fillId="3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" fillId="3" borderId="0" xfId="0" applyFont="1" applyFill="1" applyProtection="1">
      <protection locked="0"/>
    </xf>
    <xf numFmtId="165" fontId="2" fillId="3" borderId="0" xfId="12" applyFont="1" applyFill="1" applyProtection="1">
      <protection locked="0"/>
    </xf>
    <xf numFmtId="165" fontId="20" fillId="2" borderId="0" xfId="12" applyFont="1" applyFill="1" applyBorder="1" applyAlignment="1" applyProtection="1">
      <alignment horizontal="right" vertical="center" wrapText="1"/>
      <protection locked="0"/>
    </xf>
    <xf numFmtId="0" fontId="9" fillId="3" borderId="23" xfId="0" applyFont="1" applyFill="1" applyBorder="1" applyAlignment="1">
      <alignment vertical="center"/>
    </xf>
    <xf numFmtId="10" fontId="2" fillId="3" borderId="18" xfId="12" applyNumberFormat="1" applyFont="1" applyFill="1" applyBorder="1" applyAlignment="1" applyProtection="1">
      <alignment horizontal="right" vertical="center"/>
      <protection locked="0"/>
    </xf>
    <xf numFmtId="10" fontId="2" fillId="3" borderId="26" xfId="12" applyNumberFormat="1" applyFont="1" applyFill="1" applyBorder="1" applyAlignment="1" applyProtection="1">
      <alignment horizontal="right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165" fontId="0" fillId="3" borderId="0" xfId="0" applyNumberFormat="1" applyFill="1" applyAlignment="1" applyProtection="1">
      <alignment horizontal="right" vertical="center"/>
      <protection locked="0"/>
    </xf>
    <xf numFmtId="165" fontId="0" fillId="3" borderId="5" xfId="0" applyNumberFormat="1" applyFill="1" applyBorder="1" applyAlignment="1" applyProtection="1">
      <alignment horizontal="right" vertical="center"/>
      <protection locked="0"/>
    </xf>
    <xf numFmtId="4" fontId="0" fillId="3" borderId="0" xfId="0" applyNumberFormat="1" applyFill="1"/>
    <xf numFmtId="0" fontId="9" fillId="3" borderId="24" xfId="0" applyFont="1" applyFill="1" applyBorder="1" applyAlignment="1">
      <alignment horizontal="center"/>
    </xf>
    <xf numFmtId="0" fontId="2" fillId="3" borderId="19" xfId="0" applyFont="1" applyFill="1" applyBorder="1" applyAlignment="1">
      <alignment vertical="center"/>
    </xf>
    <xf numFmtId="165" fontId="2" fillId="3" borderId="18" xfId="12" applyFont="1" applyFill="1" applyBorder="1" applyAlignment="1" applyProtection="1">
      <alignment horizontal="right" vertical="center"/>
    </xf>
    <xf numFmtId="0" fontId="2" fillId="3" borderId="25" xfId="0" applyFont="1" applyFill="1" applyBorder="1" applyAlignment="1">
      <alignment vertical="center"/>
    </xf>
    <xf numFmtId="165" fontId="2" fillId="3" borderId="26" xfId="12" applyFont="1" applyFill="1" applyBorder="1" applyAlignment="1" applyProtection="1">
      <alignment horizontal="right" vertical="center"/>
    </xf>
    <xf numFmtId="0" fontId="13" fillId="3" borderId="0" xfId="4" applyFont="1" applyFill="1" applyAlignment="1" applyProtection="1">
      <alignment horizontal="left" vertical="center"/>
      <protection locked="0"/>
    </xf>
    <xf numFmtId="0" fontId="13" fillId="3" borderId="0" xfId="4" applyFont="1" applyFill="1" applyAlignment="1" applyProtection="1">
      <alignment horizontal="right" vertical="center" wrapText="1"/>
      <protection locked="0"/>
    </xf>
    <xf numFmtId="10" fontId="20" fillId="2" borderId="0" xfId="9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4" applyFont="1" applyAlignment="1" applyProtection="1">
      <alignment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2" fillId="2" borderId="0" xfId="4" applyFont="1" applyFill="1" applyAlignment="1" applyProtection="1">
      <alignment vertical="center"/>
      <protection locked="0"/>
    </xf>
    <xf numFmtId="0" fontId="13" fillId="0" borderId="0" xfId="4" applyFont="1" applyAlignment="1" applyProtection="1">
      <alignment vertical="center"/>
      <protection locked="0"/>
    </xf>
    <xf numFmtId="4" fontId="12" fillId="0" borderId="0" xfId="4" applyNumberFormat="1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4" fontId="12" fillId="2" borderId="0" xfId="4" applyNumberFormat="1" applyFont="1" applyFill="1" applyAlignment="1" applyProtection="1">
      <alignment vertical="center"/>
      <protection locked="0"/>
    </xf>
    <xf numFmtId="0" fontId="14" fillId="0" borderId="0" xfId="4" applyFont="1" applyAlignment="1" applyProtection="1">
      <alignment horizontal="justify" vertical="center"/>
      <protection locked="0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165" fontId="19" fillId="2" borderId="0" xfId="12" applyFont="1" applyFill="1" applyBorder="1" applyAlignment="1" applyProtection="1">
      <alignment horizontal="right" vertical="center" wrapText="1"/>
    </xf>
    <xf numFmtId="0" fontId="18" fillId="2" borderId="2" xfId="4" applyFont="1" applyFill="1" applyBorder="1" applyAlignment="1">
      <alignment horizontal="left" vertical="center"/>
    </xf>
    <xf numFmtId="0" fontId="12" fillId="3" borderId="2" xfId="4" applyFont="1" applyFill="1" applyBorder="1" applyAlignment="1">
      <alignment horizontal="left" vertical="center" wrapText="1"/>
    </xf>
    <xf numFmtId="165" fontId="19" fillId="2" borderId="2" xfId="12" applyFont="1" applyFill="1" applyBorder="1" applyAlignment="1" applyProtection="1">
      <alignment horizontal="right" vertical="center" wrapText="1"/>
      <protection locked="0"/>
    </xf>
    <xf numFmtId="165" fontId="19" fillId="2" borderId="2" xfId="12" applyFont="1" applyFill="1" applyBorder="1" applyAlignment="1" applyProtection="1">
      <alignment horizontal="right" vertical="center" wrapText="1"/>
    </xf>
    <xf numFmtId="165" fontId="20" fillId="2" borderId="2" xfId="12" applyFont="1" applyFill="1" applyBorder="1" applyAlignment="1" applyProtection="1">
      <alignment horizontal="right" vertical="center" wrapText="1"/>
    </xf>
    <xf numFmtId="10" fontId="19" fillId="3" borderId="2" xfId="9" applyNumberFormat="1" applyFont="1" applyFill="1" applyBorder="1" applyAlignment="1" applyProtection="1">
      <alignment horizontal="right" vertical="center" wrapText="1"/>
    </xf>
    <xf numFmtId="165" fontId="19" fillId="3" borderId="2" xfId="12" applyFont="1" applyFill="1" applyBorder="1" applyAlignment="1" applyProtection="1">
      <alignment horizontal="right" vertical="center" wrapText="1"/>
    </xf>
    <xf numFmtId="0" fontId="8" fillId="3" borderId="0" xfId="0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165" fontId="2" fillId="2" borderId="27" xfId="12" applyFont="1" applyFill="1" applyBorder="1" applyAlignment="1" applyProtection="1">
      <alignment horizontal="right" vertical="center"/>
      <protection locked="0"/>
    </xf>
    <xf numFmtId="165" fontId="2" fillId="2" borderId="10" xfId="12" applyFont="1" applyFill="1" applyBorder="1" applyAlignment="1" applyProtection="1">
      <alignment horizontal="right" vertical="center"/>
    </xf>
    <xf numFmtId="165" fontId="2" fillId="2" borderId="11" xfId="12" applyFont="1" applyFill="1" applyBorder="1" applyAlignment="1" applyProtection="1">
      <alignment horizontal="right" vertical="center"/>
    </xf>
    <xf numFmtId="0" fontId="9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2" fillId="0" borderId="0" xfId="0" applyFont="1" applyAlignment="1" applyProtection="1">
      <alignment horizontal="justify" vertical="center" wrapText="1"/>
      <protection locked="0"/>
    </xf>
    <xf numFmtId="0" fontId="0" fillId="0" borderId="0" xfId="0" applyProtection="1">
      <protection locked="0"/>
    </xf>
    <xf numFmtId="0" fontId="8" fillId="2" borderId="0" xfId="0" applyFont="1" applyFill="1" applyAlignment="1" applyProtection="1">
      <alignment horizontal="justify"/>
      <protection locked="0"/>
    </xf>
    <xf numFmtId="0" fontId="8" fillId="2" borderId="0" xfId="0" applyFont="1" applyFill="1" applyAlignment="1">
      <alignment horizontal="center" wrapText="1"/>
    </xf>
    <xf numFmtId="0" fontId="3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28" fillId="3" borderId="0" xfId="0" applyFont="1" applyFill="1" applyAlignment="1" applyProtection="1">
      <alignment horizontal="center" vertical="center" wrapText="1"/>
      <protection locked="0"/>
    </xf>
    <xf numFmtId="165" fontId="2" fillId="3" borderId="6" xfId="0" applyNumberFormat="1" applyFont="1" applyFill="1" applyBorder="1" applyAlignment="1" applyProtection="1">
      <alignment horizontal="right" vertical="center"/>
      <protection locked="0"/>
    </xf>
    <xf numFmtId="165" fontId="2" fillId="3" borderId="0" xfId="0" applyNumberFormat="1" applyFont="1" applyFill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/>
    <xf numFmtId="0" fontId="11" fillId="3" borderId="29" xfId="0" applyFont="1" applyFill="1" applyBorder="1" applyAlignment="1" applyProtection="1">
      <alignment horizontal="left" vertical="center" wrapText="1"/>
      <protection locked="0"/>
    </xf>
    <xf numFmtId="0" fontId="11" fillId="3" borderId="30" xfId="0" applyFont="1" applyFill="1" applyBorder="1" applyAlignment="1" applyProtection="1">
      <alignment horizontal="left" vertical="center"/>
      <protection locked="0"/>
    </xf>
    <xf numFmtId="17" fontId="11" fillId="3" borderId="31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31" xfId="0" applyFont="1" applyFill="1" applyBorder="1" applyAlignment="1" applyProtection="1">
      <alignment horizontal="left" vertical="center" wrapText="1"/>
      <protection locked="0"/>
    </xf>
    <xf numFmtId="165" fontId="11" fillId="3" borderId="31" xfId="12" applyFont="1" applyFill="1" applyBorder="1" applyAlignment="1" applyProtection="1">
      <alignment horizontal="right" vertical="center" wrapText="1"/>
      <protection locked="0"/>
    </xf>
    <xf numFmtId="165" fontId="30" fillId="3" borderId="31" xfId="12" applyFont="1" applyFill="1" applyBorder="1" applyAlignment="1" applyProtection="1">
      <alignment horizontal="right" vertical="center" wrapText="1"/>
      <protection locked="0"/>
    </xf>
    <xf numFmtId="165" fontId="30" fillId="0" borderId="31" xfId="12" applyFont="1" applyFill="1" applyBorder="1" applyAlignment="1" applyProtection="1">
      <alignment horizontal="right" vertical="center" wrapText="1"/>
      <protection locked="0"/>
    </xf>
    <xf numFmtId="165" fontId="29" fillId="3" borderId="31" xfId="12" applyFont="1" applyFill="1" applyBorder="1" applyAlignment="1" applyProtection="1">
      <alignment horizontal="right" vertical="center" wrapText="1"/>
      <protection locked="0"/>
    </xf>
    <xf numFmtId="0" fontId="2" fillId="3" borderId="3" xfId="0" applyFont="1" applyFill="1" applyBorder="1" applyAlignment="1">
      <alignment horizontal="center" vertical="center"/>
    </xf>
    <xf numFmtId="0" fontId="2" fillId="0" borderId="15" xfId="0" applyFont="1" applyBorder="1"/>
    <xf numFmtId="0" fontId="9" fillId="3" borderId="32" xfId="0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vertical="center" wrapText="1"/>
    </xf>
    <xf numFmtId="10" fontId="2" fillId="3" borderId="20" xfId="9" applyNumberFormat="1" applyFont="1" applyFill="1" applyBorder="1" applyAlignment="1" applyProtection="1">
      <alignment horizontal="right" vertical="center"/>
    </xf>
    <xf numFmtId="165" fontId="0" fillId="3" borderId="33" xfId="0" applyNumberFormat="1" applyFill="1" applyBorder="1" applyAlignment="1">
      <alignment horizontal="right" vertical="center"/>
    </xf>
    <xf numFmtId="10" fontId="2" fillId="3" borderId="34" xfId="9" applyNumberFormat="1" applyFont="1" applyFill="1" applyBorder="1" applyAlignment="1" applyProtection="1">
      <alignment horizontal="right" vertical="center"/>
    </xf>
    <xf numFmtId="10" fontId="2" fillId="3" borderId="35" xfId="9" applyNumberFormat="1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 wrapText="1"/>
    </xf>
    <xf numFmtId="10" fontId="13" fillId="6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 wrapText="1"/>
    </xf>
    <xf numFmtId="4" fontId="13" fillId="4" borderId="3" xfId="0" applyNumberFormat="1" applyFont="1" applyFill="1" applyBorder="1" applyAlignment="1">
      <alignment horizontal="center" vertical="center"/>
    </xf>
    <xf numFmtId="10" fontId="13" fillId="4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165" fontId="13" fillId="4" borderId="3" xfId="12" applyFont="1" applyFill="1" applyBorder="1" applyAlignment="1" applyProtection="1">
      <alignment horizontal="right" vertical="center"/>
    </xf>
    <xf numFmtId="10" fontId="13" fillId="4" borderId="3" xfId="9" applyNumberFormat="1" applyFont="1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 wrapText="1"/>
    </xf>
    <xf numFmtId="10" fontId="12" fillId="5" borderId="0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 applyProtection="1">
      <alignment horizontal="center" vertical="center"/>
    </xf>
    <xf numFmtId="0" fontId="13" fillId="6" borderId="0" xfId="0" applyFont="1" applyFill="1" applyAlignment="1">
      <alignment horizontal="left" vertical="center" wrapText="1"/>
    </xf>
    <xf numFmtId="165" fontId="12" fillId="6" borderId="0" xfId="12" applyFont="1" applyFill="1" applyBorder="1" applyAlignment="1" applyProtection="1">
      <alignment horizontal="right" vertical="center"/>
    </xf>
    <xf numFmtId="165" fontId="13" fillId="6" borderId="2" xfId="12" applyFont="1" applyFill="1" applyBorder="1" applyAlignment="1" applyProtection="1">
      <alignment horizontal="right" vertical="center"/>
    </xf>
    <xf numFmtId="165" fontId="12" fillId="6" borderId="0" xfId="12" applyFont="1" applyFill="1" applyBorder="1" applyAlignment="1" applyProtection="1">
      <alignment horizontal="center" vertical="center"/>
    </xf>
    <xf numFmtId="10" fontId="12" fillId="6" borderId="6" xfId="9" applyNumberFormat="1" applyFont="1" applyFill="1" applyBorder="1" applyAlignment="1" applyProtection="1">
      <alignment horizontal="center" vertical="center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6" borderId="0" xfId="0" applyFont="1" applyFill="1" applyAlignment="1">
      <alignment vertical="center" wrapText="1"/>
    </xf>
    <xf numFmtId="0" fontId="13" fillId="6" borderId="6" xfId="0" applyFont="1" applyFill="1" applyBorder="1" applyAlignment="1">
      <alignment horizontal="center" vertical="center"/>
    </xf>
    <xf numFmtId="10" fontId="13" fillId="6" borderId="6" xfId="9" applyNumberFormat="1" applyFont="1" applyFill="1" applyBorder="1" applyAlignment="1" applyProtection="1">
      <alignment horizontal="center" vertical="center"/>
    </xf>
    <xf numFmtId="0" fontId="13" fillId="5" borderId="0" xfId="0" applyFont="1" applyFill="1" applyAlignment="1">
      <alignment vertical="center"/>
    </xf>
    <xf numFmtId="0" fontId="21" fillId="5" borderId="0" xfId="0" applyFont="1" applyFill="1" applyAlignment="1">
      <alignment vertical="center" wrapText="1"/>
    </xf>
    <xf numFmtId="10" fontId="12" fillId="5" borderId="0" xfId="9" applyNumberFormat="1" applyFont="1" applyFill="1" applyBorder="1" applyAlignment="1" applyProtection="1">
      <alignment horizontal="center" vertical="center"/>
    </xf>
    <xf numFmtId="165" fontId="12" fillId="5" borderId="10" xfId="12" applyFont="1" applyFill="1" applyBorder="1" applyAlignment="1" applyProtection="1">
      <alignment horizontal="center" vertical="center"/>
    </xf>
    <xf numFmtId="10" fontId="12" fillId="5" borderId="10" xfId="9" applyNumberFormat="1" applyFont="1" applyFill="1" applyBorder="1" applyAlignment="1" applyProtection="1">
      <alignment horizontal="center" vertical="center"/>
    </xf>
    <xf numFmtId="0" fontId="12" fillId="6" borderId="5" xfId="0" applyFont="1" applyFill="1" applyBorder="1" applyAlignment="1">
      <alignment vertical="center"/>
    </xf>
    <xf numFmtId="0" fontId="13" fillId="6" borderId="5" xfId="0" applyFont="1" applyFill="1" applyBorder="1" applyAlignment="1">
      <alignment horizontal="right" vertical="center" wrapText="1"/>
    </xf>
    <xf numFmtId="165" fontId="13" fillId="6" borderId="5" xfId="12" applyFont="1" applyFill="1" applyBorder="1" applyAlignment="1" applyProtection="1">
      <alignment horizontal="right" vertical="center"/>
    </xf>
    <xf numFmtId="10" fontId="13" fillId="6" borderId="5" xfId="9" applyNumberFormat="1" applyFont="1" applyFill="1" applyBorder="1" applyAlignment="1" applyProtection="1">
      <alignment horizontal="right" vertical="center"/>
    </xf>
    <xf numFmtId="0" fontId="13" fillId="6" borderId="5" xfId="0" applyFont="1" applyFill="1" applyBorder="1" applyAlignment="1">
      <alignment vertical="center"/>
    </xf>
    <xf numFmtId="165" fontId="13" fillId="6" borderId="3" xfId="12" applyFont="1" applyFill="1" applyBorder="1" applyAlignment="1" applyProtection="1">
      <alignment horizontal="center" vertical="center"/>
    </xf>
    <xf numFmtId="165" fontId="13" fillId="4" borderId="5" xfId="12" applyFont="1" applyFill="1" applyBorder="1" applyAlignment="1" applyProtection="1">
      <alignment horizontal="right" vertical="center"/>
    </xf>
    <xf numFmtId="10" fontId="13" fillId="4" borderId="5" xfId="9" applyNumberFormat="1" applyFont="1" applyFill="1" applyBorder="1" applyAlignment="1" applyProtection="1">
      <alignment horizontal="right" vertical="center"/>
    </xf>
    <xf numFmtId="0" fontId="12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horizontal="right" vertical="center" wrapText="1"/>
    </xf>
    <xf numFmtId="10" fontId="13" fillId="6" borderId="2" xfId="9" applyNumberFormat="1" applyFont="1" applyFill="1" applyBorder="1" applyAlignment="1" applyProtection="1">
      <alignment horizontal="right" vertical="center"/>
    </xf>
    <xf numFmtId="10" fontId="12" fillId="6" borderId="5" xfId="9" applyNumberFormat="1" applyFont="1" applyFill="1" applyBorder="1" applyAlignment="1" applyProtection="1">
      <alignment horizontal="right" vertical="center"/>
    </xf>
    <xf numFmtId="165" fontId="13" fillId="6" borderId="3" xfId="12" applyFont="1" applyFill="1" applyBorder="1" applyAlignment="1" applyProtection="1">
      <alignment horizontal="right" vertical="center"/>
    </xf>
    <xf numFmtId="165" fontId="12" fillId="6" borderId="5" xfId="12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/>
    </xf>
    <xf numFmtId="165" fontId="12" fillId="6" borderId="3" xfId="12" applyFont="1" applyFill="1" applyBorder="1" applyAlignment="1" applyProtection="1">
      <alignment horizontal="right" vertical="center"/>
    </xf>
    <xf numFmtId="10" fontId="12" fillId="6" borderId="3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>
      <alignment horizontal="center" vertical="center"/>
    </xf>
    <xf numFmtId="165" fontId="12" fillId="6" borderId="3" xfId="12" applyFont="1" applyFill="1" applyBorder="1" applyAlignment="1">
      <alignment horizontal="right" vertical="center"/>
    </xf>
    <xf numFmtId="165" fontId="13" fillId="6" borderId="3" xfId="12" applyFont="1" applyFill="1" applyBorder="1" applyAlignment="1">
      <alignment horizontal="right" vertical="center"/>
    </xf>
    <xf numFmtId="165" fontId="12" fillId="6" borderId="5" xfId="12" applyFont="1" applyFill="1" applyBorder="1" applyAlignment="1">
      <alignment horizontal="right" vertical="center"/>
    </xf>
    <xf numFmtId="165" fontId="13" fillId="6" borderId="5" xfId="12" applyFont="1" applyFill="1" applyBorder="1" applyAlignment="1">
      <alignment horizontal="right" vertical="center"/>
    </xf>
    <xf numFmtId="165" fontId="12" fillId="6" borderId="0" xfId="12" applyFont="1" applyFill="1" applyBorder="1" applyAlignment="1">
      <alignment horizontal="center" vertical="center"/>
    </xf>
    <xf numFmtId="165" fontId="13" fillId="4" borderId="3" xfId="12" applyFont="1" applyFill="1" applyBorder="1" applyAlignment="1">
      <alignment horizontal="right" vertical="center"/>
    </xf>
    <xf numFmtId="165" fontId="12" fillId="5" borderId="10" xfId="12" applyFont="1" applyFill="1" applyBorder="1" applyAlignment="1">
      <alignment horizontal="center" vertical="center"/>
    </xf>
    <xf numFmtId="165" fontId="13" fillId="6" borderId="3" xfId="12" applyFont="1" applyFill="1" applyBorder="1" applyAlignment="1">
      <alignment horizontal="center" vertical="center"/>
    </xf>
    <xf numFmtId="165" fontId="13" fillId="6" borderId="2" xfId="12" applyFont="1" applyFill="1" applyBorder="1" applyAlignment="1">
      <alignment horizontal="right" vertical="center"/>
    </xf>
    <xf numFmtId="165" fontId="13" fillId="4" borderId="5" xfId="12" applyFont="1" applyFill="1" applyBorder="1" applyAlignment="1">
      <alignment horizontal="right" vertical="center"/>
    </xf>
    <xf numFmtId="166" fontId="9" fillId="4" borderId="9" xfId="0" applyNumberFormat="1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4" fontId="9" fillId="4" borderId="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right" vertical="center" wrapText="1"/>
    </xf>
    <xf numFmtId="165" fontId="12" fillId="4" borderId="3" xfId="12" applyFont="1" applyFill="1" applyBorder="1" applyAlignment="1">
      <alignment horizontal="right" vertical="center"/>
    </xf>
    <xf numFmtId="165" fontId="22" fillId="4" borderId="3" xfId="0" applyNumberFormat="1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/>
    </xf>
    <xf numFmtId="0" fontId="9" fillId="4" borderId="6" xfId="0" applyFont="1" applyFill="1" applyBorder="1" applyAlignment="1">
      <alignment horizontal="center" vertical="center"/>
    </xf>
    <xf numFmtId="165" fontId="10" fillId="4" borderId="6" xfId="12" applyFont="1" applyFill="1" applyBorder="1" applyAlignment="1" applyProtection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</xf>
    <xf numFmtId="165" fontId="10" fillId="4" borderId="3" xfId="12" applyFont="1" applyFill="1" applyBorder="1" applyAlignment="1" applyProtection="1">
      <alignment horizontal="right" vertical="center"/>
    </xf>
    <xf numFmtId="0" fontId="10" fillId="5" borderId="2" xfId="0" applyFont="1" applyFill="1" applyBorder="1" applyAlignment="1">
      <alignment vertical="center"/>
    </xf>
    <xf numFmtId="0" fontId="10" fillId="5" borderId="2" xfId="0" applyFont="1" applyFill="1" applyBorder="1" applyAlignment="1">
      <alignment horizontal="left" vertical="center" wrapText="1"/>
    </xf>
    <xf numFmtId="165" fontId="10" fillId="5" borderId="2" xfId="12" applyFont="1" applyFill="1" applyBorder="1" applyAlignment="1" applyProtection="1">
      <alignment horizontal="right" vertical="center"/>
    </xf>
    <xf numFmtId="0" fontId="10" fillId="4" borderId="3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  <protection locked="0"/>
    </xf>
    <xf numFmtId="165" fontId="10" fillId="4" borderId="3" xfId="12" applyFont="1" applyFill="1" applyBorder="1" applyAlignment="1" applyProtection="1">
      <alignment horizontal="center" vertical="center"/>
    </xf>
    <xf numFmtId="0" fontId="13" fillId="4" borderId="3" xfId="4" applyFont="1" applyFill="1" applyBorder="1" applyAlignment="1">
      <alignment horizontal="left" vertical="center"/>
    </xf>
    <xf numFmtId="0" fontId="13" fillId="4" borderId="3" xfId="4" applyFont="1" applyFill="1" applyBorder="1" applyAlignment="1">
      <alignment horizontal="left" vertical="center" wrapText="1"/>
    </xf>
    <xf numFmtId="165" fontId="12" fillId="4" borderId="3" xfId="12" applyFont="1" applyFill="1" applyBorder="1" applyAlignment="1" applyProtection="1">
      <alignment horizontal="right" vertical="center"/>
    </xf>
    <xf numFmtId="10" fontId="12" fillId="4" borderId="3" xfId="9" applyNumberFormat="1" applyFont="1" applyFill="1" applyBorder="1" applyAlignment="1" applyProtection="1">
      <alignment horizontal="right" vertical="center"/>
    </xf>
    <xf numFmtId="0" fontId="2" fillId="4" borderId="3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16" xfId="4" applyFont="1" applyFill="1" applyBorder="1" applyAlignment="1">
      <alignment horizontal="center" vertical="center" wrapText="1"/>
    </xf>
    <xf numFmtId="4" fontId="0" fillId="4" borderId="3" xfId="0" applyNumberFormat="1" applyFill="1" applyBorder="1"/>
    <xf numFmtId="4" fontId="9" fillId="4" borderId="15" xfId="0" applyNumberFormat="1" applyFont="1" applyFill="1" applyBorder="1" applyAlignment="1">
      <alignment horizontal="right" vertical="center"/>
    </xf>
    <xf numFmtId="165" fontId="0" fillId="4" borderId="9" xfId="0" applyNumberFormat="1" applyFill="1" applyBorder="1" applyAlignment="1">
      <alignment horizontal="right" vertical="center"/>
    </xf>
    <xf numFmtId="165" fontId="0" fillId="4" borderId="3" xfId="0" applyNumberFormat="1" applyFill="1" applyBorder="1" applyAlignment="1">
      <alignment horizontal="right" vertical="center"/>
    </xf>
    <xf numFmtId="0" fontId="2" fillId="3" borderId="21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vertical="center"/>
    </xf>
    <xf numFmtId="0" fontId="8" fillId="3" borderId="19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/>
    </xf>
    <xf numFmtId="17" fontId="4" fillId="4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horizontal="right" vertical="center"/>
    </xf>
    <xf numFmtId="0" fontId="12" fillId="3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7" fontId="4" fillId="4" borderId="3" xfId="0" applyNumberFormat="1" applyFont="1" applyFill="1" applyBorder="1" applyAlignment="1">
      <alignment horizontal="right" vertical="center"/>
    </xf>
    <xf numFmtId="0" fontId="13" fillId="4" borderId="3" xfId="4" applyFont="1" applyFill="1" applyBorder="1" applyAlignment="1">
      <alignment horizontal="center" vertical="center" wrapText="1"/>
    </xf>
    <xf numFmtId="0" fontId="17" fillId="4" borderId="5" xfId="4" applyFont="1" applyFill="1" applyBorder="1" applyAlignment="1">
      <alignment horizontal="left" vertical="center" wrapText="1"/>
    </xf>
    <xf numFmtId="0" fontId="13" fillId="4" borderId="5" xfId="4" applyFont="1" applyFill="1" applyBorder="1" applyAlignment="1">
      <alignment horizontal="left" vertical="center" wrapText="1"/>
    </xf>
    <xf numFmtId="0" fontId="17" fillId="4" borderId="3" xfId="4" applyFont="1" applyFill="1" applyBorder="1" applyAlignment="1">
      <alignment horizontal="left" vertical="center" wrapText="1"/>
    </xf>
    <xf numFmtId="4" fontId="13" fillId="4" borderId="3" xfId="4" applyNumberFormat="1" applyFont="1" applyFill="1" applyBorder="1" applyAlignment="1">
      <alignment horizontal="right" vertical="center" wrapText="1"/>
    </xf>
    <xf numFmtId="165" fontId="19" fillId="3" borderId="1" xfId="12" applyFont="1" applyFill="1" applyBorder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left" vertical="center"/>
      <protection locked="0"/>
    </xf>
    <xf numFmtId="165" fontId="20" fillId="4" borderId="3" xfId="12" applyFont="1" applyFill="1" applyBorder="1" applyAlignment="1" applyProtection="1">
      <alignment horizontal="right" vertical="center" wrapText="1"/>
    </xf>
    <xf numFmtId="165" fontId="20" fillId="2" borderId="10" xfId="12" applyFont="1" applyFill="1" applyBorder="1" applyAlignment="1" applyProtection="1">
      <alignment horizontal="right" vertical="center" wrapText="1"/>
    </xf>
    <xf numFmtId="4" fontId="13" fillId="4" borderId="5" xfId="4" applyNumberFormat="1" applyFont="1" applyFill="1" applyBorder="1" applyAlignment="1">
      <alignment horizontal="right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13" fillId="4" borderId="3" xfId="4" applyFont="1" applyFill="1" applyBorder="1" applyAlignment="1">
      <alignment horizontal="right" vertical="center" wrapText="1"/>
    </xf>
    <xf numFmtId="0" fontId="4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right" vertical="center"/>
    </xf>
    <xf numFmtId="4" fontId="9" fillId="4" borderId="3" xfId="0" applyNumberFormat="1" applyFont="1" applyFill="1" applyBorder="1" applyAlignment="1">
      <alignment horizontal="right" vertical="center"/>
    </xf>
    <xf numFmtId="10" fontId="9" fillId="4" borderId="3" xfId="9" applyNumberFormat="1" applyFont="1" applyFill="1" applyBorder="1" applyAlignment="1" applyProtection="1">
      <alignment horizontal="right" vertical="center"/>
      <protection locked="0"/>
    </xf>
    <xf numFmtId="17" fontId="10" fillId="4" borderId="6" xfId="0" applyNumberFormat="1" applyFont="1" applyFill="1" applyBorder="1" applyAlignment="1">
      <alignment horizontal="right" vertical="center"/>
    </xf>
    <xf numFmtId="10" fontId="20" fillId="4" borderId="3" xfId="9" applyNumberFormat="1" applyFont="1" applyFill="1" applyBorder="1" applyAlignment="1" applyProtection="1">
      <alignment horizontal="right" vertical="center" wrapText="1"/>
    </xf>
    <xf numFmtId="0" fontId="15" fillId="2" borderId="0" xfId="0" quotePrefix="1" applyFont="1" applyFill="1" applyAlignment="1" applyProtection="1">
      <alignment horizontal="right" vertical="center" wrapText="1"/>
      <protection locked="0"/>
    </xf>
    <xf numFmtId="0" fontId="18" fillId="2" borderId="1" xfId="4" applyFont="1" applyFill="1" applyBorder="1" applyAlignment="1">
      <alignment horizontal="left" vertical="center"/>
    </xf>
    <xf numFmtId="0" fontId="12" fillId="3" borderId="1" xfId="4" applyFont="1" applyFill="1" applyBorder="1" applyAlignment="1">
      <alignment horizontal="left" vertical="center" wrapText="1"/>
    </xf>
    <xf numFmtId="165" fontId="19" fillId="2" borderId="1" xfId="12" applyFont="1" applyFill="1" applyBorder="1" applyAlignment="1" applyProtection="1">
      <alignment horizontal="right" vertical="center" wrapText="1"/>
      <protection locked="0"/>
    </xf>
    <xf numFmtId="165" fontId="19" fillId="3" borderId="1" xfId="12" applyFont="1" applyFill="1" applyBorder="1" applyAlignment="1" applyProtection="1">
      <alignment horizontal="right" vertical="center" wrapText="1"/>
    </xf>
    <xf numFmtId="165" fontId="9" fillId="2" borderId="11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vertical="center"/>
    </xf>
    <xf numFmtId="165" fontId="9" fillId="2" borderId="1" xfId="12" applyFont="1" applyFill="1" applyBorder="1" applyAlignment="1">
      <alignment horizontal="right" vertical="center"/>
    </xf>
    <xf numFmtId="165" fontId="9" fillId="2" borderId="1" xfId="12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>
      <alignment horizontal="right"/>
    </xf>
    <xf numFmtId="0" fontId="4" fillId="2" borderId="0" xfId="0" applyFont="1" applyFill="1" applyAlignment="1">
      <alignment horizontal="right" vertical="center"/>
    </xf>
    <xf numFmtId="165" fontId="2" fillId="2" borderId="0" xfId="12" applyFont="1" applyFill="1" applyBorder="1" applyAlignment="1" applyProtection="1">
      <alignment horizontal="right" vertical="center"/>
      <protection locked="0"/>
    </xf>
    <xf numFmtId="0" fontId="9" fillId="2" borderId="7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11" fillId="2" borderId="29" xfId="0" applyFont="1" applyFill="1" applyBorder="1" applyAlignment="1" applyProtection="1">
      <alignment horizontal="left" vertical="center" wrapText="1"/>
      <protection locked="0"/>
    </xf>
    <xf numFmtId="0" fontId="11" fillId="3" borderId="37" xfId="0" applyFont="1" applyFill="1" applyBorder="1" applyAlignment="1" applyProtection="1">
      <alignment horizontal="left" vertical="center" wrapText="1"/>
      <protection locked="0"/>
    </xf>
    <xf numFmtId="166" fontId="9" fillId="4" borderId="13" xfId="0" applyNumberFormat="1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 applyProtection="1">
      <alignment horizontal="left" vertical="center"/>
      <protection locked="0"/>
    </xf>
    <xf numFmtId="17" fontId="11" fillId="3" borderId="39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40" xfId="0" applyFont="1" applyFill="1" applyBorder="1" applyAlignment="1" applyProtection="1">
      <alignment horizontal="left" vertical="center" wrapText="1"/>
      <protection locked="0"/>
    </xf>
    <xf numFmtId="165" fontId="11" fillId="3" borderId="39" xfId="12" applyFont="1" applyFill="1" applyBorder="1" applyAlignment="1" applyProtection="1">
      <alignment horizontal="right" vertical="center" wrapText="1"/>
      <protection locked="0"/>
    </xf>
    <xf numFmtId="0" fontId="10" fillId="4" borderId="1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165" fontId="10" fillId="4" borderId="13" xfId="12" applyFont="1" applyFill="1" applyBorder="1" applyAlignment="1" applyProtection="1">
      <alignment horizontal="center" vertical="center"/>
    </xf>
    <xf numFmtId="0" fontId="10" fillId="4" borderId="19" xfId="0" applyFont="1" applyFill="1" applyBorder="1" applyAlignment="1">
      <alignment horizontal="center" vertical="center" wrapText="1"/>
    </xf>
    <xf numFmtId="165" fontId="10" fillId="4" borderId="13" xfId="12" applyFont="1" applyFill="1" applyBorder="1" applyAlignment="1" applyProtection="1">
      <alignment horizontal="center" vertical="center" wrapText="1"/>
    </xf>
    <xf numFmtId="0" fontId="11" fillId="3" borderId="39" xfId="0" applyFont="1" applyFill="1" applyBorder="1" applyAlignment="1">
      <alignment horizontal="left" vertical="center" wrapText="1"/>
    </xf>
    <xf numFmtId="0" fontId="11" fillId="2" borderId="41" xfId="0" applyFont="1" applyFill="1" applyBorder="1" applyAlignment="1" applyProtection="1">
      <alignment horizontal="left" vertical="center" wrapText="1"/>
      <protection locked="0"/>
    </xf>
    <xf numFmtId="0" fontId="11" fillId="2" borderId="42" xfId="0" applyFont="1" applyFill="1" applyBorder="1" applyAlignment="1" applyProtection="1">
      <alignment horizontal="left" vertical="center" wrapText="1"/>
      <protection locked="0"/>
    </xf>
    <xf numFmtId="0" fontId="30" fillId="2" borderId="42" xfId="0" applyFont="1" applyFill="1" applyBorder="1" applyAlignment="1" applyProtection="1">
      <alignment horizontal="left" vertical="center" wrapText="1"/>
      <protection locked="0"/>
    </xf>
    <xf numFmtId="0" fontId="30" fillId="0" borderId="42" xfId="0" applyFont="1" applyBorder="1" applyAlignment="1" applyProtection="1">
      <alignment horizontal="left" vertical="center" wrapText="1"/>
      <protection locked="0"/>
    </xf>
    <xf numFmtId="0" fontId="11" fillId="0" borderId="42" xfId="0" applyFont="1" applyBorder="1" applyAlignment="1" applyProtection="1">
      <alignment horizontal="left" vertical="center" wrapText="1"/>
      <protection locked="0"/>
    </xf>
    <xf numFmtId="0" fontId="29" fillId="2" borderId="42" xfId="0" applyFont="1" applyFill="1" applyBorder="1" applyAlignment="1" applyProtection="1">
      <alignment horizontal="left" vertical="center" wrapText="1"/>
      <protection locked="0"/>
    </xf>
    <xf numFmtId="0" fontId="30" fillId="3" borderId="43" xfId="0" applyFont="1" applyFill="1" applyBorder="1" applyAlignment="1" applyProtection="1">
      <alignment horizontal="left" vertical="center" wrapText="1"/>
      <protection locked="0"/>
    </xf>
    <xf numFmtId="0" fontId="30" fillId="0" borderId="43" xfId="0" applyFont="1" applyBorder="1" applyAlignment="1" applyProtection="1">
      <alignment horizontal="left" vertical="center" wrapText="1"/>
      <protection locked="0"/>
    </xf>
    <xf numFmtId="0" fontId="11" fillId="3" borderId="43" xfId="0" applyFont="1" applyFill="1" applyBorder="1" applyAlignment="1" applyProtection="1">
      <alignment horizontal="left" vertical="center" wrapText="1"/>
      <protection locked="0"/>
    </xf>
    <xf numFmtId="0" fontId="29" fillId="3" borderId="43" xfId="0" applyFont="1" applyFill="1" applyBorder="1" applyAlignment="1" applyProtection="1">
      <alignment horizontal="left" vertical="center" wrapText="1"/>
      <protection locked="0"/>
    </xf>
    <xf numFmtId="0" fontId="11" fillId="2" borderId="43" xfId="0" applyFont="1" applyFill="1" applyBorder="1" applyAlignment="1" applyProtection="1">
      <alignment horizontal="left" vertical="center" wrapText="1"/>
      <protection locked="0"/>
    </xf>
    <xf numFmtId="0" fontId="2" fillId="3" borderId="28" xfId="0" applyFont="1" applyFill="1" applyBorder="1" applyAlignment="1" applyProtection="1">
      <alignment horizontal="left" vertical="center" wrapText="1"/>
      <protection locked="0"/>
    </xf>
    <xf numFmtId="165" fontId="2" fillId="3" borderId="28" xfId="12" applyFont="1" applyFill="1" applyBorder="1" applyAlignment="1" applyProtection="1">
      <alignment horizontal="right" vertical="center" wrapText="1"/>
      <protection locked="0"/>
    </xf>
    <xf numFmtId="166" fontId="2" fillId="3" borderId="2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5" xfId="0" applyFont="1" applyFill="1" applyBorder="1" applyAlignment="1" applyProtection="1">
      <alignment horizontal="left" vertical="center" wrapText="1"/>
      <protection locked="0"/>
    </xf>
    <xf numFmtId="17" fontId="2" fillId="3" borderId="46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9" xfId="0" applyFont="1" applyFill="1" applyBorder="1" applyAlignment="1" applyProtection="1">
      <alignment horizontal="left" vertical="center" wrapText="1"/>
      <protection locked="0"/>
    </xf>
    <xf numFmtId="165" fontId="2" fillId="3" borderId="29" xfId="12" applyFont="1" applyFill="1" applyBorder="1" applyAlignment="1" applyProtection="1">
      <alignment horizontal="right" vertical="center" wrapText="1"/>
      <protection locked="0"/>
    </xf>
    <xf numFmtId="166" fontId="2" fillId="3" borderId="29" xfId="0" applyNumberFormat="1" applyFont="1" applyFill="1" applyBorder="1" applyAlignment="1" applyProtection="1">
      <alignment horizontal="left" vertical="center" wrapText="1"/>
      <protection locked="0"/>
    </xf>
    <xf numFmtId="0" fontId="2" fillId="3" borderId="36" xfId="0" applyFont="1" applyFill="1" applyBorder="1" applyAlignment="1" applyProtection="1">
      <alignment horizontal="left" vertical="center" wrapText="1"/>
      <protection locked="0"/>
    </xf>
    <xf numFmtId="10" fontId="2" fillId="4" borderId="16" xfId="9" applyNumberFormat="1" applyFont="1" applyFill="1" applyBorder="1" applyAlignment="1" applyProtection="1">
      <alignment horizontal="right" vertical="center"/>
    </xf>
    <xf numFmtId="0" fontId="11" fillId="3" borderId="31" xfId="0" applyFont="1" applyFill="1" applyBorder="1" applyAlignment="1">
      <alignment horizontal="left" vertical="center" wrapText="1"/>
    </xf>
    <xf numFmtId="0" fontId="14" fillId="3" borderId="0" xfId="0" applyFont="1" applyFill="1" applyAlignment="1" applyProtection="1">
      <alignment horizontal="left" vertical="top"/>
      <protection locked="0"/>
    </xf>
    <xf numFmtId="0" fontId="32" fillId="2" borderId="0" xfId="0" applyFont="1" applyFill="1" applyAlignment="1">
      <alignment horizontal="right" vertical="center" wrapText="1"/>
    </xf>
    <xf numFmtId="43" fontId="0" fillId="2" borderId="0" xfId="0" applyNumberFormat="1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wrapText="1"/>
      <protection locked="0"/>
    </xf>
    <xf numFmtId="0" fontId="3" fillId="3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65" fontId="2" fillId="2" borderId="0" xfId="12" applyFont="1" applyFill="1" applyBorder="1" applyAlignment="1" applyProtection="1">
      <alignment horizontal="right" vertical="center"/>
    </xf>
    <xf numFmtId="0" fontId="9" fillId="4" borderId="50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right" vertical="center" wrapText="1"/>
    </xf>
    <xf numFmtId="14" fontId="11" fillId="2" borderId="31" xfId="0" applyNumberFormat="1" applyFont="1" applyFill="1" applyBorder="1" applyAlignment="1" applyProtection="1">
      <alignment horizontal="right" vertical="center" wrapText="1"/>
      <protection locked="0"/>
    </xf>
    <xf numFmtId="17" fontId="11" fillId="2" borderId="31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31" xfId="0" applyFont="1" applyFill="1" applyBorder="1" applyAlignment="1" applyProtection="1">
      <alignment horizontal="left" vertical="center" wrapText="1"/>
      <protection locked="0"/>
    </xf>
    <xf numFmtId="165" fontId="11" fillId="2" borderId="31" xfId="12" applyFont="1" applyFill="1" applyBorder="1" applyAlignment="1" applyProtection="1">
      <alignment horizontal="right" vertical="center" wrapText="1"/>
      <protection locked="0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 applyProtection="1">
      <alignment horizontal="center" vertical="center" wrapText="1"/>
      <protection locked="0"/>
    </xf>
    <xf numFmtId="0" fontId="11" fillId="3" borderId="31" xfId="0" applyFont="1" applyFill="1" applyBorder="1" applyAlignment="1" applyProtection="1">
      <alignment horizontal="center" vertical="center" wrapText="1"/>
      <protection locked="0"/>
    </xf>
    <xf numFmtId="14" fontId="30" fillId="2" borderId="31" xfId="0" applyNumberFormat="1" applyFont="1" applyFill="1" applyBorder="1" applyAlignment="1" applyProtection="1">
      <alignment horizontal="right" vertical="center" wrapText="1"/>
      <protection locked="0"/>
    </xf>
    <xf numFmtId="17" fontId="30" fillId="2" borderId="31" xfId="0" applyNumberFormat="1" applyFont="1" applyFill="1" applyBorder="1" applyAlignment="1" applyProtection="1">
      <alignment horizontal="right" vertical="center" wrapText="1"/>
      <protection locked="0"/>
    </xf>
    <xf numFmtId="165" fontId="30" fillId="2" borderId="31" xfId="12" applyFont="1" applyFill="1" applyBorder="1" applyAlignment="1" applyProtection="1">
      <alignment horizontal="right" vertical="center" wrapText="1"/>
      <protection locked="0"/>
    </xf>
    <xf numFmtId="0" fontId="30" fillId="3" borderId="31" xfId="0" applyFont="1" applyFill="1" applyBorder="1" applyAlignment="1" applyProtection="1">
      <alignment horizontal="left" vertical="center" wrapText="1"/>
      <protection locked="0"/>
    </xf>
    <xf numFmtId="0" fontId="30" fillId="2" borderId="31" xfId="0" applyFont="1" applyFill="1" applyBorder="1" applyAlignment="1" applyProtection="1">
      <alignment horizontal="left" vertical="center" wrapText="1"/>
      <protection locked="0"/>
    </xf>
    <xf numFmtId="16" fontId="11" fillId="2" borderId="3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1" xfId="0" applyFont="1" applyBorder="1" applyAlignment="1" applyProtection="1">
      <alignment horizontal="left" vertical="center" wrapText="1"/>
      <protection locked="0"/>
    </xf>
    <xf numFmtId="0" fontId="11" fillId="2" borderId="51" xfId="0" applyFont="1" applyFill="1" applyBorder="1" applyAlignment="1">
      <alignment horizontal="right" vertical="center" wrapText="1"/>
    </xf>
    <xf numFmtId="14" fontId="11" fillId="2" borderId="51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51" xfId="0" applyFont="1" applyFill="1" applyBorder="1" applyAlignment="1" applyProtection="1">
      <alignment horizontal="left" vertical="center" wrapText="1"/>
      <protection locked="0"/>
    </xf>
    <xf numFmtId="165" fontId="11" fillId="2" borderId="51" xfId="12" applyFont="1" applyFill="1" applyBorder="1" applyAlignment="1" applyProtection="1">
      <alignment horizontal="right" vertical="center" wrapText="1"/>
      <protection locked="0"/>
    </xf>
    <xf numFmtId="0" fontId="11" fillId="3" borderId="51" xfId="0" applyFont="1" applyFill="1" applyBorder="1" applyAlignment="1" applyProtection="1">
      <alignment horizontal="left" vertical="center" wrapText="1"/>
      <protection locked="0"/>
    </xf>
    <xf numFmtId="0" fontId="11" fillId="2" borderId="51" xfId="0" applyFont="1" applyFill="1" applyBorder="1" applyAlignment="1" applyProtection="1">
      <alignment horizontal="center" vertical="center" wrapText="1"/>
      <protection locked="0"/>
    </xf>
    <xf numFmtId="0" fontId="11" fillId="3" borderId="51" xfId="0" applyFont="1" applyFill="1" applyBorder="1" applyAlignment="1" applyProtection="1">
      <alignment horizontal="center" vertical="center" wrapText="1"/>
      <protection locked="0"/>
    </xf>
    <xf numFmtId="14" fontId="23" fillId="3" borderId="0" xfId="0" applyNumberFormat="1" applyFont="1" applyFill="1" applyAlignment="1" applyProtection="1">
      <alignment horizontal="center"/>
      <protection locked="0"/>
    </xf>
    <xf numFmtId="3" fontId="11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4" xfId="0" applyFont="1" applyFill="1" applyBorder="1" applyAlignment="1" applyProtection="1">
      <alignment horizontal="left" vertical="center" wrapText="1"/>
      <protection locked="0"/>
    </xf>
    <xf numFmtId="3" fontId="11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31" xfId="0" applyFont="1" applyFill="1" applyBorder="1" applyAlignment="1" applyProtection="1">
      <alignment vertical="center" wrapText="1"/>
      <protection locked="0"/>
    </xf>
    <xf numFmtId="0" fontId="11" fillId="2" borderId="31" xfId="0" applyFont="1" applyFill="1" applyBorder="1" applyAlignment="1" applyProtection="1">
      <alignment vertical="center" wrapText="1"/>
      <protection locked="0"/>
    </xf>
    <xf numFmtId="0" fontId="11" fillId="2" borderId="31" xfId="0" applyFont="1" applyFill="1" applyBorder="1" applyAlignment="1">
      <alignment vertical="center" wrapText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165" fontId="2" fillId="2" borderId="0" xfId="12" applyFont="1" applyFill="1" applyProtection="1">
      <protection locked="0"/>
    </xf>
    <xf numFmtId="0" fontId="2" fillId="3" borderId="46" xfId="0" applyFont="1" applyFill="1" applyBorder="1" applyAlignment="1" applyProtection="1">
      <alignment horizontal="left" vertical="center" wrapText="1"/>
      <protection locked="0"/>
    </xf>
    <xf numFmtId="0" fontId="2" fillId="3" borderId="47" xfId="0" applyFont="1" applyFill="1" applyBorder="1" applyAlignment="1" applyProtection="1">
      <alignment horizontal="left" vertical="center" wrapText="1"/>
      <protection locked="0"/>
    </xf>
    <xf numFmtId="0" fontId="2" fillId="3" borderId="48" xfId="0" applyFont="1" applyFill="1" applyBorder="1" applyAlignment="1" applyProtection="1">
      <alignment horizontal="left" vertical="center" wrapText="1"/>
      <protection locked="0"/>
    </xf>
    <xf numFmtId="165" fontId="2" fillId="3" borderId="48" xfId="12" applyFont="1" applyFill="1" applyBorder="1" applyAlignment="1" applyProtection="1">
      <alignment horizontal="right" vertical="center" wrapText="1"/>
      <protection locked="0"/>
    </xf>
    <xf numFmtId="166" fontId="2" fillId="3" borderId="4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9" xfId="0" applyFont="1" applyFill="1" applyBorder="1" applyAlignment="1" applyProtection="1">
      <alignment horizontal="left" vertical="center" wrapText="1"/>
      <protection locked="0"/>
    </xf>
    <xf numFmtId="3" fontId="11" fillId="3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9" fillId="2" borderId="1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13" fillId="3" borderId="1" xfId="4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</cellXfs>
  <cellStyles count="16">
    <cellStyle name="Moeda 2" xfId="1" xr:uid="{00000000-0005-0000-0000-000000000000}"/>
    <cellStyle name="Moeda 2 2" xfId="13" xr:uid="{00000000-0005-0000-0000-000001000000}"/>
    <cellStyle name="Moeda 3" xfId="2" xr:uid="{00000000-0005-0000-0000-000002000000}"/>
    <cellStyle name="Normal" xfId="0" builtinId="0"/>
    <cellStyle name="Normal 10" xfId="3" xr:uid="{00000000-0005-0000-0000-000004000000}"/>
    <cellStyle name="Normal 2" xfId="4" xr:uid="{00000000-0005-0000-0000-000005000000}"/>
    <cellStyle name="Normal 3" xfId="5" xr:uid="{00000000-0005-0000-0000-000006000000}"/>
    <cellStyle name="Normal 3 3" xfId="6" xr:uid="{00000000-0005-0000-0000-000007000000}"/>
    <cellStyle name="Normal 4" xfId="7" xr:uid="{00000000-0005-0000-0000-000008000000}"/>
    <cellStyle name="Normal 5" xfId="8" xr:uid="{00000000-0005-0000-0000-000009000000}"/>
    <cellStyle name="Normal 6" xfId="14" xr:uid="{00000000-0005-0000-0000-00000A000000}"/>
    <cellStyle name="Porcentagem" xfId="9" builtinId="5"/>
    <cellStyle name="Porcentagem 2" xfId="10" xr:uid="{00000000-0005-0000-0000-00000C000000}"/>
    <cellStyle name="Separador de milhares 2" xfId="11" xr:uid="{00000000-0005-0000-0000-00000D000000}"/>
    <cellStyle name="Vírgula" xfId="12" builtinId="3"/>
    <cellStyle name="Vírgula 2" xfId="15" xr:uid="{00000000-0005-0000-0000-00000F000000}"/>
  </cellStyles>
  <dxfs count="7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99060</xdr:rowOff>
    </xdr:from>
    <xdr:to>
      <xdr:col>0</xdr:col>
      <xdr:colOff>3316498</xdr:colOff>
      <xdr:row>2</xdr:row>
      <xdr:rowOff>127714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6A9F2E-DCFE-9AED-6C70-F714E607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61060"/>
          <a:ext cx="3164098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8456295</xdr:colOff>
      <xdr:row>1</xdr:row>
      <xdr:rowOff>70485</xdr:rowOff>
    </xdr:from>
    <xdr:to>
      <xdr:col>1</xdr:col>
      <xdr:colOff>76200</xdr:colOff>
      <xdr:row>2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ABB08D-5FA8-5839-D072-0D62CD8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6295" y="832485"/>
          <a:ext cx="2278380" cy="97726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theme="8" tint="0.39997558519241921"/>
    <pageSetUpPr fitToPage="1"/>
  </sheetPr>
  <dimension ref="A1:A44"/>
  <sheetViews>
    <sheetView topLeftCell="A40" workbookViewId="0">
      <selection activeCell="A12" sqref="A12"/>
    </sheetView>
  </sheetViews>
  <sheetFormatPr defaultColWidth="9.109375" defaultRowHeight="13.2" x14ac:dyDescent="0.25"/>
  <cols>
    <col min="1" max="1" width="159.88671875" style="110" customWidth="1"/>
    <col min="2" max="16384" width="9.109375" style="110"/>
  </cols>
  <sheetData>
    <row r="1" spans="1:1" ht="60" customHeight="1" x14ac:dyDescent="0.25">
      <c r="A1" s="174" t="s">
        <v>0</v>
      </c>
    </row>
    <row r="2" spans="1:1" ht="69.75" customHeight="1" x14ac:dyDescent="0.25">
      <c r="A2" s="111"/>
    </row>
    <row r="3" spans="1:1" ht="41.25" customHeight="1" x14ac:dyDescent="0.25">
      <c r="A3" s="112" t="s">
        <v>9</v>
      </c>
    </row>
    <row r="4" spans="1:1" ht="17.399999999999999" x14ac:dyDescent="0.3">
      <c r="A4" s="113" t="s">
        <v>2</v>
      </c>
    </row>
    <row r="5" spans="1:1" ht="17.399999999999999" x14ac:dyDescent="0.3">
      <c r="A5" s="403">
        <v>45474</v>
      </c>
    </row>
    <row r="6" spans="1:1" ht="17.399999999999999" x14ac:dyDescent="0.3">
      <c r="A6" s="113" t="s">
        <v>3</v>
      </c>
    </row>
    <row r="7" spans="1:1" ht="17.399999999999999" x14ac:dyDescent="0.3">
      <c r="A7" s="403">
        <v>45565</v>
      </c>
    </row>
    <row r="8" spans="1:1" ht="69.75" customHeight="1" x14ac:dyDescent="0.3">
      <c r="A8" s="114"/>
    </row>
    <row r="9" spans="1:1" s="116" customFormat="1" ht="24.75" customHeight="1" x14ac:dyDescent="0.25">
      <c r="A9" s="115" t="s">
        <v>4</v>
      </c>
    </row>
    <row r="10" spans="1:1" ht="30" customHeight="1" x14ac:dyDescent="0.25">
      <c r="A10" s="117" t="s">
        <v>5</v>
      </c>
    </row>
    <row r="12" spans="1:1" ht="15.6" x14ac:dyDescent="0.25">
      <c r="A12" s="115" t="s">
        <v>6</v>
      </c>
    </row>
    <row r="13" spans="1:1" ht="15" x14ac:dyDescent="0.25">
      <c r="A13" s="373" t="s">
        <v>9</v>
      </c>
    </row>
    <row r="16" spans="1:1" hidden="1" x14ac:dyDescent="0.25">
      <c r="A16" s="180" t="s">
        <v>1</v>
      </c>
    </row>
    <row r="17" spans="1:1" hidden="1" x14ac:dyDescent="0.25">
      <c r="A17" s="180" t="s">
        <v>8</v>
      </c>
    </row>
    <row r="18" spans="1:1" hidden="1" x14ac:dyDescent="0.25">
      <c r="A18" s="180" t="s">
        <v>9</v>
      </c>
    </row>
    <row r="19" spans="1:1" hidden="1" x14ac:dyDescent="0.25">
      <c r="A19" s="180" t="s">
        <v>10</v>
      </c>
    </row>
    <row r="20" spans="1:1" hidden="1" x14ac:dyDescent="0.25">
      <c r="A20" s="180" t="s">
        <v>11</v>
      </c>
    </row>
    <row r="21" spans="1:1" hidden="1" x14ac:dyDescent="0.25">
      <c r="A21" s="180" t="s">
        <v>12</v>
      </c>
    </row>
    <row r="22" spans="1:1" hidden="1" x14ac:dyDescent="0.25">
      <c r="A22" s="180" t="s">
        <v>13</v>
      </c>
    </row>
    <row r="23" spans="1:1" hidden="1" x14ac:dyDescent="0.25">
      <c r="A23" s="180" t="s">
        <v>14</v>
      </c>
    </row>
    <row r="24" spans="1:1" hidden="1" x14ac:dyDescent="0.25">
      <c r="A24" s="180" t="s">
        <v>15</v>
      </c>
    </row>
    <row r="25" spans="1:1" hidden="1" x14ac:dyDescent="0.25">
      <c r="A25" s="180" t="s">
        <v>16</v>
      </c>
    </row>
    <row r="26" spans="1:1" hidden="1" x14ac:dyDescent="0.25">
      <c r="A26" s="180" t="s">
        <v>17</v>
      </c>
    </row>
    <row r="27" spans="1:1" hidden="1" x14ac:dyDescent="0.25">
      <c r="A27" s="180" t="s">
        <v>18</v>
      </c>
    </row>
    <row r="28" spans="1:1" hidden="1" x14ac:dyDescent="0.25">
      <c r="A28" s="180" t="s">
        <v>19</v>
      </c>
    </row>
    <row r="29" spans="1:1" hidden="1" x14ac:dyDescent="0.25">
      <c r="A29" s="180" t="s">
        <v>20</v>
      </c>
    </row>
    <row r="30" spans="1:1" hidden="1" x14ac:dyDescent="0.25">
      <c r="A30" s="180" t="s">
        <v>21</v>
      </c>
    </row>
    <row r="31" spans="1:1" hidden="1" x14ac:dyDescent="0.25">
      <c r="A31" s="180" t="s">
        <v>22</v>
      </c>
    </row>
    <row r="32" spans="1:1" hidden="1" x14ac:dyDescent="0.25">
      <c r="A32" s="180" t="s">
        <v>23</v>
      </c>
    </row>
    <row r="33" spans="1:1" hidden="1" x14ac:dyDescent="0.25">
      <c r="A33" s="180" t="s">
        <v>7</v>
      </c>
    </row>
    <row r="34" spans="1:1" hidden="1" x14ac:dyDescent="0.25">
      <c r="A34" s="180" t="s">
        <v>24</v>
      </c>
    </row>
    <row r="35" spans="1:1" hidden="1" x14ac:dyDescent="0.25">
      <c r="A35" s="180" t="s">
        <v>25</v>
      </c>
    </row>
    <row r="36" spans="1:1" hidden="1" x14ac:dyDescent="0.25">
      <c r="A36" s="180" t="s">
        <v>26</v>
      </c>
    </row>
    <row r="37" spans="1:1" hidden="1" x14ac:dyDescent="0.25">
      <c r="A37" s="180" t="s">
        <v>27</v>
      </c>
    </row>
    <row r="38" spans="1:1" hidden="1" x14ac:dyDescent="0.25">
      <c r="A38" s="180" t="s">
        <v>28</v>
      </c>
    </row>
    <row r="39" spans="1:1" hidden="1" x14ac:dyDescent="0.25">
      <c r="A39" s="180" t="s">
        <v>29</v>
      </c>
    </row>
    <row r="40" spans="1:1" x14ac:dyDescent="0.25">
      <c r="A40" s="180"/>
    </row>
    <row r="41" spans="1:1" x14ac:dyDescent="0.25">
      <c r="A41" s="180"/>
    </row>
    <row r="42" spans="1:1" x14ac:dyDescent="0.25">
      <c r="A42" s="180"/>
    </row>
    <row r="43" spans="1:1" x14ac:dyDescent="0.25">
      <c r="A43" s="180"/>
    </row>
    <row r="44" spans="1:1" x14ac:dyDescent="0.25">
      <c r="A44" s="180"/>
    </row>
  </sheetData>
  <sheetProtection algorithmName="SHA-512" hashValue="IgUwzxIjQ2v0P5SC7RYhnUHpYmumUvHfQM2y5FhnrInK1kxqZruCyvmwRhdPDgAIiehgXLCkLNTS5LQv+5d6nQ==" saltValue="q3g2x1zB80txt1VERZpd5g==" spinCount="100000" sheet="1" formatCells="0"/>
  <phoneticPr fontId="0" type="noConversion"/>
  <dataValidations count="1">
    <dataValidation type="list" allowBlank="1" showInputMessage="1" showErrorMessage="1" error="Selecionar número do RGF na lista suspensa." sqref="A3 A13" xr:uid="{00000000-0002-0000-0000-000000000000}">
      <formula1>$A$16:$A$39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headerFooter differentFirst="1">
    <oddFooter>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749992370372631"/>
    <pageSetUpPr fitToPage="1"/>
  </sheetPr>
  <dimension ref="A1:I497"/>
  <sheetViews>
    <sheetView showGridLines="0" workbookViewId="0">
      <pane xSplit="5" ySplit="4" topLeftCell="F5" activePane="bottomRight" state="frozen"/>
      <selection pane="topRight" activeCell="A9" sqref="A9"/>
      <selection pane="bottomLeft" activeCell="A9" sqref="A9"/>
      <selection pane="bottomRight" activeCell="H8" sqref="H8"/>
    </sheetView>
  </sheetViews>
  <sheetFormatPr defaultColWidth="9.109375" defaultRowHeight="13.2" x14ac:dyDescent="0.25"/>
  <cols>
    <col min="1" max="1" width="4" style="123" customWidth="1"/>
    <col min="2" max="2" width="7.5546875" style="33" customWidth="1"/>
    <col min="3" max="3" width="15.44140625" style="123" customWidth="1"/>
    <col min="4" max="4" width="23.5546875" style="33" customWidth="1"/>
    <col min="5" max="5" width="14.5546875" style="124" customWidth="1"/>
    <col min="6" max="6" width="44.109375" style="33" customWidth="1"/>
    <col min="7" max="7" width="25.44140625" style="124" customWidth="1"/>
    <col min="8" max="8" width="23.88671875" style="33" customWidth="1"/>
    <col min="9" max="9" width="15.6640625" style="123" hidden="1" customWidth="1"/>
    <col min="10" max="16384" width="9.109375" style="123"/>
  </cols>
  <sheetData>
    <row r="1" spans="1:9" ht="15.6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</row>
    <row r="2" spans="1:9" ht="15.6" x14ac:dyDescent="0.25">
      <c r="A2" s="429" t="str">
        <f>Capa!A3</f>
        <v>3º Relatório Gerencial Financeiro</v>
      </c>
      <c r="B2" s="429"/>
      <c r="C2" s="429"/>
      <c r="D2" s="429"/>
      <c r="E2" s="429"/>
      <c r="F2" s="429"/>
      <c r="G2" s="429"/>
      <c r="H2" s="429"/>
    </row>
    <row r="3" spans="1:9" ht="13.8" x14ac:dyDescent="0.25">
      <c r="A3" s="440" t="s">
        <v>379</v>
      </c>
      <c r="B3" s="440"/>
      <c r="C3" s="440"/>
      <c r="D3" s="440"/>
      <c r="E3" s="440"/>
      <c r="F3" s="440"/>
      <c r="G3" s="440"/>
      <c r="H3" s="440"/>
    </row>
    <row r="4" spans="1:9" ht="36" customHeight="1" x14ac:dyDescent="0.25">
      <c r="A4" s="345" t="s">
        <v>380</v>
      </c>
      <c r="B4" s="346" t="s">
        <v>381</v>
      </c>
      <c r="C4" s="346" t="s">
        <v>382</v>
      </c>
      <c r="D4" s="346" t="s">
        <v>362</v>
      </c>
      <c r="E4" s="347" t="s">
        <v>117</v>
      </c>
      <c r="F4" s="348" t="s">
        <v>383</v>
      </c>
      <c r="G4" s="349" t="s">
        <v>384</v>
      </c>
      <c r="H4" s="346" t="s">
        <v>385</v>
      </c>
      <c r="I4" s="340" t="s">
        <v>386</v>
      </c>
    </row>
    <row r="5" spans="1:9" ht="22.8" x14ac:dyDescent="0.25">
      <c r="A5" s="341">
        <v>1</v>
      </c>
      <c r="B5" s="342">
        <v>45536</v>
      </c>
      <c r="C5" s="343" t="s">
        <v>85</v>
      </c>
      <c r="D5" s="338" t="s">
        <v>87</v>
      </c>
      <c r="E5" s="344">
        <v>17752.490000000002</v>
      </c>
      <c r="F5" s="357" t="s">
        <v>640</v>
      </c>
      <c r="G5" s="351" t="s">
        <v>108</v>
      </c>
      <c r="H5" s="350" t="s">
        <v>387</v>
      </c>
      <c r="I5" s="337"/>
    </row>
    <row r="6" spans="1:9" x14ac:dyDescent="0.25">
      <c r="A6" s="341">
        <v>2</v>
      </c>
      <c r="B6" s="183">
        <v>45536</v>
      </c>
      <c r="C6" s="184" t="s">
        <v>96</v>
      </c>
      <c r="D6" s="181" t="s">
        <v>214</v>
      </c>
      <c r="E6" s="186">
        <v>2750</v>
      </c>
      <c r="F6" s="357" t="s">
        <v>641</v>
      </c>
      <c r="G6" s="353" t="s">
        <v>109</v>
      </c>
      <c r="H6" s="350" t="s">
        <v>388</v>
      </c>
      <c r="I6" s="337"/>
    </row>
    <row r="7" spans="1:9" x14ac:dyDescent="0.25">
      <c r="A7" s="341">
        <v>3</v>
      </c>
      <c r="B7" s="183">
        <v>45536</v>
      </c>
      <c r="C7" s="184" t="s">
        <v>96</v>
      </c>
      <c r="D7" s="181" t="s">
        <v>194</v>
      </c>
      <c r="E7" s="186">
        <v>1600</v>
      </c>
      <c r="F7" s="357" t="s">
        <v>642</v>
      </c>
      <c r="G7" s="353" t="s">
        <v>109</v>
      </c>
      <c r="H7" s="350" t="s">
        <v>654</v>
      </c>
      <c r="I7" s="337"/>
    </row>
    <row r="8" spans="1:9" ht="22.8" x14ac:dyDescent="0.25">
      <c r="A8" s="341">
        <v>4</v>
      </c>
      <c r="B8" s="183">
        <v>45536</v>
      </c>
      <c r="C8" s="184" t="s">
        <v>85</v>
      </c>
      <c r="D8" s="181" t="s">
        <v>165</v>
      </c>
      <c r="E8" s="186">
        <v>443.4</v>
      </c>
      <c r="F8" s="357" t="s">
        <v>643</v>
      </c>
      <c r="G8" s="353" t="s">
        <v>108</v>
      </c>
      <c r="H8" s="350" t="s">
        <v>389</v>
      </c>
      <c r="I8" s="337"/>
    </row>
    <row r="9" spans="1:9" ht="22.8" x14ac:dyDescent="0.25">
      <c r="A9" s="341">
        <v>5</v>
      </c>
      <c r="B9" s="183">
        <v>45536</v>
      </c>
      <c r="C9" s="184" t="s">
        <v>96</v>
      </c>
      <c r="D9" s="181" t="s">
        <v>262</v>
      </c>
      <c r="E9" s="185">
        <v>70.09</v>
      </c>
      <c r="F9" s="357" t="s">
        <v>644</v>
      </c>
      <c r="G9" s="352" t="s">
        <v>112</v>
      </c>
      <c r="H9" s="350" t="s">
        <v>390</v>
      </c>
      <c r="I9" s="337"/>
    </row>
    <row r="10" spans="1:9" ht="22.8" x14ac:dyDescent="0.25">
      <c r="A10" s="341">
        <v>6</v>
      </c>
      <c r="B10" s="183">
        <v>45536</v>
      </c>
      <c r="C10" s="184" t="s">
        <v>85</v>
      </c>
      <c r="D10" s="181" t="s">
        <v>153</v>
      </c>
      <c r="E10" s="186">
        <v>1420</v>
      </c>
      <c r="F10" s="357" t="s">
        <v>645</v>
      </c>
      <c r="G10" s="352" t="s">
        <v>108</v>
      </c>
      <c r="H10" s="350" t="s">
        <v>391</v>
      </c>
      <c r="I10" s="337"/>
    </row>
    <row r="11" spans="1:9" ht="22.8" x14ac:dyDescent="0.25">
      <c r="A11" s="341">
        <v>7</v>
      </c>
      <c r="B11" s="183">
        <v>45536</v>
      </c>
      <c r="C11" s="184" t="s">
        <v>85</v>
      </c>
      <c r="D11" s="181" t="s">
        <v>151</v>
      </c>
      <c r="E11" s="185">
        <v>177.5</v>
      </c>
      <c r="F11" s="357" t="s">
        <v>646</v>
      </c>
      <c r="G11" s="352" t="s">
        <v>108</v>
      </c>
      <c r="H11" s="350" t="s">
        <v>392</v>
      </c>
      <c r="I11" s="337"/>
    </row>
    <row r="12" spans="1:9" ht="22.8" x14ac:dyDescent="0.25">
      <c r="A12" s="341">
        <v>8</v>
      </c>
      <c r="B12" s="183">
        <v>45536</v>
      </c>
      <c r="C12" s="184" t="s">
        <v>85</v>
      </c>
      <c r="D12" s="181" t="s">
        <v>149</v>
      </c>
      <c r="E12" s="186">
        <v>4526.25</v>
      </c>
      <c r="F12" s="357" t="s">
        <v>647</v>
      </c>
      <c r="G12" s="352" t="s">
        <v>108</v>
      </c>
      <c r="H12" s="350" t="s">
        <v>393</v>
      </c>
      <c r="I12" s="337"/>
    </row>
    <row r="13" spans="1:9" x14ac:dyDescent="0.25">
      <c r="A13" s="341">
        <v>9</v>
      </c>
      <c r="B13" s="183"/>
      <c r="C13" s="184"/>
      <c r="D13" s="181"/>
      <c r="E13" s="186"/>
      <c r="F13" s="360"/>
      <c r="G13" s="352"/>
      <c r="H13" s="350"/>
      <c r="I13" s="337"/>
    </row>
    <row r="14" spans="1:9" x14ac:dyDescent="0.25">
      <c r="A14" s="341">
        <v>10</v>
      </c>
      <c r="B14" s="183"/>
      <c r="C14" s="184"/>
      <c r="D14" s="181"/>
      <c r="E14" s="185"/>
      <c r="F14" s="359"/>
      <c r="G14" s="352"/>
      <c r="H14" s="350"/>
      <c r="I14" s="337"/>
    </row>
    <row r="15" spans="1:9" x14ac:dyDescent="0.25">
      <c r="A15" s="341">
        <v>11</v>
      </c>
      <c r="B15" s="183"/>
      <c r="C15" s="184"/>
      <c r="D15" s="181"/>
      <c r="E15" s="186"/>
      <c r="F15" s="357"/>
      <c r="G15" s="353"/>
      <c r="H15" s="350"/>
      <c r="I15" s="337"/>
    </row>
    <row r="16" spans="1:9" x14ac:dyDescent="0.25">
      <c r="A16" s="341">
        <v>12</v>
      </c>
      <c r="B16" s="183"/>
      <c r="C16" s="184"/>
      <c r="D16" s="181"/>
      <c r="E16" s="186"/>
      <c r="F16" s="357"/>
      <c r="G16" s="353"/>
      <c r="H16" s="350"/>
      <c r="I16" s="337"/>
    </row>
    <row r="17" spans="1:9" hidden="1" x14ac:dyDescent="0.25">
      <c r="A17" s="341">
        <v>13</v>
      </c>
      <c r="B17" s="183"/>
      <c r="C17" s="184"/>
      <c r="D17" s="181"/>
      <c r="E17" s="185"/>
      <c r="F17" s="357"/>
      <c r="G17" s="352"/>
      <c r="H17" s="350"/>
      <c r="I17" s="337"/>
    </row>
    <row r="18" spans="1:9" hidden="1" x14ac:dyDescent="0.25">
      <c r="A18" s="341">
        <v>14</v>
      </c>
      <c r="B18" s="183"/>
      <c r="C18" s="184"/>
      <c r="D18" s="181"/>
      <c r="E18" s="185"/>
      <c r="F18" s="359"/>
      <c r="G18" s="352"/>
      <c r="H18" s="350"/>
      <c r="I18" s="337"/>
    </row>
    <row r="19" spans="1:9" hidden="1" x14ac:dyDescent="0.25">
      <c r="A19" s="341">
        <v>15</v>
      </c>
      <c r="B19" s="183"/>
      <c r="C19" s="184"/>
      <c r="D19" s="181"/>
      <c r="E19" s="186"/>
      <c r="F19" s="357"/>
      <c r="G19" s="352"/>
      <c r="H19" s="350"/>
      <c r="I19" s="337"/>
    </row>
    <row r="20" spans="1:9" hidden="1" x14ac:dyDescent="0.25">
      <c r="A20" s="341">
        <v>16</v>
      </c>
      <c r="B20" s="183"/>
      <c r="C20" s="184"/>
      <c r="D20" s="181"/>
      <c r="E20" s="185"/>
      <c r="F20" s="357"/>
      <c r="G20" s="352"/>
      <c r="H20" s="350"/>
      <c r="I20" s="337"/>
    </row>
    <row r="21" spans="1:9" hidden="1" x14ac:dyDescent="0.25">
      <c r="A21" s="341">
        <v>17</v>
      </c>
      <c r="B21" s="183"/>
      <c r="C21" s="184"/>
      <c r="D21" s="181"/>
      <c r="E21" s="185"/>
      <c r="F21" s="357"/>
      <c r="G21" s="352"/>
      <c r="H21" s="350"/>
      <c r="I21" s="337"/>
    </row>
    <row r="22" spans="1:9" hidden="1" x14ac:dyDescent="0.25">
      <c r="A22" s="341">
        <v>18</v>
      </c>
      <c r="B22" s="183"/>
      <c r="C22" s="184"/>
      <c r="D22" s="181"/>
      <c r="E22" s="185"/>
      <c r="F22" s="357"/>
      <c r="G22" s="352"/>
      <c r="H22" s="350"/>
      <c r="I22" s="337"/>
    </row>
    <row r="23" spans="1:9" hidden="1" x14ac:dyDescent="0.25">
      <c r="A23" s="341">
        <v>19</v>
      </c>
      <c r="B23" s="183"/>
      <c r="C23" s="184"/>
      <c r="D23" s="181"/>
      <c r="E23" s="185"/>
      <c r="F23" s="361"/>
      <c r="G23" s="352"/>
      <c r="H23" s="350"/>
      <c r="I23" s="337"/>
    </row>
    <row r="24" spans="1:9" hidden="1" x14ac:dyDescent="0.25">
      <c r="A24" s="341">
        <v>20</v>
      </c>
      <c r="B24" s="183"/>
      <c r="C24" s="184"/>
      <c r="D24" s="181"/>
      <c r="E24" s="185"/>
      <c r="F24" s="361"/>
      <c r="G24" s="352"/>
      <c r="H24" s="350"/>
      <c r="I24" s="337"/>
    </row>
    <row r="25" spans="1:9" hidden="1" x14ac:dyDescent="0.25">
      <c r="A25" s="341">
        <v>21</v>
      </c>
      <c r="B25" s="183"/>
      <c r="C25" s="184"/>
      <c r="D25" s="181"/>
      <c r="E25" s="185"/>
      <c r="F25" s="357"/>
      <c r="G25" s="352"/>
      <c r="H25" s="350"/>
      <c r="I25" s="337"/>
    </row>
    <row r="26" spans="1:9" hidden="1" x14ac:dyDescent="0.25">
      <c r="A26" s="341">
        <v>22</v>
      </c>
      <c r="B26" s="183"/>
      <c r="C26" s="184"/>
      <c r="D26" s="181"/>
      <c r="E26" s="185"/>
      <c r="F26" s="357"/>
      <c r="G26" s="352"/>
      <c r="H26" s="350"/>
      <c r="I26" s="337"/>
    </row>
    <row r="27" spans="1:9" hidden="1" x14ac:dyDescent="0.25">
      <c r="A27" s="341">
        <v>23</v>
      </c>
      <c r="B27" s="183"/>
      <c r="C27" s="184"/>
      <c r="D27" s="181"/>
      <c r="E27" s="188"/>
      <c r="F27" s="360"/>
      <c r="G27" s="356"/>
      <c r="H27" s="350"/>
      <c r="I27" s="337"/>
    </row>
    <row r="28" spans="1:9" hidden="1" x14ac:dyDescent="0.25">
      <c r="A28" s="341">
        <v>24</v>
      </c>
      <c r="B28" s="183"/>
      <c r="C28" s="184"/>
      <c r="D28" s="181"/>
      <c r="E28" s="185"/>
      <c r="F28" s="357"/>
      <c r="G28" s="352"/>
      <c r="H28" s="350"/>
      <c r="I28" s="337"/>
    </row>
    <row r="29" spans="1:9" hidden="1" x14ac:dyDescent="0.25">
      <c r="A29" s="341">
        <v>25</v>
      </c>
      <c r="B29" s="183"/>
      <c r="C29" s="184"/>
      <c r="D29" s="181"/>
      <c r="E29" s="186"/>
      <c r="F29" s="357"/>
      <c r="G29" s="352"/>
      <c r="H29" s="350"/>
      <c r="I29" s="337"/>
    </row>
    <row r="30" spans="1:9" hidden="1" x14ac:dyDescent="0.25">
      <c r="A30" s="341">
        <v>26</v>
      </c>
      <c r="B30" s="183"/>
      <c r="C30" s="184"/>
      <c r="D30" s="181"/>
      <c r="E30" s="186"/>
      <c r="F30" s="357"/>
      <c r="G30" s="353"/>
      <c r="H30" s="350"/>
      <c r="I30" s="337"/>
    </row>
    <row r="31" spans="1:9" hidden="1" x14ac:dyDescent="0.25">
      <c r="A31" s="341">
        <v>27</v>
      </c>
      <c r="B31" s="183"/>
      <c r="C31" s="184"/>
      <c r="D31" s="181"/>
      <c r="E31" s="186"/>
      <c r="F31" s="357"/>
      <c r="G31" s="353"/>
      <c r="H31" s="350"/>
      <c r="I31" s="337"/>
    </row>
    <row r="32" spans="1:9" hidden="1" x14ac:dyDescent="0.25">
      <c r="A32" s="341">
        <v>28</v>
      </c>
      <c r="B32" s="183"/>
      <c r="C32" s="184"/>
      <c r="D32" s="181"/>
      <c r="E32" s="186"/>
      <c r="F32" s="359"/>
      <c r="G32" s="353"/>
      <c r="H32" s="350"/>
      <c r="I32" s="337"/>
    </row>
    <row r="33" spans="1:9" hidden="1" x14ac:dyDescent="0.25">
      <c r="A33" s="341">
        <v>29</v>
      </c>
      <c r="B33" s="183"/>
      <c r="C33" s="184"/>
      <c r="D33" s="181"/>
      <c r="E33" s="188"/>
      <c r="F33" s="360"/>
      <c r="G33" s="356"/>
      <c r="H33" s="350"/>
      <c r="I33" s="337"/>
    </row>
    <row r="34" spans="1:9" hidden="1" x14ac:dyDescent="0.25">
      <c r="A34" s="341">
        <v>30</v>
      </c>
      <c r="B34" s="183"/>
      <c r="C34" s="184"/>
      <c r="D34" s="181"/>
      <c r="E34" s="188"/>
      <c r="F34" s="360"/>
      <c r="G34" s="356"/>
      <c r="H34" s="350"/>
      <c r="I34" s="337"/>
    </row>
    <row r="35" spans="1:9" hidden="1" x14ac:dyDescent="0.25">
      <c r="A35" s="341">
        <v>31</v>
      </c>
      <c r="B35" s="183"/>
      <c r="C35" s="184"/>
      <c r="D35" s="181"/>
      <c r="E35" s="188"/>
      <c r="F35" s="360"/>
      <c r="G35" s="356"/>
      <c r="H35" s="350"/>
      <c r="I35" s="337"/>
    </row>
    <row r="36" spans="1:9" hidden="1" x14ac:dyDescent="0.25">
      <c r="A36" s="341">
        <v>32</v>
      </c>
      <c r="B36" s="183"/>
      <c r="C36" s="184"/>
      <c r="D36" s="181"/>
      <c r="E36" s="188"/>
      <c r="F36" s="360"/>
      <c r="G36" s="356"/>
      <c r="H36" s="350"/>
      <c r="I36" s="337"/>
    </row>
    <row r="37" spans="1:9" hidden="1" x14ac:dyDescent="0.25">
      <c r="A37" s="341">
        <v>33</v>
      </c>
      <c r="B37" s="183"/>
      <c r="C37" s="184"/>
      <c r="D37" s="181"/>
      <c r="E37" s="188"/>
      <c r="F37" s="360"/>
      <c r="G37" s="356"/>
      <c r="H37" s="350"/>
      <c r="I37" s="337"/>
    </row>
    <row r="38" spans="1:9" hidden="1" x14ac:dyDescent="0.25">
      <c r="A38" s="341">
        <v>34</v>
      </c>
      <c r="B38" s="183"/>
      <c r="C38" s="184"/>
      <c r="D38" s="181"/>
      <c r="E38" s="185"/>
      <c r="F38" s="359"/>
      <c r="G38" s="352"/>
      <c r="H38" s="350"/>
      <c r="I38" s="337"/>
    </row>
    <row r="39" spans="1:9" hidden="1" x14ac:dyDescent="0.25">
      <c r="A39" s="341">
        <v>35</v>
      </c>
      <c r="B39" s="183"/>
      <c r="C39" s="184"/>
      <c r="D39" s="181"/>
      <c r="E39" s="185"/>
      <c r="F39" s="359"/>
      <c r="G39" s="352"/>
      <c r="H39" s="350"/>
      <c r="I39" s="337"/>
    </row>
    <row r="40" spans="1:9" hidden="1" x14ac:dyDescent="0.25">
      <c r="A40" s="341">
        <v>36</v>
      </c>
      <c r="B40" s="183"/>
      <c r="C40" s="184"/>
      <c r="D40" s="181"/>
      <c r="E40" s="188"/>
      <c r="F40" s="360"/>
      <c r="G40" s="356"/>
      <c r="H40" s="350"/>
      <c r="I40" s="337"/>
    </row>
    <row r="41" spans="1:9" hidden="1" x14ac:dyDescent="0.25">
      <c r="A41" s="341">
        <v>37</v>
      </c>
      <c r="B41" s="183"/>
      <c r="C41" s="184"/>
      <c r="D41" s="181"/>
      <c r="E41" s="185"/>
      <c r="F41" s="359"/>
      <c r="G41" s="352"/>
      <c r="H41" s="350"/>
      <c r="I41" s="337"/>
    </row>
    <row r="42" spans="1:9" hidden="1" x14ac:dyDescent="0.25">
      <c r="A42" s="341">
        <v>38</v>
      </c>
      <c r="B42" s="183"/>
      <c r="C42" s="184"/>
      <c r="D42" s="181"/>
      <c r="E42" s="185"/>
      <c r="F42" s="359"/>
      <c r="G42" s="352"/>
      <c r="H42" s="350"/>
      <c r="I42" s="337"/>
    </row>
    <row r="43" spans="1:9" hidden="1" x14ac:dyDescent="0.25">
      <c r="A43" s="341">
        <v>39</v>
      </c>
      <c r="B43" s="183"/>
      <c r="C43" s="184"/>
      <c r="D43" s="181"/>
      <c r="E43" s="185"/>
      <c r="F43" s="359"/>
      <c r="G43" s="352"/>
      <c r="H43" s="350"/>
      <c r="I43" s="337"/>
    </row>
    <row r="44" spans="1:9" hidden="1" x14ac:dyDescent="0.25">
      <c r="A44" s="341">
        <v>40</v>
      </c>
      <c r="B44" s="183"/>
      <c r="C44" s="184"/>
      <c r="D44" s="181"/>
      <c r="E44" s="185"/>
      <c r="F44" s="359"/>
      <c r="G44" s="352"/>
      <c r="H44" s="350"/>
      <c r="I44" s="337"/>
    </row>
    <row r="45" spans="1:9" hidden="1" x14ac:dyDescent="0.25">
      <c r="A45" s="341">
        <v>41</v>
      </c>
      <c r="B45" s="183"/>
      <c r="C45" s="184"/>
      <c r="D45" s="181"/>
      <c r="E45" s="185"/>
      <c r="F45" s="359"/>
      <c r="G45" s="352"/>
      <c r="H45" s="350"/>
      <c r="I45" s="337"/>
    </row>
    <row r="46" spans="1:9" hidden="1" x14ac:dyDescent="0.25">
      <c r="A46" s="341">
        <v>42</v>
      </c>
      <c r="B46" s="183"/>
      <c r="C46" s="184"/>
      <c r="D46" s="181"/>
      <c r="E46" s="185"/>
      <c r="F46" s="359"/>
      <c r="G46" s="352"/>
      <c r="H46" s="350"/>
      <c r="I46" s="337"/>
    </row>
    <row r="47" spans="1:9" hidden="1" x14ac:dyDescent="0.25">
      <c r="A47" s="341">
        <v>43</v>
      </c>
      <c r="B47" s="183"/>
      <c r="C47" s="184"/>
      <c r="D47" s="181"/>
      <c r="E47" s="185"/>
      <c r="F47" s="359"/>
      <c r="G47" s="352"/>
      <c r="H47" s="350"/>
      <c r="I47" s="337"/>
    </row>
    <row r="48" spans="1:9" hidden="1" x14ac:dyDescent="0.25">
      <c r="A48" s="341">
        <v>44</v>
      </c>
      <c r="B48" s="183"/>
      <c r="C48" s="184"/>
      <c r="D48" s="181"/>
      <c r="E48" s="185"/>
      <c r="F48" s="359"/>
      <c r="G48" s="352"/>
      <c r="H48" s="350"/>
      <c r="I48" s="337"/>
    </row>
    <row r="49" spans="1:9" hidden="1" x14ac:dyDescent="0.25">
      <c r="A49" s="341">
        <v>45</v>
      </c>
      <c r="B49" s="183"/>
      <c r="C49" s="184"/>
      <c r="D49" s="181"/>
      <c r="E49" s="185"/>
      <c r="F49" s="359"/>
      <c r="G49" s="352"/>
      <c r="H49" s="350"/>
      <c r="I49" s="337"/>
    </row>
    <row r="50" spans="1:9" hidden="1" x14ac:dyDescent="0.25">
      <c r="A50" s="341">
        <v>46</v>
      </c>
      <c r="B50" s="183"/>
      <c r="C50" s="184"/>
      <c r="D50" s="181"/>
      <c r="E50" s="185"/>
      <c r="F50" s="359"/>
      <c r="G50" s="352"/>
      <c r="H50" s="350"/>
      <c r="I50" s="337"/>
    </row>
    <row r="51" spans="1:9" hidden="1" x14ac:dyDescent="0.25">
      <c r="A51" s="341">
        <v>47</v>
      </c>
      <c r="B51" s="183"/>
      <c r="C51" s="184"/>
      <c r="D51" s="181"/>
      <c r="E51" s="185"/>
      <c r="F51" s="359"/>
      <c r="G51" s="352"/>
      <c r="H51" s="350"/>
      <c r="I51" s="337"/>
    </row>
    <row r="52" spans="1:9" hidden="1" x14ac:dyDescent="0.25">
      <c r="A52" s="341">
        <v>48</v>
      </c>
      <c r="B52" s="183"/>
      <c r="C52" s="184"/>
      <c r="D52" s="181"/>
      <c r="E52" s="185"/>
      <c r="F52" s="359"/>
      <c r="G52" s="352"/>
      <c r="H52" s="350"/>
      <c r="I52" s="337"/>
    </row>
    <row r="53" spans="1:9" hidden="1" x14ac:dyDescent="0.25">
      <c r="A53" s="341">
        <v>49</v>
      </c>
      <c r="B53" s="183"/>
      <c r="C53" s="184"/>
      <c r="D53" s="181"/>
      <c r="E53" s="185"/>
      <c r="F53" s="359"/>
      <c r="G53" s="352"/>
      <c r="H53" s="350"/>
      <c r="I53" s="337"/>
    </row>
    <row r="54" spans="1:9" hidden="1" x14ac:dyDescent="0.25">
      <c r="A54" s="341">
        <v>50</v>
      </c>
      <c r="B54" s="183"/>
      <c r="C54" s="184"/>
      <c r="D54" s="181"/>
      <c r="E54" s="185"/>
      <c r="F54" s="359"/>
      <c r="G54" s="352"/>
      <c r="H54" s="350"/>
      <c r="I54" s="337"/>
    </row>
    <row r="55" spans="1:9" hidden="1" x14ac:dyDescent="0.25">
      <c r="A55" s="341">
        <v>51</v>
      </c>
      <c r="B55" s="183"/>
      <c r="C55" s="184"/>
      <c r="D55" s="181"/>
      <c r="E55" s="185"/>
      <c r="F55" s="359"/>
      <c r="G55" s="352"/>
      <c r="H55" s="350"/>
      <c r="I55" s="337"/>
    </row>
    <row r="56" spans="1:9" hidden="1" x14ac:dyDescent="0.25">
      <c r="A56" s="341">
        <v>52</v>
      </c>
      <c r="B56" s="183"/>
      <c r="C56" s="184"/>
      <c r="D56" s="181"/>
      <c r="E56" s="185"/>
      <c r="F56" s="359"/>
      <c r="G56" s="352"/>
      <c r="H56" s="350"/>
      <c r="I56" s="337"/>
    </row>
    <row r="57" spans="1:9" hidden="1" x14ac:dyDescent="0.25">
      <c r="A57" s="341">
        <v>53</v>
      </c>
      <c r="B57" s="183"/>
      <c r="C57" s="184"/>
      <c r="D57" s="181"/>
      <c r="E57" s="185"/>
      <c r="F57" s="359"/>
      <c r="G57" s="352"/>
      <c r="H57" s="350"/>
      <c r="I57" s="337"/>
    </row>
    <row r="58" spans="1:9" hidden="1" x14ac:dyDescent="0.25">
      <c r="A58" s="341">
        <v>54</v>
      </c>
      <c r="B58" s="183"/>
      <c r="C58" s="184"/>
      <c r="D58" s="181"/>
      <c r="E58" s="185"/>
      <c r="F58" s="359"/>
      <c r="G58" s="352"/>
      <c r="H58" s="350"/>
      <c r="I58" s="337"/>
    </row>
    <row r="59" spans="1:9" hidden="1" x14ac:dyDescent="0.25">
      <c r="A59" s="341">
        <v>55</v>
      </c>
      <c r="B59" s="183"/>
      <c r="C59" s="184"/>
      <c r="D59" s="181"/>
      <c r="E59" s="185"/>
      <c r="F59" s="359"/>
      <c r="G59" s="352"/>
      <c r="H59" s="350"/>
      <c r="I59" s="337"/>
    </row>
    <row r="60" spans="1:9" hidden="1" x14ac:dyDescent="0.25">
      <c r="A60" s="341">
        <v>56</v>
      </c>
      <c r="B60" s="183"/>
      <c r="C60" s="184"/>
      <c r="D60" s="181"/>
      <c r="E60" s="185"/>
      <c r="F60" s="359"/>
      <c r="G60" s="352"/>
      <c r="H60" s="350"/>
      <c r="I60" s="337"/>
    </row>
    <row r="61" spans="1:9" hidden="1" x14ac:dyDescent="0.25">
      <c r="A61" s="341">
        <v>57</v>
      </c>
      <c r="B61" s="183"/>
      <c r="C61" s="184"/>
      <c r="D61" s="181"/>
      <c r="E61" s="185"/>
      <c r="F61" s="359"/>
      <c r="G61" s="352"/>
      <c r="H61" s="350"/>
      <c r="I61" s="337"/>
    </row>
    <row r="62" spans="1:9" hidden="1" x14ac:dyDescent="0.25">
      <c r="A62" s="341">
        <v>58</v>
      </c>
      <c r="B62" s="183"/>
      <c r="C62" s="184"/>
      <c r="D62" s="181"/>
      <c r="E62" s="185"/>
      <c r="F62" s="359"/>
      <c r="G62" s="352"/>
      <c r="H62" s="350"/>
      <c r="I62" s="337"/>
    </row>
    <row r="63" spans="1:9" hidden="1" x14ac:dyDescent="0.25">
      <c r="A63" s="341">
        <v>59</v>
      </c>
      <c r="B63" s="183"/>
      <c r="C63" s="184"/>
      <c r="D63" s="181"/>
      <c r="E63" s="185"/>
      <c r="F63" s="359"/>
      <c r="G63" s="352"/>
      <c r="H63" s="350"/>
      <c r="I63" s="337"/>
    </row>
    <row r="64" spans="1:9" hidden="1" x14ac:dyDescent="0.25">
      <c r="A64" s="341">
        <v>60</v>
      </c>
      <c r="B64" s="183"/>
      <c r="C64" s="184"/>
      <c r="D64" s="181"/>
      <c r="E64" s="185"/>
      <c r="F64" s="359"/>
      <c r="G64" s="352"/>
      <c r="H64" s="350"/>
      <c r="I64" s="337"/>
    </row>
    <row r="65" spans="1:9" hidden="1" x14ac:dyDescent="0.25">
      <c r="A65" s="341">
        <v>61</v>
      </c>
      <c r="B65" s="183"/>
      <c r="C65" s="184"/>
      <c r="D65" s="181"/>
      <c r="E65" s="185"/>
      <c r="F65" s="359"/>
      <c r="G65" s="352"/>
      <c r="H65" s="350"/>
      <c r="I65" s="337"/>
    </row>
    <row r="66" spans="1:9" hidden="1" x14ac:dyDescent="0.25">
      <c r="A66" s="341">
        <v>62</v>
      </c>
      <c r="B66" s="183"/>
      <c r="C66" s="184"/>
      <c r="D66" s="181"/>
      <c r="E66" s="185"/>
      <c r="F66" s="359"/>
      <c r="G66" s="352"/>
      <c r="H66" s="350"/>
      <c r="I66" s="337"/>
    </row>
    <row r="67" spans="1:9" hidden="1" x14ac:dyDescent="0.25">
      <c r="A67" s="341">
        <v>63</v>
      </c>
      <c r="B67" s="183"/>
      <c r="C67" s="184"/>
      <c r="D67" s="181"/>
      <c r="E67" s="185"/>
      <c r="F67" s="359"/>
      <c r="G67" s="352"/>
      <c r="H67" s="350"/>
      <c r="I67" s="337"/>
    </row>
    <row r="68" spans="1:9" hidden="1" x14ac:dyDescent="0.25">
      <c r="A68" s="341">
        <v>64</v>
      </c>
      <c r="B68" s="183"/>
      <c r="C68" s="184"/>
      <c r="D68" s="181"/>
      <c r="E68" s="185"/>
      <c r="F68" s="359"/>
      <c r="G68" s="352"/>
      <c r="H68" s="350"/>
      <c r="I68" s="337"/>
    </row>
    <row r="69" spans="1:9" hidden="1" x14ac:dyDescent="0.25">
      <c r="A69" s="341">
        <v>65</v>
      </c>
      <c r="B69" s="183"/>
      <c r="C69" s="184"/>
      <c r="D69" s="181"/>
      <c r="E69" s="185"/>
      <c r="F69" s="359"/>
      <c r="G69" s="352"/>
      <c r="H69" s="350"/>
      <c r="I69" s="337"/>
    </row>
    <row r="70" spans="1:9" hidden="1" x14ac:dyDescent="0.25">
      <c r="A70" s="341">
        <v>66</v>
      </c>
      <c r="B70" s="183"/>
      <c r="C70" s="184"/>
      <c r="D70" s="181"/>
      <c r="E70" s="185"/>
      <c r="F70" s="359"/>
      <c r="G70" s="352"/>
      <c r="H70" s="350"/>
      <c r="I70" s="337"/>
    </row>
    <row r="71" spans="1:9" hidden="1" x14ac:dyDescent="0.25">
      <c r="A71" s="341">
        <v>67</v>
      </c>
      <c r="B71" s="183"/>
      <c r="C71" s="184"/>
      <c r="D71" s="181"/>
      <c r="E71" s="185"/>
      <c r="F71" s="359"/>
      <c r="G71" s="352"/>
      <c r="H71" s="350"/>
      <c r="I71" s="337"/>
    </row>
    <row r="72" spans="1:9" hidden="1" x14ac:dyDescent="0.25">
      <c r="A72" s="341">
        <v>68</v>
      </c>
      <c r="B72" s="183"/>
      <c r="C72" s="184"/>
      <c r="D72" s="181"/>
      <c r="E72" s="185"/>
      <c r="F72" s="359"/>
      <c r="G72" s="352"/>
      <c r="H72" s="350"/>
      <c r="I72" s="337"/>
    </row>
    <row r="73" spans="1:9" hidden="1" x14ac:dyDescent="0.25">
      <c r="A73" s="341">
        <v>69</v>
      </c>
      <c r="B73" s="183"/>
      <c r="C73" s="184"/>
      <c r="D73" s="181"/>
      <c r="E73" s="185"/>
      <c r="F73" s="359"/>
      <c r="G73" s="352"/>
      <c r="H73" s="350"/>
      <c r="I73" s="337"/>
    </row>
    <row r="74" spans="1:9" hidden="1" x14ac:dyDescent="0.25">
      <c r="A74" s="341">
        <v>70</v>
      </c>
      <c r="B74" s="183"/>
      <c r="C74" s="184"/>
      <c r="D74" s="181"/>
      <c r="E74" s="185"/>
      <c r="F74" s="359"/>
      <c r="G74" s="352"/>
      <c r="H74" s="350"/>
      <c r="I74" s="337"/>
    </row>
    <row r="75" spans="1:9" hidden="1" x14ac:dyDescent="0.25">
      <c r="A75" s="341">
        <v>71</v>
      </c>
      <c r="B75" s="183"/>
      <c r="C75" s="184"/>
      <c r="D75" s="181"/>
      <c r="E75" s="185"/>
      <c r="F75" s="359"/>
      <c r="G75" s="352"/>
      <c r="H75" s="350"/>
      <c r="I75" s="337"/>
    </row>
    <row r="76" spans="1:9" hidden="1" x14ac:dyDescent="0.25">
      <c r="A76" s="341">
        <v>72</v>
      </c>
      <c r="B76" s="183"/>
      <c r="C76" s="184"/>
      <c r="D76" s="181"/>
      <c r="E76" s="185"/>
      <c r="F76" s="359"/>
      <c r="G76" s="352"/>
      <c r="H76" s="350"/>
      <c r="I76" s="337"/>
    </row>
    <row r="77" spans="1:9" hidden="1" x14ac:dyDescent="0.25">
      <c r="A77" s="341">
        <v>73</v>
      </c>
      <c r="B77" s="183"/>
      <c r="C77" s="184"/>
      <c r="D77" s="181"/>
      <c r="E77" s="185"/>
      <c r="F77" s="359"/>
      <c r="G77" s="352"/>
      <c r="H77" s="350"/>
      <c r="I77" s="337"/>
    </row>
    <row r="78" spans="1:9" hidden="1" x14ac:dyDescent="0.25">
      <c r="A78" s="341">
        <v>74</v>
      </c>
      <c r="B78" s="183"/>
      <c r="C78" s="184"/>
      <c r="D78" s="181"/>
      <c r="E78" s="185"/>
      <c r="F78" s="359"/>
      <c r="G78" s="352"/>
      <c r="H78" s="350"/>
      <c r="I78" s="337"/>
    </row>
    <row r="79" spans="1:9" hidden="1" x14ac:dyDescent="0.25">
      <c r="A79" s="341">
        <v>75</v>
      </c>
      <c r="B79" s="183"/>
      <c r="C79" s="184"/>
      <c r="D79" s="181"/>
      <c r="E79" s="185"/>
      <c r="F79" s="359"/>
      <c r="G79" s="352"/>
      <c r="H79" s="350"/>
      <c r="I79" s="337"/>
    </row>
    <row r="80" spans="1:9" hidden="1" x14ac:dyDescent="0.25">
      <c r="A80" s="341">
        <v>76</v>
      </c>
      <c r="B80" s="183"/>
      <c r="C80" s="184"/>
      <c r="D80" s="181"/>
      <c r="E80" s="185"/>
      <c r="F80" s="359"/>
      <c r="G80" s="352"/>
      <c r="H80" s="350"/>
      <c r="I80" s="337"/>
    </row>
    <row r="81" spans="1:9" hidden="1" x14ac:dyDescent="0.25">
      <c r="A81" s="341">
        <v>77</v>
      </c>
      <c r="B81" s="183"/>
      <c r="C81" s="184"/>
      <c r="D81" s="181"/>
      <c r="E81" s="185"/>
      <c r="F81" s="359"/>
      <c r="G81" s="352"/>
      <c r="H81" s="350"/>
      <c r="I81" s="337"/>
    </row>
    <row r="82" spans="1:9" hidden="1" x14ac:dyDescent="0.25">
      <c r="A82" s="341">
        <v>78</v>
      </c>
      <c r="B82" s="183"/>
      <c r="C82" s="184"/>
      <c r="D82" s="181"/>
      <c r="E82" s="185"/>
      <c r="F82" s="359"/>
      <c r="G82" s="352"/>
      <c r="H82" s="350"/>
      <c r="I82" s="337"/>
    </row>
    <row r="83" spans="1:9" hidden="1" x14ac:dyDescent="0.25">
      <c r="A83" s="341">
        <v>79</v>
      </c>
      <c r="B83" s="183"/>
      <c r="C83" s="184"/>
      <c r="D83" s="181"/>
      <c r="E83" s="185"/>
      <c r="F83" s="359"/>
      <c r="G83" s="352"/>
      <c r="H83" s="350"/>
      <c r="I83" s="337"/>
    </row>
    <row r="84" spans="1:9" hidden="1" x14ac:dyDescent="0.25">
      <c r="A84" s="341">
        <v>80</v>
      </c>
      <c r="B84" s="183"/>
      <c r="C84" s="184"/>
      <c r="D84" s="181"/>
      <c r="E84" s="185"/>
      <c r="F84" s="359"/>
      <c r="G84" s="352"/>
      <c r="H84" s="350"/>
      <c r="I84" s="337"/>
    </row>
    <row r="85" spans="1:9" hidden="1" x14ac:dyDescent="0.25">
      <c r="A85" s="341">
        <v>81</v>
      </c>
      <c r="B85" s="183"/>
      <c r="C85" s="184"/>
      <c r="D85" s="181"/>
      <c r="E85" s="185"/>
      <c r="F85" s="359"/>
      <c r="G85" s="352"/>
      <c r="H85" s="350"/>
      <c r="I85" s="337"/>
    </row>
    <row r="86" spans="1:9" hidden="1" x14ac:dyDescent="0.25">
      <c r="A86" s="341">
        <v>82</v>
      </c>
      <c r="B86" s="183"/>
      <c r="C86" s="184"/>
      <c r="D86" s="181"/>
      <c r="E86" s="185"/>
      <c r="F86" s="359"/>
      <c r="G86" s="352"/>
      <c r="H86" s="350"/>
      <c r="I86" s="337"/>
    </row>
    <row r="87" spans="1:9" hidden="1" x14ac:dyDescent="0.25">
      <c r="A87" s="341">
        <v>83</v>
      </c>
      <c r="B87" s="183"/>
      <c r="C87" s="184"/>
      <c r="D87" s="181"/>
      <c r="E87" s="185"/>
      <c r="F87" s="359"/>
      <c r="G87" s="352"/>
      <c r="H87" s="350"/>
      <c r="I87" s="337"/>
    </row>
    <row r="88" spans="1:9" hidden="1" x14ac:dyDescent="0.25">
      <c r="A88" s="341">
        <v>84</v>
      </c>
      <c r="B88" s="183"/>
      <c r="C88" s="184"/>
      <c r="D88" s="181"/>
      <c r="E88" s="185"/>
      <c r="F88" s="359"/>
      <c r="G88" s="352"/>
      <c r="H88" s="350"/>
      <c r="I88" s="337"/>
    </row>
    <row r="89" spans="1:9" hidden="1" x14ac:dyDescent="0.25">
      <c r="A89" s="341">
        <v>85</v>
      </c>
      <c r="B89" s="183"/>
      <c r="C89" s="184"/>
      <c r="D89" s="181"/>
      <c r="E89" s="185"/>
      <c r="F89" s="359"/>
      <c r="G89" s="352"/>
      <c r="H89" s="350"/>
      <c r="I89" s="337"/>
    </row>
    <row r="90" spans="1:9" hidden="1" x14ac:dyDescent="0.25">
      <c r="A90" s="341">
        <v>86</v>
      </c>
      <c r="B90" s="183"/>
      <c r="C90" s="184"/>
      <c r="D90" s="181"/>
      <c r="E90" s="185"/>
      <c r="F90" s="359"/>
      <c r="G90" s="352"/>
      <c r="H90" s="350"/>
      <c r="I90" s="337"/>
    </row>
    <row r="91" spans="1:9" hidden="1" x14ac:dyDescent="0.25">
      <c r="A91" s="341">
        <v>87</v>
      </c>
      <c r="B91" s="183"/>
      <c r="C91" s="184"/>
      <c r="D91" s="181"/>
      <c r="E91" s="185"/>
      <c r="F91" s="359"/>
      <c r="G91" s="352"/>
      <c r="H91" s="350"/>
      <c r="I91" s="337"/>
    </row>
    <row r="92" spans="1:9" hidden="1" x14ac:dyDescent="0.25">
      <c r="A92" s="341">
        <v>88</v>
      </c>
      <c r="B92" s="183"/>
      <c r="C92" s="184"/>
      <c r="D92" s="181"/>
      <c r="E92" s="185"/>
      <c r="F92" s="359"/>
      <c r="G92" s="352"/>
      <c r="H92" s="350"/>
      <c r="I92" s="337"/>
    </row>
    <row r="93" spans="1:9" hidden="1" x14ac:dyDescent="0.25">
      <c r="A93" s="341">
        <v>89</v>
      </c>
      <c r="B93" s="183"/>
      <c r="C93" s="184"/>
      <c r="D93" s="181"/>
      <c r="E93" s="185"/>
      <c r="F93" s="359"/>
      <c r="G93" s="352"/>
      <c r="H93" s="350"/>
      <c r="I93" s="337"/>
    </row>
    <row r="94" spans="1:9" hidden="1" x14ac:dyDescent="0.25">
      <c r="A94" s="341">
        <v>90</v>
      </c>
      <c r="B94" s="183"/>
      <c r="C94" s="184"/>
      <c r="D94" s="181"/>
      <c r="E94" s="185"/>
      <c r="F94" s="359"/>
      <c r="G94" s="352"/>
      <c r="H94" s="350"/>
      <c r="I94" s="337"/>
    </row>
    <row r="95" spans="1:9" hidden="1" x14ac:dyDescent="0.25">
      <c r="A95" s="341">
        <v>91</v>
      </c>
      <c r="B95" s="183"/>
      <c r="C95" s="184"/>
      <c r="D95" s="181"/>
      <c r="E95" s="185"/>
      <c r="F95" s="359"/>
      <c r="G95" s="352"/>
      <c r="H95" s="350"/>
      <c r="I95" s="337"/>
    </row>
    <row r="96" spans="1:9" hidden="1" x14ac:dyDescent="0.25">
      <c r="A96" s="341">
        <v>92</v>
      </c>
      <c r="B96" s="183"/>
      <c r="C96" s="184"/>
      <c r="D96" s="181"/>
      <c r="E96" s="185"/>
      <c r="F96" s="359"/>
      <c r="G96" s="352"/>
      <c r="H96" s="350"/>
      <c r="I96" s="337"/>
    </row>
    <row r="97" spans="1:9" hidden="1" x14ac:dyDescent="0.25">
      <c r="A97" s="341">
        <v>93</v>
      </c>
      <c r="B97" s="183"/>
      <c r="C97" s="184"/>
      <c r="D97" s="181"/>
      <c r="E97" s="185"/>
      <c r="F97" s="359"/>
      <c r="G97" s="352"/>
      <c r="H97" s="350"/>
      <c r="I97" s="337"/>
    </row>
    <row r="98" spans="1:9" hidden="1" x14ac:dyDescent="0.25">
      <c r="A98" s="341">
        <v>94</v>
      </c>
      <c r="B98" s="183"/>
      <c r="C98" s="184"/>
      <c r="D98" s="181"/>
      <c r="E98" s="185"/>
      <c r="F98" s="359"/>
      <c r="G98" s="352"/>
      <c r="H98" s="350"/>
      <c r="I98" s="337"/>
    </row>
    <row r="99" spans="1:9" hidden="1" x14ac:dyDescent="0.25">
      <c r="A99" s="341">
        <v>95</v>
      </c>
      <c r="B99" s="183"/>
      <c r="C99" s="184"/>
      <c r="D99" s="181"/>
      <c r="E99" s="185"/>
      <c r="F99" s="359"/>
      <c r="G99" s="352"/>
      <c r="H99" s="350"/>
      <c r="I99" s="337"/>
    </row>
    <row r="100" spans="1:9" hidden="1" x14ac:dyDescent="0.25">
      <c r="A100" s="341">
        <v>96</v>
      </c>
      <c r="B100" s="183"/>
      <c r="C100" s="184"/>
      <c r="D100" s="181"/>
      <c r="E100" s="185"/>
      <c r="F100" s="359"/>
      <c r="G100" s="352"/>
      <c r="H100" s="350"/>
      <c r="I100" s="337"/>
    </row>
    <row r="101" spans="1:9" hidden="1" x14ac:dyDescent="0.25">
      <c r="A101" s="341">
        <v>97</v>
      </c>
      <c r="B101" s="183"/>
      <c r="C101" s="184"/>
      <c r="D101" s="181"/>
      <c r="E101" s="185"/>
      <c r="F101" s="359"/>
      <c r="G101" s="352"/>
      <c r="H101" s="350"/>
      <c r="I101" s="337"/>
    </row>
    <row r="102" spans="1:9" hidden="1" x14ac:dyDescent="0.25">
      <c r="A102" s="341">
        <v>98</v>
      </c>
      <c r="B102" s="183"/>
      <c r="C102" s="184"/>
      <c r="D102" s="181"/>
      <c r="E102" s="185"/>
      <c r="F102" s="359"/>
      <c r="G102" s="352"/>
      <c r="H102" s="350"/>
      <c r="I102" s="337"/>
    </row>
    <row r="103" spans="1:9" hidden="1" x14ac:dyDescent="0.25">
      <c r="A103" s="341">
        <v>99</v>
      </c>
      <c r="B103" s="183"/>
      <c r="C103" s="184"/>
      <c r="D103" s="181"/>
      <c r="E103" s="185"/>
      <c r="F103" s="359"/>
      <c r="G103" s="352"/>
      <c r="H103" s="350"/>
      <c r="I103" s="337"/>
    </row>
    <row r="104" spans="1:9" hidden="1" x14ac:dyDescent="0.25">
      <c r="A104" s="341">
        <v>100</v>
      </c>
      <c r="B104" s="183"/>
      <c r="C104" s="184"/>
      <c r="D104" s="181"/>
      <c r="E104" s="185"/>
      <c r="F104" s="359"/>
      <c r="G104" s="352"/>
      <c r="H104" s="350"/>
      <c r="I104" s="337"/>
    </row>
    <row r="105" spans="1:9" hidden="1" x14ac:dyDescent="0.25">
      <c r="A105" s="341">
        <v>101</v>
      </c>
      <c r="B105" s="183"/>
      <c r="C105" s="184"/>
      <c r="D105" s="181"/>
      <c r="E105" s="185"/>
      <c r="F105" s="359"/>
      <c r="G105" s="352"/>
      <c r="H105" s="350"/>
      <c r="I105" s="337"/>
    </row>
    <row r="106" spans="1:9" hidden="1" x14ac:dyDescent="0.25">
      <c r="A106" s="341">
        <v>102</v>
      </c>
      <c r="B106" s="183"/>
      <c r="C106" s="184"/>
      <c r="D106" s="181"/>
      <c r="E106" s="185"/>
      <c r="F106" s="359"/>
      <c r="G106" s="352"/>
      <c r="H106" s="350"/>
      <c r="I106" s="337"/>
    </row>
    <row r="107" spans="1:9" hidden="1" x14ac:dyDescent="0.25">
      <c r="A107" s="341">
        <v>103</v>
      </c>
      <c r="B107" s="183"/>
      <c r="C107" s="184"/>
      <c r="D107" s="181"/>
      <c r="E107" s="185"/>
      <c r="F107" s="359"/>
      <c r="G107" s="352"/>
      <c r="H107" s="350"/>
      <c r="I107" s="337"/>
    </row>
    <row r="108" spans="1:9" hidden="1" x14ac:dyDescent="0.25">
      <c r="A108" s="341">
        <v>104</v>
      </c>
      <c r="B108" s="183"/>
      <c r="C108" s="184"/>
      <c r="D108" s="181"/>
      <c r="E108" s="185"/>
      <c r="F108" s="359"/>
      <c r="G108" s="352"/>
      <c r="H108" s="350"/>
      <c r="I108" s="337"/>
    </row>
    <row r="109" spans="1:9" hidden="1" x14ac:dyDescent="0.25">
      <c r="A109" s="341">
        <v>105</v>
      </c>
      <c r="B109" s="183"/>
      <c r="C109" s="184"/>
      <c r="D109" s="181"/>
      <c r="E109" s="185"/>
      <c r="F109" s="359"/>
      <c r="G109" s="352"/>
      <c r="H109" s="350"/>
      <c r="I109" s="337"/>
    </row>
    <row r="110" spans="1:9" hidden="1" x14ac:dyDescent="0.25">
      <c r="A110" s="341">
        <v>106</v>
      </c>
      <c r="B110" s="183"/>
      <c r="C110" s="184"/>
      <c r="D110" s="181"/>
      <c r="E110" s="185"/>
      <c r="F110" s="359"/>
      <c r="G110" s="352"/>
      <c r="H110" s="350"/>
      <c r="I110" s="337"/>
    </row>
    <row r="111" spans="1:9" hidden="1" x14ac:dyDescent="0.25">
      <c r="A111" s="341">
        <v>107</v>
      </c>
      <c r="B111" s="183"/>
      <c r="C111" s="184"/>
      <c r="D111" s="181"/>
      <c r="E111" s="185"/>
      <c r="F111" s="359"/>
      <c r="G111" s="352"/>
      <c r="H111" s="350"/>
      <c r="I111" s="337"/>
    </row>
    <row r="112" spans="1:9" hidden="1" x14ac:dyDescent="0.25">
      <c r="A112" s="341">
        <v>108</v>
      </c>
      <c r="B112" s="183"/>
      <c r="C112" s="184"/>
      <c r="D112" s="181"/>
      <c r="E112" s="185"/>
      <c r="F112" s="359"/>
      <c r="G112" s="352"/>
      <c r="H112" s="350"/>
      <c r="I112" s="337"/>
    </row>
    <row r="113" spans="1:9" hidden="1" x14ac:dyDescent="0.25">
      <c r="A113" s="341">
        <v>109</v>
      </c>
      <c r="B113" s="183"/>
      <c r="C113" s="184"/>
      <c r="D113" s="181"/>
      <c r="E113" s="185"/>
      <c r="F113" s="359"/>
      <c r="G113" s="352"/>
      <c r="H113" s="350"/>
      <c r="I113" s="337"/>
    </row>
    <row r="114" spans="1:9" hidden="1" x14ac:dyDescent="0.25">
      <c r="A114" s="341">
        <v>110</v>
      </c>
      <c r="B114" s="183"/>
      <c r="C114" s="184"/>
      <c r="D114" s="181"/>
      <c r="E114" s="185"/>
      <c r="F114" s="359"/>
      <c r="G114" s="352"/>
      <c r="H114" s="350"/>
      <c r="I114" s="337"/>
    </row>
    <row r="115" spans="1:9" hidden="1" x14ac:dyDescent="0.25">
      <c r="A115" s="341">
        <v>111</v>
      </c>
      <c r="B115" s="183"/>
      <c r="C115" s="184"/>
      <c r="D115" s="181"/>
      <c r="E115" s="185"/>
      <c r="F115" s="359"/>
      <c r="G115" s="352"/>
      <c r="H115" s="350"/>
      <c r="I115" s="337"/>
    </row>
    <row r="116" spans="1:9" hidden="1" x14ac:dyDescent="0.25">
      <c r="A116" s="341">
        <v>112</v>
      </c>
      <c r="B116" s="183"/>
      <c r="C116" s="184"/>
      <c r="D116" s="181"/>
      <c r="E116" s="185"/>
      <c r="F116" s="359"/>
      <c r="G116" s="352"/>
      <c r="H116" s="350"/>
      <c r="I116" s="337"/>
    </row>
    <row r="117" spans="1:9" hidden="1" x14ac:dyDescent="0.25">
      <c r="A117" s="341">
        <v>113</v>
      </c>
      <c r="B117" s="183"/>
      <c r="C117" s="184"/>
      <c r="D117" s="181"/>
      <c r="E117" s="185"/>
      <c r="F117" s="359"/>
      <c r="G117" s="352"/>
      <c r="H117" s="350"/>
      <c r="I117" s="337"/>
    </row>
    <row r="118" spans="1:9" hidden="1" x14ac:dyDescent="0.25">
      <c r="A118" s="341">
        <v>114</v>
      </c>
      <c r="B118" s="183"/>
      <c r="C118" s="184"/>
      <c r="D118" s="181"/>
      <c r="E118" s="185"/>
      <c r="F118" s="359"/>
      <c r="G118" s="352"/>
      <c r="H118" s="350"/>
      <c r="I118" s="337"/>
    </row>
    <row r="119" spans="1:9" hidden="1" x14ac:dyDescent="0.25">
      <c r="A119" s="341">
        <v>115</v>
      </c>
      <c r="B119" s="183"/>
      <c r="C119" s="184"/>
      <c r="D119" s="181"/>
      <c r="E119" s="185"/>
      <c r="F119" s="359"/>
      <c r="G119" s="352"/>
      <c r="H119" s="350"/>
      <c r="I119" s="337"/>
    </row>
    <row r="120" spans="1:9" hidden="1" x14ac:dyDescent="0.25">
      <c r="A120" s="341">
        <v>116</v>
      </c>
      <c r="B120" s="183"/>
      <c r="C120" s="184"/>
      <c r="D120" s="181"/>
      <c r="E120" s="185"/>
      <c r="F120" s="359"/>
      <c r="G120" s="352"/>
      <c r="H120" s="350"/>
      <c r="I120" s="337"/>
    </row>
    <row r="121" spans="1:9" hidden="1" x14ac:dyDescent="0.25">
      <c r="A121" s="341">
        <v>117</v>
      </c>
      <c r="B121" s="183"/>
      <c r="C121" s="184"/>
      <c r="D121" s="181"/>
      <c r="E121" s="185"/>
      <c r="F121" s="359"/>
      <c r="G121" s="352"/>
      <c r="H121" s="350"/>
      <c r="I121" s="337"/>
    </row>
    <row r="122" spans="1:9" hidden="1" x14ac:dyDescent="0.25">
      <c r="A122" s="341">
        <v>118</v>
      </c>
      <c r="B122" s="183"/>
      <c r="C122" s="184"/>
      <c r="D122" s="181"/>
      <c r="E122" s="185"/>
      <c r="F122" s="359"/>
      <c r="G122" s="352"/>
      <c r="H122" s="350"/>
      <c r="I122" s="337"/>
    </row>
    <row r="123" spans="1:9" hidden="1" x14ac:dyDescent="0.25">
      <c r="A123" s="341">
        <v>119</v>
      </c>
      <c r="B123" s="183"/>
      <c r="C123" s="184"/>
      <c r="D123" s="181"/>
      <c r="E123" s="185"/>
      <c r="F123" s="359"/>
      <c r="G123" s="352"/>
      <c r="H123" s="350"/>
      <c r="I123" s="337"/>
    </row>
    <row r="124" spans="1:9" hidden="1" x14ac:dyDescent="0.25">
      <c r="A124" s="341">
        <v>120</v>
      </c>
      <c r="B124" s="183"/>
      <c r="C124" s="184"/>
      <c r="D124" s="181"/>
      <c r="E124" s="185"/>
      <c r="F124" s="359"/>
      <c r="G124" s="352"/>
      <c r="H124" s="350"/>
      <c r="I124" s="337"/>
    </row>
    <row r="125" spans="1:9" hidden="1" x14ac:dyDescent="0.25">
      <c r="A125" s="341">
        <v>121</v>
      </c>
      <c r="B125" s="183"/>
      <c r="C125" s="184"/>
      <c r="D125" s="181"/>
      <c r="E125" s="185"/>
      <c r="F125" s="359"/>
      <c r="G125" s="352"/>
      <c r="H125" s="350"/>
      <c r="I125" s="337"/>
    </row>
    <row r="126" spans="1:9" hidden="1" x14ac:dyDescent="0.25">
      <c r="A126" s="341">
        <v>122</v>
      </c>
      <c r="B126" s="183"/>
      <c r="C126" s="184"/>
      <c r="D126" s="181"/>
      <c r="E126" s="185"/>
      <c r="F126" s="359"/>
      <c r="G126" s="352"/>
      <c r="H126" s="350"/>
      <c r="I126" s="337"/>
    </row>
    <row r="127" spans="1:9" hidden="1" x14ac:dyDescent="0.25">
      <c r="A127" s="341">
        <v>123</v>
      </c>
      <c r="B127" s="183"/>
      <c r="C127" s="184"/>
      <c r="D127" s="181"/>
      <c r="E127" s="185"/>
      <c r="F127" s="359"/>
      <c r="G127" s="352"/>
      <c r="H127" s="350"/>
      <c r="I127" s="337"/>
    </row>
    <row r="128" spans="1:9" hidden="1" x14ac:dyDescent="0.25">
      <c r="A128" s="341">
        <v>124</v>
      </c>
      <c r="B128" s="183"/>
      <c r="C128" s="184"/>
      <c r="D128" s="181"/>
      <c r="E128" s="185"/>
      <c r="F128" s="359"/>
      <c r="G128" s="352"/>
      <c r="H128" s="350"/>
      <c r="I128" s="337"/>
    </row>
    <row r="129" spans="1:9" hidden="1" x14ac:dyDescent="0.25">
      <c r="A129" s="341">
        <v>125</v>
      </c>
      <c r="B129" s="183"/>
      <c r="C129" s="184"/>
      <c r="D129" s="181"/>
      <c r="E129" s="185"/>
      <c r="F129" s="359"/>
      <c r="G129" s="352"/>
      <c r="H129" s="350"/>
      <c r="I129" s="337"/>
    </row>
    <row r="130" spans="1:9" hidden="1" x14ac:dyDescent="0.25">
      <c r="A130" s="341">
        <v>126</v>
      </c>
      <c r="B130" s="183"/>
      <c r="C130" s="184"/>
      <c r="D130" s="181"/>
      <c r="E130" s="185"/>
      <c r="F130" s="359"/>
      <c r="G130" s="352"/>
      <c r="H130" s="350"/>
      <c r="I130" s="337"/>
    </row>
    <row r="131" spans="1:9" hidden="1" x14ac:dyDescent="0.25">
      <c r="A131" s="341">
        <v>127</v>
      </c>
      <c r="B131" s="183"/>
      <c r="C131" s="184"/>
      <c r="D131" s="181"/>
      <c r="E131" s="185"/>
      <c r="F131" s="359"/>
      <c r="G131" s="352"/>
      <c r="H131" s="350"/>
      <c r="I131" s="337"/>
    </row>
    <row r="132" spans="1:9" hidden="1" x14ac:dyDescent="0.25">
      <c r="A132" s="341">
        <v>128</v>
      </c>
      <c r="B132" s="183"/>
      <c r="C132" s="184"/>
      <c r="D132" s="181"/>
      <c r="E132" s="185"/>
      <c r="F132" s="359"/>
      <c r="G132" s="352"/>
      <c r="H132" s="350"/>
      <c r="I132" s="337"/>
    </row>
    <row r="133" spans="1:9" hidden="1" x14ac:dyDescent="0.25">
      <c r="A133" s="341">
        <v>129</v>
      </c>
      <c r="B133" s="183"/>
      <c r="C133" s="184"/>
      <c r="D133" s="181"/>
      <c r="E133" s="185"/>
      <c r="F133" s="359"/>
      <c r="G133" s="352"/>
      <c r="H133" s="350"/>
      <c r="I133" s="337"/>
    </row>
    <row r="134" spans="1:9" hidden="1" x14ac:dyDescent="0.25">
      <c r="A134" s="341">
        <v>130</v>
      </c>
      <c r="B134" s="183"/>
      <c r="C134" s="184"/>
      <c r="D134" s="181"/>
      <c r="E134" s="185"/>
      <c r="F134" s="359"/>
      <c r="G134" s="352"/>
      <c r="H134" s="350"/>
      <c r="I134" s="337"/>
    </row>
    <row r="135" spans="1:9" hidden="1" x14ac:dyDescent="0.25">
      <c r="A135" s="341">
        <v>131</v>
      </c>
      <c r="B135" s="183"/>
      <c r="C135" s="184"/>
      <c r="D135" s="181"/>
      <c r="E135" s="185"/>
      <c r="F135" s="359"/>
      <c r="G135" s="352"/>
      <c r="H135" s="350"/>
      <c r="I135" s="337"/>
    </row>
    <row r="136" spans="1:9" hidden="1" x14ac:dyDescent="0.25">
      <c r="A136" s="341">
        <v>132</v>
      </c>
      <c r="B136" s="183"/>
      <c r="C136" s="184"/>
      <c r="D136" s="181"/>
      <c r="E136" s="185"/>
      <c r="F136" s="359"/>
      <c r="G136" s="352"/>
      <c r="H136" s="350"/>
      <c r="I136" s="337"/>
    </row>
    <row r="137" spans="1:9" hidden="1" x14ac:dyDescent="0.25">
      <c r="A137" s="341">
        <v>133</v>
      </c>
      <c r="B137" s="183"/>
      <c r="C137" s="184"/>
      <c r="D137" s="181"/>
      <c r="E137" s="185"/>
      <c r="F137" s="359"/>
      <c r="G137" s="352"/>
      <c r="H137" s="350"/>
      <c r="I137" s="337"/>
    </row>
    <row r="138" spans="1:9" hidden="1" x14ac:dyDescent="0.25">
      <c r="A138" s="341">
        <v>134</v>
      </c>
      <c r="B138" s="183"/>
      <c r="C138" s="184"/>
      <c r="D138" s="181"/>
      <c r="E138" s="185"/>
      <c r="F138" s="359"/>
      <c r="G138" s="352"/>
      <c r="H138" s="350"/>
      <c r="I138" s="337"/>
    </row>
    <row r="139" spans="1:9" hidden="1" x14ac:dyDescent="0.25">
      <c r="A139" s="341">
        <v>135</v>
      </c>
      <c r="B139" s="183"/>
      <c r="C139" s="184"/>
      <c r="D139" s="181"/>
      <c r="E139" s="185"/>
      <c r="F139" s="359"/>
      <c r="G139" s="352"/>
      <c r="H139" s="350"/>
      <c r="I139" s="337"/>
    </row>
    <row r="140" spans="1:9" hidden="1" x14ac:dyDescent="0.25">
      <c r="A140" s="341">
        <v>136</v>
      </c>
      <c r="B140" s="183"/>
      <c r="C140" s="184"/>
      <c r="D140" s="181"/>
      <c r="E140" s="185"/>
      <c r="F140" s="359"/>
      <c r="G140" s="352"/>
      <c r="H140" s="350"/>
      <c r="I140" s="337"/>
    </row>
    <row r="141" spans="1:9" hidden="1" x14ac:dyDescent="0.25">
      <c r="A141" s="341">
        <v>137</v>
      </c>
      <c r="B141" s="183"/>
      <c r="C141" s="184"/>
      <c r="D141" s="181"/>
      <c r="E141" s="185"/>
      <c r="F141" s="359"/>
      <c r="G141" s="352"/>
      <c r="H141" s="350"/>
      <c r="I141" s="337"/>
    </row>
    <row r="142" spans="1:9" hidden="1" x14ac:dyDescent="0.25">
      <c r="A142" s="341">
        <v>138</v>
      </c>
      <c r="B142" s="183"/>
      <c r="C142" s="184"/>
      <c r="D142" s="181"/>
      <c r="E142" s="185"/>
      <c r="F142" s="359"/>
      <c r="G142" s="352"/>
      <c r="H142" s="350"/>
      <c r="I142" s="337"/>
    </row>
    <row r="143" spans="1:9" hidden="1" x14ac:dyDescent="0.25">
      <c r="A143" s="341">
        <v>139</v>
      </c>
      <c r="B143" s="183"/>
      <c r="C143" s="184"/>
      <c r="D143" s="181"/>
      <c r="E143" s="185"/>
      <c r="F143" s="359"/>
      <c r="G143" s="352"/>
      <c r="H143" s="350"/>
      <c r="I143" s="337"/>
    </row>
    <row r="144" spans="1:9" hidden="1" x14ac:dyDescent="0.25">
      <c r="A144" s="341">
        <v>140</v>
      </c>
      <c r="B144" s="183"/>
      <c r="C144" s="184"/>
      <c r="D144" s="181"/>
      <c r="E144" s="185"/>
      <c r="F144" s="359"/>
      <c r="G144" s="352"/>
      <c r="H144" s="350"/>
      <c r="I144" s="337"/>
    </row>
    <row r="145" spans="1:9" hidden="1" x14ac:dyDescent="0.25">
      <c r="A145" s="341">
        <v>141</v>
      </c>
      <c r="B145" s="183"/>
      <c r="C145" s="184"/>
      <c r="D145" s="181"/>
      <c r="E145" s="185"/>
      <c r="F145" s="359"/>
      <c r="G145" s="352"/>
      <c r="H145" s="350"/>
      <c r="I145" s="337"/>
    </row>
    <row r="146" spans="1:9" hidden="1" x14ac:dyDescent="0.25">
      <c r="A146" s="341">
        <v>142</v>
      </c>
      <c r="B146" s="183"/>
      <c r="C146" s="184"/>
      <c r="D146" s="181"/>
      <c r="E146" s="185"/>
      <c r="F146" s="359"/>
      <c r="G146" s="352"/>
      <c r="H146" s="350"/>
      <c r="I146" s="337"/>
    </row>
    <row r="147" spans="1:9" hidden="1" x14ac:dyDescent="0.25">
      <c r="A147" s="341">
        <v>143</v>
      </c>
      <c r="B147" s="183"/>
      <c r="C147" s="184"/>
      <c r="D147" s="181"/>
      <c r="E147" s="185"/>
      <c r="F147" s="359"/>
      <c r="G147" s="352"/>
      <c r="H147" s="350"/>
      <c r="I147" s="337"/>
    </row>
    <row r="148" spans="1:9" hidden="1" x14ac:dyDescent="0.25">
      <c r="A148" s="341">
        <v>144</v>
      </c>
      <c r="B148" s="183"/>
      <c r="C148" s="184"/>
      <c r="D148" s="181"/>
      <c r="E148" s="185"/>
      <c r="F148" s="359"/>
      <c r="G148" s="352"/>
      <c r="H148" s="350"/>
      <c r="I148" s="337"/>
    </row>
    <row r="149" spans="1:9" hidden="1" x14ac:dyDescent="0.25">
      <c r="A149" s="341">
        <v>145</v>
      </c>
      <c r="B149" s="183"/>
      <c r="C149" s="184"/>
      <c r="D149" s="181"/>
      <c r="E149" s="185"/>
      <c r="F149" s="359"/>
      <c r="G149" s="352"/>
      <c r="H149" s="350"/>
      <c r="I149" s="337"/>
    </row>
    <row r="150" spans="1:9" hidden="1" x14ac:dyDescent="0.25">
      <c r="A150" s="341">
        <v>146</v>
      </c>
      <c r="B150" s="183"/>
      <c r="C150" s="184"/>
      <c r="D150" s="181"/>
      <c r="E150" s="185"/>
      <c r="F150" s="359"/>
      <c r="G150" s="352"/>
      <c r="H150" s="350"/>
      <c r="I150" s="337"/>
    </row>
    <row r="151" spans="1:9" hidden="1" x14ac:dyDescent="0.25">
      <c r="A151" s="341">
        <v>147</v>
      </c>
      <c r="B151" s="183"/>
      <c r="C151" s="184"/>
      <c r="D151" s="181"/>
      <c r="E151" s="185"/>
      <c r="F151" s="359"/>
      <c r="G151" s="352"/>
      <c r="H151" s="350"/>
      <c r="I151" s="337"/>
    </row>
    <row r="152" spans="1:9" hidden="1" x14ac:dyDescent="0.25">
      <c r="A152" s="341">
        <v>148</v>
      </c>
      <c r="B152" s="183"/>
      <c r="C152" s="184"/>
      <c r="D152" s="181"/>
      <c r="E152" s="185"/>
      <c r="F152" s="359"/>
      <c r="G152" s="352"/>
      <c r="H152" s="350"/>
      <c r="I152" s="337"/>
    </row>
    <row r="153" spans="1:9" hidden="1" x14ac:dyDescent="0.25">
      <c r="A153" s="341">
        <v>149</v>
      </c>
      <c r="B153" s="183"/>
      <c r="C153" s="184"/>
      <c r="D153" s="181"/>
      <c r="E153" s="185"/>
      <c r="F153" s="359"/>
      <c r="G153" s="352"/>
      <c r="H153" s="350"/>
      <c r="I153" s="337"/>
    </row>
    <row r="154" spans="1:9" hidden="1" x14ac:dyDescent="0.25">
      <c r="A154" s="341">
        <v>150</v>
      </c>
      <c r="B154" s="183"/>
      <c r="C154" s="184"/>
      <c r="D154" s="181"/>
      <c r="E154" s="185"/>
      <c r="F154" s="359"/>
      <c r="G154" s="352"/>
      <c r="H154" s="350"/>
      <c r="I154" s="337"/>
    </row>
    <row r="155" spans="1:9" hidden="1" x14ac:dyDescent="0.25">
      <c r="A155" s="341">
        <v>151</v>
      </c>
      <c r="B155" s="183"/>
      <c r="C155" s="184"/>
      <c r="D155" s="181"/>
      <c r="E155" s="185"/>
      <c r="F155" s="359"/>
      <c r="G155" s="352"/>
      <c r="H155" s="350"/>
      <c r="I155" s="337"/>
    </row>
    <row r="156" spans="1:9" hidden="1" x14ac:dyDescent="0.25">
      <c r="A156" s="341">
        <v>152</v>
      </c>
      <c r="B156" s="183"/>
      <c r="C156" s="184"/>
      <c r="D156" s="181"/>
      <c r="E156" s="185"/>
      <c r="F156" s="359"/>
      <c r="G156" s="352"/>
      <c r="H156" s="350"/>
      <c r="I156" s="337"/>
    </row>
    <row r="157" spans="1:9" hidden="1" x14ac:dyDescent="0.25">
      <c r="A157" s="341">
        <v>153</v>
      </c>
      <c r="B157" s="183"/>
      <c r="C157" s="184"/>
      <c r="D157" s="181"/>
      <c r="E157" s="185"/>
      <c r="F157" s="359"/>
      <c r="G157" s="352"/>
      <c r="H157" s="350"/>
      <c r="I157" s="337"/>
    </row>
    <row r="158" spans="1:9" hidden="1" x14ac:dyDescent="0.25">
      <c r="A158" s="341">
        <v>154</v>
      </c>
      <c r="B158" s="183"/>
      <c r="C158" s="184"/>
      <c r="D158" s="181"/>
      <c r="E158" s="185"/>
      <c r="F158" s="359"/>
      <c r="G158" s="352"/>
      <c r="H158" s="350"/>
      <c r="I158" s="337"/>
    </row>
    <row r="159" spans="1:9" hidden="1" x14ac:dyDescent="0.25">
      <c r="A159" s="341">
        <v>155</v>
      </c>
      <c r="B159" s="183"/>
      <c r="C159" s="184"/>
      <c r="D159" s="181"/>
      <c r="E159" s="185"/>
      <c r="F159" s="359"/>
      <c r="G159" s="352"/>
      <c r="H159" s="350"/>
      <c r="I159" s="337"/>
    </row>
    <row r="160" spans="1:9" hidden="1" x14ac:dyDescent="0.25">
      <c r="A160" s="341">
        <v>156</v>
      </c>
      <c r="B160" s="183"/>
      <c r="C160" s="184"/>
      <c r="D160" s="181"/>
      <c r="E160" s="185"/>
      <c r="F160" s="359"/>
      <c r="G160" s="352"/>
      <c r="H160" s="350"/>
      <c r="I160" s="337"/>
    </row>
    <row r="161" spans="1:9" hidden="1" x14ac:dyDescent="0.25">
      <c r="A161" s="341">
        <v>157</v>
      </c>
      <c r="B161" s="183"/>
      <c r="C161" s="184"/>
      <c r="D161" s="181"/>
      <c r="E161" s="185"/>
      <c r="F161" s="359"/>
      <c r="G161" s="352"/>
      <c r="H161" s="350"/>
      <c r="I161" s="337"/>
    </row>
    <row r="162" spans="1:9" hidden="1" x14ac:dyDescent="0.25">
      <c r="A162" s="341">
        <v>158</v>
      </c>
      <c r="B162" s="183"/>
      <c r="C162" s="184"/>
      <c r="D162" s="181"/>
      <c r="E162" s="185"/>
      <c r="F162" s="359"/>
      <c r="G162" s="352"/>
      <c r="H162" s="350"/>
      <c r="I162" s="337"/>
    </row>
    <row r="163" spans="1:9" hidden="1" x14ac:dyDescent="0.25">
      <c r="A163" s="341">
        <v>159</v>
      </c>
      <c r="B163" s="183"/>
      <c r="C163" s="184"/>
      <c r="D163" s="181"/>
      <c r="E163" s="185"/>
      <c r="F163" s="359"/>
      <c r="G163" s="352"/>
      <c r="H163" s="350"/>
      <c r="I163" s="337"/>
    </row>
    <row r="164" spans="1:9" hidden="1" x14ac:dyDescent="0.25">
      <c r="A164" s="341">
        <v>160</v>
      </c>
      <c r="B164" s="183"/>
      <c r="C164" s="184"/>
      <c r="D164" s="181"/>
      <c r="E164" s="185"/>
      <c r="F164" s="359"/>
      <c r="G164" s="352"/>
      <c r="H164" s="350"/>
      <c r="I164" s="337"/>
    </row>
    <row r="165" spans="1:9" hidden="1" x14ac:dyDescent="0.25">
      <c r="A165" s="341">
        <v>161</v>
      </c>
      <c r="B165" s="183"/>
      <c r="C165" s="184"/>
      <c r="D165" s="181"/>
      <c r="E165" s="185"/>
      <c r="F165" s="359"/>
      <c r="G165" s="352"/>
      <c r="H165" s="350"/>
      <c r="I165" s="337"/>
    </row>
    <row r="166" spans="1:9" hidden="1" x14ac:dyDescent="0.25">
      <c r="A166" s="341">
        <v>162</v>
      </c>
      <c r="B166" s="183"/>
      <c r="C166" s="184"/>
      <c r="D166" s="181"/>
      <c r="E166" s="185"/>
      <c r="F166" s="359"/>
      <c r="G166" s="352"/>
      <c r="H166" s="350"/>
      <c r="I166" s="337"/>
    </row>
    <row r="167" spans="1:9" hidden="1" x14ac:dyDescent="0.25">
      <c r="A167" s="341">
        <v>163</v>
      </c>
      <c r="B167" s="183"/>
      <c r="C167" s="184"/>
      <c r="D167" s="181"/>
      <c r="E167" s="185"/>
      <c r="F167" s="359"/>
      <c r="G167" s="352"/>
      <c r="H167" s="350"/>
      <c r="I167" s="337"/>
    </row>
    <row r="168" spans="1:9" hidden="1" x14ac:dyDescent="0.25">
      <c r="A168" s="341">
        <v>164</v>
      </c>
      <c r="B168" s="183"/>
      <c r="C168" s="184"/>
      <c r="D168" s="181"/>
      <c r="E168" s="185"/>
      <c r="F168" s="359"/>
      <c r="G168" s="352"/>
      <c r="H168" s="350"/>
      <c r="I168" s="337"/>
    </row>
    <row r="169" spans="1:9" hidden="1" x14ac:dyDescent="0.25">
      <c r="A169" s="341">
        <v>165</v>
      </c>
      <c r="B169" s="183"/>
      <c r="C169" s="184"/>
      <c r="D169" s="181"/>
      <c r="E169" s="185"/>
      <c r="F169" s="359"/>
      <c r="G169" s="352"/>
      <c r="H169" s="350"/>
      <c r="I169" s="337"/>
    </row>
    <row r="170" spans="1:9" hidden="1" x14ac:dyDescent="0.25">
      <c r="A170" s="341">
        <v>166</v>
      </c>
      <c r="B170" s="183"/>
      <c r="C170" s="184"/>
      <c r="D170" s="181"/>
      <c r="E170" s="185"/>
      <c r="F170" s="359"/>
      <c r="G170" s="352"/>
      <c r="H170" s="350"/>
      <c r="I170" s="337"/>
    </row>
    <row r="171" spans="1:9" hidden="1" x14ac:dyDescent="0.25">
      <c r="A171" s="341">
        <v>167</v>
      </c>
      <c r="B171" s="183"/>
      <c r="C171" s="184"/>
      <c r="D171" s="181"/>
      <c r="E171" s="185"/>
      <c r="F171" s="359"/>
      <c r="G171" s="352"/>
      <c r="H171" s="350"/>
      <c r="I171" s="337"/>
    </row>
    <row r="172" spans="1:9" hidden="1" x14ac:dyDescent="0.25">
      <c r="A172" s="341">
        <v>168</v>
      </c>
      <c r="B172" s="183"/>
      <c r="C172" s="184"/>
      <c r="D172" s="181"/>
      <c r="E172" s="185"/>
      <c r="F172" s="359"/>
      <c r="G172" s="352"/>
      <c r="H172" s="350"/>
      <c r="I172" s="337"/>
    </row>
    <row r="173" spans="1:9" hidden="1" x14ac:dyDescent="0.25">
      <c r="A173" s="341">
        <v>169</v>
      </c>
      <c r="B173" s="183"/>
      <c r="C173" s="184"/>
      <c r="D173" s="181"/>
      <c r="E173" s="185"/>
      <c r="F173" s="359"/>
      <c r="G173" s="352"/>
      <c r="H173" s="350"/>
      <c r="I173" s="337"/>
    </row>
    <row r="174" spans="1:9" hidden="1" x14ac:dyDescent="0.25">
      <c r="A174" s="341">
        <v>170</v>
      </c>
      <c r="B174" s="183"/>
      <c r="C174" s="184"/>
      <c r="D174" s="181"/>
      <c r="E174" s="185"/>
      <c r="F174" s="359"/>
      <c r="G174" s="352"/>
      <c r="H174" s="350"/>
      <c r="I174" s="337"/>
    </row>
    <row r="175" spans="1:9" hidden="1" x14ac:dyDescent="0.25">
      <c r="A175" s="341">
        <v>171</v>
      </c>
      <c r="B175" s="183"/>
      <c r="C175" s="184"/>
      <c r="D175" s="181"/>
      <c r="E175" s="185"/>
      <c r="F175" s="359"/>
      <c r="G175" s="352"/>
      <c r="H175" s="350"/>
      <c r="I175" s="337"/>
    </row>
    <row r="176" spans="1:9" hidden="1" x14ac:dyDescent="0.25">
      <c r="A176" s="341">
        <v>172</v>
      </c>
      <c r="B176" s="183"/>
      <c r="C176" s="184"/>
      <c r="D176" s="181"/>
      <c r="E176" s="185"/>
      <c r="F176" s="359"/>
      <c r="G176" s="352"/>
      <c r="H176" s="350"/>
      <c r="I176" s="337"/>
    </row>
    <row r="177" spans="1:9" hidden="1" x14ac:dyDescent="0.25">
      <c r="A177" s="341">
        <v>173</v>
      </c>
      <c r="B177" s="183"/>
      <c r="C177" s="184"/>
      <c r="D177" s="181"/>
      <c r="E177" s="185"/>
      <c r="F177" s="359"/>
      <c r="G177" s="352"/>
      <c r="H177" s="350"/>
      <c r="I177" s="337"/>
    </row>
    <row r="178" spans="1:9" hidden="1" x14ac:dyDescent="0.25">
      <c r="A178" s="341">
        <v>174</v>
      </c>
      <c r="B178" s="183"/>
      <c r="C178" s="184"/>
      <c r="D178" s="181"/>
      <c r="E178" s="185"/>
      <c r="F178" s="359"/>
      <c r="G178" s="352"/>
      <c r="H178" s="350"/>
      <c r="I178" s="337"/>
    </row>
    <row r="179" spans="1:9" hidden="1" x14ac:dyDescent="0.25">
      <c r="A179" s="341">
        <v>175</v>
      </c>
      <c r="B179" s="183"/>
      <c r="C179" s="184"/>
      <c r="D179" s="181"/>
      <c r="E179" s="185"/>
      <c r="F179" s="359"/>
      <c r="G179" s="352"/>
      <c r="H179" s="350"/>
      <c r="I179" s="337"/>
    </row>
    <row r="180" spans="1:9" hidden="1" x14ac:dyDescent="0.25">
      <c r="A180" s="341">
        <v>176</v>
      </c>
      <c r="B180" s="183"/>
      <c r="C180" s="184"/>
      <c r="D180" s="181"/>
      <c r="E180" s="185"/>
      <c r="F180" s="359"/>
      <c r="G180" s="352"/>
      <c r="H180" s="350"/>
      <c r="I180" s="337"/>
    </row>
    <row r="181" spans="1:9" hidden="1" x14ac:dyDescent="0.25">
      <c r="A181" s="341">
        <v>177</v>
      </c>
      <c r="B181" s="183"/>
      <c r="C181" s="184"/>
      <c r="D181" s="181"/>
      <c r="E181" s="185"/>
      <c r="F181" s="359"/>
      <c r="G181" s="352"/>
      <c r="H181" s="350"/>
      <c r="I181" s="337"/>
    </row>
    <row r="182" spans="1:9" hidden="1" x14ac:dyDescent="0.25">
      <c r="A182" s="341">
        <v>178</v>
      </c>
      <c r="B182" s="183"/>
      <c r="C182" s="184"/>
      <c r="D182" s="181"/>
      <c r="E182" s="185"/>
      <c r="F182" s="359"/>
      <c r="G182" s="352"/>
      <c r="H182" s="350"/>
      <c r="I182" s="337"/>
    </row>
    <row r="183" spans="1:9" hidden="1" x14ac:dyDescent="0.25">
      <c r="A183" s="341">
        <v>179</v>
      </c>
      <c r="B183" s="183"/>
      <c r="C183" s="184"/>
      <c r="D183" s="181"/>
      <c r="E183" s="185"/>
      <c r="F183" s="359"/>
      <c r="G183" s="352"/>
      <c r="H183" s="350"/>
      <c r="I183" s="337"/>
    </row>
    <row r="184" spans="1:9" hidden="1" x14ac:dyDescent="0.25">
      <c r="A184" s="341">
        <v>180</v>
      </c>
      <c r="B184" s="183"/>
      <c r="C184" s="184"/>
      <c r="D184" s="181"/>
      <c r="E184" s="185"/>
      <c r="F184" s="359"/>
      <c r="G184" s="352"/>
      <c r="H184" s="350"/>
      <c r="I184" s="337"/>
    </row>
    <row r="185" spans="1:9" hidden="1" x14ac:dyDescent="0.25">
      <c r="A185" s="341">
        <v>181</v>
      </c>
      <c r="B185" s="183"/>
      <c r="C185" s="184"/>
      <c r="D185" s="181"/>
      <c r="E185" s="185"/>
      <c r="F185" s="359"/>
      <c r="G185" s="352"/>
      <c r="H185" s="350"/>
      <c r="I185" s="337"/>
    </row>
    <row r="186" spans="1:9" hidden="1" x14ac:dyDescent="0.25">
      <c r="A186" s="341">
        <v>182</v>
      </c>
      <c r="B186" s="183"/>
      <c r="C186" s="184"/>
      <c r="D186" s="181"/>
      <c r="E186" s="185"/>
      <c r="F186" s="359"/>
      <c r="G186" s="352"/>
      <c r="H186" s="350"/>
      <c r="I186" s="337"/>
    </row>
    <row r="187" spans="1:9" hidden="1" x14ac:dyDescent="0.25">
      <c r="A187" s="341">
        <v>183</v>
      </c>
      <c r="B187" s="183"/>
      <c r="C187" s="184"/>
      <c r="D187" s="181"/>
      <c r="E187" s="185"/>
      <c r="F187" s="359"/>
      <c r="G187" s="352"/>
      <c r="H187" s="350"/>
      <c r="I187" s="337"/>
    </row>
    <row r="188" spans="1:9" hidden="1" x14ac:dyDescent="0.25">
      <c r="A188" s="341">
        <v>184</v>
      </c>
      <c r="B188" s="183"/>
      <c r="C188" s="184"/>
      <c r="D188" s="181"/>
      <c r="E188" s="185"/>
      <c r="F188" s="359"/>
      <c r="G188" s="352"/>
      <c r="H188" s="350"/>
      <c r="I188" s="337"/>
    </row>
    <row r="189" spans="1:9" hidden="1" x14ac:dyDescent="0.25">
      <c r="A189" s="341">
        <v>185</v>
      </c>
      <c r="B189" s="183"/>
      <c r="C189" s="184"/>
      <c r="D189" s="181"/>
      <c r="E189" s="185"/>
      <c r="F189" s="359"/>
      <c r="G189" s="352"/>
      <c r="H189" s="350"/>
      <c r="I189" s="337"/>
    </row>
    <row r="190" spans="1:9" hidden="1" x14ac:dyDescent="0.25">
      <c r="A190" s="341">
        <v>186</v>
      </c>
      <c r="B190" s="183"/>
      <c r="C190" s="184"/>
      <c r="D190" s="181"/>
      <c r="E190" s="185"/>
      <c r="F190" s="359"/>
      <c r="G190" s="352"/>
      <c r="H190" s="350"/>
      <c r="I190" s="337"/>
    </row>
    <row r="191" spans="1:9" hidden="1" x14ac:dyDescent="0.25">
      <c r="A191" s="341">
        <v>187</v>
      </c>
      <c r="B191" s="183"/>
      <c r="C191" s="184"/>
      <c r="D191" s="181"/>
      <c r="E191" s="185"/>
      <c r="F191" s="359"/>
      <c r="G191" s="352"/>
      <c r="H191" s="350"/>
      <c r="I191" s="337"/>
    </row>
    <row r="192" spans="1:9" hidden="1" x14ac:dyDescent="0.25">
      <c r="A192" s="341">
        <v>188</v>
      </c>
      <c r="B192" s="183"/>
      <c r="C192" s="184"/>
      <c r="D192" s="181"/>
      <c r="E192" s="185"/>
      <c r="F192" s="359"/>
      <c r="G192" s="352"/>
      <c r="H192" s="350"/>
      <c r="I192" s="337"/>
    </row>
    <row r="193" spans="1:9" hidden="1" x14ac:dyDescent="0.25">
      <c r="A193" s="341">
        <v>189</v>
      </c>
      <c r="B193" s="183"/>
      <c r="C193" s="184"/>
      <c r="D193" s="181"/>
      <c r="E193" s="185"/>
      <c r="F193" s="359"/>
      <c r="G193" s="352"/>
      <c r="H193" s="350"/>
      <c r="I193" s="337"/>
    </row>
    <row r="194" spans="1:9" hidden="1" x14ac:dyDescent="0.25">
      <c r="A194" s="341">
        <v>190</v>
      </c>
      <c r="B194" s="183"/>
      <c r="C194" s="184"/>
      <c r="D194" s="181"/>
      <c r="E194" s="185"/>
      <c r="F194" s="359"/>
      <c r="G194" s="352"/>
      <c r="H194" s="350"/>
      <c r="I194" s="337"/>
    </row>
    <row r="195" spans="1:9" hidden="1" x14ac:dyDescent="0.25">
      <c r="A195" s="341">
        <v>191</v>
      </c>
      <c r="B195" s="183"/>
      <c r="C195" s="184"/>
      <c r="D195" s="181"/>
      <c r="E195" s="185"/>
      <c r="F195" s="359"/>
      <c r="G195" s="352"/>
      <c r="H195" s="350"/>
      <c r="I195" s="337"/>
    </row>
    <row r="196" spans="1:9" hidden="1" x14ac:dyDescent="0.25">
      <c r="A196" s="341">
        <v>192</v>
      </c>
      <c r="B196" s="183"/>
      <c r="C196" s="184"/>
      <c r="D196" s="181"/>
      <c r="E196" s="185"/>
      <c r="F196" s="359"/>
      <c r="G196" s="352"/>
      <c r="H196" s="350"/>
      <c r="I196" s="337"/>
    </row>
    <row r="197" spans="1:9" hidden="1" x14ac:dyDescent="0.25">
      <c r="A197" s="341">
        <v>193</v>
      </c>
      <c r="B197" s="183"/>
      <c r="C197" s="184"/>
      <c r="D197" s="181"/>
      <c r="E197" s="185"/>
      <c r="F197" s="359"/>
      <c r="G197" s="352"/>
      <c r="H197" s="350"/>
      <c r="I197" s="337"/>
    </row>
    <row r="198" spans="1:9" hidden="1" x14ac:dyDescent="0.25">
      <c r="A198" s="341">
        <v>194</v>
      </c>
      <c r="B198" s="183"/>
      <c r="C198" s="184"/>
      <c r="D198" s="181"/>
      <c r="E198" s="185"/>
      <c r="F198" s="359"/>
      <c r="G198" s="352"/>
      <c r="H198" s="350"/>
      <c r="I198" s="337"/>
    </row>
    <row r="199" spans="1:9" hidden="1" x14ac:dyDescent="0.25">
      <c r="A199" s="341">
        <v>195</v>
      </c>
      <c r="B199" s="183"/>
      <c r="C199" s="184"/>
      <c r="D199" s="181"/>
      <c r="E199" s="185"/>
      <c r="F199" s="359"/>
      <c r="G199" s="352"/>
      <c r="H199" s="350"/>
      <c r="I199" s="337"/>
    </row>
    <row r="200" spans="1:9" hidden="1" x14ac:dyDescent="0.25">
      <c r="A200" s="341">
        <v>196</v>
      </c>
      <c r="B200" s="183"/>
      <c r="C200" s="184"/>
      <c r="D200" s="181"/>
      <c r="E200" s="185"/>
      <c r="F200" s="359"/>
      <c r="G200" s="352"/>
      <c r="H200" s="350"/>
      <c r="I200" s="337"/>
    </row>
    <row r="201" spans="1:9" hidden="1" x14ac:dyDescent="0.25">
      <c r="A201" s="341">
        <v>197</v>
      </c>
      <c r="B201" s="183"/>
      <c r="C201" s="184"/>
      <c r="D201" s="181"/>
      <c r="E201" s="185"/>
      <c r="F201" s="359"/>
      <c r="G201" s="352"/>
      <c r="H201" s="350"/>
      <c r="I201" s="337"/>
    </row>
    <row r="202" spans="1:9" hidden="1" x14ac:dyDescent="0.25">
      <c r="A202" s="341">
        <v>198</v>
      </c>
      <c r="B202" s="183"/>
      <c r="C202" s="184"/>
      <c r="D202" s="181"/>
      <c r="E202" s="185"/>
      <c r="F202" s="359"/>
      <c r="G202" s="352"/>
      <c r="H202" s="350"/>
      <c r="I202" s="337"/>
    </row>
    <row r="203" spans="1:9" hidden="1" x14ac:dyDescent="0.25">
      <c r="A203" s="341">
        <v>199</v>
      </c>
      <c r="B203" s="183"/>
      <c r="C203" s="184"/>
      <c r="D203" s="181"/>
      <c r="E203" s="185"/>
      <c r="F203" s="359"/>
      <c r="G203" s="352"/>
      <c r="H203" s="350"/>
      <c r="I203" s="337"/>
    </row>
    <row r="204" spans="1:9" hidden="1" x14ac:dyDescent="0.25">
      <c r="A204" s="341">
        <v>200</v>
      </c>
      <c r="B204" s="183"/>
      <c r="C204" s="184"/>
      <c r="D204" s="181"/>
      <c r="E204" s="185"/>
      <c r="F204" s="359"/>
      <c r="G204" s="352"/>
      <c r="H204" s="350"/>
      <c r="I204" s="337"/>
    </row>
    <row r="205" spans="1:9" hidden="1" x14ac:dyDescent="0.25">
      <c r="A205" s="341">
        <v>201</v>
      </c>
      <c r="B205" s="183"/>
      <c r="C205" s="184"/>
      <c r="D205" s="181"/>
      <c r="E205" s="185"/>
      <c r="F205" s="359"/>
      <c r="G205" s="352"/>
      <c r="H205" s="350"/>
      <c r="I205" s="337"/>
    </row>
    <row r="206" spans="1:9" hidden="1" x14ac:dyDescent="0.25">
      <c r="A206" s="341">
        <v>202</v>
      </c>
      <c r="B206" s="183"/>
      <c r="C206" s="184"/>
      <c r="D206" s="181"/>
      <c r="E206" s="185"/>
      <c r="F206" s="359"/>
      <c r="G206" s="352"/>
      <c r="H206" s="350"/>
      <c r="I206" s="337"/>
    </row>
    <row r="207" spans="1:9" hidden="1" x14ac:dyDescent="0.25">
      <c r="A207" s="341">
        <v>203</v>
      </c>
      <c r="B207" s="183"/>
      <c r="C207" s="184"/>
      <c r="D207" s="181"/>
      <c r="E207" s="185"/>
      <c r="F207" s="359"/>
      <c r="G207" s="352"/>
      <c r="H207" s="350"/>
      <c r="I207" s="337"/>
    </row>
    <row r="208" spans="1:9" hidden="1" x14ac:dyDescent="0.25">
      <c r="A208" s="341">
        <v>204</v>
      </c>
      <c r="B208" s="183"/>
      <c r="C208" s="184"/>
      <c r="D208" s="181"/>
      <c r="E208" s="185"/>
      <c r="F208" s="359"/>
      <c r="G208" s="352"/>
      <c r="H208" s="350"/>
      <c r="I208" s="337"/>
    </row>
    <row r="209" spans="1:9" hidden="1" x14ac:dyDescent="0.25">
      <c r="A209" s="341">
        <v>205</v>
      </c>
      <c r="B209" s="183"/>
      <c r="C209" s="184"/>
      <c r="D209" s="181"/>
      <c r="E209" s="185"/>
      <c r="F209" s="359"/>
      <c r="G209" s="352"/>
      <c r="H209" s="350"/>
      <c r="I209" s="337"/>
    </row>
    <row r="210" spans="1:9" hidden="1" x14ac:dyDescent="0.25">
      <c r="A210" s="341">
        <v>206</v>
      </c>
      <c r="B210" s="183"/>
      <c r="C210" s="184"/>
      <c r="D210" s="181"/>
      <c r="E210" s="185"/>
      <c r="F210" s="359"/>
      <c r="G210" s="352"/>
      <c r="H210" s="350"/>
      <c r="I210" s="337"/>
    </row>
    <row r="211" spans="1:9" hidden="1" x14ac:dyDescent="0.25">
      <c r="A211" s="341">
        <v>207</v>
      </c>
      <c r="B211" s="183"/>
      <c r="C211" s="184"/>
      <c r="D211" s="181"/>
      <c r="E211" s="185"/>
      <c r="F211" s="359"/>
      <c r="G211" s="352"/>
      <c r="H211" s="350"/>
      <c r="I211" s="337"/>
    </row>
    <row r="212" spans="1:9" hidden="1" x14ac:dyDescent="0.25">
      <c r="A212" s="341">
        <v>208</v>
      </c>
      <c r="B212" s="183"/>
      <c r="C212" s="184"/>
      <c r="D212" s="181"/>
      <c r="E212" s="185"/>
      <c r="F212" s="359"/>
      <c r="G212" s="352"/>
      <c r="H212" s="350"/>
      <c r="I212" s="337"/>
    </row>
    <row r="213" spans="1:9" hidden="1" x14ac:dyDescent="0.25">
      <c r="A213" s="341">
        <v>209</v>
      </c>
      <c r="B213" s="183"/>
      <c r="C213" s="184"/>
      <c r="D213" s="181"/>
      <c r="E213" s="185"/>
      <c r="F213" s="359"/>
      <c r="G213" s="352"/>
      <c r="H213" s="350"/>
      <c r="I213" s="337"/>
    </row>
    <row r="214" spans="1:9" hidden="1" x14ac:dyDescent="0.25">
      <c r="A214" s="341">
        <v>210</v>
      </c>
      <c r="B214" s="183"/>
      <c r="C214" s="184"/>
      <c r="D214" s="181"/>
      <c r="E214" s="185"/>
      <c r="F214" s="359"/>
      <c r="G214" s="352"/>
      <c r="H214" s="350"/>
      <c r="I214" s="337"/>
    </row>
    <row r="215" spans="1:9" hidden="1" x14ac:dyDescent="0.25">
      <c r="A215" s="341">
        <v>211</v>
      </c>
      <c r="B215" s="183"/>
      <c r="C215" s="184"/>
      <c r="D215" s="181"/>
      <c r="E215" s="185"/>
      <c r="F215" s="359"/>
      <c r="G215" s="352"/>
      <c r="H215" s="350"/>
      <c r="I215" s="337"/>
    </row>
    <row r="216" spans="1:9" hidden="1" x14ac:dyDescent="0.25">
      <c r="A216" s="341">
        <v>212</v>
      </c>
      <c r="B216" s="183"/>
      <c r="C216" s="184"/>
      <c r="D216" s="181"/>
      <c r="E216" s="185"/>
      <c r="F216" s="359"/>
      <c r="G216" s="352"/>
      <c r="H216" s="350"/>
      <c r="I216" s="337"/>
    </row>
    <row r="217" spans="1:9" hidden="1" x14ac:dyDescent="0.25">
      <c r="A217" s="341">
        <v>213</v>
      </c>
      <c r="B217" s="183"/>
      <c r="C217" s="184"/>
      <c r="D217" s="181"/>
      <c r="E217" s="185"/>
      <c r="F217" s="359"/>
      <c r="G217" s="352"/>
      <c r="H217" s="350"/>
      <c r="I217" s="337"/>
    </row>
    <row r="218" spans="1:9" hidden="1" x14ac:dyDescent="0.25">
      <c r="A218" s="341">
        <v>214</v>
      </c>
      <c r="B218" s="183"/>
      <c r="C218" s="184"/>
      <c r="D218" s="181"/>
      <c r="E218" s="185"/>
      <c r="F218" s="359"/>
      <c r="G218" s="352"/>
      <c r="H218" s="350"/>
      <c r="I218" s="337"/>
    </row>
    <row r="219" spans="1:9" hidden="1" x14ac:dyDescent="0.25">
      <c r="A219" s="341">
        <v>215</v>
      </c>
      <c r="B219" s="183"/>
      <c r="C219" s="184"/>
      <c r="D219" s="181"/>
      <c r="E219" s="185"/>
      <c r="F219" s="359"/>
      <c r="G219" s="352"/>
      <c r="H219" s="350"/>
      <c r="I219" s="337"/>
    </row>
    <row r="220" spans="1:9" hidden="1" x14ac:dyDescent="0.25">
      <c r="A220" s="341">
        <v>216</v>
      </c>
      <c r="B220" s="183"/>
      <c r="C220" s="184"/>
      <c r="D220" s="181"/>
      <c r="E220" s="185"/>
      <c r="F220" s="359"/>
      <c r="G220" s="352"/>
      <c r="H220" s="350"/>
      <c r="I220" s="337"/>
    </row>
    <row r="221" spans="1:9" hidden="1" x14ac:dyDescent="0.25">
      <c r="A221" s="341">
        <v>217</v>
      </c>
      <c r="B221" s="183"/>
      <c r="C221" s="184"/>
      <c r="D221" s="181"/>
      <c r="E221" s="185"/>
      <c r="F221" s="359"/>
      <c r="G221" s="352"/>
      <c r="H221" s="350"/>
      <c r="I221" s="337"/>
    </row>
    <row r="222" spans="1:9" hidden="1" x14ac:dyDescent="0.25">
      <c r="A222" s="341">
        <v>218</v>
      </c>
      <c r="B222" s="183"/>
      <c r="C222" s="184"/>
      <c r="D222" s="181"/>
      <c r="E222" s="185"/>
      <c r="F222" s="359"/>
      <c r="G222" s="352"/>
      <c r="H222" s="350"/>
      <c r="I222" s="337"/>
    </row>
    <row r="223" spans="1:9" hidden="1" x14ac:dyDescent="0.25">
      <c r="A223" s="341">
        <v>219</v>
      </c>
      <c r="B223" s="183"/>
      <c r="C223" s="184"/>
      <c r="D223" s="181"/>
      <c r="E223" s="185"/>
      <c r="F223" s="359"/>
      <c r="G223" s="352"/>
      <c r="H223" s="350"/>
      <c r="I223" s="337"/>
    </row>
    <row r="224" spans="1:9" hidden="1" x14ac:dyDescent="0.25">
      <c r="A224" s="341">
        <v>220</v>
      </c>
      <c r="B224" s="183"/>
      <c r="C224" s="184"/>
      <c r="D224" s="181"/>
      <c r="E224" s="185"/>
      <c r="F224" s="359"/>
      <c r="G224" s="352"/>
      <c r="H224" s="350"/>
      <c r="I224" s="337"/>
    </row>
    <row r="225" spans="1:9" hidden="1" x14ac:dyDescent="0.25">
      <c r="A225" s="341">
        <v>221</v>
      </c>
      <c r="B225" s="183"/>
      <c r="C225" s="184"/>
      <c r="D225" s="181"/>
      <c r="E225" s="185"/>
      <c r="F225" s="359"/>
      <c r="G225" s="352"/>
      <c r="H225" s="350"/>
      <c r="I225" s="337"/>
    </row>
    <row r="226" spans="1:9" hidden="1" x14ac:dyDescent="0.25">
      <c r="A226" s="341">
        <v>222</v>
      </c>
      <c r="B226" s="183"/>
      <c r="C226" s="184"/>
      <c r="D226" s="181"/>
      <c r="E226" s="185"/>
      <c r="F226" s="359"/>
      <c r="G226" s="352"/>
      <c r="H226" s="350"/>
      <c r="I226" s="337"/>
    </row>
    <row r="227" spans="1:9" hidden="1" x14ac:dyDescent="0.25">
      <c r="A227" s="341">
        <v>223</v>
      </c>
      <c r="B227" s="183"/>
      <c r="C227" s="184"/>
      <c r="D227" s="181"/>
      <c r="E227" s="185"/>
      <c r="F227" s="359"/>
      <c r="G227" s="352"/>
      <c r="H227" s="350"/>
      <c r="I227" s="337"/>
    </row>
    <row r="228" spans="1:9" hidden="1" x14ac:dyDescent="0.25">
      <c r="A228" s="341">
        <v>224</v>
      </c>
      <c r="B228" s="183"/>
      <c r="C228" s="184"/>
      <c r="D228" s="181"/>
      <c r="E228" s="185"/>
      <c r="F228" s="359"/>
      <c r="G228" s="352"/>
      <c r="H228" s="350"/>
      <c r="I228" s="337"/>
    </row>
    <row r="229" spans="1:9" hidden="1" x14ac:dyDescent="0.25">
      <c r="A229" s="341">
        <v>225</v>
      </c>
      <c r="B229" s="183"/>
      <c r="C229" s="184"/>
      <c r="D229" s="181"/>
      <c r="E229" s="185"/>
      <c r="F229" s="359"/>
      <c r="G229" s="352"/>
      <c r="H229" s="350"/>
      <c r="I229" s="337"/>
    </row>
    <row r="230" spans="1:9" hidden="1" x14ac:dyDescent="0.25">
      <c r="A230" s="341">
        <v>226</v>
      </c>
      <c r="B230" s="183"/>
      <c r="C230" s="184"/>
      <c r="D230" s="181"/>
      <c r="E230" s="185"/>
      <c r="F230" s="359"/>
      <c r="G230" s="352"/>
      <c r="H230" s="350"/>
      <c r="I230" s="337"/>
    </row>
    <row r="231" spans="1:9" hidden="1" x14ac:dyDescent="0.25">
      <c r="A231" s="341">
        <v>227</v>
      </c>
      <c r="B231" s="183"/>
      <c r="C231" s="184"/>
      <c r="D231" s="181"/>
      <c r="E231" s="185"/>
      <c r="F231" s="359"/>
      <c r="G231" s="352"/>
      <c r="H231" s="350"/>
      <c r="I231" s="337"/>
    </row>
    <row r="232" spans="1:9" hidden="1" x14ac:dyDescent="0.25">
      <c r="A232" s="341">
        <v>228</v>
      </c>
      <c r="B232" s="183"/>
      <c r="C232" s="184"/>
      <c r="D232" s="181"/>
      <c r="E232" s="185"/>
      <c r="F232" s="359"/>
      <c r="G232" s="352"/>
      <c r="H232" s="350"/>
      <c r="I232" s="337"/>
    </row>
    <row r="233" spans="1:9" hidden="1" x14ac:dyDescent="0.25">
      <c r="A233" s="341">
        <v>229</v>
      </c>
      <c r="B233" s="183"/>
      <c r="C233" s="184"/>
      <c r="D233" s="181"/>
      <c r="E233" s="185"/>
      <c r="F233" s="359"/>
      <c r="G233" s="352"/>
      <c r="H233" s="350"/>
      <c r="I233" s="337"/>
    </row>
    <row r="234" spans="1:9" hidden="1" x14ac:dyDescent="0.25">
      <c r="A234" s="341">
        <v>230</v>
      </c>
      <c r="B234" s="183"/>
      <c r="C234" s="184"/>
      <c r="D234" s="181"/>
      <c r="E234" s="185"/>
      <c r="F234" s="359"/>
      <c r="G234" s="352"/>
      <c r="H234" s="350"/>
      <c r="I234" s="337"/>
    </row>
    <row r="235" spans="1:9" hidden="1" x14ac:dyDescent="0.25">
      <c r="A235" s="341">
        <v>231</v>
      </c>
      <c r="B235" s="183"/>
      <c r="C235" s="184"/>
      <c r="D235" s="181"/>
      <c r="E235" s="185"/>
      <c r="F235" s="359"/>
      <c r="G235" s="352"/>
      <c r="H235" s="350"/>
      <c r="I235" s="337"/>
    </row>
    <row r="236" spans="1:9" hidden="1" x14ac:dyDescent="0.25">
      <c r="A236" s="341">
        <v>232</v>
      </c>
      <c r="B236" s="183"/>
      <c r="C236" s="184"/>
      <c r="D236" s="181"/>
      <c r="E236" s="185"/>
      <c r="F236" s="359"/>
      <c r="G236" s="352"/>
      <c r="H236" s="350"/>
      <c r="I236" s="337"/>
    </row>
    <row r="237" spans="1:9" hidden="1" x14ac:dyDescent="0.25">
      <c r="A237" s="341">
        <v>233</v>
      </c>
      <c r="B237" s="183"/>
      <c r="C237" s="184"/>
      <c r="D237" s="181"/>
      <c r="E237" s="185"/>
      <c r="F237" s="359"/>
      <c r="G237" s="352"/>
      <c r="H237" s="350"/>
      <c r="I237" s="337"/>
    </row>
    <row r="238" spans="1:9" hidden="1" x14ac:dyDescent="0.25">
      <c r="A238" s="341">
        <v>234</v>
      </c>
      <c r="B238" s="183"/>
      <c r="C238" s="184"/>
      <c r="D238" s="181"/>
      <c r="E238" s="185"/>
      <c r="F238" s="359"/>
      <c r="G238" s="352"/>
      <c r="H238" s="350"/>
      <c r="I238" s="337"/>
    </row>
    <row r="239" spans="1:9" hidden="1" x14ac:dyDescent="0.25">
      <c r="A239" s="341">
        <v>235</v>
      </c>
      <c r="B239" s="183"/>
      <c r="C239" s="184"/>
      <c r="D239" s="181"/>
      <c r="E239" s="185"/>
      <c r="F239" s="359"/>
      <c r="G239" s="352"/>
      <c r="H239" s="350"/>
      <c r="I239" s="337"/>
    </row>
    <row r="240" spans="1:9" hidden="1" x14ac:dyDescent="0.25">
      <c r="A240" s="341">
        <v>236</v>
      </c>
      <c r="B240" s="183"/>
      <c r="C240" s="184"/>
      <c r="D240" s="181"/>
      <c r="E240" s="185"/>
      <c r="F240" s="359"/>
      <c r="G240" s="352"/>
      <c r="H240" s="350"/>
      <c r="I240" s="337"/>
    </row>
    <row r="241" spans="1:9" hidden="1" x14ac:dyDescent="0.25">
      <c r="A241" s="341">
        <v>237</v>
      </c>
      <c r="B241" s="183"/>
      <c r="C241" s="184"/>
      <c r="D241" s="181"/>
      <c r="E241" s="185"/>
      <c r="F241" s="359"/>
      <c r="G241" s="352"/>
      <c r="H241" s="350"/>
      <c r="I241" s="337"/>
    </row>
    <row r="242" spans="1:9" hidden="1" x14ac:dyDescent="0.25">
      <c r="A242" s="341">
        <v>238</v>
      </c>
      <c r="B242" s="183"/>
      <c r="C242" s="184"/>
      <c r="D242" s="181"/>
      <c r="E242" s="185"/>
      <c r="F242" s="359"/>
      <c r="G242" s="352"/>
      <c r="H242" s="350"/>
      <c r="I242" s="337"/>
    </row>
    <row r="243" spans="1:9" hidden="1" x14ac:dyDescent="0.25">
      <c r="A243" s="341">
        <v>239</v>
      </c>
      <c r="B243" s="183"/>
      <c r="C243" s="184"/>
      <c r="D243" s="181"/>
      <c r="E243" s="185"/>
      <c r="F243" s="359"/>
      <c r="G243" s="352"/>
      <c r="H243" s="350"/>
      <c r="I243" s="337"/>
    </row>
    <row r="244" spans="1:9" hidden="1" x14ac:dyDescent="0.25">
      <c r="A244" s="341">
        <v>240</v>
      </c>
      <c r="B244" s="183"/>
      <c r="C244" s="184"/>
      <c r="D244" s="181"/>
      <c r="E244" s="185"/>
      <c r="F244" s="359"/>
      <c r="G244" s="352"/>
      <c r="H244" s="350"/>
      <c r="I244" s="337"/>
    </row>
    <row r="245" spans="1:9" hidden="1" x14ac:dyDescent="0.25">
      <c r="A245" s="341">
        <v>241</v>
      </c>
      <c r="B245" s="183"/>
      <c r="C245" s="184"/>
      <c r="D245" s="181"/>
      <c r="E245" s="185"/>
      <c r="F245" s="357"/>
      <c r="G245" s="352"/>
      <c r="H245" s="350"/>
      <c r="I245" s="337"/>
    </row>
    <row r="246" spans="1:9" hidden="1" x14ac:dyDescent="0.25">
      <c r="A246" s="341">
        <v>242</v>
      </c>
      <c r="B246" s="183"/>
      <c r="C246" s="184"/>
      <c r="D246" s="181"/>
      <c r="E246" s="186"/>
      <c r="F246" s="357"/>
      <c r="G246" s="353"/>
      <c r="H246" s="350"/>
      <c r="I246" s="337"/>
    </row>
    <row r="247" spans="1:9" hidden="1" x14ac:dyDescent="0.25">
      <c r="A247" s="341">
        <v>243</v>
      </c>
      <c r="B247" s="183"/>
      <c r="C247" s="184"/>
      <c r="D247" s="181"/>
      <c r="E247" s="187"/>
      <c r="F247" s="358"/>
      <c r="G247" s="354"/>
      <c r="H247" s="350"/>
      <c r="I247" s="337"/>
    </row>
    <row r="248" spans="1:9" hidden="1" x14ac:dyDescent="0.25">
      <c r="A248" s="341">
        <v>244</v>
      </c>
      <c r="B248" s="183"/>
      <c r="C248" s="184"/>
      <c r="D248" s="181"/>
      <c r="E248" s="187"/>
      <c r="F248" s="358"/>
      <c r="G248" s="355"/>
      <c r="H248" s="350"/>
      <c r="I248" s="337"/>
    </row>
    <row r="249" spans="1:9" hidden="1" x14ac:dyDescent="0.25">
      <c r="A249" s="341">
        <v>245</v>
      </c>
      <c r="B249" s="183"/>
      <c r="C249" s="184"/>
      <c r="D249" s="181"/>
      <c r="E249" s="186"/>
      <c r="F249" s="357"/>
      <c r="G249" s="353"/>
      <c r="H249" s="350"/>
      <c r="I249" s="337"/>
    </row>
    <row r="250" spans="1:9" hidden="1" x14ac:dyDescent="0.25">
      <c r="A250" s="341">
        <v>246</v>
      </c>
      <c r="B250" s="183"/>
      <c r="C250" s="184"/>
      <c r="D250" s="181"/>
      <c r="E250" s="186"/>
      <c r="F250" s="357"/>
      <c r="G250" s="353"/>
      <c r="H250" s="350"/>
      <c r="I250" s="337"/>
    </row>
    <row r="251" spans="1:9" hidden="1" x14ac:dyDescent="0.25">
      <c r="A251" s="341">
        <v>247</v>
      </c>
      <c r="B251" s="183"/>
      <c r="C251" s="184"/>
      <c r="D251" s="181"/>
      <c r="E251" s="185"/>
      <c r="F251" s="357"/>
      <c r="G251" s="352"/>
      <c r="H251" s="350"/>
      <c r="I251" s="337"/>
    </row>
    <row r="252" spans="1:9" hidden="1" x14ac:dyDescent="0.25">
      <c r="A252" s="341">
        <v>248</v>
      </c>
      <c r="B252" s="183"/>
      <c r="C252" s="184"/>
      <c r="D252" s="181"/>
      <c r="E252" s="185"/>
      <c r="F252" s="357"/>
      <c r="G252" s="352"/>
      <c r="H252" s="350"/>
      <c r="I252" s="337"/>
    </row>
    <row r="253" spans="1:9" hidden="1" x14ac:dyDescent="0.25">
      <c r="A253" s="341">
        <v>249</v>
      </c>
      <c r="B253" s="183"/>
      <c r="C253" s="184"/>
      <c r="D253" s="181"/>
      <c r="E253" s="185"/>
      <c r="F253" s="357"/>
      <c r="G253" s="352"/>
      <c r="H253" s="350"/>
      <c r="I253" s="337"/>
    </row>
    <row r="254" spans="1:9" hidden="1" x14ac:dyDescent="0.25">
      <c r="A254" s="341">
        <v>250</v>
      </c>
      <c r="B254" s="183"/>
      <c r="C254" s="184"/>
      <c r="D254" s="181"/>
      <c r="E254" s="186"/>
      <c r="F254" s="357"/>
      <c r="G254" s="353"/>
      <c r="H254" s="350"/>
      <c r="I254" s="337"/>
    </row>
    <row r="255" spans="1:9" hidden="1" x14ac:dyDescent="0.25">
      <c r="A255" s="341">
        <v>251</v>
      </c>
      <c r="B255" s="183"/>
      <c r="C255" s="184"/>
      <c r="D255" s="181"/>
      <c r="E255" s="185"/>
      <c r="F255" s="357"/>
      <c r="G255" s="352"/>
      <c r="H255" s="350"/>
      <c r="I255" s="337"/>
    </row>
    <row r="256" spans="1:9" hidden="1" x14ac:dyDescent="0.25">
      <c r="A256" s="341">
        <v>252</v>
      </c>
      <c r="B256" s="183"/>
      <c r="C256" s="184"/>
      <c r="D256" s="181"/>
      <c r="E256" s="185"/>
      <c r="F256" s="357"/>
      <c r="G256" s="352"/>
      <c r="H256" s="350"/>
      <c r="I256" s="337"/>
    </row>
    <row r="257" spans="1:9" hidden="1" x14ac:dyDescent="0.25">
      <c r="A257" s="341">
        <v>253</v>
      </c>
      <c r="B257" s="183"/>
      <c r="C257" s="184"/>
      <c r="D257" s="181"/>
      <c r="E257" s="186"/>
      <c r="F257" s="357"/>
      <c r="G257" s="352"/>
      <c r="H257" s="350"/>
      <c r="I257" s="337"/>
    </row>
    <row r="258" spans="1:9" hidden="1" x14ac:dyDescent="0.25">
      <c r="A258" s="341">
        <v>254</v>
      </c>
      <c r="B258" s="183"/>
      <c r="C258" s="184"/>
      <c r="D258" s="181"/>
      <c r="E258" s="185"/>
      <c r="F258" s="357"/>
      <c r="G258" s="352"/>
      <c r="H258" s="350"/>
      <c r="I258" s="337"/>
    </row>
    <row r="259" spans="1:9" hidden="1" x14ac:dyDescent="0.25">
      <c r="A259" s="341">
        <v>255</v>
      </c>
      <c r="B259" s="183"/>
      <c r="C259" s="184"/>
      <c r="D259" s="181"/>
      <c r="E259" s="186"/>
      <c r="F259" s="357"/>
      <c r="G259" s="352"/>
      <c r="H259" s="350"/>
      <c r="I259" s="337"/>
    </row>
    <row r="260" spans="1:9" hidden="1" x14ac:dyDescent="0.25">
      <c r="A260" s="341">
        <v>256</v>
      </c>
      <c r="B260" s="183"/>
      <c r="C260" s="184"/>
      <c r="D260" s="181"/>
      <c r="E260" s="185"/>
      <c r="F260" s="359"/>
      <c r="G260" s="352"/>
      <c r="H260" s="350"/>
      <c r="I260" s="337"/>
    </row>
    <row r="261" spans="1:9" hidden="1" x14ac:dyDescent="0.25">
      <c r="A261" s="341">
        <v>257</v>
      </c>
      <c r="B261" s="183"/>
      <c r="C261" s="184"/>
      <c r="D261" s="181"/>
      <c r="E261" s="186"/>
      <c r="F261" s="360"/>
      <c r="G261" s="352"/>
      <c r="H261" s="350"/>
      <c r="I261" s="337"/>
    </row>
    <row r="262" spans="1:9" hidden="1" x14ac:dyDescent="0.25">
      <c r="A262" s="341">
        <v>258</v>
      </c>
      <c r="B262" s="183"/>
      <c r="C262" s="184"/>
      <c r="D262" s="181"/>
      <c r="E262" s="185"/>
      <c r="F262" s="359"/>
      <c r="G262" s="352"/>
      <c r="H262" s="350"/>
      <c r="I262" s="337"/>
    </row>
    <row r="263" spans="1:9" hidden="1" x14ac:dyDescent="0.25">
      <c r="A263" s="341">
        <v>259</v>
      </c>
      <c r="B263" s="183"/>
      <c r="C263" s="184"/>
      <c r="D263" s="181"/>
      <c r="E263" s="186"/>
      <c r="F263" s="357"/>
      <c r="G263" s="353"/>
      <c r="H263" s="350"/>
      <c r="I263" s="337"/>
    </row>
    <row r="264" spans="1:9" hidden="1" x14ac:dyDescent="0.25">
      <c r="A264" s="341">
        <v>260</v>
      </c>
      <c r="B264" s="183"/>
      <c r="C264" s="184"/>
      <c r="D264" s="181"/>
      <c r="E264" s="186"/>
      <c r="F264" s="357"/>
      <c r="G264" s="353"/>
      <c r="H264" s="350"/>
      <c r="I264" s="337"/>
    </row>
    <row r="265" spans="1:9" hidden="1" x14ac:dyDescent="0.25">
      <c r="A265" s="341">
        <v>261</v>
      </c>
      <c r="B265" s="183"/>
      <c r="C265" s="184"/>
      <c r="D265" s="181"/>
      <c r="E265" s="185"/>
      <c r="F265" s="357"/>
      <c r="G265" s="352"/>
      <c r="H265" s="350"/>
      <c r="I265" s="337"/>
    </row>
    <row r="266" spans="1:9" hidden="1" x14ac:dyDescent="0.25">
      <c r="A266" s="341">
        <v>262</v>
      </c>
      <c r="B266" s="183"/>
      <c r="C266" s="184"/>
      <c r="D266" s="181"/>
      <c r="E266" s="185"/>
      <c r="F266" s="359"/>
      <c r="G266" s="352"/>
      <c r="H266" s="350"/>
      <c r="I266" s="337"/>
    </row>
    <row r="267" spans="1:9" hidden="1" x14ac:dyDescent="0.25">
      <c r="A267" s="341">
        <v>263</v>
      </c>
      <c r="B267" s="183"/>
      <c r="C267" s="184"/>
      <c r="D267" s="181"/>
      <c r="E267" s="186"/>
      <c r="F267" s="357"/>
      <c r="G267" s="352"/>
      <c r="H267" s="350"/>
      <c r="I267" s="337"/>
    </row>
    <row r="268" spans="1:9" hidden="1" x14ac:dyDescent="0.25">
      <c r="A268" s="341">
        <v>264</v>
      </c>
      <c r="B268" s="183"/>
      <c r="C268" s="184"/>
      <c r="D268" s="181"/>
      <c r="E268" s="185"/>
      <c r="F268" s="357"/>
      <c r="G268" s="352"/>
      <c r="H268" s="350"/>
      <c r="I268" s="337"/>
    </row>
    <row r="269" spans="1:9" hidden="1" x14ac:dyDescent="0.25">
      <c r="A269" s="341">
        <v>265</v>
      </c>
      <c r="B269" s="183"/>
      <c r="C269" s="184"/>
      <c r="D269" s="181"/>
      <c r="E269" s="185"/>
      <c r="F269" s="357"/>
      <c r="G269" s="352"/>
      <c r="H269" s="350"/>
      <c r="I269" s="337"/>
    </row>
    <row r="270" spans="1:9" hidden="1" x14ac:dyDescent="0.25">
      <c r="A270" s="341">
        <v>266</v>
      </c>
      <c r="B270" s="183"/>
      <c r="C270" s="184"/>
      <c r="D270" s="181"/>
      <c r="E270" s="185"/>
      <c r="F270" s="357"/>
      <c r="G270" s="352"/>
      <c r="H270" s="350"/>
      <c r="I270" s="337"/>
    </row>
    <row r="271" spans="1:9" hidden="1" x14ac:dyDescent="0.25">
      <c r="A271" s="341">
        <v>267</v>
      </c>
      <c r="B271" s="183"/>
      <c r="C271" s="184"/>
      <c r="D271" s="181"/>
      <c r="E271" s="185"/>
      <c r="F271" s="361"/>
      <c r="G271" s="352"/>
      <c r="H271" s="350"/>
      <c r="I271" s="337"/>
    </row>
    <row r="272" spans="1:9" hidden="1" x14ac:dyDescent="0.25">
      <c r="A272" s="341">
        <v>268</v>
      </c>
      <c r="B272" s="183"/>
      <c r="C272" s="184"/>
      <c r="D272" s="181"/>
      <c r="E272" s="185"/>
      <c r="F272" s="361"/>
      <c r="G272" s="352"/>
      <c r="H272" s="350"/>
      <c r="I272" s="337"/>
    </row>
    <row r="273" spans="1:9" hidden="1" x14ac:dyDescent="0.25">
      <c r="A273" s="341">
        <v>269</v>
      </c>
      <c r="B273" s="183"/>
      <c r="C273" s="184"/>
      <c r="D273" s="181"/>
      <c r="E273" s="185"/>
      <c r="F273" s="357"/>
      <c r="G273" s="352"/>
      <c r="H273" s="350"/>
      <c r="I273" s="337"/>
    </row>
    <row r="274" spans="1:9" hidden="1" x14ac:dyDescent="0.25">
      <c r="A274" s="341">
        <v>270</v>
      </c>
      <c r="B274" s="183"/>
      <c r="C274" s="184"/>
      <c r="D274" s="181"/>
      <c r="E274" s="185"/>
      <c r="F274" s="357"/>
      <c r="G274" s="352"/>
      <c r="H274" s="350"/>
      <c r="I274" s="337"/>
    </row>
    <row r="275" spans="1:9" hidden="1" x14ac:dyDescent="0.25">
      <c r="A275" s="341">
        <v>271</v>
      </c>
      <c r="B275" s="183"/>
      <c r="C275" s="184"/>
      <c r="D275" s="181"/>
      <c r="E275" s="188"/>
      <c r="F275" s="360"/>
      <c r="G275" s="356"/>
      <c r="H275" s="350"/>
      <c r="I275" s="337"/>
    </row>
    <row r="276" spans="1:9" hidden="1" x14ac:dyDescent="0.25">
      <c r="A276" s="341">
        <v>272</v>
      </c>
      <c r="B276" s="183"/>
      <c r="C276" s="184"/>
      <c r="D276" s="181"/>
      <c r="E276" s="185"/>
      <c r="F276" s="357"/>
      <c r="G276" s="352"/>
      <c r="H276" s="350"/>
      <c r="I276" s="337"/>
    </row>
    <row r="277" spans="1:9" hidden="1" x14ac:dyDescent="0.25">
      <c r="A277" s="341">
        <v>273</v>
      </c>
      <c r="B277" s="183"/>
      <c r="C277" s="184"/>
      <c r="D277" s="181"/>
      <c r="E277" s="186"/>
      <c r="F277" s="357"/>
      <c r="G277" s="352"/>
      <c r="H277" s="350"/>
      <c r="I277" s="337"/>
    </row>
    <row r="278" spans="1:9" hidden="1" x14ac:dyDescent="0.25">
      <c r="A278" s="341">
        <v>274</v>
      </c>
      <c r="B278" s="183"/>
      <c r="C278" s="184"/>
      <c r="D278" s="181"/>
      <c r="E278" s="186"/>
      <c r="F278" s="357"/>
      <c r="G278" s="353"/>
      <c r="H278" s="350"/>
      <c r="I278" s="337"/>
    </row>
    <row r="279" spans="1:9" hidden="1" x14ac:dyDescent="0.25">
      <c r="A279" s="341">
        <v>275</v>
      </c>
      <c r="B279" s="183"/>
      <c r="C279" s="184"/>
      <c r="D279" s="181"/>
      <c r="E279" s="186"/>
      <c r="F279" s="357"/>
      <c r="G279" s="353"/>
      <c r="H279" s="350"/>
      <c r="I279" s="337"/>
    </row>
    <row r="280" spans="1:9" hidden="1" x14ac:dyDescent="0.25">
      <c r="A280" s="341">
        <v>276</v>
      </c>
      <c r="B280" s="183"/>
      <c r="C280" s="184"/>
      <c r="D280" s="181"/>
      <c r="E280" s="186"/>
      <c r="F280" s="359"/>
      <c r="G280" s="353"/>
      <c r="H280" s="350"/>
      <c r="I280" s="337"/>
    </row>
    <row r="281" spans="1:9" hidden="1" x14ac:dyDescent="0.25">
      <c r="A281" s="341">
        <v>277</v>
      </c>
      <c r="B281" s="183"/>
      <c r="C281" s="184"/>
      <c r="D281" s="181"/>
      <c r="E281" s="188"/>
      <c r="F281" s="360"/>
      <c r="G281" s="356"/>
      <c r="H281" s="350"/>
      <c r="I281" s="337"/>
    </row>
    <row r="282" spans="1:9" hidden="1" x14ac:dyDescent="0.25">
      <c r="A282" s="341">
        <v>278</v>
      </c>
      <c r="B282" s="183"/>
      <c r="C282" s="184"/>
      <c r="D282" s="181"/>
      <c r="E282" s="188"/>
      <c r="F282" s="360"/>
      <c r="G282" s="356"/>
      <c r="H282" s="350"/>
      <c r="I282" s="337"/>
    </row>
    <row r="283" spans="1:9" hidden="1" x14ac:dyDescent="0.25">
      <c r="A283" s="341">
        <v>279</v>
      </c>
      <c r="B283" s="183"/>
      <c r="C283" s="184"/>
      <c r="D283" s="181"/>
      <c r="E283" s="188"/>
      <c r="F283" s="360"/>
      <c r="G283" s="356"/>
      <c r="H283" s="350"/>
      <c r="I283" s="337"/>
    </row>
    <row r="284" spans="1:9" hidden="1" x14ac:dyDescent="0.25">
      <c r="A284" s="341">
        <v>280</v>
      </c>
      <c r="B284" s="183"/>
      <c r="C284" s="184"/>
      <c r="D284" s="181"/>
      <c r="E284" s="188"/>
      <c r="F284" s="360"/>
      <c r="G284" s="356"/>
      <c r="H284" s="350"/>
      <c r="I284" s="337"/>
    </row>
    <row r="285" spans="1:9" hidden="1" x14ac:dyDescent="0.25">
      <c r="A285" s="341">
        <v>281</v>
      </c>
      <c r="B285" s="183"/>
      <c r="C285" s="184"/>
      <c r="D285" s="181"/>
      <c r="E285" s="188"/>
      <c r="F285" s="360"/>
      <c r="G285" s="356"/>
      <c r="H285" s="350"/>
      <c r="I285" s="337"/>
    </row>
    <row r="286" spans="1:9" hidden="1" x14ac:dyDescent="0.25">
      <c r="A286" s="341">
        <v>282</v>
      </c>
      <c r="B286" s="183"/>
      <c r="C286" s="184"/>
      <c r="D286" s="181"/>
      <c r="E286" s="185"/>
      <c r="F286" s="359"/>
      <c r="G286" s="352"/>
      <c r="H286" s="350"/>
      <c r="I286" s="337"/>
    </row>
    <row r="287" spans="1:9" hidden="1" x14ac:dyDescent="0.25">
      <c r="A287" s="341">
        <v>283</v>
      </c>
      <c r="B287" s="183"/>
      <c r="C287" s="184"/>
      <c r="D287" s="181"/>
      <c r="E287" s="185"/>
      <c r="F287" s="359"/>
      <c r="G287" s="352"/>
      <c r="H287" s="350"/>
      <c r="I287" s="337"/>
    </row>
    <row r="288" spans="1:9" hidden="1" x14ac:dyDescent="0.25">
      <c r="A288" s="341">
        <v>284</v>
      </c>
      <c r="B288" s="183"/>
      <c r="C288" s="184"/>
      <c r="D288" s="181"/>
      <c r="E288" s="188"/>
      <c r="F288" s="360"/>
      <c r="G288" s="356"/>
      <c r="H288" s="350"/>
      <c r="I288" s="337"/>
    </row>
    <row r="289" spans="1:9" hidden="1" x14ac:dyDescent="0.25">
      <c r="A289" s="341">
        <v>285</v>
      </c>
      <c r="B289" s="183"/>
      <c r="C289" s="184"/>
      <c r="D289" s="181"/>
      <c r="E289" s="185"/>
      <c r="F289" s="359"/>
      <c r="G289" s="352"/>
      <c r="H289" s="350"/>
      <c r="I289" s="337"/>
    </row>
    <row r="290" spans="1:9" hidden="1" x14ac:dyDescent="0.25">
      <c r="A290" s="341">
        <v>286</v>
      </c>
      <c r="B290" s="183"/>
      <c r="C290" s="184"/>
      <c r="D290" s="181"/>
      <c r="E290" s="185"/>
      <c r="F290" s="359"/>
      <c r="G290" s="352"/>
      <c r="H290" s="350"/>
      <c r="I290" s="337"/>
    </row>
    <row r="291" spans="1:9" hidden="1" x14ac:dyDescent="0.25">
      <c r="A291" s="341">
        <v>287</v>
      </c>
      <c r="B291" s="183"/>
      <c r="C291" s="184"/>
      <c r="D291" s="181"/>
      <c r="E291" s="185"/>
      <c r="F291" s="359"/>
      <c r="G291" s="352"/>
      <c r="H291" s="350"/>
      <c r="I291" s="337"/>
    </row>
    <row r="292" spans="1:9" hidden="1" x14ac:dyDescent="0.25">
      <c r="A292" s="341">
        <v>288</v>
      </c>
      <c r="B292" s="183"/>
      <c r="C292" s="184"/>
      <c r="D292" s="181"/>
      <c r="E292" s="185"/>
      <c r="F292" s="359"/>
      <c r="G292" s="352"/>
      <c r="H292" s="350"/>
      <c r="I292" s="337"/>
    </row>
    <row r="293" spans="1:9" hidden="1" x14ac:dyDescent="0.25">
      <c r="A293" s="341">
        <v>289</v>
      </c>
      <c r="B293" s="183"/>
      <c r="C293" s="184"/>
      <c r="D293" s="181"/>
      <c r="E293" s="185"/>
      <c r="F293" s="359"/>
      <c r="G293" s="352"/>
      <c r="H293" s="350"/>
      <c r="I293" s="337"/>
    </row>
    <row r="294" spans="1:9" hidden="1" x14ac:dyDescent="0.25">
      <c r="A294" s="341">
        <v>290</v>
      </c>
      <c r="B294" s="183"/>
      <c r="C294" s="184"/>
      <c r="D294" s="181"/>
      <c r="E294" s="185"/>
      <c r="F294" s="359"/>
      <c r="G294" s="352"/>
      <c r="H294" s="350"/>
      <c r="I294" s="337"/>
    </row>
    <row r="295" spans="1:9" hidden="1" x14ac:dyDescent="0.25">
      <c r="A295" s="341">
        <v>291</v>
      </c>
      <c r="B295" s="183"/>
      <c r="C295" s="184"/>
      <c r="D295" s="181"/>
      <c r="E295" s="185"/>
      <c r="F295" s="359"/>
      <c r="G295" s="352"/>
      <c r="H295" s="350"/>
      <c r="I295" s="337"/>
    </row>
    <row r="296" spans="1:9" hidden="1" x14ac:dyDescent="0.25">
      <c r="A296" s="341">
        <v>292</v>
      </c>
      <c r="B296" s="183"/>
      <c r="C296" s="184"/>
      <c r="D296" s="181"/>
      <c r="E296" s="185"/>
      <c r="F296" s="359"/>
      <c r="G296" s="352"/>
      <c r="H296" s="350"/>
      <c r="I296" s="337"/>
    </row>
    <row r="297" spans="1:9" hidden="1" x14ac:dyDescent="0.25">
      <c r="A297" s="341">
        <v>293</v>
      </c>
      <c r="B297" s="183"/>
      <c r="C297" s="184"/>
      <c r="D297" s="181"/>
      <c r="E297" s="185"/>
      <c r="F297" s="359"/>
      <c r="G297" s="352"/>
      <c r="H297" s="350"/>
      <c r="I297" s="337"/>
    </row>
    <row r="298" spans="1:9" hidden="1" x14ac:dyDescent="0.25">
      <c r="A298" s="341">
        <v>294</v>
      </c>
      <c r="B298" s="183"/>
      <c r="C298" s="184"/>
      <c r="D298" s="181"/>
      <c r="E298" s="185"/>
      <c r="F298" s="359"/>
      <c r="G298" s="352"/>
      <c r="H298" s="350"/>
      <c r="I298" s="337"/>
    </row>
    <row r="299" spans="1:9" hidden="1" x14ac:dyDescent="0.25">
      <c r="A299" s="341">
        <v>295</v>
      </c>
      <c r="B299" s="183"/>
      <c r="C299" s="184"/>
      <c r="D299" s="181"/>
      <c r="E299" s="185"/>
      <c r="F299" s="359"/>
      <c r="G299" s="352"/>
      <c r="H299" s="350"/>
      <c r="I299" s="337"/>
    </row>
    <row r="300" spans="1:9" hidden="1" x14ac:dyDescent="0.25">
      <c r="A300" s="341">
        <v>296</v>
      </c>
      <c r="B300" s="183"/>
      <c r="C300" s="184"/>
      <c r="D300" s="181"/>
      <c r="E300" s="185"/>
      <c r="F300" s="359"/>
      <c r="G300" s="352"/>
      <c r="H300" s="350"/>
      <c r="I300" s="337"/>
    </row>
    <row r="301" spans="1:9" hidden="1" x14ac:dyDescent="0.25">
      <c r="A301" s="341">
        <v>297</v>
      </c>
      <c r="B301" s="183"/>
      <c r="C301" s="184"/>
      <c r="D301" s="181"/>
      <c r="E301" s="185"/>
      <c r="F301" s="359"/>
      <c r="G301" s="352"/>
      <c r="H301" s="350"/>
      <c r="I301" s="337"/>
    </row>
    <row r="302" spans="1:9" hidden="1" x14ac:dyDescent="0.25">
      <c r="A302" s="341">
        <v>298</v>
      </c>
      <c r="B302" s="183"/>
      <c r="C302" s="184"/>
      <c r="D302" s="181"/>
      <c r="E302" s="185"/>
      <c r="F302" s="359"/>
      <c r="G302" s="352"/>
      <c r="H302" s="350"/>
      <c r="I302" s="337"/>
    </row>
    <row r="303" spans="1:9" hidden="1" x14ac:dyDescent="0.25">
      <c r="A303" s="341">
        <v>299</v>
      </c>
      <c r="B303" s="183"/>
      <c r="C303" s="184"/>
      <c r="D303" s="181"/>
      <c r="E303" s="185"/>
      <c r="F303" s="359"/>
      <c r="G303" s="352"/>
      <c r="H303" s="350"/>
      <c r="I303" s="337"/>
    </row>
    <row r="304" spans="1:9" hidden="1" x14ac:dyDescent="0.25">
      <c r="A304" s="341">
        <v>300</v>
      </c>
      <c r="B304" s="183"/>
      <c r="C304" s="184"/>
      <c r="D304" s="181"/>
      <c r="E304" s="185"/>
      <c r="F304" s="359"/>
      <c r="G304" s="352"/>
      <c r="H304" s="350"/>
      <c r="I304" s="337"/>
    </row>
    <row r="305" spans="1:9" hidden="1" x14ac:dyDescent="0.25">
      <c r="A305" s="341">
        <v>301</v>
      </c>
      <c r="B305" s="183"/>
      <c r="C305" s="184"/>
      <c r="D305" s="181"/>
      <c r="E305" s="185"/>
      <c r="F305" s="359"/>
      <c r="G305" s="352"/>
      <c r="H305" s="350"/>
      <c r="I305" s="337"/>
    </row>
    <row r="306" spans="1:9" hidden="1" x14ac:dyDescent="0.25">
      <c r="A306" s="341">
        <v>302</v>
      </c>
      <c r="B306" s="183"/>
      <c r="C306" s="184"/>
      <c r="D306" s="181"/>
      <c r="E306" s="185"/>
      <c r="F306" s="359"/>
      <c r="G306" s="352"/>
      <c r="H306" s="350"/>
      <c r="I306" s="337"/>
    </row>
    <row r="307" spans="1:9" hidden="1" x14ac:dyDescent="0.25">
      <c r="A307" s="341">
        <v>303</v>
      </c>
      <c r="B307" s="183"/>
      <c r="C307" s="184"/>
      <c r="D307" s="181"/>
      <c r="E307" s="185"/>
      <c r="F307" s="359"/>
      <c r="G307" s="352"/>
      <c r="H307" s="350"/>
      <c r="I307" s="337"/>
    </row>
    <row r="308" spans="1:9" hidden="1" x14ac:dyDescent="0.25">
      <c r="A308" s="341">
        <v>304</v>
      </c>
      <c r="B308" s="183"/>
      <c r="C308" s="184"/>
      <c r="D308" s="181"/>
      <c r="E308" s="185"/>
      <c r="F308" s="359"/>
      <c r="G308" s="352"/>
      <c r="H308" s="350"/>
      <c r="I308" s="337"/>
    </row>
    <row r="309" spans="1:9" hidden="1" x14ac:dyDescent="0.25">
      <c r="A309" s="341">
        <v>305</v>
      </c>
      <c r="B309" s="183"/>
      <c r="C309" s="184"/>
      <c r="D309" s="181"/>
      <c r="E309" s="185"/>
      <c r="F309" s="359"/>
      <c r="G309" s="352"/>
      <c r="H309" s="350"/>
      <c r="I309" s="337"/>
    </row>
    <row r="310" spans="1:9" hidden="1" x14ac:dyDescent="0.25">
      <c r="A310" s="341">
        <v>306</v>
      </c>
      <c r="B310" s="183"/>
      <c r="C310" s="184"/>
      <c r="D310" s="181"/>
      <c r="E310" s="185"/>
      <c r="F310" s="359"/>
      <c r="G310" s="352"/>
      <c r="H310" s="350"/>
      <c r="I310" s="337"/>
    </row>
    <row r="311" spans="1:9" hidden="1" x14ac:dyDescent="0.25">
      <c r="A311" s="341">
        <v>307</v>
      </c>
      <c r="B311" s="183"/>
      <c r="C311" s="184"/>
      <c r="D311" s="181"/>
      <c r="E311" s="185"/>
      <c r="F311" s="359"/>
      <c r="G311" s="352"/>
      <c r="H311" s="350"/>
      <c r="I311" s="337"/>
    </row>
    <row r="312" spans="1:9" hidden="1" x14ac:dyDescent="0.25">
      <c r="A312" s="341">
        <v>308</v>
      </c>
      <c r="B312" s="183"/>
      <c r="C312" s="184"/>
      <c r="D312" s="181"/>
      <c r="E312" s="185"/>
      <c r="F312" s="359"/>
      <c r="G312" s="352"/>
      <c r="H312" s="350"/>
      <c r="I312" s="337"/>
    </row>
    <row r="313" spans="1:9" hidden="1" x14ac:dyDescent="0.25">
      <c r="A313" s="341">
        <v>309</v>
      </c>
      <c r="B313" s="183"/>
      <c r="C313" s="184"/>
      <c r="D313" s="181"/>
      <c r="E313" s="185"/>
      <c r="F313" s="359"/>
      <c r="G313" s="352"/>
      <c r="H313" s="350"/>
      <c r="I313" s="337"/>
    </row>
    <row r="314" spans="1:9" hidden="1" x14ac:dyDescent="0.25">
      <c r="A314" s="341">
        <v>310</v>
      </c>
      <c r="B314" s="183"/>
      <c r="C314" s="184"/>
      <c r="D314" s="181"/>
      <c r="E314" s="185"/>
      <c r="F314" s="359"/>
      <c r="G314" s="352"/>
      <c r="H314" s="350"/>
      <c r="I314" s="337"/>
    </row>
    <row r="315" spans="1:9" hidden="1" x14ac:dyDescent="0.25">
      <c r="A315" s="341">
        <v>311</v>
      </c>
      <c r="B315" s="183"/>
      <c r="C315" s="184"/>
      <c r="D315" s="181"/>
      <c r="E315" s="185"/>
      <c r="F315" s="359"/>
      <c r="G315" s="352"/>
      <c r="H315" s="350"/>
      <c r="I315" s="337"/>
    </row>
    <row r="316" spans="1:9" hidden="1" x14ac:dyDescent="0.25">
      <c r="A316" s="341">
        <v>312</v>
      </c>
      <c r="B316" s="183"/>
      <c r="C316" s="184"/>
      <c r="D316" s="181"/>
      <c r="E316" s="185"/>
      <c r="F316" s="359"/>
      <c r="G316" s="352"/>
      <c r="H316" s="350"/>
      <c r="I316" s="337"/>
    </row>
    <row r="317" spans="1:9" hidden="1" x14ac:dyDescent="0.25">
      <c r="A317" s="341">
        <v>313</v>
      </c>
      <c r="B317" s="183"/>
      <c r="C317" s="184"/>
      <c r="D317" s="181"/>
      <c r="E317" s="185"/>
      <c r="F317" s="359"/>
      <c r="G317" s="352"/>
      <c r="H317" s="350"/>
      <c r="I317" s="337"/>
    </row>
    <row r="318" spans="1:9" hidden="1" x14ac:dyDescent="0.25">
      <c r="A318" s="341">
        <v>314</v>
      </c>
      <c r="B318" s="183"/>
      <c r="C318" s="184"/>
      <c r="D318" s="181"/>
      <c r="E318" s="185"/>
      <c r="F318" s="359"/>
      <c r="G318" s="352"/>
      <c r="H318" s="350"/>
      <c r="I318" s="337"/>
    </row>
    <row r="319" spans="1:9" hidden="1" x14ac:dyDescent="0.25">
      <c r="A319" s="341">
        <v>315</v>
      </c>
      <c r="B319" s="183"/>
      <c r="C319" s="184"/>
      <c r="D319" s="181"/>
      <c r="E319" s="185"/>
      <c r="F319" s="359"/>
      <c r="G319" s="352"/>
      <c r="H319" s="350"/>
      <c r="I319" s="337"/>
    </row>
    <row r="320" spans="1:9" hidden="1" x14ac:dyDescent="0.25">
      <c r="A320" s="341">
        <v>316</v>
      </c>
      <c r="B320" s="183"/>
      <c r="C320" s="184"/>
      <c r="D320" s="181"/>
      <c r="E320" s="185"/>
      <c r="F320" s="359"/>
      <c r="G320" s="352"/>
      <c r="H320" s="350"/>
      <c r="I320" s="337"/>
    </row>
    <row r="321" spans="1:9" hidden="1" x14ac:dyDescent="0.25">
      <c r="A321" s="341">
        <v>317</v>
      </c>
      <c r="B321" s="183"/>
      <c r="C321" s="184"/>
      <c r="D321" s="181"/>
      <c r="E321" s="185"/>
      <c r="F321" s="359"/>
      <c r="G321" s="352"/>
      <c r="H321" s="350"/>
      <c r="I321" s="337"/>
    </row>
    <row r="322" spans="1:9" hidden="1" x14ac:dyDescent="0.25">
      <c r="A322" s="341">
        <v>318</v>
      </c>
      <c r="B322" s="183"/>
      <c r="C322" s="184"/>
      <c r="D322" s="181"/>
      <c r="E322" s="185"/>
      <c r="F322" s="359"/>
      <c r="G322" s="352"/>
      <c r="H322" s="350"/>
      <c r="I322" s="337"/>
    </row>
    <row r="323" spans="1:9" hidden="1" x14ac:dyDescent="0.25">
      <c r="A323" s="341">
        <v>319</v>
      </c>
      <c r="B323" s="183"/>
      <c r="C323" s="184"/>
      <c r="D323" s="181"/>
      <c r="E323" s="185"/>
      <c r="F323" s="359"/>
      <c r="G323" s="352"/>
      <c r="H323" s="350"/>
      <c r="I323" s="337"/>
    </row>
    <row r="324" spans="1:9" hidden="1" x14ac:dyDescent="0.25">
      <c r="A324" s="341">
        <v>320</v>
      </c>
      <c r="B324" s="183"/>
      <c r="C324" s="184"/>
      <c r="D324" s="181"/>
      <c r="E324" s="185"/>
      <c r="F324" s="359"/>
      <c r="G324" s="352"/>
      <c r="H324" s="350"/>
      <c r="I324" s="337"/>
    </row>
    <row r="325" spans="1:9" hidden="1" x14ac:dyDescent="0.25">
      <c r="A325" s="341">
        <v>321</v>
      </c>
      <c r="B325" s="183"/>
      <c r="C325" s="184"/>
      <c r="D325" s="181"/>
      <c r="E325" s="185"/>
      <c r="F325" s="359"/>
      <c r="G325" s="352"/>
      <c r="H325" s="350"/>
      <c r="I325" s="337"/>
    </row>
    <row r="326" spans="1:9" hidden="1" x14ac:dyDescent="0.25">
      <c r="A326" s="341">
        <v>322</v>
      </c>
      <c r="B326" s="183"/>
      <c r="C326" s="184"/>
      <c r="D326" s="181"/>
      <c r="E326" s="185"/>
      <c r="F326" s="359"/>
      <c r="G326" s="352"/>
      <c r="H326" s="350"/>
      <c r="I326" s="337"/>
    </row>
    <row r="327" spans="1:9" hidden="1" x14ac:dyDescent="0.25">
      <c r="A327" s="341">
        <v>323</v>
      </c>
      <c r="B327" s="183"/>
      <c r="C327" s="184"/>
      <c r="D327" s="181"/>
      <c r="E327" s="185"/>
      <c r="F327" s="359"/>
      <c r="G327" s="352"/>
      <c r="H327" s="350"/>
      <c r="I327" s="337"/>
    </row>
    <row r="328" spans="1:9" hidden="1" x14ac:dyDescent="0.25">
      <c r="A328" s="341">
        <v>324</v>
      </c>
      <c r="B328" s="183"/>
      <c r="C328" s="184"/>
      <c r="D328" s="181"/>
      <c r="E328" s="185"/>
      <c r="F328" s="359"/>
      <c r="G328" s="352"/>
      <c r="H328" s="350"/>
      <c r="I328" s="337"/>
    </row>
    <row r="329" spans="1:9" hidden="1" x14ac:dyDescent="0.25">
      <c r="A329" s="341">
        <v>325</v>
      </c>
      <c r="B329" s="183"/>
      <c r="C329" s="184"/>
      <c r="D329" s="181"/>
      <c r="E329" s="185"/>
      <c r="F329" s="359"/>
      <c r="G329" s="352"/>
      <c r="H329" s="350"/>
      <c r="I329" s="337"/>
    </row>
    <row r="330" spans="1:9" hidden="1" x14ac:dyDescent="0.25">
      <c r="A330" s="341">
        <v>326</v>
      </c>
      <c r="B330" s="183"/>
      <c r="C330" s="184"/>
      <c r="D330" s="181"/>
      <c r="E330" s="185"/>
      <c r="F330" s="359"/>
      <c r="G330" s="352"/>
      <c r="H330" s="350"/>
      <c r="I330" s="337"/>
    </row>
    <row r="331" spans="1:9" hidden="1" x14ac:dyDescent="0.25">
      <c r="A331" s="341">
        <v>327</v>
      </c>
      <c r="B331" s="183"/>
      <c r="C331" s="184"/>
      <c r="D331" s="181"/>
      <c r="E331" s="185"/>
      <c r="F331" s="359"/>
      <c r="G331" s="352"/>
      <c r="H331" s="350"/>
      <c r="I331" s="337"/>
    </row>
    <row r="332" spans="1:9" hidden="1" x14ac:dyDescent="0.25">
      <c r="A332" s="341">
        <v>328</v>
      </c>
      <c r="B332" s="183"/>
      <c r="C332" s="184"/>
      <c r="D332" s="181"/>
      <c r="E332" s="185"/>
      <c r="F332" s="359"/>
      <c r="G332" s="352"/>
      <c r="H332" s="350"/>
      <c r="I332" s="337"/>
    </row>
    <row r="333" spans="1:9" hidden="1" x14ac:dyDescent="0.25">
      <c r="A333" s="341">
        <v>329</v>
      </c>
      <c r="B333" s="183"/>
      <c r="C333" s="184"/>
      <c r="D333" s="181"/>
      <c r="E333" s="185"/>
      <c r="F333" s="359"/>
      <c r="G333" s="352"/>
      <c r="H333" s="350"/>
      <c r="I333" s="337"/>
    </row>
    <row r="334" spans="1:9" hidden="1" x14ac:dyDescent="0.25">
      <c r="A334" s="341">
        <v>330</v>
      </c>
      <c r="B334" s="183"/>
      <c r="C334" s="184"/>
      <c r="D334" s="181"/>
      <c r="E334" s="185"/>
      <c r="F334" s="359"/>
      <c r="G334" s="352"/>
      <c r="H334" s="350"/>
      <c r="I334" s="337"/>
    </row>
    <row r="335" spans="1:9" hidden="1" x14ac:dyDescent="0.25">
      <c r="A335" s="341">
        <v>331</v>
      </c>
      <c r="B335" s="183"/>
      <c r="C335" s="184"/>
      <c r="D335" s="181"/>
      <c r="E335" s="185"/>
      <c r="F335" s="359"/>
      <c r="G335" s="352"/>
      <c r="H335" s="350"/>
      <c r="I335" s="337"/>
    </row>
    <row r="336" spans="1:9" hidden="1" x14ac:dyDescent="0.25">
      <c r="A336" s="341">
        <v>332</v>
      </c>
      <c r="B336" s="183"/>
      <c r="C336" s="184"/>
      <c r="D336" s="181"/>
      <c r="E336" s="185"/>
      <c r="F336" s="359"/>
      <c r="G336" s="352"/>
      <c r="H336" s="350"/>
      <c r="I336" s="337"/>
    </row>
    <row r="337" spans="1:9" hidden="1" x14ac:dyDescent="0.25">
      <c r="A337" s="341">
        <v>333</v>
      </c>
      <c r="B337" s="183"/>
      <c r="C337" s="184"/>
      <c r="D337" s="181"/>
      <c r="E337" s="185"/>
      <c r="F337" s="359"/>
      <c r="G337" s="352"/>
      <c r="H337" s="350"/>
      <c r="I337" s="337"/>
    </row>
    <row r="338" spans="1:9" hidden="1" x14ac:dyDescent="0.25">
      <c r="A338" s="341">
        <v>334</v>
      </c>
      <c r="B338" s="183"/>
      <c r="C338" s="184"/>
      <c r="D338" s="181"/>
      <c r="E338" s="185"/>
      <c r="F338" s="359"/>
      <c r="G338" s="352"/>
      <c r="H338" s="350"/>
      <c r="I338" s="337"/>
    </row>
    <row r="339" spans="1:9" hidden="1" x14ac:dyDescent="0.25">
      <c r="A339" s="341">
        <v>335</v>
      </c>
      <c r="B339" s="183"/>
      <c r="C339" s="184"/>
      <c r="D339" s="181"/>
      <c r="E339" s="185"/>
      <c r="F339" s="359"/>
      <c r="G339" s="352"/>
      <c r="H339" s="350"/>
      <c r="I339" s="337"/>
    </row>
    <row r="340" spans="1:9" hidden="1" x14ac:dyDescent="0.25">
      <c r="A340" s="341">
        <v>336</v>
      </c>
      <c r="B340" s="183"/>
      <c r="C340" s="184"/>
      <c r="D340" s="181"/>
      <c r="E340" s="185"/>
      <c r="F340" s="359"/>
      <c r="G340" s="352"/>
      <c r="H340" s="350"/>
      <c r="I340" s="337"/>
    </row>
    <row r="341" spans="1:9" hidden="1" x14ac:dyDescent="0.25">
      <c r="A341" s="341">
        <v>337</v>
      </c>
      <c r="B341" s="183"/>
      <c r="C341" s="184"/>
      <c r="D341" s="181"/>
      <c r="E341" s="185"/>
      <c r="F341" s="359"/>
      <c r="G341" s="352"/>
      <c r="H341" s="350"/>
      <c r="I341" s="337"/>
    </row>
    <row r="342" spans="1:9" hidden="1" x14ac:dyDescent="0.25">
      <c r="A342" s="341">
        <v>338</v>
      </c>
      <c r="B342" s="183"/>
      <c r="C342" s="184"/>
      <c r="D342" s="181"/>
      <c r="E342" s="185"/>
      <c r="F342" s="359"/>
      <c r="G342" s="352"/>
      <c r="H342" s="350"/>
      <c r="I342" s="337"/>
    </row>
    <row r="343" spans="1:9" hidden="1" x14ac:dyDescent="0.25">
      <c r="A343" s="341">
        <v>339</v>
      </c>
      <c r="B343" s="183"/>
      <c r="C343" s="184"/>
      <c r="D343" s="181"/>
      <c r="E343" s="185"/>
      <c r="F343" s="359"/>
      <c r="G343" s="352"/>
      <c r="H343" s="350"/>
      <c r="I343" s="337"/>
    </row>
    <row r="344" spans="1:9" hidden="1" x14ac:dyDescent="0.25">
      <c r="A344" s="341">
        <v>340</v>
      </c>
      <c r="B344" s="183"/>
      <c r="C344" s="184"/>
      <c r="D344" s="181"/>
      <c r="E344" s="185"/>
      <c r="F344" s="359"/>
      <c r="G344" s="352"/>
      <c r="H344" s="350"/>
      <c r="I344" s="337"/>
    </row>
    <row r="345" spans="1:9" hidden="1" x14ac:dyDescent="0.25">
      <c r="A345" s="341">
        <v>341</v>
      </c>
      <c r="B345" s="183"/>
      <c r="C345" s="184"/>
      <c r="D345" s="181"/>
      <c r="E345" s="185"/>
      <c r="F345" s="359"/>
      <c r="G345" s="352"/>
      <c r="H345" s="350"/>
      <c r="I345" s="337"/>
    </row>
    <row r="346" spans="1:9" hidden="1" x14ac:dyDescent="0.25">
      <c r="A346" s="341">
        <v>342</v>
      </c>
      <c r="B346" s="183"/>
      <c r="C346" s="184"/>
      <c r="D346" s="181"/>
      <c r="E346" s="185"/>
      <c r="F346" s="359"/>
      <c r="G346" s="352"/>
      <c r="H346" s="350"/>
      <c r="I346" s="337"/>
    </row>
    <row r="347" spans="1:9" hidden="1" x14ac:dyDescent="0.25">
      <c r="A347" s="341">
        <v>343</v>
      </c>
      <c r="B347" s="183"/>
      <c r="C347" s="184"/>
      <c r="D347" s="181"/>
      <c r="E347" s="185"/>
      <c r="F347" s="359"/>
      <c r="G347" s="352"/>
      <c r="H347" s="350"/>
      <c r="I347" s="337"/>
    </row>
    <row r="348" spans="1:9" hidden="1" x14ac:dyDescent="0.25">
      <c r="A348" s="341">
        <v>344</v>
      </c>
      <c r="B348" s="183"/>
      <c r="C348" s="184"/>
      <c r="D348" s="181"/>
      <c r="E348" s="185"/>
      <c r="F348" s="359"/>
      <c r="G348" s="352"/>
      <c r="H348" s="350"/>
      <c r="I348" s="337"/>
    </row>
    <row r="349" spans="1:9" hidden="1" x14ac:dyDescent="0.25">
      <c r="A349" s="341">
        <v>345</v>
      </c>
      <c r="B349" s="183"/>
      <c r="C349" s="184"/>
      <c r="D349" s="181"/>
      <c r="E349" s="185"/>
      <c r="F349" s="359"/>
      <c r="G349" s="352"/>
      <c r="H349" s="350"/>
      <c r="I349" s="337"/>
    </row>
    <row r="350" spans="1:9" hidden="1" x14ac:dyDescent="0.25">
      <c r="A350" s="341">
        <v>346</v>
      </c>
      <c r="B350" s="183"/>
      <c r="C350" s="184"/>
      <c r="D350" s="181"/>
      <c r="E350" s="185"/>
      <c r="F350" s="359"/>
      <c r="G350" s="352"/>
      <c r="H350" s="350"/>
      <c r="I350" s="337"/>
    </row>
    <row r="351" spans="1:9" hidden="1" x14ac:dyDescent="0.25">
      <c r="A351" s="341">
        <v>347</v>
      </c>
      <c r="B351" s="183"/>
      <c r="C351" s="184"/>
      <c r="D351" s="181"/>
      <c r="E351" s="185"/>
      <c r="F351" s="359"/>
      <c r="G351" s="352"/>
      <c r="H351" s="350"/>
      <c r="I351" s="337"/>
    </row>
    <row r="352" spans="1:9" hidden="1" x14ac:dyDescent="0.25">
      <c r="A352" s="341">
        <v>348</v>
      </c>
      <c r="B352" s="183"/>
      <c r="C352" s="184"/>
      <c r="D352" s="181"/>
      <c r="E352" s="185"/>
      <c r="F352" s="359"/>
      <c r="G352" s="352"/>
      <c r="H352" s="350"/>
      <c r="I352" s="337"/>
    </row>
    <row r="353" spans="1:9" hidden="1" x14ac:dyDescent="0.25">
      <c r="A353" s="341">
        <v>349</v>
      </c>
      <c r="B353" s="183"/>
      <c r="C353" s="184"/>
      <c r="D353" s="181"/>
      <c r="E353" s="185"/>
      <c r="F353" s="359"/>
      <c r="G353" s="352"/>
      <c r="H353" s="350"/>
      <c r="I353" s="337"/>
    </row>
    <row r="354" spans="1:9" hidden="1" x14ac:dyDescent="0.25">
      <c r="A354" s="341">
        <v>350</v>
      </c>
      <c r="B354" s="183"/>
      <c r="C354" s="184"/>
      <c r="D354" s="181"/>
      <c r="E354" s="185"/>
      <c r="F354" s="359"/>
      <c r="G354" s="352"/>
      <c r="H354" s="350"/>
      <c r="I354" s="337"/>
    </row>
    <row r="355" spans="1:9" hidden="1" x14ac:dyDescent="0.25">
      <c r="A355" s="341">
        <v>351</v>
      </c>
      <c r="B355" s="183"/>
      <c r="C355" s="184"/>
      <c r="D355" s="181"/>
      <c r="E355" s="185"/>
      <c r="F355" s="359"/>
      <c r="G355" s="352"/>
      <c r="H355" s="350"/>
      <c r="I355" s="337"/>
    </row>
    <row r="356" spans="1:9" hidden="1" x14ac:dyDescent="0.25">
      <c r="A356" s="341">
        <v>352</v>
      </c>
      <c r="B356" s="183"/>
      <c r="C356" s="184"/>
      <c r="D356" s="181"/>
      <c r="E356" s="185"/>
      <c r="F356" s="359"/>
      <c r="G356" s="352"/>
      <c r="H356" s="350"/>
      <c r="I356" s="337"/>
    </row>
    <row r="357" spans="1:9" hidden="1" x14ac:dyDescent="0.25">
      <c r="A357" s="341">
        <v>353</v>
      </c>
      <c r="B357" s="183"/>
      <c r="C357" s="184"/>
      <c r="D357" s="181"/>
      <c r="E357" s="185"/>
      <c r="F357" s="359"/>
      <c r="G357" s="352"/>
      <c r="H357" s="350"/>
      <c r="I357" s="337"/>
    </row>
    <row r="358" spans="1:9" hidden="1" x14ac:dyDescent="0.25">
      <c r="A358" s="341">
        <v>354</v>
      </c>
      <c r="B358" s="183"/>
      <c r="C358" s="184"/>
      <c r="D358" s="181"/>
      <c r="E358" s="185"/>
      <c r="F358" s="359"/>
      <c r="G358" s="352"/>
      <c r="H358" s="350"/>
      <c r="I358" s="337"/>
    </row>
    <row r="359" spans="1:9" hidden="1" x14ac:dyDescent="0.25">
      <c r="A359" s="341">
        <v>355</v>
      </c>
      <c r="B359" s="183"/>
      <c r="C359" s="184"/>
      <c r="D359" s="181"/>
      <c r="E359" s="185"/>
      <c r="F359" s="359"/>
      <c r="G359" s="352"/>
      <c r="H359" s="350"/>
      <c r="I359" s="337"/>
    </row>
    <row r="360" spans="1:9" hidden="1" x14ac:dyDescent="0.25">
      <c r="A360" s="341">
        <v>356</v>
      </c>
      <c r="B360" s="183"/>
      <c r="C360" s="184"/>
      <c r="D360" s="181"/>
      <c r="E360" s="185"/>
      <c r="F360" s="359"/>
      <c r="G360" s="352"/>
      <c r="H360" s="350"/>
      <c r="I360" s="337"/>
    </row>
    <row r="361" spans="1:9" hidden="1" x14ac:dyDescent="0.25">
      <c r="A361" s="341">
        <v>357</v>
      </c>
      <c r="B361" s="183"/>
      <c r="C361" s="184"/>
      <c r="D361" s="181"/>
      <c r="E361" s="185"/>
      <c r="F361" s="359"/>
      <c r="G361" s="352"/>
      <c r="H361" s="350"/>
      <c r="I361" s="337"/>
    </row>
    <row r="362" spans="1:9" hidden="1" x14ac:dyDescent="0.25">
      <c r="A362" s="341">
        <v>358</v>
      </c>
      <c r="B362" s="183"/>
      <c r="C362" s="184"/>
      <c r="D362" s="181"/>
      <c r="E362" s="185"/>
      <c r="F362" s="359"/>
      <c r="G362" s="352"/>
      <c r="H362" s="350"/>
      <c r="I362" s="337"/>
    </row>
    <row r="363" spans="1:9" hidden="1" x14ac:dyDescent="0.25">
      <c r="A363" s="341">
        <v>359</v>
      </c>
      <c r="B363" s="183"/>
      <c r="C363" s="184"/>
      <c r="D363" s="181"/>
      <c r="E363" s="185"/>
      <c r="F363" s="359"/>
      <c r="G363" s="352"/>
      <c r="H363" s="350"/>
      <c r="I363" s="337"/>
    </row>
    <row r="364" spans="1:9" hidden="1" x14ac:dyDescent="0.25">
      <c r="A364" s="341">
        <v>360</v>
      </c>
      <c r="B364" s="183"/>
      <c r="C364" s="184"/>
      <c r="D364" s="181"/>
      <c r="E364" s="185"/>
      <c r="F364" s="359"/>
      <c r="G364" s="352"/>
      <c r="H364" s="350"/>
      <c r="I364" s="337"/>
    </row>
    <row r="365" spans="1:9" hidden="1" x14ac:dyDescent="0.25">
      <c r="A365" s="341">
        <v>361</v>
      </c>
      <c r="B365" s="183"/>
      <c r="C365" s="184"/>
      <c r="D365" s="181"/>
      <c r="E365" s="185"/>
      <c r="F365" s="359"/>
      <c r="G365" s="352"/>
      <c r="H365" s="350"/>
      <c r="I365" s="337"/>
    </row>
    <row r="366" spans="1:9" hidden="1" x14ac:dyDescent="0.25">
      <c r="A366" s="341">
        <v>362</v>
      </c>
      <c r="B366" s="183"/>
      <c r="C366" s="184"/>
      <c r="D366" s="181"/>
      <c r="E366" s="185"/>
      <c r="F366" s="359"/>
      <c r="G366" s="352"/>
      <c r="H366" s="350"/>
      <c r="I366" s="337"/>
    </row>
    <row r="367" spans="1:9" hidden="1" x14ac:dyDescent="0.25">
      <c r="A367" s="341">
        <v>363</v>
      </c>
      <c r="B367" s="183"/>
      <c r="C367" s="184"/>
      <c r="D367" s="181"/>
      <c r="E367" s="185"/>
      <c r="F367" s="359"/>
      <c r="G367" s="352"/>
      <c r="H367" s="350"/>
      <c r="I367" s="337"/>
    </row>
    <row r="368" spans="1:9" hidden="1" x14ac:dyDescent="0.25">
      <c r="A368" s="341">
        <v>364</v>
      </c>
      <c r="B368" s="183"/>
      <c r="C368" s="184"/>
      <c r="D368" s="181"/>
      <c r="E368" s="185"/>
      <c r="F368" s="359"/>
      <c r="G368" s="352"/>
      <c r="H368" s="350"/>
      <c r="I368" s="337"/>
    </row>
    <row r="369" spans="1:9" hidden="1" x14ac:dyDescent="0.25">
      <c r="A369" s="341">
        <v>365</v>
      </c>
      <c r="B369" s="183"/>
      <c r="C369" s="184"/>
      <c r="D369" s="181"/>
      <c r="E369" s="185"/>
      <c r="F369" s="359"/>
      <c r="G369" s="352"/>
      <c r="H369" s="350"/>
      <c r="I369" s="337"/>
    </row>
    <row r="370" spans="1:9" hidden="1" x14ac:dyDescent="0.25">
      <c r="A370" s="341">
        <v>366</v>
      </c>
      <c r="B370" s="183"/>
      <c r="C370" s="184"/>
      <c r="D370" s="181"/>
      <c r="E370" s="185"/>
      <c r="F370" s="359"/>
      <c r="G370" s="352"/>
      <c r="H370" s="350"/>
      <c r="I370" s="337"/>
    </row>
    <row r="371" spans="1:9" hidden="1" x14ac:dyDescent="0.25">
      <c r="A371" s="341">
        <v>367</v>
      </c>
      <c r="B371" s="183"/>
      <c r="C371" s="184"/>
      <c r="D371" s="181"/>
      <c r="E371" s="185"/>
      <c r="F371" s="359"/>
      <c r="G371" s="352"/>
      <c r="H371" s="350"/>
      <c r="I371" s="337"/>
    </row>
    <row r="372" spans="1:9" hidden="1" x14ac:dyDescent="0.25">
      <c r="A372" s="341">
        <v>368</v>
      </c>
      <c r="B372" s="183"/>
      <c r="C372" s="184"/>
      <c r="D372" s="181"/>
      <c r="E372" s="185"/>
      <c r="F372" s="359"/>
      <c r="G372" s="352"/>
      <c r="H372" s="350"/>
      <c r="I372" s="337"/>
    </row>
    <row r="373" spans="1:9" hidden="1" x14ac:dyDescent="0.25">
      <c r="A373" s="341">
        <v>369</v>
      </c>
      <c r="B373" s="183"/>
      <c r="C373" s="184"/>
      <c r="D373" s="181"/>
      <c r="E373" s="185"/>
      <c r="F373" s="359"/>
      <c r="G373" s="352"/>
      <c r="H373" s="350"/>
      <c r="I373" s="337"/>
    </row>
    <row r="374" spans="1:9" hidden="1" x14ac:dyDescent="0.25">
      <c r="A374" s="341">
        <v>370</v>
      </c>
      <c r="B374" s="183"/>
      <c r="C374" s="184"/>
      <c r="D374" s="181"/>
      <c r="E374" s="185"/>
      <c r="F374" s="359"/>
      <c r="G374" s="352"/>
      <c r="H374" s="350"/>
      <c r="I374" s="337"/>
    </row>
    <row r="375" spans="1:9" hidden="1" x14ac:dyDescent="0.25">
      <c r="A375" s="341">
        <v>371</v>
      </c>
      <c r="B375" s="183"/>
      <c r="C375" s="184"/>
      <c r="D375" s="181"/>
      <c r="E375" s="185"/>
      <c r="F375" s="359"/>
      <c r="G375" s="352"/>
      <c r="H375" s="350"/>
      <c r="I375" s="337"/>
    </row>
    <row r="376" spans="1:9" hidden="1" x14ac:dyDescent="0.25">
      <c r="A376" s="341">
        <v>372</v>
      </c>
      <c r="B376" s="183"/>
      <c r="C376" s="184"/>
      <c r="D376" s="181"/>
      <c r="E376" s="185"/>
      <c r="F376" s="359"/>
      <c r="G376" s="352"/>
      <c r="H376" s="350"/>
      <c r="I376" s="337"/>
    </row>
    <row r="377" spans="1:9" hidden="1" x14ac:dyDescent="0.25">
      <c r="A377" s="341">
        <v>373</v>
      </c>
      <c r="B377" s="183"/>
      <c r="C377" s="184"/>
      <c r="D377" s="181"/>
      <c r="E377" s="185"/>
      <c r="F377" s="359"/>
      <c r="G377" s="352"/>
      <c r="H377" s="350"/>
      <c r="I377" s="337"/>
    </row>
    <row r="378" spans="1:9" hidden="1" x14ac:dyDescent="0.25">
      <c r="A378" s="341">
        <v>374</v>
      </c>
      <c r="B378" s="183"/>
      <c r="C378" s="184"/>
      <c r="D378" s="181"/>
      <c r="E378" s="185"/>
      <c r="F378" s="359"/>
      <c r="G378" s="352"/>
      <c r="H378" s="350"/>
      <c r="I378" s="337"/>
    </row>
    <row r="379" spans="1:9" hidden="1" x14ac:dyDescent="0.25">
      <c r="A379" s="341">
        <v>375</v>
      </c>
      <c r="B379" s="183"/>
      <c r="C379" s="184"/>
      <c r="D379" s="181"/>
      <c r="E379" s="185"/>
      <c r="F379" s="359"/>
      <c r="G379" s="352"/>
      <c r="H379" s="350"/>
      <c r="I379" s="337"/>
    </row>
    <row r="380" spans="1:9" hidden="1" x14ac:dyDescent="0.25">
      <c r="A380" s="341">
        <v>376</v>
      </c>
      <c r="B380" s="183"/>
      <c r="C380" s="184"/>
      <c r="D380" s="181"/>
      <c r="E380" s="185"/>
      <c r="F380" s="359"/>
      <c r="G380" s="352"/>
      <c r="H380" s="350"/>
      <c r="I380" s="337"/>
    </row>
    <row r="381" spans="1:9" hidden="1" x14ac:dyDescent="0.25">
      <c r="A381" s="341">
        <v>377</v>
      </c>
      <c r="B381" s="183"/>
      <c r="C381" s="184"/>
      <c r="D381" s="181"/>
      <c r="E381" s="185"/>
      <c r="F381" s="359"/>
      <c r="G381" s="352"/>
      <c r="H381" s="350"/>
      <c r="I381" s="337"/>
    </row>
    <row r="382" spans="1:9" hidden="1" x14ac:dyDescent="0.25">
      <c r="A382" s="341">
        <v>378</v>
      </c>
      <c r="B382" s="183"/>
      <c r="C382" s="184"/>
      <c r="D382" s="181"/>
      <c r="E382" s="185"/>
      <c r="F382" s="359"/>
      <c r="G382" s="352"/>
      <c r="H382" s="350"/>
      <c r="I382" s="337"/>
    </row>
    <row r="383" spans="1:9" hidden="1" x14ac:dyDescent="0.25">
      <c r="A383" s="341">
        <v>379</v>
      </c>
      <c r="B383" s="183"/>
      <c r="C383" s="184"/>
      <c r="D383" s="181"/>
      <c r="E383" s="185"/>
      <c r="F383" s="359"/>
      <c r="G383" s="352"/>
      <c r="H383" s="350"/>
      <c r="I383" s="337"/>
    </row>
    <row r="384" spans="1:9" hidden="1" x14ac:dyDescent="0.25">
      <c r="A384" s="341">
        <v>380</v>
      </c>
      <c r="B384" s="183"/>
      <c r="C384" s="184"/>
      <c r="D384" s="181"/>
      <c r="E384" s="185"/>
      <c r="F384" s="359"/>
      <c r="G384" s="352"/>
      <c r="H384" s="350"/>
      <c r="I384" s="337"/>
    </row>
    <row r="385" spans="1:9" hidden="1" x14ac:dyDescent="0.25">
      <c r="A385" s="341">
        <v>381</v>
      </c>
      <c r="B385" s="183"/>
      <c r="C385" s="184"/>
      <c r="D385" s="181"/>
      <c r="E385" s="185"/>
      <c r="F385" s="359"/>
      <c r="G385" s="352"/>
      <c r="H385" s="350"/>
      <c r="I385" s="337"/>
    </row>
    <row r="386" spans="1:9" hidden="1" x14ac:dyDescent="0.25">
      <c r="A386" s="341">
        <v>382</v>
      </c>
      <c r="B386" s="183"/>
      <c r="C386" s="184"/>
      <c r="D386" s="181"/>
      <c r="E386" s="185"/>
      <c r="F386" s="359"/>
      <c r="G386" s="352"/>
      <c r="H386" s="350"/>
      <c r="I386" s="337"/>
    </row>
    <row r="387" spans="1:9" hidden="1" x14ac:dyDescent="0.25">
      <c r="A387" s="341">
        <v>383</v>
      </c>
      <c r="B387" s="183"/>
      <c r="C387" s="184"/>
      <c r="D387" s="181"/>
      <c r="E387" s="185"/>
      <c r="F387" s="359"/>
      <c r="G387" s="352"/>
      <c r="H387" s="350"/>
      <c r="I387" s="337"/>
    </row>
    <row r="388" spans="1:9" hidden="1" x14ac:dyDescent="0.25">
      <c r="A388" s="341">
        <v>384</v>
      </c>
      <c r="B388" s="183"/>
      <c r="C388" s="184"/>
      <c r="D388" s="181"/>
      <c r="E388" s="185"/>
      <c r="F388" s="359"/>
      <c r="G388" s="352"/>
      <c r="H388" s="350"/>
      <c r="I388" s="337"/>
    </row>
    <row r="389" spans="1:9" hidden="1" x14ac:dyDescent="0.25">
      <c r="A389" s="341">
        <v>385</v>
      </c>
      <c r="B389" s="183"/>
      <c r="C389" s="184"/>
      <c r="D389" s="181"/>
      <c r="E389" s="185"/>
      <c r="F389" s="359"/>
      <c r="G389" s="352"/>
      <c r="H389" s="350"/>
      <c r="I389" s="337"/>
    </row>
    <row r="390" spans="1:9" hidden="1" x14ac:dyDescent="0.25">
      <c r="A390" s="341">
        <v>386</v>
      </c>
      <c r="B390" s="183"/>
      <c r="C390" s="184"/>
      <c r="D390" s="181"/>
      <c r="E390" s="185"/>
      <c r="F390" s="359"/>
      <c r="G390" s="352"/>
      <c r="H390" s="350"/>
      <c r="I390" s="337"/>
    </row>
    <row r="391" spans="1:9" hidden="1" x14ac:dyDescent="0.25">
      <c r="A391" s="341">
        <v>387</v>
      </c>
      <c r="B391" s="183"/>
      <c r="C391" s="184"/>
      <c r="D391" s="181"/>
      <c r="E391" s="185"/>
      <c r="F391" s="359"/>
      <c r="G391" s="352"/>
      <c r="H391" s="350"/>
      <c r="I391" s="337"/>
    </row>
    <row r="392" spans="1:9" hidden="1" x14ac:dyDescent="0.25">
      <c r="A392" s="341">
        <v>388</v>
      </c>
      <c r="B392" s="183"/>
      <c r="C392" s="184"/>
      <c r="D392" s="181"/>
      <c r="E392" s="185"/>
      <c r="F392" s="359"/>
      <c r="G392" s="352"/>
      <c r="H392" s="350"/>
      <c r="I392" s="337"/>
    </row>
    <row r="393" spans="1:9" hidden="1" x14ac:dyDescent="0.25">
      <c r="A393" s="341">
        <v>389</v>
      </c>
      <c r="B393" s="183"/>
      <c r="C393" s="184"/>
      <c r="D393" s="181"/>
      <c r="E393" s="185"/>
      <c r="F393" s="359"/>
      <c r="G393" s="352"/>
      <c r="H393" s="350"/>
      <c r="I393" s="337"/>
    </row>
    <row r="394" spans="1:9" hidden="1" x14ac:dyDescent="0.25">
      <c r="A394" s="341">
        <v>390</v>
      </c>
      <c r="B394" s="183"/>
      <c r="C394" s="184"/>
      <c r="D394" s="181"/>
      <c r="E394" s="185"/>
      <c r="F394" s="359"/>
      <c r="G394" s="352"/>
      <c r="H394" s="350"/>
      <c r="I394" s="337"/>
    </row>
    <row r="395" spans="1:9" hidden="1" x14ac:dyDescent="0.25">
      <c r="A395" s="341">
        <v>391</v>
      </c>
      <c r="B395" s="183"/>
      <c r="C395" s="184"/>
      <c r="D395" s="181"/>
      <c r="E395" s="185"/>
      <c r="F395" s="359"/>
      <c r="G395" s="352"/>
      <c r="H395" s="350"/>
      <c r="I395" s="337"/>
    </row>
    <row r="396" spans="1:9" hidden="1" x14ac:dyDescent="0.25">
      <c r="A396" s="341">
        <v>392</v>
      </c>
      <c r="B396" s="183"/>
      <c r="C396" s="184"/>
      <c r="D396" s="181"/>
      <c r="E396" s="185"/>
      <c r="F396" s="359"/>
      <c r="G396" s="352"/>
      <c r="H396" s="350"/>
      <c r="I396" s="337"/>
    </row>
    <row r="397" spans="1:9" hidden="1" x14ac:dyDescent="0.25">
      <c r="A397" s="341">
        <v>393</v>
      </c>
      <c r="B397" s="183"/>
      <c r="C397" s="184"/>
      <c r="D397" s="181"/>
      <c r="E397" s="185"/>
      <c r="F397" s="359"/>
      <c r="G397" s="352"/>
      <c r="H397" s="350"/>
      <c r="I397" s="337"/>
    </row>
    <row r="398" spans="1:9" hidden="1" x14ac:dyDescent="0.25">
      <c r="A398" s="341">
        <v>394</v>
      </c>
      <c r="B398" s="183"/>
      <c r="C398" s="184"/>
      <c r="D398" s="181"/>
      <c r="E398" s="185"/>
      <c r="F398" s="359"/>
      <c r="G398" s="352"/>
      <c r="H398" s="350"/>
      <c r="I398" s="337"/>
    </row>
    <row r="399" spans="1:9" hidden="1" x14ac:dyDescent="0.25">
      <c r="A399" s="341">
        <v>395</v>
      </c>
      <c r="B399" s="183"/>
      <c r="C399" s="184"/>
      <c r="D399" s="181"/>
      <c r="E399" s="185"/>
      <c r="F399" s="359"/>
      <c r="G399" s="352"/>
      <c r="H399" s="350"/>
      <c r="I399" s="337"/>
    </row>
    <row r="400" spans="1:9" hidden="1" x14ac:dyDescent="0.25">
      <c r="A400" s="341">
        <v>396</v>
      </c>
      <c r="B400" s="183"/>
      <c r="C400" s="184"/>
      <c r="D400" s="181"/>
      <c r="E400" s="185"/>
      <c r="F400" s="359"/>
      <c r="G400" s="352"/>
      <c r="H400" s="350"/>
      <c r="I400" s="337"/>
    </row>
    <row r="401" spans="1:9" hidden="1" x14ac:dyDescent="0.25">
      <c r="A401" s="341">
        <v>397</v>
      </c>
      <c r="B401" s="183"/>
      <c r="C401" s="184"/>
      <c r="D401" s="181"/>
      <c r="E401" s="185"/>
      <c r="F401" s="359"/>
      <c r="G401" s="352"/>
      <c r="H401" s="350"/>
      <c r="I401" s="337"/>
    </row>
    <row r="402" spans="1:9" hidden="1" x14ac:dyDescent="0.25">
      <c r="A402" s="341">
        <v>398</v>
      </c>
      <c r="B402" s="183"/>
      <c r="C402" s="184"/>
      <c r="D402" s="181"/>
      <c r="E402" s="185"/>
      <c r="F402" s="359"/>
      <c r="G402" s="352"/>
      <c r="H402" s="350"/>
      <c r="I402" s="337"/>
    </row>
    <row r="403" spans="1:9" hidden="1" x14ac:dyDescent="0.25">
      <c r="A403" s="341">
        <v>399</v>
      </c>
      <c r="B403" s="183"/>
      <c r="C403" s="184"/>
      <c r="D403" s="181"/>
      <c r="E403" s="185"/>
      <c r="F403" s="359"/>
      <c r="G403" s="352"/>
      <c r="H403" s="350"/>
      <c r="I403" s="337"/>
    </row>
    <row r="404" spans="1:9" hidden="1" x14ac:dyDescent="0.25">
      <c r="A404" s="341">
        <v>400</v>
      </c>
      <c r="B404" s="183"/>
      <c r="C404" s="184"/>
      <c r="D404" s="181"/>
      <c r="E404" s="185"/>
      <c r="F404" s="359"/>
      <c r="G404" s="352"/>
      <c r="H404" s="350"/>
      <c r="I404" s="337"/>
    </row>
    <row r="405" spans="1:9" hidden="1" x14ac:dyDescent="0.25">
      <c r="A405" s="341">
        <v>401</v>
      </c>
      <c r="B405" s="183"/>
      <c r="C405" s="184"/>
      <c r="D405" s="181"/>
      <c r="E405" s="185"/>
      <c r="F405" s="359"/>
      <c r="G405" s="352"/>
      <c r="H405" s="350"/>
      <c r="I405" s="337"/>
    </row>
    <row r="406" spans="1:9" hidden="1" x14ac:dyDescent="0.25">
      <c r="A406" s="341">
        <v>402</v>
      </c>
      <c r="B406" s="183"/>
      <c r="C406" s="184"/>
      <c r="D406" s="181"/>
      <c r="E406" s="185"/>
      <c r="F406" s="359"/>
      <c r="G406" s="352"/>
      <c r="H406" s="350"/>
      <c r="I406" s="337"/>
    </row>
    <row r="407" spans="1:9" hidden="1" x14ac:dyDescent="0.25">
      <c r="A407" s="341">
        <v>403</v>
      </c>
      <c r="B407" s="183"/>
      <c r="C407" s="184"/>
      <c r="D407" s="181"/>
      <c r="E407" s="185"/>
      <c r="F407" s="359"/>
      <c r="G407" s="352"/>
      <c r="H407" s="350"/>
      <c r="I407" s="337"/>
    </row>
    <row r="408" spans="1:9" hidden="1" x14ac:dyDescent="0.25">
      <c r="A408" s="341">
        <v>404</v>
      </c>
      <c r="B408" s="183"/>
      <c r="C408" s="184"/>
      <c r="D408" s="181"/>
      <c r="E408" s="185"/>
      <c r="F408" s="359"/>
      <c r="G408" s="352"/>
      <c r="H408" s="350"/>
      <c r="I408" s="337"/>
    </row>
    <row r="409" spans="1:9" hidden="1" x14ac:dyDescent="0.25">
      <c r="A409" s="341">
        <v>405</v>
      </c>
      <c r="B409" s="183"/>
      <c r="C409" s="184"/>
      <c r="D409" s="181"/>
      <c r="E409" s="185"/>
      <c r="F409" s="359"/>
      <c r="G409" s="352"/>
      <c r="H409" s="350"/>
      <c r="I409" s="337"/>
    </row>
    <row r="410" spans="1:9" hidden="1" x14ac:dyDescent="0.25">
      <c r="A410" s="341">
        <v>406</v>
      </c>
      <c r="B410" s="183"/>
      <c r="C410" s="184"/>
      <c r="D410" s="181"/>
      <c r="E410" s="185"/>
      <c r="F410" s="359"/>
      <c r="G410" s="352"/>
      <c r="H410" s="350"/>
      <c r="I410" s="337"/>
    </row>
    <row r="411" spans="1:9" hidden="1" x14ac:dyDescent="0.25">
      <c r="A411" s="341">
        <v>407</v>
      </c>
      <c r="B411" s="183"/>
      <c r="C411" s="184"/>
      <c r="D411" s="181"/>
      <c r="E411" s="185"/>
      <c r="F411" s="359"/>
      <c r="G411" s="352"/>
      <c r="H411" s="350"/>
      <c r="I411" s="337"/>
    </row>
    <row r="412" spans="1:9" hidden="1" x14ac:dyDescent="0.25">
      <c r="A412" s="341">
        <v>408</v>
      </c>
      <c r="B412" s="183"/>
      <c r="C412" s="184"/>
      <c r="D412" s="181"/>
      <c r="E412" s="185"/>
      <c r="F412" s="359"/>
      <c r="G412" s="352"/>
      <c r="H412" s="350"/>
      <c r="I412" s="337"/>
    </row>
    <row r="413" spans="1:9" hidden="1" x14ac:dyDescent="0.25">
      <c r="A413" s="341">
        <v>409</v>
      </c>
      <c r="B413" s="183"/>
      <c r="C413" s="184"/>
      <c r="D413" s="181"/>
      <c r="E413" s="185"/>
      <c r="F413" s="359"/>
      <c r="G413" s="352"/>
      <c r="H413" s="350"/>
      <c r="I413" s="337"/>
    </row>
    <row r="414" spans="1:9" hidden="1" x14ac:dyDescent="0.25">
      <c r="A414" s="341">
        <v>410</v>
      </c>
      <c r="B414" s="183"/>
      <c r="C414" s="184"/>
      <c r="D414" s="181"/>
      <c r="E414" s="185"/>
      <c r="F414" s="359"/>
      <c r="G414" s="352"/>
      <c r="H414" s="350"/>
      <c r="I414" s="337"/>
    </row>
    <row r="415" spans="1:9" hidden="1" x14ac:dyDescent="0.25">
      <c r="A415" s="341">
        <v>411</v>
      </c>
      <c r="B415" s="183"/>
      <c r="C415" s="184"/>
      <c r="D415" s="181"/>
      <c r="E415" s="185"/>
      <c r="F415" s="359"/>
      <c r="G415" s="352"/>
      <c r="H415" s="350"/>
      <c r="I415" s="337"/>
    </row>
    <row r="416" spans="1:9" hidden="1" x14ac:dyDescent="0.25">
      <c r="A416" s="341">
        <v>412</v>
      </c>
      <c r="B416" s="183"/>
      <c r="C416" s="184"/>
      <c r="D416" s="181"/>
      <c r="E416" s="185"/>
      <c r="F416" s="359"/>
      <c r="G416" s="352"/>
      <c r="H416" s="350"/>
      <c r="I416" s="337"/>
    </row>
    <row r="417" spans="1:9" hidden="1" x14ac:dyDescent="0.25">
      <c r="A417" s="341">
        <v>413</v>
      </c>
      <c r="B417" s="183"/>
      <c r="C417" s="184"/>
      <c r="D417" s="181"/>
      <c r="E417" s="185"/>
      <c r="F417" s="359"/>
      <c r="G417" s="352"/>
      <c r="H417" s="350"/>
      <c r="I417" s="337"/>
    </row>
    <row r="418" spans="1:9" hidden="1" x14ac:dyDescent="0.25">
      <c r="A418" s="341">
        <v>414</v>
      </c>
      <c r="B418" s="183"/>
      <c r="C418" s="184"/>
      <c r="D418" s="181"/>
      <c r="E418" s="185"/>
      <c r="F418" s="359"/>
      <c r="G418" s="352"/>
      <c r="H418" s="350"/>
      <c r="I418" s="337"/>
    </row>
    <row r="419" spans="1:9" hidden="1" x14ac:dyDescent="0.25">
      <c r="A419" s="341">
        <v>415</v>
      </c>
      <c r="B419" s="183"/>
      <c r="C419" s="184"/>
      <c r="D419" s="181"/>
      <c r="E419" s="185"/>
      <c r="F419" s="359"/>
      <c r="G419" s="352"/>
      <c r="H419" s="350"/>
      <c r="I419" s="337"/>
    </row>
    <row r="420" spans="1:9" hidden="1" x14ac:dyDescent="0.25">
      <c r="A420" s="341">
        <v>416</v>
      </c>
      <c r="B420" s="183"/>
      <c r="C420" s="184"/>
      <c r="D420" s="181"/>
      <c r="E420" s="185"/>
      <c r="F420" s="359"/>
      <c r="G420" s="352"/>
      <c r="H420" s="350"/>
      <c r="I420" s="337"/>
    </row>
    <row r="421" spans="1:9" hidden="1" x14ac:dyDescent="0.25">
      <c r="A421" s="341">
        <v>417</v>
      </c>
      <c r="B421" s="183"/>
      <c r="C421" s="184"/>
      <c r="D421" s="181"/>
      <c r="E421" s="185"/>
      <c r="F421" s="359"/>
      <c r="G421" s="352"/>
      <c r="H421" s="350"/>
      <c r="I421" s="337"/>
    </row>
    <row r="422" spans="1:9" hidden="1" x14ac:dyDescent="0.25">
      <c r="A422" s="341">
        <v>418</v>
      </c>
      <c r="B422" s="183"/>
      <c r="C422" s="184"/>
      <c r="D422" s="181"/>
      <c r="E422" s="185"/>
      <c r="F422" s="359"/>
      <c r="G422" s="352"/>
      <c r="H422" s="350"/>
      <c r="I422" s="337"/>
    </row>
    <row r="423" spans="1:9" hidden="1" x14ac:dyDescent="0.25">
      <c r="A423" s="341">
        <v>419</v>
      </c>
      <c r="B423" s="183"/>
      <c r="C423" s="184"/>
      <c r="D423" s="181"/>
      <c r="E423" s="185"/>
      <c r="F423" s="359"/>
      <c r="G423" s="352"/>
      <c r="H423" s="350"/>
      <c r="I423" s="337"/>
    </row>
    <row r="424" spans="1:9" hidden="1" x14ac:dyDescent="0.25">
      <c r="A424" s="341">
        <v>420</v>
      </c>
      <c r="B424" s="183"/>
      <c r="C424" s="184"/>
      <c r="D424" s="181"/>
      <c r="E424" s="185"/>
      <c r="F424" s="359"/>
      <c r="G424" s="352"/>
      <c r="H424" s="350"/>
      <c r="I424" s="337"/>
    </row>
    <row r="425" spans="1:9" hidden="1" x14ac:dyDescent="0.25">
      <c r="A425" s="341">
        <v>421</v>
      </c>
      <c r="B425" s="183"/>
      <c r="C425" s="184"/>
      <c r="D425" s="181"/>
      <c r="E425" s="185"/>
      <c r="F425" s="359"/>
      <c r="G425" s="352"/>
      <c r="H425" s="350"/>
      <c r="I425" s="337"/>
    </row>
    <row r="426" spans="1:9" hidden="1" x14ac:dyDescent="0.25">
      <c r="A426" s="341">
        <v>422</v>
      </c>
      <c r="B426" s="183"/>
      <c r="C426" s="184"/>
      <c r="D426" s="181"/>
      <c r="E426" s="185"/>
      <c r="F426" s="359"/>
      <c r="G426" s="352"/>
      <c r="H426" s="350"/>
      <c r="I426" s="337"/>
    </row>
    <row r="427" spans="1:9" hidden="1" x14ac:dyDescent="0.25">
      <c r="A427" s="341">
        <v>423</v>
      </c>
      <c r="B427" s="183"/>
      <c r="C427" s="184"/>
      <c r="D427" s="181"/>
      <c r="E427" s="185"/>
      <c r="F427" s="359"/>
      <c r="G427" s="352"/>
      <c r="H427" s="350"/>
      <c r="I427" s="337"/>
    </row>
    <row r="428" spans="1:9" hidden="1" x14ac:dyDescent="0.25">
      <c r="A428" s="341">
        <v>424</v>
      </c>
      <c r="B428" s="183"/>
      <c r="C428" s="184"/>
      <c r="D428" s="181"/>
      <c r="E428" s="185"/>
      <c r="F428" s="359"/>
      <c r="G428" s="352"/>
      <c r="H428" s="350"/>
      <c r="I428" s="337"/>
    </row>
    <row r="429" spans="1:9" hidden="1" x14ac:dyDescent="0.25">
      <c r="A429" s="341">
        <v>425</v>
      </c>
      <c r="B429" s="183"/>
      <c r="C429" s="184"/>
      <c r="D429" s="181"/>
      <c r="E429" s="185"/>
      <c r="F429" s="359"/>
      <c r="G429" s="352"/>
      <c r="H429" s="350"/>
      <c r="I429" s="337"/>
    </row>
    <row r="430" spans="1:9" hidden="1" x14ac:dyDescent="0.25">
      <c r="A430" s="341">
        <v>426</v>
      </c>
      <c r="B430" s="183"/>
      <c r="C430" s="184"/>
      <c r="D430" s="181"/>
      <c r="E430" s="185"/>
      <c r="F430" s="359"/>
      <c r="G430" s="352"/>
      <c r="H430" s="350"/>
      <c r="I430" s="337"/>
    </row>
    <row r="431" spans="1:9" hidden="1" x14ac:dyDescent="0.25">
      <c r="A431" s="341">
        <v>427</v>
      </c>
      <c r="B431" s="183"/>
      <c r="C431" s="184"/>
      <c r="D431" s="181"/>
      <c r="E431" s="185"/>
      <c r="F431" s="359"/>
      <c r="G431" s="352"/>
      <c r="H431" s="350"/>
      <c r="I431" s="337"/>
    </row>
    <row r="432" spans="1:9" hidden="1" x14ac:dyDescent="0.25">
      <c r="A432" s="341">
        <v>428</v>
      </c>
      <c r="B432" s="183"/>
      <c r="C432" s="184"/>
      <c r="D432" s="181"/>
      <c r="E432" s="185"/>
      <c r="F432" s="359"/>
      <c r="G432" s="352"/>
      <c r="H432" s="350"/>
      <c r="I432" s="337"/>
    </row>
    <row r="433" spans="1:9" hidden="1" x14ac:dyDescent="0.25">
      <c r="A433" s="341">
        <v>429</v>
      </c>
      <c r="B433" s="183"/>
      <c r="C433" s="184"/>
      <c r="D433" s="181"/>
      <c r="E433" s="185"/>
      <c r="F433" s="359"/>
      <c r="G433" s="352"/>
      <c r="H433" s="350"/>
      <c r="I433" s="337"/>
    </row>
    <row r="434" spans="1:9" hidden="1" x14ac:dyDescent="0.25">
      <c r="A434" s="341">
        <v>430</v>
      </c>
      <c r="B434" s="183"/>
      <c r="C434" s="184"/>
      <c r="D434" s="181"/>
      <c r="E434" s="185"/>
      <c r="F434" s="359"/>
      <c r="G434" s="352"/>
      <c r="H434" s="350"/>
      <c r="I434" s="337"/>
    </row>
    <row r="435" spans="1:9" hidden="1" x14ac:dyDescent="0.25">
      <c r="A435" s="341">
        <v>431</v>
      </c>
      <c r="B435" s="183"/>
      <c r="C435" s="184"/>
      <c r="D435" s="181"/>
      <c r="E435" s="185"/>
      <c r="F435" s="359"/>
      <c r="G435" s="352"/>
      <c r="H435" s="350"/>
      <c r="I435" s="337"/>
    </row>
    <row r="436" spans="1:9" hidden="1" x14ac:dyDescent="0.25">
      <c r="A436" s="341">
        <v>432</v>
      </c>
      <c r="B436" s="183"/>
      <c r="C436" s="184"/>
      <c r="D436" s="181"/>
      <c r="E436" s="185"/>
      <c r="F436" s="359"/>
      <c r="G436" s="352"/>
      <c r="H436" s="350"/>
      <c r="I436" s="337"/>
    </row>
    <row r="437" spans="1:9" hidden="1" x14ac:dyDescent="0.25">
      <c r="A437" s="341">
        <v>433</v>
      </c>
      <c r="B437" s="183"/>
      <c r="C437" s="184"/>
      <c r="D437" s="181"/>
      <c r="E437" s="185"/>
      <c r="F437" s="359"/>
      <c r="G437" s="352"/>
      <c r="H437" s="350"/>
      <c r="I437" s="337"/>
    </row>
    <row r="438" spans="1:9" hidden="1" x14ac:dyDescent="0.25">
      <c r="A438" s="341">
        <v>434</v>
      </c>
      <c r="B438" s="183"/>
      <c r="C438" s="184"/>
      <c r="D438" s="181"/>
      <c r="E438" s="185"/>
      <c r="F438" s="359"/>
      <c r="G438" s="352"/>
      <c r="H438" s="350"/>
      <c r="I438" s="337"/>
    </row>
    <row r="439" spans="1:9" hidden="1" x14ac:dyDescent="0.25">
      <c r="A439" s="341">
        <v>435</v>
      </c>
      <c r="B439" s="183"/>
      <c r="C439" s="184"/>
      <c r="D439" s="181"/>
      <c r="E439" s="185"/>
      <c r="F439" s="359"/>
      <c r="G439" s="352"/>
      <c r="H439" s="350"/>
      <c r="I439" s="337"/>
    </row>
    <row r="440" spans="1:9" hidden="1" x14ac:dyDescent="0.25">
      <c r="A440" s="341">
        <v>436</v>
      </c>
      <c r="B440" s="183"/>
      <c r="C440" s="184"/>
      <c r="D440" s="181"/>
      <c r="E440" s="185"/>
      <c r="F440" s="359"/>
      <c r="G440" s="352"/>
      <c r="H440" s="350"/>
      <c r="I440" s="337"/>
    </row>
    <row r="441" spans="1:9" hidden="1" x14ac:dyDescent="0.25">
      <c r="A441" s="341">
        <v>437</v>
      </c>
      <c r="B441" s="183"/>
      <c r="C441" s="184"/>
      <c r="D441" s="181"/>
      <c r="E441" s="185"/>
      <c r="F441" s="359"/>
      <c r="G441" s="352"/>
      <c r="H441" s="350"/>
      <c r="I441" s="337"/>
    </row>
    <row r="442" spans="1:9" hidden="1" x14ac:dyDescent="0.25">
      <c r="A442" s="341">
        <v>438</v>
      </c>
      <c r="B442" s="183"/>
      <c r="C442" s="184"/>
      <c r="D442" s="181"/>
      <c r="E442" s="185"/>
      <c r="F442" s="359"/>
      <c r="G442" s="352"/>
      <c r="H442" s="350"/>
      <c r="I442" s="337"/>
    </row>
    <row r="443" spans="1:9" hidden="1" x14ac:dyDescent="0.25">
      <c r="A443" s="341">
        <v>439</v>
      </c>
      <c r="B443" s="183"/>
      <c r="C443" s="184"/>
      <c r="D443" s="181"/>
      <c r="E443" s="185"/>
      <c r="F443" s="359"/>
      <c r="G443" s="352"/>
      <c r="H443" s="350"/>
      <c r="I443" s="337"/>
    </row>
    <row r="444" spans="1:9" hidden="1" x14ac:dyDescent="0.25">
      <c r="A444" s="341">
        <v>440</v>
      </c>
      <c r="B444" s="183"/>
      <c r="C444" s="184"/>
      <c r="D444" s="181"/>
      <c r="E444" s="185"/>
      <c r="F444" s="359"/>
      <c r="G444" s="352"/>
      <c r="H444" s="350"/>
      <c r="I444" s="337"/>
    </row>
    <row r="445" spans="1:9" hidden="1" x14ac:dyDescent="0.25">
      <c r="A445" s="341">
        <v>441</v>
      </c>
      <c r="B445" s="183"/>
      <c r="C445" s="184"/>
      <c r="D445" s="181"/>
      <c r="E445" s="185"/>
      <c r="F445" s="359"/>
      <c r="G445" s="352"/>
      <c r="H445" s="350"/>
      <c r="I445" s="337"/>
    </row>
    <row r="446" spans="1:9" hidden="1" x14ac:dyDescent="0.25">
      <c r="A446" s="341">
        <v>442</v>
      </c>
      <c r="B446" s="183"/>
      <c r="C446" s="184"/>
      <c r="D446" s="181"/>
      <c r="E446" s="185"/>
      <c r="F446" s="359"/>
      <c r="G446" s="352"/>
      <c r="H446" s="350"/>
      <c r="I446" s="337"/>
    </row>
    <row r="447" spans="1:9" hidden="1" x14ac:dyDescent="0.25">
      <c r="A447" s="341">
        <v>443</v>
      </c>
      <c r="B447" s="183"/>
      <c r="C447" s="184"/>
      <c r="D447" s="181"/>
      <c r="E447" s="185"/>
      <c r="F447" s="359"/>
      <c r="G447" s="352"/>
      <c r="H447" s="350"/>
      <c r="I447" s="337"/>
    </row>
    <row r="448" spans="1:9" hidden="1" x14ac:dyDescent="0.25">
      <c r="A448" s="341">
        <v>444</v>
      </c>
      <c r="B448" s="183"/>
      <c r="C448" s="184"/>
      <c r="D448" s="181"/>
      <c r="E448" s="185"/>
      <c r="F448" s="359"/>
      <c r="G448" s="352"/>
      <c r="H448" s="350"/>
      <c r="I448" s="337"/>
    </row>
    <row r="449" spans="1:9" hidden="1" x14ac:dyDescent="0.25">
      <c r="A449" s="341">
        <v>445</v>
      </c>
      <c r="B449" s="183"/>
      <c r="C449" s="184"/>
      <c r="D449" s="181"/>
      <c r="E449" s="185"/>
      <c r="F449" s="359"/>
      <c r="G449" s="352"/>
      <c r="H449" s="350"/>
      <c r="I449" s="337"/>
    </row>
    <row r="450" spans="1:9" hidden="1" x14ac:dyDescent="0.25">
      <c r="A450" s="341">
        <v>446</v>
      </c>
      <c r="B450" s="183"/>
      <c r="C450" s="184"/>
      <c r="D450" s="181"/>
      <c r="E450" s="185"/>
      <c r="F450" s="359"/>
      <c r="G450" s="352"/>
      <c r="H450" s="350"/>
      <c r="I450" s="337"/>
    </row>
    <row r="451" spans="1:9" hidden="1" x14ac:dyDescent="0.25">
      <c r="A451" s="341">
        <v>447</v>
      </c>
      <c r="B451" s="183"/>
      <c r="C451" s="184"/>
      <c r="D451" s="181"/>
      <c r="E451" s="185"/>
      <c r="F451" s="359"/>
      <c r="G451" s="352"/>
      <c r="H451" s="350"/>
      <c r="I451" s="337"/>
    </row>
    <row r="452" spans="1:9" hidden="1" x14ac:dyDescent="0.25">
      <c r="A452" s="341">
        <v>448</v>
      </c>
      <c r="B452" s="183"/>
      <c r="C452" s="184"/>
      <c r="D452" s="181"/>
      <c r="E452" s="185"/>
      <c r="F452" s="359"/>
      <c r="G452" s="352"/>
      <c r="H452" s="350"/>
      <c r="I452" s="337"/>
    </row>
    <row r="453" spans="1:9" hidden="1" x14ac:dyDescent="0.25">
      <c r="A453" s="341">
        <v>449</v>
      </c>
      <c r="B453" s="183"/>
      <c r="C453" s="184"/>
      <c r="D453" s="181"/>
      <c r="E453" s="185"/>
      <c r="F453" s="359"/>
      <c r="G453" s="352"/>
      <c r="H453" s="350"/>
      <c r="I453" s="337"/>
    </row>
    <row r="454" spans="1:9" hidden="1" x14ac:dyDescent="0.25">
      <c r="A454" s="341">
        <v>450</v>
      </c>
      <c r="B454" s="183"/>
      <c r="C454" s="184"/>
      <c r="D454" s="181"/>
      <c r="E454" s="185"/>
      <c r="F454" s="359"/>
      <c r="G454" s="352"/>
      <c r="H454" s="350"/>
      <c r="I454" s="337"/>
    </row>
    <row r="455" spans="1:9" hidden="1" x14ac:dyDescent="0.25">
      <c r="A455" s="341">
        <v>451</v>
      </c>
      <c r="B455" s="183"/>
      <c r="C455" s="184"/>
      <c r="D455" s="181"/>
      <c r="E455" s="185"/>
      <c r="F455" s="359"/>
      <c r="G455" s="352"/>
      <c r="H455" s="350"/>
      <c r="I455" s="337"/>
    </row>
    <row r="456" spans="1:9" hidden="1" x14ac:dyDescent="0.25">
      <c r="A456" s="341">
        <v>452</v>
      </c>
      <c r="B456" s="183"/>
      <c r="C456" s="184"/>
      <c r="D456" s="181"/>
      <c r="E456" s="185"/>
      <c r="F456" s="359"/>
      <c r="G456" s="352"/>
      <c r="H456" s="350"/>
      <c r="I456" s="337"/>
    </row>
    <row r="457" spans="1:9" hidden="1" x14ac:dyDescent="0.25">
      <c r="A457" s="341">
        <v>453</v>
      </c>
      <c r="B457" s="183"/>
      <c r="C457" s="184"/>
      <c r="D457" s="181"/>
      <c r="E457" s="185"/>
      <c r="F457" s="359"/>
      <c r="G457" s="352"/>
      <c r="H457" s="350"/>
      <c r="I457" s="337"/>
    </row>
    <row r="458" spans="1:9" hidden="1" x14ac:dyDescent="0.25">
      <c r="A458" s="341">
        <v>454</v>
      </c>
      <c r="B458" s="183"/>
      <c r="C458" s="184"/>
      <c r="D458" s="181"/>
      <c r="E458" s="185"/>
      <c r="F458" s="359"/>
      <c r="G458" s="352"/>
      <c r="H458" s="350"/>
      <c r="I458" s="337"/>
    </row>
    <row r="459" spans="1:9" hidden="1" x14ac:dyDescent="0.25">
      <c r="A459" s="341">
        <v>455</v>
      </c>
      <c r="B459" s="183"/>
      <c r="C459" s="184"/>
      <c r="D459" s="181"/>
      <c r="E459" s="185"/>
      <c r="F459" s="359"/>
      <c r="G459" s="352"/>
      <c r="H459" s="350"/>
      <c r="I459" s="337"/>
    </row>
    <row r="460" spans="1:9" hidden="1" x14ac:dyDescent="0.25">
      <c r="A460" s="341">
        <v>456</v>
      </c>
      <c r="B460" s="183"/>
      <c r="C460" s="184"/>
      <c r="D460" s="181"/>
      <c r="E460" s="185"/>
      <c r="F460" s="359"/>
      <c r="G460" s="352"/>
      <c r="H460" s="350"/>
      <c r="I460" s="337"/>
    </row>
    <row r="461" spans="1:9" hidden="1" x14ac:dyDescent="0.25">
      <c r="A461" s="341">
        <v>457</v>
      </c>
      <c r="B461" s="183"/>
      <c r="C461" s="184"/>
      <c r="D461" s="181"/>
      <c r="E461" s="185"/>
      <c r="F461" s="359"/>
      <c r="G461" s="352"/>
      <c r="H461" s="350"/>
      <c r="I461" s="337"/>
    </row>
    <row r="462" spans="1:9" hidden="1" x14ac:dyDescent="0.25">
      <c r="A462" s="341">
        <v>458</v>
      </c>
      <c r="B462" s="183"/>
      <c r="C462" s="184"/>
      <c r="D462" s="181"/>
      <c r="E462" s="185"/>
      <c r="F462" s="359"/>
      <c r="G462" s="352"/>
      <c r="H462" s="350"/>
      <c r="I462" s="337"/>
    </row>
    <row r="463" spans="1:9" hidden="1" x14ac:dyDescent="0.25">
      <c r="A463" s="341">
        <v>459</v>
      </c>
      <c r="B463" s="183"/>
      <c r="C463" s="184"/>
      <c r="D463" s="181"/>
      <c r="E463" s="185"/>
      <c r="F463" s="359"/>
      <c r="G463" s="352"/>
      <c r="H463" s="350"/>
      <c r="I463" s="337"/>
    </row>
    <row r="464" spans="1:9" hidden="1" x14ac:dyDescent="0.25">
      <c r="A464" s="341">
        <v>460</v>
      </c>
      <c r="B464" s="183"/>
      <c r="C464" s="184"/>
      <c r="D464" s="181"/>
      <c r="E464" s="185"/>
      <c r="F464" s="359"/>
      <c r="G464" s="352"/>
      <c r="H464" s="350"/>
      <c r="I464" s="337"/>
    </row>
    <row r="465" spans="1:9" hidden="1" x14ac:dyDescent="0.25">
      <c r="A465" s="341">
        <v>461</v>
      </c>
      <c r="B465" s="183"/>
      <c r="C465" s="184"/>
      <c r="D465" s="181"/>
      <c r="E465" s="185"/>
      <c r="F465" s="359"/>
      <c r="G465" s="352"/>
      <c r="H465" s="350"/>
      <c r="I465" s="337"/>
    </row>
    <row r="466" spans="1:9" hidden="1" x14ac:dyDescent="0.25">
      <c r="A466" s="341">
        <v>462</v>
      </c>
      <c r="B466" s="183"/>
      <c r="C466" s="184"/>
      <c r="D466" s="181"/>
      <c r="E466" s="185"/>
      <c r="F466" s="359"/>
      <c r="G466" s="352"/>
      <c r="H466" s="350"/>
      <c r="I466" s="337"/>
    </row>
    <row r="467" spans="1:9" hidden="1" x14ac:dyDescent="0.25">
      <c r="A467" s="341">
        <v>463</v>
      </c>
      <c r="B467" s="183"/>
      <c r="C467" s="184"/>
      <c r="D467" s="181"/>
      <c r="E467" s="185"/>
      <c r="F467" s="359"/>
      <c r="G467" s="352"/>
      <c r="H467" s="350"/>
      <c r="I467" s="337"/>
    </row>
    <row r="468" spans="1:9" hidden="1" x14ac:dyDescent="0.25">
      <c r="A468" s="341">
        <v>464</v>
      </c>
      <c r="B468" s="183"/>
      <c r="C468" s="184"/>
      <c r="D468" s="181"/>
      <c r="E468" s="185"/>
      <c r="F468" s="359"/>
      <c r="G468" s="352"/>
      <c r="H468" s="350"/>
      <c r="I468" s="337"/>
    </row>
    <row r="469" spans="1:9" hidden="1" x14ac:dyDescent="0.25">
      <c r="A469" s="341">
        <v>465</v>
      </c>
      <c r="B469" s="183"/>
      <c r="C469" s="184"/>
      <c r="D469" s="181"/>
      <c r="E469" s="185"/>
      <c r="F469" s="359"/>
      <c r="G469" s="352"/>
      <c r="H469" s="350"/>
      <c r="I469" s="337"/>
    </row>
    <row r="470" spans="1:9" hidden="1" x14ac:dyDescent="0.25">
      <c r="A470" s="341">
        <v>466</v>
      </c>
      <c r="B470" s="183"/>
      <c r="C470" s="184"/>
      <c r="D470" s="181"/>
      <c r="E470" s="185"/>
      <c r="F470" s="359"/>
      <c r="G470" s="352"/>
      <c r="H470" s="350"/>
      <c r="I470" s="337"/>
    </row>
    <row r="471" spans="1:9" hidden="1" x14ac:dyDescent="0.25">
      <c r="A471" s="341">
        <v>467</v>
      </c>
      <c r="B471" s="183"/>
      <c r="C471" s="184"/>
      <c r="D471" s="181"/>
      <c r="E471" s="185"/>
      <c r="F471" s="359"/>
      <c r="G471" s="352"/>
      <c r="H471" s="350"/>
      <c r="I471" s="337"/>
    </row>
    <row r="472" spans="1:9" hidden="1" x14ac:dyDescent="0.25">
      <c r="A472" s="341">
        <v>468</v>
      </c>
      <c r="B472" s="183"/>
      <c r="C472" s="184"/>
      <c r="D472" s="181"/>
      <c r="E472" s="185"/>
      <c r="F472" s="359"/>
      <c r="G472" s="352"/>
      <c r="H472" s="350"/>
      <c r="I472" s="337"/>
    </row>
    <row r="473" spans="1:9" hidden="1" x14ac:dyDescent="0.25">
      <c r="A473" s="341">
        <v>469</v>
      </c>
      <c r="B473" s="183"/>
      <c r="C473" s="184"/>
      <c r="D473" s="181"/>
      <c r="E473" s="185"/>
      <c r="F473" s="359"/>
      <c r="G473" s="352"/>
      <c r="H473" s="350"/>
      <c r="I473" s="337"/>
    </row>
    <row r="474" spans="1:9" hidden="1" x14ac:dyDescent="0.25">
      <c r="A474" s="341">
        <v>470</v>
      </c>
      <c r="B474" s="183"/>
      <c r="C474" s="184"/>
      <c r="D474" s="181"/>
      <c r="E474" s="185"/>
      <c r="F474" s="359"/>
      <c r="G474" s="352"/>
      <c r="H474" s="350"/>
      <c r="I474" s="337"/>
    </row>
    <row r="475" spans="1:9" hidden="1" x14ac:dyDescent="0.25">
      <c r="A475" s="341">
        <v>471</v>
      </c>
      <c r="B475" s="183"/>
      <c r="C475" s="184"/>
      <c r="D475" s="181"/>
      <c r="E475" s="185"/>
      <c r="F475" s="359"/>
      <c r="G475" s="352"/>
      <c r="H475" s="350"/>
      <c r="I475" s="337"/>
    </row>
    <row r="476" spans="1:9" hidden="1" x14ac:dyDescent="0.25">
      <c r="A476" s="341">
        <v>472</v>
      </c>
      <c r="B476" s="183"/>
      <c r="C476" s="184"/>
      <c r="D476" s="181"/>
      <c r="E476" s="185"/>
      <c r="F476" s="359"/>
      <c r="G476" s="352"/>
      <c r="H476" s="350"/>
      <c r="I476" s="337"/>
    </row>
    <row r="477" spans="1:9" hidden="1" x14ac:dyDescent="0.25">
      <c r="A477" s="341">
        <v>473</v>
      </c>
      <c r="B477" s="183"/>
      <c r="C477" s="184"/>
      <c r="D477" s="181"/>
      <c r="E477" s="185"/>
      <c r="F477" s="359"/>
      <c r="G477" s="352"/>
      <c r="H477" s="350"/>
      <c r="I477" s="337"/>
    </row>
    <row r="478" spans="1:9" hidden="1" x14ac:dyDescent="0.25">
      <c r="A478" s="341">
        <v>474</v>
      </c>
      <c r="B478" s="183"/>
      <c r="C478" s="184"/>
      <c r="D478" s="181"/>
      <c r="E478" s="185"/>
      <c r="F478" s="359"/>
      <c r="G478" s="352"/>
      <c r="H478" s="350"/>
      <c r="I478" s="337"/>
    </row>
    <row r="479" spans="1:9" hidden="1" x14ac:dyDescent="0.25">
      <c r="A479" s="341">
        <v>475</v>
      </c>
      <c r="B479" s="183"/>
      <c r="C479" s="184"/>
      <c r="D479" s="181"/>
      <c r="E479" s="185"/>
      <c r="F479" s="359"/>
      <c r="G479" s="352"/>
      <c r="H479" s="350"/>
      <c r="I479" s="337"/>
    </row>
    <row r="480" spans="1:9" hidden="1" x14ac:dyDescent="0.25">
      <c r="A480" s="341">
        <v>476</v>
      </c>
      <c r="B480" s="183"/>
      <c r="C480" s="184"/>
      <c r="D480" s="181"/>
      <c r="E480" s="185"/>
      <c r="F480" s="359"/>
      <c r="G480" s="352"/>
      <c r="H480" s="350"/>
      <c r="I480" s="337"/>
    </row>
    <row r="481" spans="1:9" hidden="1" x14ac:dyDescent="0.25">
      <c r="A481" s="341">
        <v>477</v>
      </c>
      <c r="B481" s="183"/>
      <c r="C481" s="184"/>
      <c r="D481" s="181"/>
      <c r="E481" s="185"/>
      <c r="F481" s="359"/>
      <c r="G481" s="352"/>
      <c r="H481" s="350"/>
      <c r="I481" s="337"/>
    </row>
    <row r="482" spans="1:9" hidden="1" x14ac:dyDescent="0.25">
      <c r="A482" s="341">
        <v>478</v>
      </c>
      <c r="B482" s="183"/>
      <c r="C482" s="184"/>
      <c r="D482" s="181"/>
      <c r="E482" s="185"/>
      <c r="F482" s="359"/>
      <c r="G482" s="352"/>
      <c r="H482" s="350"/>
      <c r="I482" s="337"/>
    </row>
    <row r="483" spans="1:9" hidden="1" x14ac:dyDescent="0.25">
      <c r="A483" s="341">
        <v>479</v>
      </c>
      <c r="B483" s="183"/>
      <c r="C483" s="184"/>
      <c r="D483" s="181"/>
      <c r="E483" s="185"/>
      <c r="F483" s="359"/>
      <c r="G483" s="352"/>
      <c r="H483" s="350"/>
      <c r="I483" s="337"/>
    </row>
    <row r="484" spans="1:9" hidden="1" x14ac:dyDescent="0.25">
      <c r="A484" s="341">
        <v>480</v>
      </c>
      <c r="B484" s="183"/>
      <c r="C484" s="184"/>
      <c r="D484" s="181"/>
      <c r="E484" s="185"/>
      <c r="F484" s="359"/>
      <c r="G484" s="352"/>
      <c r="H484" s="350"/>
      <c r="I484" s="337"/>
    </row>
    <row r="485" spans="1:9" hidden="1" x14ac:dyDescent="0.25">
      <c r="A485" s="341">
        <v>481</v>
      </c>
      <c r="B485" s="183"/>
      <c r="C485" s="184"/>
      <c r="D485" s="181"/>
      <c r="E485" s="185"/>
      <c r="F485" s="359"/>
      <c r="G485" s="352"/>
      <c r="H485" s="350"/>
      <c r="I485" s="337"/>
    </row>
    <row r="486" spans="1:9" hidden="1" x14ac:dyDescent="0.25">
      <c r="A486" s="341">
        <v>482</v>
      </c>
      <c r="B486" s="183"/>
      <c r="C486" s="184"/>
      <c r="D486" s="181"/>
      <c r="E486" s="185"/>
      <c r="F486" s="359"/>
      <c r="G486" s="352"/>
      <c r="H486" s="350"/>
      <c r="I486" s="337"/>
    </row>
    <row r="487" spans="1:9" hidden="1" x14ac:dyDescent="0.25">
      <c r="A487" s="341">
        <v>483</v>
      </c>
      <c r="B487" s="183"/>
      <c r="C487" s="184"/>
      <c r="D487" s="181"/>
      <c r="E487" s="185"/>
      <c r="F487" s="359"/>
      <c r="G487" s="352"/>
      <c r="H487" s="350"/>
      <c r="I487" s="337"/>
    </row>
    <row r="488" spans="1:9" hidden="1" x14ac:dyDescent="0.25">
      <c r="A488" s="341">
        <v>484</v>
      </c>
      <c r="B488" s="183"/>
      <c r="C488" s="184"/>
      <c r="D488" s="181"/>
      <c r="E488" s="185"/>
      <c r="F488" s="359"/>
      <c r="G488" s="352"/>
      <c r="H488" s="350"/>
      <c r="I488" s="337"/>
    </row>
    <row r="489" spans="1:9" hidden="1" x14ac:dyDescent="0.25">
      <c r="A489" s="341">
        <v>485</v>
      </c>
      <c r="B489" s="183"/>
      <c r="C489" s="184"/>
      <c r="D489" s="181"/>
      <c r="E489" s="185"/>
      <c r="F489" s="359"/>
      <c r="G489" s="352"/>
      <c r="H489" s="350"/>
      <c r="I489" s="337"/>
    </row>
    <row r="490" spans="1:9" hidden="1" x14ac:dyDescent="0.25">
      <c r="A490" s="341">
        <v>486</v>
      </c>
      <c r="B490" s="183"/>
      <c r="C490" s="184"/>
      <c r="D490" s="181"/>
      <c r="E490" s="185"/>
      <c r="F490" s="359"/>
      <c r="G490" s="352"/>
      <c r="H490" s="350"/>
      <c r="I490" s="337"/>
    </row>
    <row r="491" spans="1:9" hidden="1" x14ac:dyDescent="0.25">
      <c r="A491" s="341">
        <v>487</v>
      </c>
      <c r="B491" s="183"/>
      <c r="C491" s="184"/>
      <c r="D491" s="181"/>
      <c r="E491" s="185"/>
      <c r="F491" s="359"/>
      <c r="G491" s="352"/>
      <c r="H491" s="350"/>
      <c r="I491" s="337"/>
    </row>
    <row r="492" spans="1:9" hidden="1" x14ac:dyDescent="0.25">
      <c r="A492" s="341">
        <v>488</v>
      </c>
      <c r="B492" s="183"/>
      <c r="C492" s="184"/>
      <c r="D492" s="181"/>
      <c r="E492" s="185"/>
      <c r="F492" s="359"/>
      <c r="G492" s="352"/>
      <c r="H492" s="350"/>
      <c r="I492" s="337"/>
    </row>
    <row r="493" spans="1:9" hidden="1" x14ac:dyDescent="0.25">
      <c r="A493" s="341">
        <v>489</v>
      </c>
      <c r="B493" s="183"/>
      <c r="C493" s="184"/>
      <c r="D493" s="181"/>
      <c r="E493" s="185"/>
      <c r="F493" s="359"/>
      <c r="G493" s="352"/>
      <c r="H493" s="350"/>
      <c r="I493" s="337"/>
    </row>
    <row r="494" spans="1:9" x14ac:dyDescent="0.25">
      <c r="A494" s="341">
        <v>490</v>
      </c>
      <c r="B494" s="183"/>
      <c r="C494" s="184"/>
      <c r="D494" s="181"/>
      <c r="E494" s="185"/>
      <c r="F494" s="359"/>
      <c r="G494" s="352"/>
      <c r="H494" s="350"/>
      <c r="I494" s="337"/>
    </row>
    <row r="495" spans="1:9" x14ac:dyDescent="0.25">
      <c r="A495" s="182">
        <v>500</v>
      </c>
      <c r="B495" s="183"/>
      <c r="C495" s="184"/>
      <c r="D495" s="181"/>
      <c r="E495" s="185"/>
      <c r="F495" s="359"/>
      <c r="G495" s="352"/>
      <c r="H495" s="372"/>
      <c r="I495" s="337"/>
    </row>
    <row r="496" spans="1:9" x14ac:dyDescent="0.25">
      <c r="F496" s="123"/>
      <c r="G496" s="123"/>
      <c r="H496" s="123"/>
    </row>
    <row r="497" spans="6:8" x14ac:dyDescent="0.25">
      <c r="F497" s="123"/>
      <c r="G497" s="123"/>
      <c r="H497" s="123"/>
    </row>
  </sheetData>
  <sheetProtection formatRows="0" insertRows="0"/>
  <autoFilter ref="A4:H495" xr:uid="{00000000-0009-0000-0000-000009000000}"/>
  <mergeCells count="3">
    <mergeCell ref="A1:H1"/>
    <mergeCell ref="A2:H2"/>
    <mergeCell ref="A3:H3"/>
  </mergeCells>
  <dataValidations count="3">
    <dataValidation type="list" allowBlank="1" showInputMessage="1" showErrorMessage="1" sqref="G5:G495" xr:uid="{00000000-0002-0000-0900-000000000000}">
      <formula1>VinculoPT</formula1>
    </dataValidation>
    <dataValidation type="list" allowBlank="1" showInputMessage="1" showErrorMessage="1" sqref="D5:D495" xr:uid="{00000000-0002-0000-0900-000001000000}">
      <formula1>OFFSET(Repasses,1,MATCH(C5,Categorias,0)-1,OFFSET(Repasses,-1,MATCH(C5,Categorias,0)-1),1)</formula1>
    </dataValidation>
    <dataValidation type="list" allowBlank="1" showInputMessage="1" showErrorMessage="1" sqref="I5:I495" xr:uid="{00000000-0002-0000-0900-000002000000}">
      <formula1>Contas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fitToHeight="0" pageOrder="overThenDown" orientation="landscape" r:id="rId1"/>
  <headerFooter>
    <oddFooter>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3000000}">
          <x14:formula1>
            <xm:f>Plano!$D$2:$G$2</xm:f>
          </x14:formula1>
          <xm:sqref>C5:C495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>
    <tabColor theme="1" tint="4.9989318521683403E-2"/>
    <pageSetUpPr fitToPage="1"/>
  </sheetPr>
  <dimension ref="A1:S2000"/>
  <sheetViews>
    <sheetView showGridLines="0" zoomScaleNormal="100" zoomScaleSheetLayoutView="100" workbookViewId="0">
      <pane xSplit="6" ySplit="3" topLeftCell="J4" activePane="bottomRight" state="frozen"/>
      <selection pane="topRight" activeCell="A9" sqref="A9"/>
      <selection pane="bottomLeft" activeCell="A9" sqref="A9"/>
      <selection pane="bottomRight" activeCell="L6" sqref="L6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>
        <f>COUNT('Diário 1º PA'!$A$4:$A$2000)</f>
        <v>3</v>
      </c>
      <c r="P1" s="31"/>
      <c r="R1" s="321"/>
    </row>
    <row r="2" spans="1:19" ht="18" customHeight="1" x14ac:dyDescent="0.25">
      <c r="A2" s="441" t="str">
        <f>"Tabela 9 - Diário de Entradas e Saídas do Contrato de Gestão - "&amp;LEFT(Capa!$A$13,FIND("º",Capa!$A$13,1)-1)&amp;"º Período Avaliatório"</f>
        <v>Tabela 9 - Diário de Entradas e Saídas do Contrato de Gestão - 3º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19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80" t="s">
        <v>398</v>
      </c>
      <c r="P3" s="340" t="s">
        <v>386</v>
      </c>
      <c r="Q3" s="51"/>
      <c r="R3" s="51"/>
      <c r="S3" s="51"/>
    </row>
    <row r="4" spans="1:19" ht="22.8" x14ac:dyDescent="0.25">
      <c r="A4" s="381">
        <f>IF(B4="","",ROW()-ROW($A$3))</f>
        <v>1</v>
      </c>
      <c r="B4" s="382">
        <v>45322</v>
      </c>
      <c r="C4" s="383">
        <v>45292</v>
      </c>
      <c r="D4" s="384" t="s">
        <v>69</v>
      </c>
      <c r="E4" s="184" t="s">
        <v>69</v>
      </c>
      <c r="F4" s="385">
        <v>246200.32000000001</v>
      </c>
      <c r="G4" s="184" t="s">
        <v>403</v>
      </c>
      <c r="H4" s="384" t="s">
        <v>108</v>
      </c>
      <c r="I4" s="184" t="s">
        <v>404</v>
      </c>
      <c r="J4" s="386" t="str">
        <f t="shared" ref="J4:J67" si="0">IF(O4="","",IF(LEN(O4)&gt;14,O4,"CPF Protegido - LGPD"))</f>
        <v>xx.xxx.xxx/xxxx-xx</v>
      </c>
      <c r="K4" s="387" t="s">
        <v>405</v>
      </c>
      <c r="L4" s="388" t="s">
        <v>406</v>
      </c>
      <c r="M4" s="387" t="s">
        <v>407</v>
      </c>
      <c r="N4" s="382">
        <v>45322</v>
      </c>
      <c r="O4" s="384" t="s">
        <v>650</v>
      </c>
      <c r="P4" s="184"/>
    </row>
    <row r="5" spans="1:19" ht="22.8" x14ac:dyDescent="0.25">
      <c r="A5" s="381">
        <f t="shared" ref="A5:A32" si="1">IF(B5="","",ROW()-ROW($A$3))</f>
        <v>2</v>
      </c>
      <c r="B5" s="389">
        <v>45351</v>
      </c>
      <c r="C5" s="390">
        <v>45323</v>
      </c>
      <c r="D5" s="384" t="s">
        <v>72</v>
      </c>
      <c r="E5" s="184" t="s">
        <v>72</v>
      </c>
      <c r="F5" s="391">
        <v>1514.18</v>
      </c>
      <c r="G5" s="392" t="s">
        <v>408</v>
      </c>
      <c r="H5" s="184" t="s">
        <v>108</v>
      </c>
      <c r="I5" s="392" t="s">
        <v>404</v>
      </c>
      <c r="J5" s="386" t="str">
        <f t="shared" si="0"/>
        <v>xx.xxx.xxx/xxxx-xx</v>
      </c>
      <c r="K5" s="387" t="s">
        <v>409</v>
      </c>
      <c r="L5" s="388"/>
      <c r="M5" s="387"/>
      <c r="N5" s="382">
        <v>45351</v>
      </c>
      <c r="O5" s="384" t="s">
        <v>650</v>
      </c>
      <c r="P5" s="392"/>
    </row>
    <row r="6" spans="1:19" ht="22.8" x14ac:dyDescent="0.25">
      <c r="A6" s="381">
        <f t="shared" si="1"/>
        <v>3</v>
      </c>
      <c r="B6" s="382">
        <v>45382</v>
      </c>
      <c r="C6" s="390">
        <v>45352</v>
      </c>
      <c r="D6" s="384" t="s">
        <v>72</v>
      </c>
      <c r="E6" s="184" t="s">
        <v>72</v>
      </c>
      <c r="F6" s="385">
        <v>1875.5</v>
      </c>
      <c r="G6" s="184" t="s">
        <v>408</v>
      </c>
      <c r="H6" s="184" t="s">
        <v>108</v>
      </c>
      <c r="I6" s="184" t="s">
        <v>404</v>
      </c>
      <c r="J6" s="386" t="str">
        <f t="shared" si="0"/>
        <v>xx.xxx.xxx/xxxx-xx</v>
      </c>
      <c r="K6" s="387" t="s">
        <v>409</v>
      </c>
      <c r="L6" s="388"/>
      <c r="M6" s="387"/>
      <c r="N6" s="382">
        <v>45382</v>
      </c>
      <c r="O6" s="384" t="s">
        <v>650</v>
      </c>
      <c r="P6" s="184"/>
    </row>
    <row r="7" spans="1:19" ht="13.2" x14ac:dyDescent="0.25">
      <c r="A7" s="381" t="str">
        <f t="shared" si="1"/>
        <v/>
      </c>
      <c r="B7" s="382"/>
      <c r="C7" s="383"/>
      <c r="D7" s="384"/>
      <c r="E7" s="184"/>
      <c r="F7" s="385"/>
      <c r="G7" s="184"/>
      <c r="H7" s="384"/>
      <c r="I7" s="184"/>
      <c r="J7" s="386" t="str">
        <f t="shared" si="0"/>
        <v/>
      </c>
      <c r="K7" s="387"/>
      <c r="L7" s="388"/>
      <c r="M7" s="387"/>
      <c r="N7" s="382"/>
      <c r="O7" s="384"/>
      <c r="P7" s="184"/>
    </row>
    <row r="8" spans="1:19" ht="13.2" x14ac:dyDescent="0.25">
      <c r="A8" s="381" t="str">
        <f t="shared" si="1"/>
        <v/>
      </c>
      <c r="B8" s="382"/>
      <c r="C8" s="383"/>
      <c r="D8" s="384"/>
      <c r="E8" s="184"/>
      <c r="F8" s="385"/>
      <c r="G8" s="184"/>
      <c r="H8" s="384"/>
      <c r="I8" s="184"/>
      <c r="J8" s="386" t="str">
        <f t="shared" si="0"/>
        <v/>
      </c>
      <c r="K8" s="387"/>
      <c r="L8" s="388"/>
      <c r="M8" s="387"/>
      <c r="N8" s="382"/>
      <c r="O8" s="384"/>
      <c r="P8" s="184"/>
    </row>
    <row r="9" spans="1:19" ht="13.2" x14ac:dyDescent="0.25">
      <c r="A9" s="381" t="str">
        <f t="shared" si="1"/>
        <v/>
      </c>
      <c r="B9" s="382"/>
      <c r="C9" s="383"/>
      <c r="D9" s="384"/>
      <c r="E9" s="184"/>
      <c r="F9" s="385"/>
      <c r="G9" s="184"/>
      <c r="H9" s="384"/>
      <c r="I9" s="184"/>
      <c r="J9" s="386" t="str">
        <f t="shared" si="0"/>
        <v/>
      </c>
      <c r="K9" s="387"/>
      <c r="L9" s="388"/>
      <c r="M9" s="387"/>
      <c r="N9" s="382"/>
      <c r="O9" s="384"/>
      <c r="P9" s="184"/>
    </row>
    <row r="10" spans="1:19" ht="13.2" x14ac:dyDescent="0.25">
      <c r="A10" s="381" t="str">
        <f t="shared" si="1"/>
        <v/>
      </c>
      <c r="B10" s="382"/>
      <c r="C10" s="383"/>
      <c r="D10" s="384"/>
      <c r="E10" s="184"/>
      <c r="F10" s="385"/>
      <c r="G10" s="184"/>
      <c r="H10" s="384"/>
      <c r="I10" s="184"/>
      <c r="J10" s="386" t="str">
        <f t="shared" si="0"/>
        <v/>
      </c>
      <c r="K10" s="387"/>
      <c r="L10" s="388"/>
      <c r="M10" s="387"/>
      <c r="N10" s="382"/>
      <c r="O10" s="384"/>
      <c r="P10" s="184"/>
    </row>
    <row r="11" spans="1:19" ht="13.2" x14ac:dyDescent="0.25">
      <c r="A11" s="381" t="str">
        <f t="shared" si="1"/>
        <v/>
      </c>
      <c r="B11" s="382"/>
      <c r="C11" s="383"/>
      <c r="D11" s="384"/>
      <c r="E11" s="184"/>
      <c r="F11" s="385"/>
      <c r="G11" s="184"/>
      <c r="H11" s="384"/>
      <c r="I11" s="184"/>
      <c r="J11" s="386" t="str">
        <f t="shared" si="0"/>
        <v/>
      </c>
      <c r="K11" s="387"/>
      <c r="L11" s="388"/>
      <c r="M11" s="387"/>
      <c r="N11" s="382"/>
      <c r="O11" s="384"/>
      <c r="P11" s="184"/>
    </row>
    <row r="12" spans="1:19" ht="13.2" hidden="1" x14ac:dyDescent="0.25">
      <c r="A12" s="381" t="str">
        <f t="shared" si="1"/>
        <v/>
      </c>
      <c r="B12" s="382"/>
      <c r="C12" s="383"/>
      <c r="D12" s="384"/>
      <c r="E12" s="184"/>
      <c r="F12" s="385"/>
      <c r="G12" s="184"/>
      <c r="H12" s="384"/>
      <c r="I12" s="184"/>
      <c r="J12" s="386" t="str">
        <f t="shared" si="0"/>
        <v/>
      </c>
      <c r="K12" s="387"/>
      <c r="L12" s="388"/>
      <c r="M12" s="387"/>
      <c r="N12" s="382"/>
      <c r="O12" s="384"/>
      <c r="P12" s="184"/>
    </row>
    <row r="13" spans="1:19" ht="13.2" hidden="1" x14ac:dyDescent="0.25">
      <c r="A13" s="381" t="str">
        <f t="shared" si="1"/>
        <v/>
      </c>
      <c r="B13" s="382"/>
      <c r="C13" s="383"/>
      <c r="D13" s="384"/>
      <c r="E13" s="184"/>
      <c r="F13" s="385"/>
      <c r="G13" s="184"/>
      <c r="H13" s="384"/>
      <c r="I13" s="184"/>
      <c r="J13" s="386" t="str">
        <f t="shared" si="0"/>
        <v/>
      </c>
      <c r="K13" s="387"/>
      <c r="L13" s="388"/>
      <c r="M13" s="387"/>
      <c r="N13" s="382"/>
      <c r="O13" s="384"/>
      <c r="P13" s="184"/>
    </row>
    <row r="14" spans="1:19" ht="13.2" hidden="1" x14ac:dyDescent="0.25">
      <c r="A14" s="381" t="str">
        <f t="shared" si="1"/>
        <v/>
      </c>
      <c r="B14" s="382"/>
      <c r="C14" s="383"/>
      <c r="D14" s="384"/>
      <c r="E14" s="184"/>
      <c r="F14" s="385"/>
      <c r="G14" s="184"/>
      <c r="H14" s="384"/>
      <c r="I14" s="184"/>
      <c r="J14" s="386" t="str">
        <f t="shared" si="0"/>
        <v/>
      </c>
      <c r="K14" s="387"/>
      <c r="L14" s="388"/>
      <c r="M14" s="387"/>
      <c r="N14" s="382"/>
      <c r="O14" s="384"/>
      <c r="P14" s="184"/>
    </row>
    <row r="15" spans="1:19" ht="13.2" hidden="1" x14ac:dyDescent="0.25">
      <c r="A15" s="381" t="str">
        <f t="shared" si="1"/>
        <v/>
      </c>
      <c r="B15" s="382"/>
      <c r="C15" s="383"/>
      <c r="D15" s="384"/>
      <c r="E15" s="184"/>
      <c r="F15" s="385"/>
      <c r="G15" s="184"/>
      <c r="H15" s="384"/>
      <c r="I15" s="184"/>
      <c r="J15" s="386" t="str">
        <f t="shared" si="0"/>
        <v/>
      </c>
      <c r="K15" s="387"/>
      <c r="L15" s="388"/>
      <c r="M15" s="387"/>
      <c r="N15" s="382"/>
      <c r="O15" s="384"/>
      <c r="P15" s="184"/>
    </row>
    <row r="16" spans="1:19" ht="13.2" hidden="1" x14ac:dyDescent="0.25">
      <c r="A16" s="381" t="str">
        <f t="shared" si="1"/>
        <v/>
      </c>
      <c r="B16" s="382"/>
      <c r="C16" s="383"/>
      <c r="D16" s="384"/>
      <c r="E16" s="184"/>
      <c r="F16" s="385"/>
      <c r="G16" s="184"/>
      <c r="H16" s="384"/>
      <c r="I16" s="184"/>
      <c r="J16" s="386" t="str">
        <f t="shared" si="0"/>
        <v/>
      </c>
      <c r="K16" s="387"/>
      <c r="L16" s="388"/>
      <c r="M16" s="387"/>
      <c r="N16" s="382"/>
      <c r="O16" s="384"/>
      <c r="P16" s="184"/>
    </row>
    <row r="17" spans="1:16" ht="13.2" hidden="1" x14ac:dyDescent="0.25">
      <c r="A17" s="381" t="str">
        <f t="shared" si="1"/>
        <v/>
      </c>
      <c r="B17" s="382"/>
      <c r="C17" s="383"/>
      <c r="D17" s="384"/>
      <c r="E17" s="184"/>
      <c r="F17" s="385"/>
      <c r="G17" s="184"/>
      <c r="H17" s="384"/>
      <c r="I17" s="184"/>
      <c r="J17" s="386" t="str">
        <f t="shared" si="0"/>
        <v/>
      </c>
      <c r="K17" s="387"/>
      <c r="L17" s="388"/>
      <c r="M17" s="387"/>
      <c r="N17" s="382"/>
      <c r="O17" s="384"/>
      <c r="P17" s="184"/>
    </row>
    <row r="18" spans="1:16" ht="13.2" hidden="1" x14ac:dyDescent="0.25">
      <c r="A18" s="381" t="str">
        <f t="shared" si="1"/>
        <v/>
      </c>
      <c r="B18" s="382"/>
      <c r="C18" s="383"/>
      <c r="D18" s="384"/>
      <c r="E18" s="184"/>
      <c r="F18" s="385"/>
      <c r="G18" s="384"/>
      <c r="H18" s="384"/>
      <c r="I18" s="184"/>
      <c r="J18" s="386" t="str">
        <f t="shared" si="0"/>
        <v/>
      </c>
      <c r="K18" s="387"/>
      <c r="L18" s="388"/>
      <c r="M18" s="387"/>
      <c r="N18" s="382"/>
      <c r="O18" s="384"/>
      <c r="P18" s="184"/>
    </row>
    <row r="19" spans="1:16" ht="13.2" hidden="1" x14ac:dyDescent="0.25">
      <c r="A19" s="381" t="str">
        <f t="shared" si="1"/>
        <v/>
      </c>
      <c r="B19" s="382"/>
      <c r="C19" s="383"/>
      <c r="D19" s="384"/>
      <c r="E19" s="184"/>
      <c r="F19" s="385"/>
      <c r="G19" s="384"/>
      <c r="H19" s="384"/>
      <c r="I19" s="184"/>
      <c r="J19" s="386" t="str">
        <f t="shared" si="0"/>
        <v/>
      </c>
      <c r="K19" s="387"/>
      <c r="L19" s="388"/>
      <c r="M19" s="387"/>
      <c r="N19" s="382"/>
      <c r="O19" s="384"/>
      <c r="P19" s="184"/>
    </row>
    <row r="20" spans="1:16" ht="13.2" hidden="1" x14ac:dyDescent="0.25">
      <c r="A20" s="381" t="str">
        <f t="shared" ref="A20:A28" si="2">IF(B20="","",ROW()-ROW($A$3))</f>
        <v/>
      </c>
      <c r="B20" s="382"/>
      <c r="C20" s="383"/>
      <c r="D20" s="384"/>
      <c r="E20" s="184"/>
      <c r="F20" s="385"/>
      <c r="G20" s="184"/>
      <c r="H20" s="384"/>
      <c r="I20" s="184"/>
      <c r="J20" s="386" t="str">
        <f t="shared" si="0"/>
        <v/>
      </c>
      <c r="K20" s="387"/>
      <c r="L20" s="388"/>
      <c r="M20" s="387"/>
      <c r="N20" s="382"/>
      <c r="O20" s="384"/>
      <c r="P20" s="184"/>
    </row>
    <row r="21" spans="1:16" ht="13.2" hidden="1" x14ac:dyDescent="0.25">
      <c r="A21" s="381" t="str">
        <f t="shared" si="2"/>
        <v/>
      </c>
      <c r="B21" s="382"/>
      <c r="C21" s="383"/>
      <c r="D21" s="384"/>
      <c r="E21" s="184"/>
      <c r="F21" s="385"/>
      <c r="G21" s="184"/>
      <c r="H21" s="384"/>
      <c r="I21" s="184"/>
      <c r="J21" s="386" t="str">
        <f t="shared" si="0"/>
        <v/>
      </c>
      <c r="K21" s="387"/>
      <c r="L21" s="388"/>
      <c r="M21" s="387"/>
      <c r="N21" s="382"/>
      <c r="O21" s="384"/>
      <c r="P21" s="184"/>
    </row>
    <row r="22" spans="1:16" ht="13.2" hidden="1" x14ac:dyDescent="0.25">
      <c r="A22" s="381" t="str">
        <f t="shared" si="2"/>
        <v/>
      </c>
      <c r="B22" s="382"/>
      <c r="C22" s="383"/>
      <c r="D22" s="384"/>
      <c r="E22" s="184"/>
      <c r="F22" s="385"/>
      <c r="G22" s="184"/>
      <c r="H22" s="384"/>
      <c r="I22" s="184"/>
      <c r="J22" s="386" t="str">
        <f t="shared" si="0"/>
        <v/>
      </c>
      <c r="K22" s="387"/>
      <c r="L22" s="388"/>
      <c r="M22" s="387"/>
      <c r="N22" s="382"/>
      <c r="O22" s="384"/>
      <c r="P22" s="184"/>
    </row>
    <row r="23" spans="1:16" ht="13.2" hidden="1" x14ac:dyDescent="0.25">
      <c r="A23" s="381" t="str">
        <f t="shared" si="2"/>
        <v/>
      </c>
      <c r="B23" s="382"/>
      <c r="C23" s="383"/>
      <c r="D23" s="384"/>
      <c r="E23" s="184"/>
      <c r="F23" s="385"/>
      <c r="G23" s="184"/>
      <c r="H23" s="384"/>
      <c r="I23" s="184"/>
      <c r="J23" s="386" t="str">
        <f t="shared" si="0"/>
        <v/>
      </c>
      <c r="K23" s="387"/>
      <c r="L23" s="388"/>
      <c r="M23" s="387"/>
      <c r="N23" s="382"/>
      <c r="O23" s="384"/>
      <c r="P23" s="184"/>
    </row>
    <row r="24" spans="1:16" ht="13.2" hidden="1" x14ac:dyDescent="0.25">
      <c r="A24" s="381" t="str">
        <f t="shared" si="2"/>
        <v/>
      </c>
      <c r="B24" s="382"/>
      <c r="C24" s="383"/>
      <c r="D24" s="384"/>
      <c r="E24" s="184"/>
      <c r="F24" s="385"/>
      <c r="G24" s="184"/>
      <c r="H24" s="384"/>
      <c r="I24" s="184"/>
      <c r="J24" s="386" t="str">
        <f t="shared" si="0"/>
        <v/>
      </c>
      <c r="K24" s="387"/>
      <c r="L24" s="388"/>
      <c r="M24" s="387"/>
      <c r="N24" s="382"/>
      <c r="O24" s="384"/>
      <c r="P24" s="184"/>
    </row>
    <row r="25" spans="1:16" ht="13.2" hidden="1" x14ac:dyDescent="0.25">
      <c r="A25" s="381" t="str">
        <f t="shared" si="2"/>
        <v/>
      </c>
      <c r="B25" s="382"/>
      <c r="C25" s="383"/>
      <c r="D25" s="384"/>
      <c r="E25" s="184"/>
      <c r="F25" s="385"/>
      <c r="G25" s="184"/>
      <c r="H25" s="384"/>
      <c r="I25" s="184"/>
      <c r="J25" s="386" t="str">
        <f t="shared" si="0"/>
        <v/>
      </c>
      <c r="K25" s="387"/>
      <c r="L25" s="388"/>
      <c r="M25" s="387"/>
      <c r="N25" s="382"/>
      <c r="O25" s="384"/>
      <c r="P25" s="184"/>
    </row>
    <row r="26" spans="1:16" ht="13.2" hidden="1" x14ac:dyDescent="0.25">
      <c r="A26" s="381" t="str">
        <f t="shared" si="2"/>
        <v/>
      </c>
      <c r="B26" s="382"/>
      <c r="C26" s="383"/>
      <c r="D26" s="384"/>
      <c r="E26" s="184"/>
      <c r="F26" s="385"/>
      <c r="G26" s="184"/>
      <c r="H26" s="384"/>
      <c r="I26" s="184"/>
      <c r="J26" s="386" t="str">
        <f t="shared" si="0"/>
        <v/>
      </c>
      <c r="K26" s="387"/>
      <c r="L26" s="388"/>
      <c r="M26" s="387"/>
      <c r="N26" s="382"/>
      <c r="O26" s="384"/>
      <c r="P26" s="184"/>
    </row>
    <row r="27" spans="1:16" ht="13.2" hidden="1" x14ac:dyDescent="0.25">
      <c r="A27" s="381" t="str">
        <f t="shared" si="2"/>
        <v/>
      </c>
      <c r="B27" s="382"/>
      <c r="C27" s="383"/>
      <c r="D27" s="384"/>
      <c r="E27" s="184"/>
      <c r="F27" s="385"/>
      <c r="G27" s="384"/>
      <c r="H27" s="384"/>
      <c r="I27" s="184"/>
      <c r="J27" s="386" t="str">
        <f t="shared" si="0"/>
        <v/>
      </c>
      <c r="K27" s="387"/>
      <c r="L27" s="388"/>
      <c r="M27" s="387"/>
      <c r="N27" s="382"/>
      <c r="O27" s="384"/>
      <c r="P27" s="184"/>
    </row>
    <row r="28" spans="1:16" ht="13.2" hidden="1" x14ac:dyDescent="0.25">
      <c r="A28" s="381" t="str">
        <f t="shared" si="2"/>
        <v/>
      </c>
      <c r="B28" s="382"/>
      <c r="C28" s="383"/>
      <c r="D28" s="384"/>
      <c r="E28" s="184"/>
      <c r="F28" s="385"/>
      <c r="G28" s="384"/>
      <c r="H28" s="384"/>
      <c r="I28" s="184"/>
      <c r="J28" s="386" t="str">
        <f t="shared" si="0"/>
        <v/>
      </c>
      <c r="K28" s="387"/>
      <c r="L28" s="388"/>
      <c r="M28" s="387"/>
      <c r="N28" s="382"/>
      <c r="O28" s="384"/>
      <c r="P28" s="184"/>
    </row>
    <row r="29" spans="1:16" ht="13.2" hidden="1" x14ac:dyDescent="0.25">
      <c r="A29" s="381" t="str">
        <f t="shared" si="1"/>
        <v/>
      </c>
      <c r="B29" s="382"/>
      <c r="C29" s="383"/>
      <c r="D29" s="384"/>
      <c r="E29" s="184"/>
      <c r="F29" s="385"/>
      <c r="G29" s="384"/>
      <c r="H29" s="384"/>
      <c r="I29" s="184"/>
      <c r="J29" s="386" t="str">
        <f t="shared" si="0"/>
        <v/>
      </c>
      <c r="K29" s="387"/>
      <c r="L29" s="388"/>
      <c r="M29" s="387"/>
      <c r="N29" s="382"/>
      <c r="O29" s="384"/>
      <c r="P29" s="184"/>
    </row>
    <row r="30" spans="1:16" ht="13.2" hidden="1" x14ac:dyDescent="0.25">
      <c r="A30" s="381" t="str">
        <f t="shared" si="1"/>
        <v/>
      </c>
      <c r="B30" s="382"/>
      <c r="C30" s="383"/>
      <c r="D30" s="384"/>
      <c r="E30" s="184"/>
      <c r="F30" s="385"/>
      <c r="G30" s="384"/>
      <c r="H30" s="384"/>
      <c r="I30" s="184"/>
      <c r="J30" s="386" t="str">
        <f t="shared" si="0"/>
        <v/>
      </c>
      <c r="K30" s="387"/>
      <c r="L30" s="388"/>
      <c r="M30" s="387"/>
      <c r="N30" s="382"/>
      <c r="O30" s="384"/>
      <c r="P30" s="184"/>
    </row>
    <row r="31" spans="1:16" ht="13.2" hidden="1" x14ac:dyDescent="0.25">
      <c r="A31" s="381" t="str">
        <f t="shared" si="1"/>
        <v/>
      </c>
      <c r="B31" s="382"/>
      <c r="C31" s="383"/>
      <c r="D31" s="384"/>
      <c r="E31" s="184"/>
      <c r="F31" s="385"/>
      <c r="G31" s="384"/>
      <c r="H31" s="384"/>
      <c r="I31" s="184"/>
      <c r="J31" s="386" t="str">
        <f t="shared" si="0"/>
        <v/>
      </c>
      <c r="K31" s="387"/>
      <c r="L31" s="388"/>
      <c r="M31" s="387"/>
      <c r="N31" s="382"/>
      <c r="O31" s="384"/>
      <c r="P31" s="184"/>
    </row>
    <row r="32" spans="1:16" ht="13.2" hidden="1" x14ac:dyDescent="0.25">
      <c r="A32" s="381" t="str">
        <f t="shared" si="1"/>
        <v/>
      </c>
      <c r="B32" s="382"/>
      <c r="C32" s="383"/>
      <c r="D32" s="384"/>
      <c r="E32" s="184"/>
      <c r="F32" s="385"/>
      <c r="G32" s="384"/>
      <c r="H32" s="384"/>
      <c r="I32" s="184"/>
      <c r="J32" s="386" t="str">
        <f t="shared" si="0"/>
        <v/>
      </c>
      <c r="K32" s="387"/>
      <c r="L32" s="388"/>
      <c r="M32" s="387"/>
      <c r="N32" s="382"/>
      <c r="O32" s="384"/>
      <c r="P32" s="184"/>
    </row>
    <row r="33" spans="1:16" ht="13.2" hidden="1" x14ac:dyDescent="0.25">
      <c r="A33" s="381" t="str">
        <f t="shared" ref="A33:A77" si="3">IF(B33="","",ROW()-ROW($A$3))</f>
        <v/>
      </c>
      <c r="B33" s="382"/>
      <c r="C33" s="383"/>
      <c r="D33" s="384"/>
      <c r="E33" s="184"/>
      <c r="F33" s="385"/>
      <c r="G33" s="384"/>
      <c r="H33" s="384"/>
      <c r="I33" s="184"/>
      <c r="J33" s="386" t="str">
        <f t="shared" si="0"/>
        <v/>
      </c>
      <c r="K33" s="387"/>
      <c r="L33" s="388"/>
      <c r="M33" s="387"/>
      <c r="N33" s="382"/>
      <c r="O33" s="384"/>
      <c r="P33" s="184"/>
    </row>
    <row r="34" spans="1:16" ht="13.2" hidden="1" x14ac:dyDescent="0.25">
      <c r="A34" s="381" t="str">
        <f t="shared" si="3"/>
        <v/>
      </c>
      <c r="B34" s="382"/>
      <c r="C34" s="383"/>
      <c r="D34" s="384"/>
      <c r="E34" s="184"/>
      <c r="F34" s="385"/>
      <c r="G34" s="384"/>
      <c r="H34" s="384"/>
      <c r="I34" s="184"/>
      <c r="J34" s="386" t="str">
        <f t="shared" si="0"/>
        <v/>
      </c>
      <c r="K34" s="387"/>
      <c r="L34" s="388"/>
      <c r="M34" s="387"/>
      <c r="N34" s="382"/>
      <c r="O34" s="384"/>
      <c r="P34" s="184"/>
    </row>
    <row r="35" spans="1:16" ht="13.2" hidden="1" x14ac:dyDescent="0.25">
      <c r="A35" s="381" t="str">
        <f t="shared" si="3"/>
        <v/>
      </c>
      <c r="B35" s="382"/>
      <c r="C35" s="383"/>
      <c r="D35" s="384"/>
      <c r="E35" s="184"/>
      <c r="F35" s="385"/>
      <c r="G35" s="384"/>
      <c r="H35" s="384"/>
      <c r="I35" s="184"/>
      <c r="J35" s="386" t="str">
        <f t="shared" si="0"/>
        <v/>
      </c>
      <c r="K35" s="387"/>
      <c r="L35" s="388"/>
      <c r="M35" s="387"/>
      <c r="N35" s="382"/>
      <c r="O35" s="384"/>
      <c r="P35" s="184"/>
    </row>
    <row r="36" spans="1:16" ht="13.2" hidden="1" x14ac:dyDescent="0.25">
      <c r="A36" s="381" t="str">
        <f t="shared" si="3"/>
        <v/>
      </c>
      <c r="B36" s="382"/>
      <c r="C36" s="383"/>
      <c r="D36" s="384"/>
      <c r="E36" s="184"/>
      <c r="F36" s="385"/>
      <c r="G36" s="384"/>
      <c r="H36" s="384"/>
      <c r="I36" s="184"/>
      <c r="J36" s="386" t="str">
        <f t="shared" si="0"/>
        <v/>
      </c>
      <c r="K36" s="387"/>
      <c r="L36" s="388"/>
      <c r="M36" s="387"/>
      <c r="N36" s="382"/>
      <c r="O36" s="384"/>
      <c r="P36" s="184"/>
    </row>
    <row r="37" spans="1:16" ht="13.2" hidden="1" x14ac:dyDescent="0.25">
      <c r="A37" s="381" t="str">
        <f t="shared" si="3"/>
        <v/>
      </c>
      <c r="B37" s="382"/>
      <c r="C37" s="383"/>
      <c r="D37" s="384"/>
      <c r="E37" s="184"/>
      <c r="F37" s="385"/>
      <c r="G37" s="184"/>
      <c r="H37" s="384"/>
      <c r="I37" s="184"/>
      <c r="J37" s="386" t="str">
        <f t="shared" si="0"/>
        <v/>
      </c>
      <c r="K37" s="387"/>
      <c r="L37" s="388"/>
      <c r="M37" s="387"/>
      <c r="N37" s="382"/>
      <c r="O37" s="384"/>
      <c r="P37" s="184"/>
    </row>
    <row r="38" spans="1:16" ht="13.2" hidden="1" x14ac:dyDescent="0.25">
      <c r="A38" s="381" t="str">
        <f t="shared" si="3"/>
        <v/>
      </c>
      <c r="B38" s="382"/>
      <c r="C38" s="383"/>
      <c r="D38" s="384"/>
      <c r="E38" s="184"/>
      <c r="F38" s="385"/>
      <c r="G38" s="384"/>
      <c r="H38" s="384"/>
      <c r="I38" s="184"/>
      <c r="J38" s="386" t="str">
        <f t="shared" si="0"/>
        <v/>
      </c>
      <c r="K38" s="387"/>
      <c r="L38" s="388"/>
      <c r="M38" s="387"/>
      <c r="N38" s="382"/>
      <c r="O38" s="384"/>
      <c r="P38" s="184"/>
    </row>
    <row r="39" spans="1:16" ht="13.2" hidden="1" x14ac:dyDescent="0.25">
      <c r="A39" s="381" t="str">
        <f t="shared" si="3"/>
        <v/>
      </c>
      <c r="B39" s="382"/>
      <c r="C39" s="383"/>
      <c r="D39" s="384"/>
      <c r="E39" s="184"/>
      <c r="F39" s="385"/>
      <c r="G39" s="184"/>
      <c r="H39" s="384"/>
      <c r="I39" s="184"/>
      <c r="J39" s="386" t="str">
        <f t="shared" si="0"/>
        <v/>
      </c>
      <c r="K39" s="387"/>
      <c r="L39" s="388"/>
      <c r="M39" s="387"/>
      <c r="N39" s="382"/>
      <c r="O39" s="384"/>
      <c r="P39" s="184"/>
    </row>
    <row r="40" spans="1:16" ht="13.2" hidden="1" x14ac:dyDescent="0.25">
      <c r="A40" s="381" t="str">
        <f t="shared" si="3"/>
        <v/>
      </c>
      <c r="B40" s="382"/>
      <c r="C40" s="383"/>
      <c r="D40" s="384"/>
      <c r="E40" s="184"/>
      <c r="F40" s="385"/>
      <c r="G40" s="384"/>
      <c r="H40" s="384"/>
      <c r="I40" s="184"/>
      <c r="J40" s="386" t="str">
        <f t="shared" si="0"/>
        <v/>
      </c>
      <c r="K40" s="387"/>
      <c r="L40" s="388"/>
      <c r="M40" s="387"/>
      <c r="N40" s="382"/>
      <c r="O40" s="384"/>
      <c r="P40" s="184"/>
    </row>
    <row r="41" spans="1:16" ht="13.2" hidden="1" x14ac:dyDescent="0.25">
      <c r="A41" s="381" t="str">
        <f t="shared" si="3"/>
        <v/>
      </c>
      <c r="B41" s="389"/>
      <c r="C41" s="390"/>
      <c r="D41" s="393"/>
      <c r="E41" s="184"/>
      <c r="F41" s="186"/>
      <c r="G41" s="392"/>
      <c r="H41" s="393"/>
      <c r="I41" s="392"/>
      <c r="J41" s="386" t="str">
        <f t="shared" si="0"/>
        <v/>
      </c>
      <c r="K41" s="387"/>
      <c r="L41" s="388"/>
      <c r="M41" s="387"/>
      <c r="N41" s="382"/>
      <c r="O41" s="384"/>
      <c r="P41" s="392"/>
    </row>
    <row r="42" spans="1:16" ht="13.2" hidden="1" x14ac:dyDescent="0.25">
      <c r="A42" s="381" t="str">
        <f t="shared" si="3"/>
        <v/>
      </c>
      <c r="B42" s="389"/>
      <c r="C42" s="390"/>
      <c r="D42" s="393"/>
      <c r="E42" s="184"/>
      <c r="F42" s="186"/>
      <c r="G42" s="392"/>
      <c r="H42" s="393"/>
      <c r="I42" s="392"/>
      <c r="J42" s="386" t="str">
        <f t="shared" si="0"/>
        <v/>
      </c>
      <c r="K42" s="387"/>
      <c r="L42" s="388"/>
      <c r="M42" s="387"/>
      <c r="N42" s="382"/>
      <c r="O42" s="384"/>
      <c r="P42" s="392"/>
    </row>
    <row r="43" spans="1:16" ht="13.2" hidden="1" x14ac:dyDescent="0.25">
      <c r="A43" s="381" t="str">
        <f t="shared" si="3"/>
        <v/>
      </c>
      <c r="B43" s="382"/>
      <c r="C43" s="383"/>
      <c r="D43" s="384"/>
      <c r="E43" s="184"/>
      <c r="F43" s="385"/>
      <c r="G43" s="184"/>
      <c r="H43" s="384"/>
      <c r="I43" s="184"/>
      <c r="J43" s="386" t="str">
        <f t="shared" si="0"/>
        <v/>
      </c>
      <c r="K43" s="387"/>
      <c r="L43" s="388"/>
      <c r="M43" s="387"/>
      <c r="N43" s="382"/>
      <c r="O43" s="384"/>
      <c r="P43" s="184"/>
    </row>
    <row r="44" spans="1:16" ht="13.2" hidden="1" x14ac:dyDescent="0.25">
      <c r="A44" s="381" t="str">
        <f t="shared" si="3"/>
        <v/>
      </c>
      <c r="B44" s="382"/>
      <c r="C44" s="383"/>
      <c r="D44" s="384"/>
      <c r="E44" s="184"/>
      <c r="F44" s="385"/>
      <c r="G44" s="184"/>
      <c r="H44" s="384"/>
      <c r="I44" s="184"/>
      <c r="J44" s="386" t="str">
        <f t="shared" si="0"/>
        <v/>
      </c>
      <c r="K44" s="387"/>
      <c r="L44" s="388"/>
      <c r="M44" s="387"/>
      <c r="N44" s="382"/>
      <c r="O44" s="384"/>
      <c r="P44" s="184"/>
    </row>
    <row r="45" spans="1:16" ht="13.2" hidden="1" x14ac:dyDescent="0.25">
      <c r="A45" s="381" t="str">
        <f t="shared" si="3"/>
        <v/>
      </c>
      <c r="B45" s="382"/>
      <c r="C45" s="383"/>
      <c r="D45" s="384"/>
      <c r="E45" s="184"/>
      <c r="F45" s="385"/>
      <c r="G45" s="184"/>
      <c r="H45" s="384"/>
      <c r="I45" s="184"/>
      <c r="J45" s="386" t="str">
        <f t="shared" si="0"/>
        <v/>
      </c>
      <c r="K45" s="387"/>
      <c r="L45" s="388"/>
      <c r="M45" s="387"/>
      <c r="N45" s="382"/>
      <c r="O45" s="384"/>
      <c r="P45" s="184"/>
    </row>
    <row r="46" spans="1:16" ht="13.2" hidden="1" x14ac:dyDescent="0.25">
      <c r="A46" s="381" t="str">
        <f t="shared" si="3"/>
        <v/>
      </c>
      <c r="B46" s="382"/>
      <c r="C46" s="383"/>
      <c r="D46" s="384"/>
      <c r="E46" s="184"/>
      <c r="F46" s="385"/>
      <c r="G46" s="384"/>
      <c r="H46" s="384"/>
      <c r="I46" s="184"/>
      <c r="J46" s="386" t="str">
        <f t="shared" si="0"/>
        <v/>
      </c>
      <c r="K46" s="387"/>
      <c r="L46" s="388"/>
      <c r="M46" s="387"/>
      <c r="N46" s="382"/>
      <c r="O46" s="384"/>
      <c r="P46" s="184"/>
    </row>
    <row r="47" spans="1:16" ht="13.2" hidden="1" x14ac:dyDescent="0.25">
      <c r="A47" s="381" t="str">
        <f t="shared" si="3"/>
        <v/>
      </c>
      <c r="B47" s="382"/>
      <c r="C47" s="383"/>
      <c r="D47" s="384"/>
      <c r="E47" s="184"/>
      <c r="F47" s="385"/>
      <c r="G47" s="184"/>
      <c r="H47" s="384"/>
      <c r="I47" s="184"/>
      <c r="J47" s="386" t="str">
        <f t="shared" si="0"/>
        <v/>
      </c>
      <c r="K47" s="387"/>
      <c r="L47" s="388"/>
      <c r="M47" s="387"/>
      <c r="N47" s="382"/>
      <c r="O47" s="384"/>
      <c r="P47" s="184"/>
    </row>
    <row r="48" spans="1:16" ht="13.2" hidden="1" x14ac:dyDescent="0.25">
      <c r="A48" s="381" t="str">
        <f t="shared" si="3"/>
        <v/>
      </c>
      <c r="B48" s="389"/>
      <c r="C48" s="390"/>
      <c r="D48" s="393"/>
      <c r="E48" s="184"/>
      <c r="F48" s="391"/>
      <c r="G48" s="392"/>
      <c r="H48" s="393"/>
      <c r="I48" s="392"/>
      <c r="J48" s="386" t="str">
        <f t="shared" si="0"/>
        <v/>
      </c>
      <c r="K48" s="387"/>
      <c r="L48" s="388"/>
      <c r="M48" s="387"/>
      <c r="N48" s="382"/>
      <c r="O48" s="384"/>
      <c r="P48" s="392"/>
    </row>
    <row r="49" spans="1:16" ht="13.2" hidden="1" x14ac:dyDescent="0.25">
      <c r="A49" s="381" t="str">
        <f t="shared" si="3"/>
        <v/>
      </c>
      <c r="B49" s="389"/>
      <c r="C49" s="390"/>
      <c r="D49" s="393"/>
      <c r="E49" s="184"/>
      <c r="F49" s="391"/>
      <c r="G49" s="393"/>
      <c r="H49" s="393"/>
      <c r="I49" s="392"/>
      <c r="J49" s="386" t="str">
        <f t="shared" si="0"/>
        <v/>
      </c>
      <c r="K49" s="387"/>
      <c r="L49" s="388"/>
      <c r="M49" s="387"/>
      <c r="N49" s="382"/>
      <c r="O49" s="384"/>
      <c r="P49" s="392"/>
    </row>
    <row r="50" spans="1:16" ht="13.2" hidden="1" x14ac:dyDescent="0.25">
      <c r="A50" s="381" t="str">
        <f t="shared" si="3"/>
        <v/>
      </c>
      <c r="B50" s="382"/>
      <c r="C50" s="383"/>
      <c r="D50" s="384"/>
      <c r="E50" s="184"/>
      <c r="F50" s="385"/>
      <c r="G50" s="184"/>
      <c r="H50" s="384"/>
      <c r="I50" s="184"/>
      <c r="J50" s="386" t="str">
        <f t="shared" si="0"/>
        <v/>
      </c>
      <c r="K50" s="387"/>
      <c r="L50" s="388"/>
      <c r="M50" s="387"/>
      <c r="N50" s="382"/>
      <c r="O50" s="384"/>
      <c r="P50" s="184"/>
    </row>
    <row r="51" spans="1:16" ht="13.2" hidden="1" x14ac:dyDescent="0.25">
      <c r="A51" s="381" t="str">
        <f t="shared" si="3"/>
        <v/>
      </c>
      <c r="B51" s="382"/>
      <c r="C51" s="383"/>
      <c r="D51" s="384"/>
      <c r="E51" s="184"/>
      <c r="F51" s="385"/>
      <c r="G51" s="384"/>
      <c r="H51" s="384"/>
      <c r="I51" s="184"/>
      <c r="J51" s="386" t="str">
        <f t="shared" si="0"/>
        <v/>
      </c>
      <c r="K51" s="387"/>
      <c r="L51" s="388"/>
      <c r="M51" s="387"/>
      <c r="N51" s="382"/>
      <c r="O51" s="384"/>
      <c r="P51" s="184"/>
    </row>
    <row r="52" spans="1:16" ht="13.2" hidden="1" x14ac:dyDescent="0.25">
      <c r="A52" s="381" t="str">
        <f t="shared" si="3"/>
        <v/>
      </c>
      <c r="B52" s="382"/>
      <c r="C52" s="383"/>
      <c r="D52" s="384"/>
      <c r="E52" s="184"/>
      <c r="F52" s="385"/>
      <c r="G52" s="384"/>
      <c r="H52" s="384"/>
      <c r="I52" s="184"/>
      <c r="J52" s="386" t="str">
        <f t="shared" si="0"/>
        <v/>
      </c>
      <c r="K52" s="387"/>
      <c r="L52" s="388"/>
      <c r="M52" s="387"/>
      <c r="N52" s="382"/>
      <c r="O52" s="384"/>
      <c r="P52" s="184"/>
    </row>
    <row r="53" spans="1:16" ht="13.2" hidden="1" x14ac:dyDescent="0.25">
      <c r="A53" s="381" t="str">
        <f t="shared" si="3"/>
        <v/>
      </c>
      <c r="B53" s="382"/>
      <c r="C53" s="383"/>
      <c r="D53" s="384"/>
      <c r="E53" s="184"/>
      <c r="F53" s="385"/>
      <c r="G53" s="384"/>
      <c r="H53" s="384"/>
      <c r="I53" s="184"/>
      <c r="J53" s="386" t="str">
        <f t="shared" si="0"/>
        <v/>
      </c>
      <c r="K53" s="387"/>
      <c r="L53" s="388"/>
      <c r="M53" s="387"/>
      <c r="N53" s="382"/>
      <c r="O53" s="384"/>
      <c r="P53" s="184"/>
    </row>
    <row r="54" spans="1:16" ht="13.2" hidden="1" x14ac:dyDescent="0.25">
      <c r="A54" s="381" t="str">
        <f t="shared" si="3"/>
        <v/>
      </c>
      <c r="B54" s="382"/>
      <c r="C54" s="383"/>
      <c r="D54" s="384"/>
      <c r="E54" s="184"/>
      <c r="F54" s="385"/>
      <c r="G54" s="384"/>
      <c r="H54" s="384"/>
      <c r="I54" s="184"/>
      <c r="J54" s="386" t="str">
        <f t="shared" si="0"/>
        <v/>
      </c>
      <c r="K54" s="387"/>
      <c r="L54" s="388"/>
      <c r="M54" s="387"/>
      <c r="N54" s="382"/>
      <c r="O54" s="384"/>
      <c r="P54" s="184"/>
    </row>
    <row r="55" spans="1:16" ht="13.2" hidden="1" x14ac:dyDescent="0.25">
      <c r="A55" s="381" t="str">
        <f t="shared" si="3"/>
        <v/>
      </c>
      <c r="B55" s="382"/>
      <c r="C55" s="383"/>
      <c r="D55" s="384"/>
      <c r="E55" s="184"/>
      <c r="F55" s="385"/>
      <c r="G55" s="384"/>
      <c r="H55" s="384"/>
      <c r="I55" s="184"/>
      <c r="J55" s="386" t="str">
        <f t="shared" si="0"/>
        <v/>
      </c>
      <c r="K55" s="387"/>
      <c r="L55" s="388"/>
      <c r="M55" s="387"/>
      <c r="N55" s="382"/>
      <c r="O55" s="384"/>
      <c r="P55" s="184"/>
    </row>
    <row r="56" spans="1:16" ht="13.2" hidden="1" x14ac:dyDescent="0.25">
      <c r="A56" s="381" t="str">
        <f t="shared" si="3"/>
        <v/>
      </c>
      <c r="B56" s="382"/>
      <c r="C56" s="383"/>
      <c r="D56" s="384"/>
      <c r="E56" s="184"/>
      <c r="F56" s="385"/>
      <c r="G56" s="384"/>
      <c r="H56" s="384"/>
      <c r="I56" s="184"/>
      <c r="J56" s="386" t="str">
        <f t="shared" si="0"/>
        <v/>
      </c>
      <c r="K56" s="387"/>
      <c r="L56" s="388"/>
      <c r="M56" s="387"/>
      <c r="N56" s="382"/>
      <c r="O56" s="384"/>
      <c r="P56" s="184"/>
    </row>
    <row r="57" spans="1:16" ht="13.2" hidden="1" x14ac:dyDescent="0.25">
      <c r="A57" s="381" t="str">
        <f t="shared" si="3"/>
        <v/>
      </c>
      <c r="B57" s="382"/>
      <c r="C57" s="383"/>
      <c r="D57" s="384"/>
      <c r="E57" s="184"/>
      <c r="F57" s="385"/>
      <c r="G57" s="384"/>
      <c r="H57" s="384"/>
      <c r="I57" s="184"/>
      <c r="J57" s="386" t="str">
        <f t="shared" si="0"/>
        <v/>
      </c>
      <c r="K57" s="387"/>
      <c r="L57" s="388"/>
      <c r="M57" s="387"/>
      <c r="N57" s="382"/>
      <c r="O57" s="384"/>
      <c r="P57" s="184"/>
    </row>
    <row r="58" spans="1:16" ht="13.2" hidden="1" x14ac:dyDescent="0.25">
      <c r="A58" s="381" t="str">
        <f t="shared" si="3"/>
        <v/>
      </c>
      <c r="B58" s="382"/>
      <c r="C58" s="383"/>
      <c r="D58" s="384"/>
      <c r="E58" s="184"/>
      <c r="F58" s="385"/>
      <c r="G58" s="384"/>
      <c r="H58" s="384"/>
      <c r="I58" s="184"/>
      <c r="J58" s="386" t="str">
        <f t="shared" si="0"/>
        <v/>
      </c>
      <c r="K58" s="387"/>
      <c r="L58" s="388"/>
      <c r="M58" s="387"/>
      <c r="N58" s="382"/>
      <c r="O58" s="384"/>
      <c r="P58" s="184"/>
    </row>
    <row r="59" spans="1:16" ht="13.2" hidden="1" x14ac:dyDescent="0.25">
      <c r="A59" s="381" t="str">
        <f t="shared" si="3"/>
        <v/>
      </c>
      <c r="B59" s="382"/>
      <c r="C59" s="383"/>
      <c r="D59" s="384"/>
      <c r="E59" s="184"/>
      <c r="F59" s="385"/>
      <c r="G59" s="384"/>
      <c r="H59" s="384"/>
      <c r="I59" s="184"/>
      <c r="J59" s="386" t="str">
        <f t="shared" si="0"/>
        <v/>
      </c>
      <c r="K59" s="387"/>
      <c r="L59" s="388"/>
      <c r="M59" s="387"/>
      <c r="N59" s="382"/>
      <c r="O59" s="384"/>
      <c r="P59" s="184"/>
    </row>
    <row r="60" spans="1:16" ht="13.2" hidden="1" x14ac:dyDescent="0.25">
      <c r="A60" s="381" t="str">
        <f t="shared" si="3"/>
        <v/>
      </c>
      <c r="B60" s="382"/>
      <c r="C60" s="383"/>
      <c r="D60" s="384"/>
      <c r="E60" s="184"/>
      <c r="F60" s="385"/>
      <c r="G60" s="384"/>
      <c r="H60" s="384"/>
      <c r="I60" s="184"/>
      <c r="J60" s="386" t="str">
        <f t="shared" si="0"/>
        <v/>
      </c>
      <c r="K60" s="387"/>
      <c r="L60" s="388"/>
      <c r="M60" s="387"/>
      <c r="N60" s="382"/>
      <c r="O60" s="384"/>
      <c r="P60" s="184"/>
    </row>
    <row r="61" spans="1:16" ht="13.2" hidden="1" x14ac:dyDescent="0.25">
      <c r="A61" s="381" t="str">
        <f t="shared" si="3"/>
        <v/>
      </c>
      <c r="B61" s="382"/>
      <c r="C61" s="383"/>
      <c r="D61" s="384"/>
      <c r="E61" s="184"/>
      <c r="F61" s="385"/>
      <c r="G61" s="384"/>
      <c r="H61" s="384"/>
      <c r="I61" s="184"/>
      <c r="J61" s="386" t="str">
        <f t="shared" si="0"/>
        <v/>
      </c>
      <c r="K61" s="387"/>
      <c r="L61" s="388"/>
      <c r="M61" s="387"/>
      <c r="N61" s="382"/>
      <c r="O61" s="384"/>
      <c r="P61" s="184"/>
    </row>
    <row r="62" spans="1:16" ht="13.2" hidden="1" x14ac:dyDescent="0.25">
      <c r="A62" s="381" t="str">
        <f t="shared" si="3"/>
        <v/>
      </c>
      <c r="B62" s="382"/>
      <c r="C62" s="383"/>
      <c r="D62" s="384"/>
      <c r="E62" s="184"/>
      <c r="F62" s="385"/>
      <c r="G62" s="384"/>
      <c r="H62" s="384"/>
      <c r="I62" s="184"/>
      <c r="J62" s="386" t="str">
        <f t="shared" si="0"/>
        <v/>
      </c>
      <c r="K62" s="387"/>
      <c r="L62" s="388"/>
      <c r="M62" s="387"/>
      <c r="N62" s="382"/>
      <c r="O62" s="384"/>
      <c r="P62" s="184"/>
    </row>
    <row r="63" spans="1:16" ht="13.2" hidden="1" x14ac:dyDescent="0.25">
      <c r="A63" s="381" t="str">
        <f t="shared" si="3"/>
        <v/>
      </c>
      <c r="B63" s="382"/>
      <c r="C63" s="383"/>
      <c r="D63" s="384"/>
      <c r="E63" s="184"/>
      <c r="F63" s="385"/>
      <c r="G63" s="384"/>
      <c r="H63" s="384"/>
      <c r="I63" s="184"/>
      <c r="J63" s="386" t="str">
        <f t="shared" si="0"/>
        <v/>
      </c>
      <c r="K63" s="387"/>
      <c r="L63" s="388"/>
      <c r="M63" s="387"/>
      <c r="N63" s="382"/>
      <c r="O63" s="384"/>
      <c r="P63" s="184"/>
    </row>
    <row r="64" spans="1:16" ht="13.2" hidden="1" x14ac:dyDescent="0.25">
      <c r="A64" s="381" t="str">
        <f t="shared" si="3"/>
        <v/>
      </c>
      <c r="B64" s="382"/>
      <c r="C64" s="383"/>
      <c r="D64" s="384"/>
      <c r="E64" s="184"/>
      <c r="F64" s="385"/>
      <c r="G64" s="384"/>
      <c r="H64" s="384"/>
      <c r="I64" s="184"/>
      <c r="J64" s="386" t="str">
        <f t="shared" si="0"/>
        <v/>
      </c>
      <c r="K64" s="387"/>
      <c r="L64" s="388"/>
      <c r="M64" s="387"/>
      <c r="N64" s="382"/>
      <c r="O64" s="384"/>
      <c r="P64" s="184"/>
    </row>
    <row r="65" spans="1:16" ht="13.2" hidden="1" x14ac:dyDescent="0.25">
      <c r="A65" s="381" t="str">
        <f t="shared" si="3"/>
        <v/>
      </c>
      <c r="B65" s="382"/>
      <c r="C65" s="383"/>
      <c r="D65" s="384"/>
      <c r="E65" s="184"/>
      <c r="F65" s="385"/>
      <c r="G65" s="384"/>
      <c r="H65" s="384"/>
      <c r="I65" s="184"/>
      <c r="J65" s="386" t="str">
        <f t="shared" si="0"/>
        <v/>
      </c>
      <c r="K65" s="387"/>
      <c r="L65" s="388"/>
      <c r="M65" s="387"/>
      <c r="N65" s="382"/>
      <c r="O65" s="384"/>
      <c r="P65" s="184"/>
    </row>
    <row r="66" spans="1:16" ht="13.2" hidden="1" x14ac:dyDescent="0.25">
      <c r="A66" s="381" t="str">
        <f t="shared" si="3"/>
        <v/>
      </c>
      <c r="B66" s="382"/>
      <c r="C66" s="383"/>
      <c r="D66" s="384"/>
      <c r="E66" s="184"/>
      <c r="F66" s="385"/>
      <c r="G66" s="384"/>
      <c r="H66" s="384"/>
      <c r="I66" s="184"/>
      <c r="J66" s="386" t="str">
        <f t="shared" si="0"/>
        <v/>
      </c>
      <c r="K66" s="387"/>
      <c r="L66" s="388"/>
      <c r="M66" s="387"/>
      <c r="N66" s="382"/>
      <c r="O66" s="384"/>
      <c r="P66" s="184"/>
    </row>
    <row r="67" spans="1:16" ht="13.2" hidden="1" x14ac:dyDescent="0.25">
      <c r="A67" s="381" t="str">
        <f t="shared" si="3"/>
        <v/>
      </c>
      <c r="B67" s="382"/>
      <c r="C67" s="383"/>
      <c r="D67" s="384"/>
      <c r="E67" s="184"/>
      <c r="F67" s="385"/>
      <c r="G67" s="384"/>
      <c r="H67" s="384"/>
      <c r="I67" s="184"/>
      <c r="J67" s="386" t="str">
        <f t="shared" si="0"/>
        <v/>
      </c>
      <c r="K67" s="387"/>
      <c r="L67" s="388"/>
      <c r="M67" s="387"/>
      <c r="N67" s="382"/>
      <c r="O67" s="384"/>
      <c r="P67" s="184"/>
    </row>
    <row r="68" spans="1:16" ht="13.2" hidden="1" x14ac:dyDescent="0.25">
      <c r="A68" s="381" t="str">
        <f t="shared" si="3"/>
        <v/>
      </c>
      <c r="B68" s="382"/>
      <c r="C68" s="383"/>
      <c r="D68" s="384"/>
      <c r="E68" s="184"/>
      <c r="F68" s="385"/>
      <c r="G68" s="384"/>
      <c r="H68" s="384"/>
      <c r="I68" s="184"/>
      <c r="J68" s="386" t="str">
        <f t="shared" ref="J68:J131" si="4">IF(O68="","",IF(LEN(O68)&gt;14,O68,"CPF Protegido - LGPD"))</f>
        <v/>
      </c>
      <c r="K68" s="387"/>
      <c r="L68" s="388"/>
      <c r="M68" s="387"/>
      <c r="N68" s="382"/>
      <c r="O68" s="384"/>
      <c r="P68" s="184"/>
    </row>
    <row r="69" spans="1:16" ht="13.2" hidden="1" x14ac:dyDescent="0.25">
      <c r="A69" s="381" t="str">
        <f t="shared" si="3"/>
        <v/>
      </c>
      <c r="B69" s="382"/>
      <c r="C69" s="383"/>
      <c r="D69" s="384"/>
      <c r="E69" s="184"/>
      <c r="F69" s="385"/>
      <c r="G69" s="384"/>
      <c r="H69" s="384"/>
      <c r="I69" s="184"/>
      <c r="J69" s="386" t="str">
        <f t="shared" si="4"/>
        <v/>
      </c>
      <c r="K69" s="387"/>
      <c r="L69" s="388"/>
      <c r="M69" s="387"/>
      <c r="N69" s="382"/>
      <c r="O69" s="384"/>
      <c r="P69" s="184"/>
    </row>
    <row r="70" spans="1:16" ht="13.2" hidden="1" x14ac:dyDescent="0.25">
      <c r="A70" s="381" t="str">
        <f t="shared" si="3"/>
        <v/>
      </c>
      <c r="B70" s="382"/>
      <c r="C70" s="383"/>
      <c r="D70" s="384"/>
      <c r="E70" s="184"/>
      <c r="F70" s="385"/>
      <c r="G70" s="384"/>
      <c r="H70" s="384"/>
      <c r="I70" s="184"/>
      <c r="J70" s="386" t="str">
        <f t="shared" si="4"/>
        <v/>
      </c>
      <c r="K70" s="387"/>
      <c r="L70" s="388"/>
      <c r="M70" s="387"/>
      <c r="N70" s="382"/>
      <c r="O70" s="384"/>
      <c r="P70" s="184"/>
    </row>
    <row r="71" spans="1:16" ht="13.2" hidden="1" x14ac:dyDescent="0.25">
      <c r="A71" s="381" t="str">
        <f t="shared" si="3"/>
        <v/>
      </c>
      <c r="B71" s="382"/>
      <c r="C71" s="383"/>
      <c r="D71" s="384"/>
      <c r="E71" s="184"/>
      <c r="F71" s="385"/>
      <c r="G71" s="384"/>
      <c r="H71" s="384"/>
      <c r="I71" s="184"/>
      <c r="J71" s="386" t="str">
        <f t="shared" si="4"/>
        <v/>
      </c>
      <c r="K71" s="387"/>
      <c r="L71" s="388"/>
      <c r="M71" s="387"/>
      <c r="N71" s="382"/>
      <c r="O71" s="384"/>
      <c r="P71" s="184"/>
    </row>
    <row r="72" spans="1:16" ht="13.2" hidden="1" x14ac:dyDescent="0.25">
      <c r="A72" s="381" t="str">
        <f t="shared" si="3"/>
        <v/>
      </c>
      <c r="B72" s="382"/>
      <c r="C72" s="383"/>
      <c r="D72" s="384"/>
      <c r="E72" s="184"/>
      <c r="F72" s="385"/>
      <c r="G72" s="384"/>
      <c r="H72" s="384"/>
      <c r="I72" s="184"/>
      <c r="J72" s="386" t="str">
        <f t="shared" si="4"/>
        <v/>
      </c>
      <c r="K72" s="387"/>
      <c r="L72" s="388"/>
      <c r="M72" s="387"/>
      <c r="N72" s="382"/>
      <c r="O72" s="384"/>
      <c r="P72" s="184"/>
    </row>
    <row r="73" spans="1:16" ht="13.2" hidden="1" x14ac:dyDescent="0.25">
      <c r="A73" s="381" t="str">
        <f t="shared" si="3"/>
        <v/>
      </c>
      <c r="B73" s="382"/>
      <c r="C73" s="383"/>
      <c r="D73" s="384"/>
      <c r="E73" s="184"/>
      <c r="F73" s="385"/>
      <c r="G73" s="384"/>
      <c r="H73" s="384"/>
      <c r="I73" s="184"/>
      <c r="J73" s="386" t="str">
        <f t="shared" si="4"/>
        <v/>
      </c>
      <c r="K73" s="387"/>
      <c r="L73" s="388"/>
      <c r="M73" s="387"/>
      <c r="N73" s="382"/>
      <c r="O73" s="384"/>
      <c r="P73" s="184"/>
    </row>
    <row r="74" spans="1:16" ht="13.2" hidden="1" x14ac:dyDescent="0.25">
      <c r="A74" s="381" t="str">
        <f t="shared" si="3"/>
        <v/>
      </c>
      <c r="B74" s="382"/>
      <c r="C74" s="383"/>
      <c r="D74" s="384"/>
      <c r="E74" s="184"/>
      <c r="F74" s="385"/>
      <c r="G74" s="384"/>
      <c r="H74" s="384"/>
      <c r="I74" s="184"/>
      <c r="J74" s="386" t="str">
        <f t="shared" si="4"/>
        <v/>
      </c>
      <c r="K74" s="387"/>
      <c r="L74" s="388"/>
      <c r="M74" s="387"/>
      <c r="N74" s="382"/>
      <c r="O74" s="384"/>
      <c r="P74" s="184"/>
    </row>
    <row r="75" spans="1:16" ht="13.2" hidden="1" x14ac:dyDescent="0.25">
      <c r="A75" s="381" t="str">
        <f t="shared" si="3"/>
        <v/>
      </c>
      <c r="B75" s="382"/>
      <c r="C75" s="383"/>
      <c r="D75" s="384"/>
      <c r="E75" s="184"/>
      <c r="F75" s="385"/>
      <c r="G75" s="384"/>
      <c r="H75" s="384"/>
      <c r="I75" s="184"/>
      <c r="J75" s="386" t="str">
        <f t="shared" si="4"/>
        <v/>
      </c>
      <c r="K75" s="387"/>
      <c r="L75" s="388"/>
      <c r="M75" s="387"/>
      <c r="N75" s="382"/>
      <c r="O75" s="384"/>
      <c r="P75" s="184"/>
    </row>
    <row r="76" spans="1:16" ht="13.2" hidden="1" x14ac:dyDescent="0.25">
      <c r="A76" s="381" t="str">
        <f t="shared" si="3"/>
        <v/>
      </c>
      <c r="B76" s="382"/>
      <c r="C76" s="383"/>
      <c r="D76" s="384"/>
      <c r="E76" s="184"/>
      <c r="F76" s="385"/>
      <c r="G76" s="184"/>
      <c r="H76" s="384"/>
      <c r="I76" s="184"/>
      <c r="J76" s="386" t="str">
        <f t="shared" si="4"/>
        <v/>
      </c>
      <c r="K76" s="387"/>
      <c r="L76" s="388"/>
      <c r="M76" s="387"/>
      <c r="N76" s="382"/>
      <c r="O76" s="384"/>
      <c r="P76" s="184"/>
    </row>
    <row r="77" spans="1:16" ht="13.2" hidden="1" x14ac:dyDescent="0.25">
      <c r="A77" s="381" t="str">
        <f t="shared" si="3"/>
        <v/>
      </c>
      <c r="B77" s="382"/>
      <c r="C77" s="383"/>
      <c r="D77" s="384"/>
      <c r="E77" s="184"/>
      <c r="F77" s="385"/>
      <c r="G77" s="184"/>
      <c r="H77" s="384"/>
      <c r="I77" s="184"/>
      <c r="J77" s="386" t="str">
        <f t="shared" si="4"/>
        <v/>
      </c>
      <c r="K77" s="387"/>
      <c r="L77" s="388"/>
      <c r="M77" s="387"/>
      <c r="N77" s="382"/>
      <c r="O77" s="384"/>
      <c r="P77" s="184"/>
    </row>
    <row r="78" spans="1:16" ht="13.2" hidden="1" x14ac:dyDescent="0.25">
      <c r="A78" s="381" t="str">
        <f t="shared" ref="A78:A230" si="5">IF(B78="","",ROW()-ROW($A$3))</f>
        <v/>
      </c>
      <c r="B78" s="382"/>
      <c r="C78" s="383"/>
      <c r="D78" s="384"/>
      <c r="E78" s="184"/>
      <c r="F78" s="385"/>
      <c r="G78" s="384"/>
      <c r="H78" s="384"/>
      <c r="I78" s="184"/>
      <c r="J78" s="386" t="str">
        <f t="shared" si="4"/>
        <v/>
      </c>
      <c r="K78" s="387"/>
      <c r="L78" s="388"/>
      <c r="M78" s="387"/>
      <c r="N78" s="382"/>
      <c r="O78" s="384"/>
      <c r="P78" s="184"/>
    </row>
    <row r="79" spans="1:16" ht="13.2" hidden="1" x14ac:dyDescent="0.25">
      <c r="A79" s="381" t="str">
        <f t="shared" si="5"/>
        <v/>
      </c>
      <c r="B79" s="382"/>
      <c r="C79" s="383"/>
      <c r="D79" s="384"/>
      <c r="E79" s="184"/>
      <c r="F79" s="385"/>
      <c r="G79" s="184"/>
      <c r="H79" s="384"/>
      <c r="I79" s="184"/>
      <c r="J79" s="386" t="str">
        <f t="shared" si="4"/>
        <v/>
      </c>
      <c r="K79" s="387"/>
      <c r="L79" s="388"/>
      <c r="M79" s="387"/>
      <c r="N79" s="382"/>
      <c r="O79" s="384"/>
      <c r="P79" s="184"/>
    </row>
    <row r="80" spans="1:16" ht="13.2" hidden="1" x14ac:dyDescent="0.25">
      <c r="A80" s="381" t="str">
        <f t="shared" si="5"/>
        <v/>
      </c>
      <c r="B80" s="382"/>
      <c r="C80" s="383"/>
      <c r="D80" s="384"/>
      <c r="E80" s="184"/>
      <c r="F80" s="385"/>
      <c r="G80" s="184"/>
      <c r="H80" s="384"/>
      <c r="I80" s="184"/>
      <c r="J80" s="386" t="str">
        <f t="shared" si="4"/>
        <v/>
      </c>
      <c r="K80" s="387"/>
      <c r="L80" s="388"/>
      <c r="M80" s="387"/>
      <c r="N80" s="382"/>
      <c r="O80" s="384"/>
      <c r="P80" s="184"/>
    </row>
    <row r="81" spans="1:16" ht="13.2" hidden="1" x14ac:dyDescent="0.25">
      <c r="A81" s="381" t="str">
        <f t="shared" si="5"/>
        <v/>
      </c>
      <c r="B81" s="382"/>
      <c r="C81" s="383"/>
      <c r="D81" s="384"/>
      <c r="E81" s="184"/>
      <c r="F81" s="385"/>
      <c r="G81" s="384"/>
      <c r="H81" s="384"/>
      <c r="I81" s="184"/>
      <c r="J81" s="386" t="str">
        <f t="shared" si="4"/>
        <v/>
      </c>
      <c r="K81" s="387"/>
      <c r="L81" s="388"/>
      <c r="M81" s="387"/>
      <c r="N81" s="382"/>
      <c r="O81" s="384"/>
      <c r="P81" s="184"/>
    </row>
    <row r="82" spans="1:16" ht="13.2" hidden="1" x14ac:dyDescent="0.25">
      <c r="A82" s="381" t="str">
        <f t="shared" si="5"/>
        <v/>
      </c>
      <c r="B82" s="382"/>
      <c r="C82" s="383"/>
      <c r="D82" s="384"/>
      <c r="E82" s="184"/>
      <c r="F82" s="385"/>
      <c r="G82" s="384"/>
      <c r="H82" s="384"/>
      <c r="I82" s="184"/>
      <c r="J82" s="386" t="str">
        <f t="shared" si="4"/>
        <v/>
      </c>
      <c r="K82" s="387"/>
      <c r="L82" s="388"/>
      <c r="M82" s="387"/>
      <c r="N82" s="382"/>
      <c r="O82" s="384"/>
      <c r="P82" s="184"/>
    </row>
    <row r="83" spans="1:16" ht="13.2" hidden="1" x14ac:dyDescent="0.25">
      <c r="A83" s="381" t="str">
        <f t="shared" si="5"/>
        <v/>
      </c>
      <c r="B83" s="382"/>
      <c r="C83" s="383"/>
      <c r="D83" s="384"/>
      <c r="E83" s="184"/>
      <c r="F83" s="385"/>
      <c r="G83" s="384"/>
      <c r="H83" s="384"/>
      <c r="I83" s="184"/>
      <c r="J83" s="386" t="str">
        <f t="shared" si="4"/>
        <v/>
      </c>
      <c r="K83" s="387"/>
      <c r="L83" s="388"/>
      <c r="M83" s="387"/>
      <c r="N83" s="382"/>
      <c r="O83" s="384"/>
      <c r="P83" s="184"/>
    </row>
    <row r="84" spans="1:16" ht="13.2" hidden="1" x14ac:dyDescent="0.25">
      <c r="A84" s="381" t="str">
        <f t="shared" si="5"/>
        <v/>
      </c>
      <c r="B84" s="382"/>
      <c r="C84" s="383"/>
      <c r="D84" s="384"/>
      <c r="E84" s="184"/>
      <c r="F84" s="385"/>
      <c r="G84" s="384"/>
      <c r="H84" s="384"/>
      <c r="I84" s="184"/>
      <c r="J84" s="386" t="str">
        <f t="shared" si="4"/>
        <v/>
      </c>
      <c r="K84" s="387"/>
      <c r="L84" s="388"/>
      <c r="M84" s="387"/>
      <c r="N84" s="382"/>
      <c r="O84" s="384"/>
      <c r="P84" s="184"/>
    </row>
    <row r="85" spans="1:16" ht="13.2" hidden="1" x14ac:dyDescent="0.25">
      <c r="A85" s="381" t="str">
        <f t="shared" si="5"/>
        <v/>
      </c>
      <c r="B85" s="382"/>
      <c r="C85" s="383"/>
      <c r="D85" s="384"/>
      <c r="E85" s="184"/>
      <c r="F85" s="385"/>
      <c r="G85" s="384"/>
      <c r="H85" s="384"/>
      <c r="I85" s="184"/>
      <c r="J85" s="386" t="str">
        <f t="shared" si="4"/>
        <v/>
      </c>
      <c r="K85" s="387"/>
      <c r="L85" s="388"/>
      <c r="M85" s="387"/>
      <c r="N85" s="382"/>
      <c r="O85" s="384"/>
      <c r="P85" s="184"/>
    </row>
    <row r="86" spans="1:16" ht="13.2" hidden="1" x14ac:dyDescent="0.25">
      <c r="A86" s="381" t="str">
        <f t="shared" si="5"/>
        <v/>
      </c>
      <c r="B86" s="382"/>
      <c r="C86" s="383"/>
      <c r="D86" s="384"/>
      <c r="E86" s="184"/>
      <c r="F86" s="385"/>
      <c r="G86" s="384"/>
      <c r="H86" s="384"/>
      <c r="I86" s="184"/>
      <c r="J86" s="386" t="str">
        <f t="shared" si="4"/>
        <v/>
      </c>
      <c r="K86" s="387"/>
      <c r="L86" s="388"/>
      <c r="M86" s="387"/>
      <c r="N86" s="382"/>
      <c r="O86" s="384"/>
      <c r="P86" s="184"/>
    </row>
    <row r="87" spans="1:16" ht="13.2" hidden="1" x14ac:dyDescent="0.25">
      <c r="A87" s="381" t="str">
        <f t="shared" si="5"/>
        <v/>
      </c>
      <c r="B87" s="382"/>
      <c r="C87" s="383"/>
      <c r="D87" s="384"/>
      <c r="E87" s="184"/>
      <c r="F87" s="385"/>
      <c r="G87" s="184"/>
      <c r="H87" s="384"/>
      <c r="I87" s="184"/>
      <c r="J87" s="386" t="str">
        <f t="shared" si="4"/>
        <v/>
      </c>
      <c r="K87" s="387"/>
      <c r="L87" s="388"/>
      <c r="M87" s="387"/>
      <c r="N87" s="382"/>
      <c r="O87" s="384"/>
      <c r="P87" s="184"/>
    </row>
    <row r="88" spans="1:16" ht="13.2" hidden="1" x14ac:dyDescent="0.25">
      <c r="A88" s="381" t="str">
        <f t="shared" si="5"/>
        <v/>
      </c>
      <c r="B88" s="382"/>
      <c r="C88" s="383"/>
      <c r="D88" s="384"/>
      <c r="E88" s="184"/>
      <c r="F88" s="385"/>
      <c r="G88" s="184"/>
      <c r="H88" s="384"/>
      <c r="I88" s="184"/>
      <c r="J88" s="386" t="str">
        <f t="shared" si="4"/>
        <v/>
      </c>
      <c r="K88" s="387"/>
      <c r="L88" s="388"/>
      <c r="M88" s="387"/>
      <c r="N88" s="382"/>
      <c r="O88" s="384"/>
      <c r="P88" s="184"/>
    </row>
    <row r="89" spans="1:16" ht="13.2" hidden="1" x14ac:dyDescent="0.25">
      <c r="A89" s="381" t="str">
        <f t="shared" si="5"/>
        <v/>
      </c>
      <c r="B89" s="382"/>
      <c r="C89" s="383"/>
      <c r="D89" s="384"/>
      <c r="E89" s="184"/>
      <c r="F89" s="385"/>
      <c r="G89" s="384"/>
      <c r="H89" s="384"/>
      <c r="I89" s="184"/>
      <c r="J89" s="386" t="str">
        <f t="shared" si="4"/>
        <v/>
      </c>
      <c r="K89" s="387"/>
      <c r="L89" s="388"/>
      <c r="M89" s="387"/>
      <c r="N89" s="382"/>
      <c r="O89" s="384"/>
      <c r="P89" s="184"/>
    </row>
    <row r="90" spans="1:16" ht="13.2" hidden="1" x14ac:dyDescent="0.25">
      <c r="A90" s="381" t="str">
        <f t="shared" si="5"/>
        <v/>
      </c>
      <c r="B90" s="382"/>
      <c r="C90" s="383"/>
      <c r="D90" s="384"/>
      <c r="E90" s="184"/>
      <c r="F90" s="385"/>
      <c r="G90" s="384"/>
      <c r="H90" s="384"/>
      <c r="I90" s="184"/>
      <c r="J90" s="386" t="str">
        <f t="shared" si="4"/>
        <v/>
      </c>
      <c r="K90" s="387"/>
      <c r="L90" s="388"/>
      <c r="M90" s="387"/>
      <c r="N90" s="382"/>
      <c r="O90" s="384"/>
      <c r="P90" s="184"/>
    </row>
    <row r="91" spans="1:16" ht="13.2" hidden="1" x14ac:dyDescent="0.25">
      <c r="A91" s="381" t="str">
        <f t="shared" si="5"/>
        <v/>
      </c>
      <c r="B91" s="382"/>
      <c r="C91" s="383"/>
      <c r="D91" s="384"/>
      <c r="E91" s="184"/>
      <c r="F91" s="385"/>
      <c r="G91" s="384"/>
      <c r="H91" s="384"/>
      <c r="I91" s="184"/>
      <c r="J91" s="386" t="str">
        <f t="shared" si="4"/>
        <v/>
      </c>
      <c r="K91" s="387"/>
      <c r="L91" s="388"/>
      <c r="M91" s="387"/>
      <c r="N91" s="382"/>
      <c r="O91" s="384"/>
      <c r="P91" s="184"/>
    </row>
    <row r="92" spans="1:16" ht="13.2" hidden="1" x14ac:dyDescent="0.25">
      <c r="A92" s="381" t="str">
        <f t="shared" si="5"/>
        <v/>
      </c>
      <c r="B92" s="382"/>
      <c r="C92" s="383"/>
      <c r="D92" s="384"/>
      <c r="E92" s="184"/>
      <c r="F92" s="385"/>
      <c r="G92" s="384"/>
      <c r="H92" s="384"/>
      <c r="I92" s="184"/>
      <c r="J92" s="386" t="str">
        <f t="shared" si="4"/>
        <v/>
      </c>
      <c r="K92" s="387"/>
      <c r="L92" s="388"/>
      <c r="M92" s="387"/>
      <c r="N92" s="382"/>
      <c r="O92" s="384"/>
      <c r="P92" s="184"/>
    </row>
    <row r="93" spans="1:16" ht="13.2" hidden="1" x14ac:dyDescent="0.25">
      <c r="A93" s="381" t="str">
        <f t="shared" si="5"/>
        <v/>
      </c>
      <c r="B93" s="382"/>
      <c r="C93" s="383"/>
      <c r="D93" s="384"/>
      <c r="E93" s="184"/>
      <c r="F93" s="385"/>
      <c r="G93" s="184"/>
      <c r="H93" s="384"/>
      <c r="I93" s="184"/>
      <c r="J93" s="386" t="str">
        <f t="shared" si="4"/>
        <v/>
      </c>
      <c r="K93" s="387"/>
      <c r="L93" s="388"/>
      <c r="M93" s="387"/>
      <c r="N93" s="382"/>
      <c r="O93" s="384"/>
      <c r="P93" s="184"/>
    </row>
    <row r="94" spans="1:16" ht="13.2" hidden="1" x14ac:dyDescent="0.25">
      <c r="A94" s="381" t="str">
        <f t="shared" si="5"/>
        <v/>
      </c>
      <c r="B94" s="382"/>
      <c r="C94" s="383"/>
      <c r="D94" s="384"/>
      <c r="E94" s="184"/>
      <c r="F94" s="385"/>
      <c r="G94" s="184"/>
      <c r="H94" s="384"/>
      <c r="I94" s="184"/>
      <c r="J94" s="386" t="str">
        <f t="shared" si="4"/>
        <v/>
      </c>
      <c r="K94" s="387"/>
      <c r="L94" s="388"/>
      <c r="M94" s="387"/>
      <c r="N94" s="382"/>
      <c r="O94" s="384"/>
      <c r="P94" s="184"/>
    </row>
    <row r="95" spans="1:16" ht="13.2" hidden="1" x14ac:dyDescent="0.25">
      <c r="A95" s="381" t="str">
        <f t="shared" si="5"/>
        <v/>
      </c>
      <c r="B95" s="382"/>
      <c r="C95" s="383"/>
      <c r="D95" s="384"/>
      <c r="E95" s="184"/>
      <c r="F95" s="385"/>
      <c r="G95" s="384"/>
      <c r="H95" s="384"/>
      <c r="I95" s="184"/>
      <c r="J95" s="386" t="str">
        <f t="shared" si="4"/>
        <v/>
      </c>
      <c r="K95" s="387"/>
      <c r="L95" s="388"/>
      <c r="M95" s="387"/>
      <c r="N95" s="382"/>
      <c r="O95" s="384"/>
      <c r="P95" s="184"/>
    </row>
    <row r="96" spans="1:16" ht="13.2" hidden="1" x14ac:dyDescent="0.25">
      <c r="A96" s="381" t="str">
        <f t="shared" si="5"/>
        <v/>
      </c>
      <c r="B96" s="382"/>
      <c r="C96" s="383"/>
      <c r="D96" s="384"/>
      <c r="E96" s="184"/>
      <c r="F96" s="385"/>
      <c r="G96" s="384"/>
      <c r="H96" s="384"/>
      <c r="I96" s="184"/>
      <c r="J96" s="386" t="str">
        <f t="shared" si="4"/>
        <v/>
      </c>
      <c r="K96" s="387"/>
      <c r="L96" s="388"/>
      <c r="M96" s="387"/>
      <c r="N96" s="382"/>
      <c r="O96" s="384"/>
      <c r="P96" s="184"/>
    </row>
    <row r="97" spans="1:16" ht="13.2" hidden="1" x14ac:dyDescent="0.25">
      <c r="A97" s="381" t="str">
        <f t="shared" si="5"/>
        <v/>
      </c>
      <c r="B97" s="382"/>
      <c r="C97" s="383"/>
      <c r="D97" s="384"/>
      <c r="E97" s="184"/>
      <c r="F97" s="385"/>
      <c r="G97" s="384"/>
      <c r="H97" s="384"/>
      <c r="I97" s="184"/>
      <c r="J97" s="386" t="str">
        <f t="shared" si="4"/>
        <v/>
      </c>
      <c r="K97" s="387"/>
      <c r="L97" s="388"/>
      <c r="M97" s="387"/>
      <c r="N97" s="382"/>
      <c r="O97" s="384"/>
      <c r="P97" s="184"/>
    </row>
    <row r="98" spans="1:16" ht="13.2" hidden="1" x14ac:dyDescent="0.25">
      <c r="A98" s="381" t="str">
        <f t="shared" si="5"/>
        <v/>
      </c>
      <c r="B98" s="382"/>
      <c r="C98" s="383"/>
      <c r="D98" s="384"/>
      <c r="E98" s="184"/>
      <c r="F98" s="385"/>
      <c r="G98" s="384"/>
      <c r="H98" s="384"/>
      <c r="I98" s="184"/>
      <c r="J98" s="386" t="str">
        <f t="shared" si="4"/>
        <v/>
      </c>
      <c r="K98" s="387"/>
      <c r="L98" s="388"/>
      <c r="M98" s="387"/>
      <c r="N98" s="382"/>
      <c r="O98" s="384"/>
      <c r="P98" s="184"/>
    </row>
    <row r="99" spans="1:16" ht="13.2" hidden="1" x14ac:dyDescent="0.25">
      <c r="A99" s="381" t="str">
        <f t="shared" si="5"/>
        <v/>
      </c>
      <c r="B99" s="382"/>
      <c r="C99" s="383"/>
      <c r="D99" s="384"/>
      <c r="E99" s="184"/>
      <c r="F99" s="385"/>
      <c r="G99" s="384"/>
      <c r="H99" s="384"/>
      <c r="I99" s="184"/>
      <c r="J99" s="386" t="str">
        <f t="shared" si="4"/>
        <v/>
      </c>
      <c r="K99" s="387"/>
      <c r="L99" s="388"/>
      <c r="M99" s="387"/>
      <c r="N99" s="382"/>
      <c r="O99" s="384"/>
      <c r="P99" s="184"/>
    </row>
    <row r="100" spans="1:16" ht="13.2" hidden="1" x14ac:dyDescent="0.25">
      <c r="A100" s="381" t="str">
        <f t="shared" si="5"/>
        <v/>
      </c>
      <c r="B100" s="382"/>
      <c r="C100" s="383"/>
      <c r="D100" s="384"/>
      <c r="E100" s="184"/>
      <c r="F100" s="385"/>
      <c r="G100" s="384"/>
      <c r="H100" s="384"/>
      <c r="I100" s="184"/>
      <c r="J100" s="386" t="str">
        <f t="shared" si="4"/>
        <v/>
      </c>
      <c r="K100" s="387"/>
      <c r="L100" s="388"/>
      <c r="M100" s="387"/>
      <c r="N100" s="382"/>
      <c r="O100" s="384"/>
      <c r="P100" s="184"/>
    </row>
    <row r="101" spans="1:16" ht="13.2" hidden="1" x14ac:dyDescent="0.25">
      <c r="A101" s="381" t="str">
        <f t="shared" si="5"/>
        <v/>
      </c>
      <c r="B101" s="389"/>
      <c r="C101" s="390"/>
      <c r="D101" s="393"/>
      <c r="E101" s="184"/>
      <c r="F101" s="391"/>
      <c r="G101" s="393"/>
      <c r="H101" s="393"/>
      <c r="I101" s="392"/>
      <c r="J101" s="386" t="str">
        <f t="shared" si="4"/>
        <v/>
      </c>
      <c r="K101" s="387"/>
      <c r="L101" s="388"/>
      <c r="M101" s="387"/>
      <c r="N101" s="382"/>
      <c r="O101" s="384"/>
      <c r="P101" s="392"/>
    </row>
    <row r="102" spans="1:16" ht="13.2" hidden="1" x14ac:dyDescent="0.25">
      <c r="A102" s="381" t="str">
        <f t="shared" si="5"/>
        <v/>
      </c>
      <c r="B102" s="382"/>
      <c r="C102" s="383"/>
      <c r="D102" s="384"/>
      <c r="E102" s="184"/>
      <c r="F102" s="385"/>
      <c r="G102" s="384"/>
      <c r="H102" s="384"/>
      <c r="I102" s="184"/>
      <c r="J102" s="386" t="str">
        <f t="shared" si="4"/>
        <v/>
      </c>
      <c r="K102" s="387"/>
      <c r="L102" s="388"/>
      <c r="M102" s="387"/>
      <c r="N102" s="382"/>
      <c r="O102" s="384"/>
      <c r="P102" s="184"/>
    </row>
    <row r="103" spans="1:16" ht="13.2" hidden="1" x14ac:dyDescent="0.25">
      <c r="A103" s="381" t="str">
        <f t="shared" si="5"/>
        <v/>
      </c>
      <c r="B103" s="382"/>
      <c r="C103" s="383"/>
      <c r="D103" s="384"/>
      <c r="E103" s="184"/>
      <c r="F103" s="385"/>
      <c r="G103" s="384"/>
      <c r="H103" s="384"/>
      <c r="I103" s="184"/>
      <c r="J103" s="386" t="str">
        <f t="shared" si="4"/>
        <v/>
      </c>
      <c r="K103" s="387"/>
      <c r="L103" s="388"/>
      <c r="M103" s="387"/>
      <c r="N103" s="382"/>
      <c r="O103" s="384"/>
      <c r="P103" s="184"/>
    </row>
    <row r="104" spans="1:16" ht="13.2" hidden="1" x14ac:dyDescent="0.25">
      <c r="A104" s="381" t="str">
        <f t="shared" si="5"/>
        <v/>
      </c>
      <c r="B104" s="382"/>
      <c r="C104" s="383"/>
      <c r="D104" s="384"/>
      <c r="E104" s="184"/>
      <c r="F104" s="385"/>
      <c r="G104" s="384"/>
      <c r="H104" s="384"/>
      <c r="I104" s="184"/>
      <c r="J104" s="386" t="str">
        <f t="shared" si="4"/>
        <v/>
      </c>
      <c r="K104" s="387"/>
      <c r="L104" s="388"/>
      <c r="M104" s="387"/>
      <c r="N104" s="382"/>
      <c r="O104" s="384"/>
      <c r="P104" s="184"/>
    </row>
    <row r="105" spans="1:16" ht="13.2" hidden="1" x14ac:dyDescent="0.25">
      <c r="A105" s="381" t="str">
        <f t="shared" si="5"/>
        <v/>
      </c>
      <c r="B105" s="382"/>
      <c r="C105" s="383"/>
      <c r="D105" s="384"/>
      <c r="E105" s="184"/>
      <c r="F105" s="385"/>
      <c r="G105" s="184"/>
      <c r="H105" s="384"/>
      <c r="I105" s="184"/>
      <c r="J105" s="386" t="str">
        <f t="shared" si="4"/>
        <v/>
      </c>
      <c r="K105" s="387"/>
      <c r="L105" s="388"/>
      <c r="M105" s="387"/>
      <c r="N105" s="382"/>
      <c r="O105" s="384"/>
      <c r="P105" s="184"/>
    </row>
    <row r="106" spans="1:16" ht="13.2" hidden="1" x14ac:dyDescent="0.25">
      <c r="A106" s="381" t="str">
        <f t="shared" si="5"/>
        <v/>
      </c>
      <c r="B106" s="382"/>
      <c r="C106" s="383"/>
      <c r="D106" s="384"/>
      <c r="E106" s="184"/>
      <c r="F106" s="385"/>
      <c r="G106" s="384"/>
      <c r="H106" s="384"/>
      <c r="I106" s="184"/>
      <c r="J106" s="386" t="str">
        <f t="shared" si="4"/>
        <v/>
      </c>
      <c r="K106" s="387"/>
      <c r="L106" s="388"/>
      <c r="M106" s="387"/>
      <c r="N106" s="382"/>
      <c r="O106" s="384"/>
      <c r="P106" s="184"/>
    </row>
    <row r="107" spans="1:16" ht="13.2" hidden="1" x14ac:dyDescent="0.25">
      <c r="A107" s="381" t="str">
        <f t="shared" si="5"/>
        <v/>
      </c>
      <c r="B107" s="389"/>
      <c r="C107" s="390"/>
      <c r="D107" s="393"/>
      <c r="E107" s="184"/>
      <c r="F107" s="391"/>
      <c r="G107" s="393"/>
      <c r="H107" s="393"/>
      <c r="I107" s="392"/>
      <c r="J107" s="386" t="str">
        <f t="shared" si="4"/>
        <v/>
      </c>
      <c r="K107" s="387"/>
      <c r="L107" s="388"/>
      <c r="M107" s="387"/>
      <c r="N107" s="382"/>
      <c r="O107" s="384"/>
      <c r="P107" s="392"/>
    </row>
    <row r="108" spans="1:16" ht="13.2" hidden="1" x14ac:dyDescent="0.25">
      <c r="A108" s="381" t="str">
        <f t="shared" si="5"/>
        <v/>
      </c>
      <c r="B108" s="382"/>
      <c r="C108" s="383"/>
      <c r="D108" s="384"/>
      <c r="E108" s="184"/>
      <c r="F108" s="385"/>
      <c r="G108" s="384"/>
      <c r="H108" s="384"/>
      <c r="I108" s="184"/>
      <c r="J108" s="386" t="str">
        <f t="shared" si="4"/>
        <v/>
      </c>
      <c r="K108" s="387"/>
      <c r="L108" s="388"/>
      <c r="M108" s="387"/>
      <c r="N108" s="382"/>
      <c r="O108" s="384"/>
      <c r="P108" s="184"/>
    </row>
    <row r="109" spans="1:16" ht="13.2" hidden="1" x14ac:dyDescent="0.25">
      <c r="A109" s="381" t="str">
        <f t="shared" si="5"/>
        <v/>
      </c>
      <c r="B109" s="389"/>
      <c r="C109" s="390"/>
      <c r="D109" s="393"/>
      <c r="E109" s="184"/>
      <c r="F109" s="391"/>
      <c r="G109" s="393"/>
      <c r="H109" s="393"/>
      <c r="I109" s="392"/>
      <c r="J109" s="386" t="str">
        <f t="shared" si="4"/>
        <v/>
      </c>
      <c r="K109" s="387"/>
      <c r="L109" s="388"/>
      <c r="M109" s="387"/>
      <c r="N109" s="382"/>
      <c r="O109" s="384"/>
      <c r="P109" s="392"/>
    </row>
    <row r="110" spans="1:16" ht="13.2" hidden="1" x14ac:dyDescent="0.25">
      <c r="A110" s="381" t="str">
        <f t="shared" si="5"/>
        <v/>
      </c>
      <c r="B110" s="382"/>
      <c r="C110" s="383"/>
      <c r="D110" s="384"/>
      <c r="E110" s="184"/>
      <c r="F110" s="385"/>
      <c r="G110" s="184"/>
      <c r="H110" s="384"/>
      <c r="I110" s="184"/>
      <c r="J110" s="386" t="str">
        <f t="shared" si="4"/>
        <v/>
      </c>
      <c r="K110" s="387"/>
      <c r="L110" s="388"/>
      <c r="M110" s="387"/>
      <c r="N110" s="382"/>
      <c r="O110" s="384"/>
      <c r="P110" s="184"/>
    </row>
    <row r="111" spans="1:16" ht="13.2" hidden="1" x14ac:dyDescent="0.25">
      <c r="A111" s="381" t="str">
        <f t="shared" si="5"/>
        <v/>
      </c>
      <c r="B111" s="382"/>
      <c r="C111" s="383"/>
      <c r="D111" s="384"/>
      <c r="E111" s="184"/>
      <c r="F111" s="385"/>
      <c r="G111" s="184"/>
      <c r="H111" s="384"/>
      <c r="I111" s="184"/>
      <c r="J111" s="386" t="str">
        <f t="shared" si="4"/>
        <v/>
      </c>
      <c r="K111" s="387"/>
      <c r="L111" s="388"/>
      <c r="M111" s="387"/>
      <c r="N111" s="382"/>
      <c r="O111" s="384"/>
      <c r="P111" s="184"/>
    </row>
    <row r="112" spans="1:16" ht="13.2" hidden="1" x14ac:dyDescent="0.25">
      <c r="A112" s="381" t="str">
        <f t="shared" si="5"/>
        <v/>
      </c>
      <c r="B112" s="382"/>
      <c r="C112" s="383"/>
      <c r="D112" s="384"/>
      <c r="E112" s="184"/>
      <c r="F112" s="385"/>
      <c r="G112" s="184"/>
      <c r="H112" s="384"/>
      <c r="I112" s="184"/>
      <c r="J112" s="386" t="str">
        <f t="shared" si="4"/>
        <v/>
      </c>
      <c r="K112" s="387"/>
      <c r="L112" s="388"/>
      <c r="M112" s="387"/>
      <c r="N112" s="382"/>
      <c r="O112" s="384"/>
      <c r="P112" s="184"/>
    </row>
    <row r="113" spans="1:16" ht="13.2" hidden="1" x14ac:dyDescent="0.25">
      <c r="A113" s="381" t="str">
        <f t="shared" si="5"/>
        <v/>
      </c>
      <c r="B113" s="382"/>
      <c r="C113" s="383"/>
      <c r="D113" s="384"/>
      <c r="E113" s="184"/>
      <c r="F113" s="385"/>
      <c r="G113" s="184"/>
      <c r="H113" s="384"/>
      <c r="I113" s="184"/>
      <c r="J113" s="386" t="str">
        <f t="shared" si="4"/>
        <v/>
      </c>
      <c r="K113" s="387"/>
      <c r="L113" s="388"/>
      <c r="M113" s="387"/>
      <c r="N113" s="382"/>
      <c r="O113" s="384"/>
      <c r="P113" s="184"/>
    </row>
    <row r="114" spans="1:16" ht="13.2" hidden="1" x14ac:dyDescent="0.25">
      <c r="A114" s="381" t="str">
        <f t="shared" si="5"/>
        <v/>
      </c>
      <c r="B114" s="382"/>
      <c r="C114" s="383"/>
      <c r="D114" s="384"/>
      <c r="E114" s="184"/>
      <c r="F114" s="385"/>
      <c r="G114" s="184"/>
      <c r="H114" s="384"/>
      <c r="I114" s="184"/>
      <c r="J114" s="386" t="str">
        <f t="shared" si="4"/>
        <v/>
      </c>
      <c r="K114" s="387"/>
      <c r="L114" s="388"/>
      <c r="M114" s="387"/>
      <c r="N114" s="382"/>
      <c r="O114" s="384"/>
      <c r="P114" s="184"/>
    </row>
    <row r="115" spans="1:16" ht="13.2" hidden="1" x14ac:dyDescent="0.25">
      <c r="A115" s="381" t="str">
        <f t="shared" si="5"/>
        <v/>
      </c>
      <c r="B115" s="382"/>
      <c r="C115" s="383"/>
      <c r="D115" s="384"/>
      <c r="E115" s="184"/>
      <c r="F115" s="385"/>
      <c r="G115" s="184"/>
      <c r="H115" s="384"/>
      <c r="I115" s="184"/>
      <c r="J115" s="386" t="str">
        <f t="shared" si="4"/>
        <v/>
      </c>
      <c r="K115" s="387"/>
      <c r="L115" s="388"/>
      <c r="M115" s="387"/>
      <c r="N115" s="382"/>
      <c r="O115" s="384"/>
      <c r="P115" s="184"/>
    </row>
    <row r="116" spans="1:16" ht="13.2" hidden="1" x14ac:dyDescent="0.25">
      <c r="A116" s="381" t="str">
        <f t="shared" si="5"/>
        <v/>
      </c>
      <c r="B116" s="382"/>
      <c r="C116" s="383"/>
      <c r="D116" s="384"/>
      <c r="E116" s="184"/>
      <c r="F116" s="385"/>
      <c r="G116" s="184"/>
      <c r="H116" s="384"/>
      <c r="I116" s="184"/>
      <c r="J116" s="386" t="str">
        <f t="shared" si="4"/>
        <v/>
      </c>
      <c r="K116" s="387"/>
      <c r="L116" s="388"/>
      <c r="M116" s="387"/>
      <c r="N116" s="382"/>
      <c r="O116" s="384"/>
      <c r="P116" s="184"/>
    </row>
    <row r="117" spans="1:16" ht="13.2" hidden="1" x14ac:dyDescent="0.25">
      <c r="A117" s="381" t="str">
        <f t="shared" si="5"/>
        <v/>
      </c>
      <c r="B117" s="382"/>
      <c r="C117" s="383"/>
      <c r="D117" s="384"/>
      <c r="E117" s="184"/>
      <c r="F117" s="385"/>
      <c r="G117" s="184"/>
      <c r="H117" s="384"/>
      <c r="I117" s="184"/>
      <c r="J117" s="386" t="str">
        <f t="shared" si="4"/>
        <v/>
      </c>
      <c r="K117" s="387"/>
      <c r="L117" s="388"/>
      <c r="M117" s="387"/>
      <c r="N117" s="382"/>
      <c r="O117" s="384"/>
      <c r="P117" s="184"/>
    </row>
    <row r="118" spans="1:16" ht="13.2" hidden="1" x14ac:dyDescent="0.25">
      <c r="A118" s="381" t="str">
        <f t="shared" si="5"/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4"/>
        <v/>
      </c>
      <c r="K118" s="387"/>
      <c r="L118" s="388"/>
      <c r="M118" s="387"/>
      <c r="N118" s="382"/>
      <c r="O118" s="384"/>
      <c r="P118" s="184"/>
    </row>
    <row r="119" spans="1:16" ht="13.2" hidden="1" x14ac:dyDescent="0.25">
      <c r="A119" s="381" t="str">
        <f t="shared" si="5"/>
        <v/>
      </c>
      <c r="B119" s="382"/>
      <c r="C119" s="383"/>
      <c r="D119" s="384"/>
      <c r="E119" s="184"/>
      <c r="F119" s="385"/>
      <c r="G119" s="384"/>
      <c r="H119" s="384"/>
      <c r="I119" s="184"/>
      <c r="J119" s="386" t="str">
        <f t="shared" si="4"/>
        <v/>
      </c>
      <c r="K119" s="387"/>
      <c r="L119" s="388"/>
      <c r="M119" s="387"/>
      <c r="N119" s="382"/>
      <c r="O119" s="384"/>
      <c r="P119" s="184"/>
    </row>
    <row r="120" spans="1:16" ht="13.2" hidden="1" x14ac:dyDescent="0.25">
      <c r="A120" s="381" t="str">
        <f t="shared" si="5"/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4"/>
        <v/>
      </c>
      <c r="K120" s="387"/>
      <c r="L120" s="388"/>
      <c r="M120" s="387"/>
      <c r="N120" s="382"/>
      <c r="O120" s="384"/>
      <c r="P120" s="184"/>
    </row>
    <row r="121" spans="1:16" ht="13.2" hidden="1" x14ac:dyDescent="0.25">
      <c r="A121" s="381" t="str">
        <f t="shared" si="5"/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4"/>
        <v/>
      </c>
      <c r="K121" s="387"/>
      <c r="L121" s="388"/>
      <c r="M121" s="387"/>
      <c r="N121" s="382"/>
      <c r="O121" s="384"/>
      <c r="P121" s="184"/>
    </row>
    <row r="122" spans="1:16" ht="13.2" hidden="1" x14ac:dyDescent="0.25">
      <c r="A122" s="381" t="str">
        <f t="shared" si="5"/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4"/>
        <v/>
      </c>
      <c r="K122" s="387"/>
      <c r="L122" s="388"/>
      <c r="M122" s="387"/>
      <c r="N122" s="382"/>
      <c r="O122" s="384"/>
      <c r="P122" s="184"/>
    </row>
    <row r="123" spans="1:16" ht="13.2" hidden="1" x14ac:dyDescent="0.25">
      <c r="A123" s="381" t="str">
        <f t="shared" si="5"/>
        <v/>
      </c>
      <c r="B123" s="382"/>
      <c r="C123" s="383"/>
      <c r="D123" s="384"/>
      <c r="E123" s="184"/>
      <c r="F123" s="385"/>
      <c r="G123" s="384"/>
      <c r="H123" s="384"/>
      <c r="I123" s="184"/>
      <c r="J123" s="386" t="str">
        <f t="shared" si="4"/>
        <v/>
      </c>
      <c r="K123" s="387"/>
      <c r="L123" s="388"/>
      <c r="M123" s="387"/>
      <c r="N123" s="382"/>
      <c r="O123" s="384"/>
      <c r="P123" s="184"/>
    </row>
    <row r="124" spans="1:16" ht="13.2" hidden="1" x14ac:dyDescent="0.25">
      <c r="A124" s="381" t="str">
        <f t="shared" si="5"/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4"/>
        <v/>
      </c>
      <c r="K124" s="387"/>
      <c r="L124" s="388"/>
      <c r="M124" s="387"/>
      <c r="N124" s="382"/>
      <c r="O124" s="384"/>
      <c r="P124" s="184"/>
    </row>
    <row r="125" spans="1:16" ht="13.2" hidden="1" x14ac:dyDescent="0.25">
      <c r="A125" s="381" t="str">
        <f t="shared" si="5"/>
        <v/>
      </c>
      <c r="B125" s="382"/>
      <c r="C125" s="383"/>
      <c r="D125" s="384"/>
      <c r="E125" s="184"/>
      <c r="F125" s="385"/>
      <c r="G125" s="384"/>
      <c r="H125" s="384"/>
      <c r="I125" s="184"/>
      <c r="J125" s="386" t="str">
        <f t="shared" si="4"/>
        <v/>
      </c>
      <c r="K125" s="387"/>
      <c r="L125" s="388"/>
      <c r="M125" s="387"/>
      <c r="N125" s="382"/>
      <c r="O125" s="384"/>
      <c r="P125" s="184"/>
    </row>
    <row r="126" spans="1:16" ht="13.2" hidden="1" x14ac:dyDescent="0.25">
      <c r="A126" s="381" t="str">
        <f t="shared" si="5"/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4"/>
        <v/>
      </c>
      <c r="K126" s="387"/>
      <c r="L126" s="388"/>
      <c r="M126" s="387"/>
      <c r="N126" s="382"/>
      <c r="O126" s="384"/>
      <c r="P126" s="184"/>
    </row>
    <row r="127" spans="1:16" ht="13.2" hidden="1" x14ac:dyDescent="0.25">
      <c r="A127" s="381" t="str">
        <f t="shared" si="5"/>
        <v/>
      </c>
      <c r="B127" s="382"/>
      <c r="C127" s="383"/>
      <c r="D127" s="384"/>
      <c r="E127" s="184"/>
      <c r="F127" s="385"/>
      <c r="G127" s="384"/>
      <c r="H127" s="384"/>
      <c r="I127" s="184"/>
      <c r="J127" s="386" t="str">
        <f t="shared" si="4"/>
        <v/>
      </c>
      <c r="K127" s="387"/>
      <c r="L127" s="388"/>
      <c r="M127" s="387"/>
      <c r="N127" s="382"/>
      <c r="O127" s="384"/>
      <c r="P127" s="184"/>
    </row>
    <row r="128" spans="1:16" ht="13.2" hidden="1" x14ac:dyDescent="0.25">
      <c r="A128" s="381" t="str">
        <f t="shared" si="5"/>
        <v/>
      </c>
      <c r="B128" s="382"/>
      <c r="C128" s="383"/>
      <c r="D128" s="384"/>
      <c r="E128" s="184"/>
      <c r="F128" s="385"/>
      <c r="G128" s="184"/>
      <c r="H128" s="384"/>
      <c r="I128" s="184"/>
      <c r="J128" s="386" t="str">
        <f t="shared" si="4"/>
        <v/>
      </c>
      <c r="K128" s="387"/>
      <c r="L128" s="388"/>
      <c r="M128" s="387"/>
      <c r="N128" s="382"/>
      <c r="O128" s="384"/>
      <c r="P128" s="184"/>
    </row>
    <row r="129" spans="1:16" ht="13.2" hidden="1" x14ac:dyDescent="0.25">
      <c r="A129" s="381" t="str">
        <f t="shared" si="5"/>
        <v/>
      </c>
      <c r="B129" s="382"/>
      <c r="C129" s="383"/>
      <c r="D129" s="384"/>
      <c r="E129" s="184"/>
      <c r="F129" s="385"/>
      <c r="G129" s="384"/>
      <c r="H129" s="384"/>
      <c r="I129" s="184"/>
      <c r="J129" s="386" t="str">
        <f t="shared" si="4"/>
        <v/>
      </c>
      <c r="K129" s="387"/>
      <c r="L129" s="388"/>
      <c r="M129" s="387"/>
      <c r="N129" s="382"/>
      <c r="O129" s="384"/>
      <c r="P129" s="184"/>
    </row>
    <row r="130" spans="1:16" ht="13.2" hidden="1" x14ac:dyDescent="0.25">
      <c r="A130" s="381" t="str">
        <f t="shared" si="5"/>
        <v/>
      </c>
      <c r="B130" s="382"/>
      <c r="C130" s="383"/>
      <c r="D130" s="384"/>
      <c r="E130" s="184"/>
      <c r="F130" s="385"/>
      <c r="G130" s="184"/>
      <c r="H130" s="384"/>
      <c r="I130" s="184"/>
      <c r="J130" s="386" t="str">
        <f t="shared" si="4"/>
        <v/>
      </c>
      <c r="K130" s="387"/>
      <c r="L130" s="388"/>
      <c r="M130" s="387"/>
      <c r="N130" s="382"/>
      <c r="O130" s="384"/>
      <c r="P130" s="184"/>
    </row>
    <row r="131" spans="1:16" ht="13.2" hidden="1" x14ac:dyDescent="0.25">
      <c r="A131" s="381" t="str">
        <f t="shared" si="5"/>
        <v/>
      </c>
      <c r="B131" s="382"/>
      <c r="C131" s="383"/>
      <c r="D131" s="384"/>
      <c r="E131" s="184"/>
      <c r="F131" s="385"/>
      <c r="G131" s="384"/>
      <c r="H131" s="384"/>
      <c r="I131" s="184"/>
      <c r="J131" s="386" t="str">
        <f t="shared" si="4"/>
        <v/>
      </c>
      <c r="K131" s="387"/>
      <c r="L131" s="388"/>
      <c r="M131" s="387"/>
      <c r="N131" s="382"/>
      <c r="O131" s="384"/>
      <c r="P131" s="184"/>
    </row>
    <row r="132" spans="1:16" ht="13.2" hidden="1" x14ac:dyDescent="0.25">
      <c r="A132" s="381" t="str">
        <f t="shared" si="5"/>
        <v/>
      </c>
      <c r="B132" s="389"/>
      <c r="C132" s="390"/>
      <c r="D132" s="393"/>
      <c r="E132" s="184"/>
      <c r="F132" s="186"/>
      <c r="G132" s="392"/>
      <c r="H132" s="393"/>
      <c r="I132" s="392"/>
      <c r="J132" s="386" t="str">
        <f t="shared" ref="J132:J195" si="6">IF(O132="","",IF(LEN(O132)&gt;14,O132,"CPF Protegido - LGPD"))</f>
        <v/>
      </c>
      <c r="K132" s="387"/>
      <c r="L132" s="388"/>
      <c r="M132" s="387"/>
      <c r="N132" s="382"/>
      <c r="O132" s="384"/>
      <c r="P132" s="392"/>
    </row>
    <row r="133" spans="1:16" ht="13.2" hidden="1" x14ac:dyDescent="0.25">
      <c r="A133" s="381" t="str">
        <f t="shared" si="5"/>
        <v/>
      </c>
      <c r="B133" s="389"/>
      <c r="C133" s="390"/>
      <c r="D133" s="393"/>
      <c r="E133" s="184"/>
      <c r="F133" s="186"/>
      <c r="G133" s="392"/>
      <c r="H133" s="393"/>
      <c r="I133" s="392"/>
      <c r="J133" s="386" t="str">
        <f t="shared" si="6"/>
        <v/>
      </c>
      <c r="K133" s="387"/>
      <c r="L133" s="388"/>
      <c r="M133" s="387"/>
      <c r="N133" s="382"/>
      <c r="O133" s="384"/>
      <c r="P133" s="392"/>
    </row>
    <row r="134" spans="1:16" ht="13.2" hidden="1" x14ac:dyDescent="0.25">
      <c r="A134" s="381" t="str">
        <f t="shared" si="5"/>
        <v/>
      </c>
      <c r="B134" s="382"/>
      <c r="C134" s="383"/>
      <c r="D134" s="384"/>
      <c r="E134" s="184"/>
      <c r="F134" s="385"/>
      <c r="G134" s="184"/>
      <c r="H134" s="384"/>
      <c r="I134" s="184"/>
      <c r="J134" s="386" t="str">
        <f t="shared" si="6"/>
        <v/>
      </c>
      <c r="K134" s="387"/>
      <c r="L134" s="388"/>
      <c r="M134" s="387"/>
      <c r="N134" s="382"/>
      <c r="O134" s="384"/>
      <c r="P134" s="184"/>
    </row>
    <row r="135" spans="1:16" ht="13.2" hidden="1" x14ac:dyDescent="0.25">
      <c r="A135" s="381" t="str">
        <f t="shared" si="5"/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6"/>
        <v/>
      </c>
      <c r="K135" s="387"/>
      <c r="L135" s="388"/>
      <c r="M135" s="387"/>
      <c r="N135" s="382"/>
      <c r="O135" s="384"/>
      <c r="P135" s="184"/>
    </row>
    <row r="136" spans="1:16" ht="13.2" hidden="1" x14ac:dyDescent="0.25">
      <c r="A136" s="381" t="str">
        <f t="shared" si="5"/>
        <v/>
      </c>
      <c r="B136" s="382"/>
      <c r="C136" s="383"/>
      <c r="D136" s="384"/>
      <c r="E136" s="184"/>
      <c r="F136" s="385"/>
      <c r="G136" s="184"/>
      <c r="H136" s="384"/>
      <c r="I136" s="184"/>
      <c r="J136" s="386" t="str">
        <f t="shared" si="6"/>
        <v/>
      </c>
      <c r="K136" s="387"/>
      <c r="L136" s="388"/>
      <c r="M136" s="387"/>
      <c r="N136" s="382"/>
      <c r="O136" s="384"/>
      <c r="P136" s="184"/>
    </row>
    <row r="137" spans="1:16" ht="13.2" hidden="1" x14ac:dyDescent="0.25">
      <c r="A137" s="381" t="str">
        <f t="shared" si="5"/>
        <v/>
      </c>
      <c r="B137" s="382"/>
      <c r="C137" s="383"/>
      <c r="D137" s="384"/>
      <c r="E137" s="184"/>
      <c r="F137" s="385"/>
      <c r="G137" s="384"/>
      <c r="H137" s="384"/>
      <c r="I137" s="184"/>
      <c r="J137" s="386" t="str">
        <f t="shared" si="6"/>
        <v/>
      </c>
      <c r="K137" s="387"/>
      <c r="L137" s="388"/>
      <c r="M137" s="387"/>
      <c r="N137" s="382"/>
      <c r="O137" s="384"/>
      <c r="P137" s="184"/>
    </row>
    <row r="138" spans="1:16" ht="13.2" hidden="1" x14ac:dyDescent="0.25">
      <c r="A138" s="381" t="str">
        <f t="shared" si="5"/>
        <v/>
      </c>
      <c r="B138" s="382"/>
      <c r="C138" s="383"/>
      <c r="D138" s="384"/>
      <c r="E138" s="184"/>
      <c r="F138" s="385"/>
      <c r="G138" s="184"/>
      <c r="H138" s="384"/>
      <c r="I138" s="184"/>
      <c r="J138" s="386" t="str">
        <f t="shared" si="6"/>
        <v/>
      </c>
      <c r="K138" s="387"/>
      <c r="L138" s="388"/>
      <c r="M138" s="387"/>
      <c r="N138" s="382"/>
      <c r="O138" s="384"/>
      <c r="P138" s="184"/>
    </row>
    <row r="139" spans="1:16" ht="13.2" hidden="1" x14ac:dyDescent="0.25">
      <c r="A139" s="381" t="str">
        <f t="shared" si="5"/>
        <v/>
      </c>
      <c r="B139" s="389"/>
      <c r="C139" s="390"/>
      <c r="D139" s="393"/>
      <c r="E139" s="184"/>
      <c r="F139" s="391"/>
      <c r="G139" s="392"/>
      <c r="H139" s="393"/>
      <c r="I139" s="392"/>
      <c r="J139" s="386" t="str">
        <f t="shared" si="6"/>
        <v/>
      </c>
      <c r="K139" s="387"/>
      <c r="L139" s="388"/>
      <c r="M139" s="387"/>
      <c r="N139" s="382"/>
      <c r="O139" s="384"/>
      <c r="P139" s="392"/>
    </row>
    <row r="140" spans="1:16" ht="13.2" hidden="1" x14ac:dyDescent="0.25">
      <c r="A140" s="381" t="str">
        <f t="shared" si="5"/>
        <v/>
      </c>
      <c r="B140" s="389"/>
      <c r="C140" s="390"/>
      <c r="D140" s="393"/>
      <c r="E140" s="184"/>
      <c r="F140" s="391"/>
      <c r="G140" s="393"/>
      <c r="H140" s="393"/>
      <c r="I140" s="392"/>
      <c r="J140" s="386" t="str">
        <f t="shared" si="6"/>
        <v/>
      </c>
      <c r="K140" s="387"/>
      <c r="L140" s="388"/>
      <c r="M140" s="387"/>
      <c r="N140" s="382"/>
      <c r="O140" s="384"/>
      <c r="P140" s="392"/>
    </row>
    <row r="141" spans="1:16" ht="13.2" hidden="1" x14ac:dyDescent="0.25">
      <c r="A141" s="381" t="str">
        <f t="shared" si="5"/>
        <v/>
      </c>
      <c r="B141" s="382"/>
      <c r="C141" s="383"/>
      <c r="D141" s="384"/>
      <c r="E141" s="184"/>
      <c r="F141" s="385"/>
      <c r="G141" s="184"/>
      <c r="H141" s="384"/>
      <c r="I141" s="184"/>
      <c r="J141" s="386" t="str">
        <f t="shared" si="6"/>
        <v/>
      </c>
      <c r="K141" s="387"/>
      <c r="L141" s="388"/>
      <c r="M141" s="387"/>
      <c r="N141" s="382"/>
      <c r="O141" s="384"/>
      <c r="P141" s="184"/>
    </row>
    <row r="142" spans="1:16" ht="13.2" hidden="1" x14ac:dyDescent="0.25">
      <c r="A142" s="381" t="str">
        <f t="shared" si="5"/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6"/>
        <v/>
      </c>
      <c r="K142" s="387"/>
      <c r="L142" s="388"/>
      <c r="M142" s="387"/>
      <c r="N142" s="382"/>
      <c r="O142" s="384"/>
      <c r="P142" s="184"/>
    </row>
    <row r="143" spans="1:16" ht="13.2" hidden="1" x14ac:dyDescent="0.25">
      <c r="A143" s="381" t="str">
        <f t="shared" si="5"/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6"/>
        <v/>
      </c>
      <c r="K143" s="387"/>
      <c r="L143" s="388"/>
      <c r="M143" s="387"/>
      <c r="N143" s="382"/>
      <c r="O143" s="384"/>
      <c r="P143" s="184"/>
    </row>
    <row r="144" spans="1:16" ht="13.2" hidden="1" x14ac:dyDescent="0.25">
      <c r="A144" s="381" t="str">
        <f t="shared" si="5"/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6"/>
        <v/>
      </c>
      <c r="K144" s="387"/>
      <c r="L144" s="388"/>
      <c r="M144" s="387"/>
      <c r="N144" s="382"/>
      <c r="O144" s="384"/>
      <c r="P144" s="184"/>
    </row>
    <row r="145" spans="1:16" ht="13.2" hidden="1" x14ac:dyDescent="0.25">
      <c r="A145" s="381" t="str">
        <f t="shared" si="5"/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6"/>
        <v/>
      </c>
      <c r="K145" s="387"/>
      <c r="L145" s="388"/>
      <c r="M145" s="387"/>
      <c r="N145" s="382"/>
      <c r="O145" s="384"/>
      <c r="P145" s="184"/>
    </row>
    <row r="146" spans="1:16" ht="13.2" hidden="1" x14ac:dyDescent="0.25">
      <c r="A146" s="381" t="str">
        <f t="shared" si="5"/>
        <v/>
      </c>
      <c r="B146" s="382"/>
      <c r="C146" s="383"/>
      <c r="D146" s="384"/>
      <c r="E146" s="184"/>
      <c r="F146" s="385"/>
      <c r="G146" s="384"/>
      <c r="H146" s="384"/>
      <c r="I146" s="184"/>
      <c r="J146" s="386" t="str">
        <f t="shared" si="6"/>
        <v/>
      </c>
      <c r="K146" s="387"/>
      <c r="L146" s="388"/>
      <c r="M146" s="387"/>
      <c r="N146" s="382"/>
      <c r="O146" s="384"/>
      <c r="P146" s="184"/>
    </row>
    <row r="147" spans="1:16" ht="13.2" hidden="1" x14ac:dyDescent="0.25">
      <c r="A147" s="381" t="str">
        <f t="shared" si="5"/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6"/>
        <v/>
      </c>
      <c r="K147" s="387"/>
      <c r="L147" s="388"/>
      <c r="M147" s="387"/>
      <c r="N147" s="382"/>
      <c r="O147" s="384"/>
      <c r="P147" s="184"/>
    </row>
    <row r="148" spans="1:16" ht="13.2" hidden="1" x14ac:dyDescent="0.25">
      <c r="A148" s="381" t="str">
        <f t="shared" si="5"/>
        <v/>
      </c>
      <c r="B148" s="382"/>
      <c r="C148" s="383"/>
      <c r="D148" s="384"/>
      <c r="E148" s="184"/>
      <c r="F148" s="385"/>
      <c r="G148" s="384"/>
      <c r="H148" s="384"/>
      <c r="I148" s="184"/>
      <c r="J148" s="386" t="str">
        <f t="shared" si="6"/>
        <v/>
      </c>
      <c r="K148" s="387"/>
      <c r="L148" s="388"/>
      <c r="M148" s="387"/>
      <c r="N148" s="382"/>
      <c r="O148" s="384"/>
      <c r="P148" s="184"/>
    </row>
    <row r="149" spans="1:16" ht="13.2" hidden="1" x14ac:dyDescent="0.25">
      <c r="A149" s="381" t="str">
        <f t="shared" si="5"/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6"/>
        <v/>
      </c>
      <c r="K149" s="387"/>
      <c r="L149" s="388"/>
      <c r="M149" s="387"/>
      <c r="N149" s="382"/>
      <c r="O149" s="384"/>
      <c r="P149" s="184"/>
    </row>
    <row r="150" spans="1:16" ht="13.2" hidden="1" x14ac:dyDescent="0.25">
      <c r="A150" s="381" t="str">
        <f t="shared" si="5"/>
        <v/>
      </c>
      <c r="B150" s="382"/>
      <c r="C150" s="383"/>
      <c r="D150" s="384"/>
      <c r="E150" s="184"/>
      <c r="F150" s="385"/>
      <c r="G150" s="384"/>
      <c r="H150" s="384"/>
      <c r="I150" s="184"/>
      <c r="J150" s="386" t="str">
        <f t="shared" si="6"/>
        <v/>
      </c>
      <c r="K150" s="387"/>
      <c r="L150" s="388"/>
      <c r="M150" s="387"/>
      <c r="N150" s="382"/>
      <c r="O150" s="384"/>
      <c r="P150" s="184"/>
    </row>
    <row r="151" spans="1:16" ht="13.2" hidden="1" x14ac:dyDescent="0.25">
      <c r="A151" s="381" t="str">
        <f t="shared" si="5"/>
        <v/>
      </c>
      <c r="B151" s="382"/>
      <c r="C151" s="383"/>
      <c r="D151" s="384"/>
      <c r="E151" s="184"/>
      <c r="F151" s="385"/>
      <c r="G151" s="384"/>
      <c r="H151" s="384"/>
      <c r="I151" s="184"/>
      <c r="J151" s="386" t="str">
        <f t="shared" si="6"/>
        <v/>
      </c>
      <c r="K151" s="387"/>
      <c r="L151" s="388"/>
      <c r="M151" s="387"/>
      <c r="N151" s="382"/>
      <c r="O151" s="384"/>
      <c r="P151" s="184"/>
    </row>
    <row r="152" spans="1:16" ht="13.2" hidden="1" x14ac:dyDescent="0.25">
      <c r="A152" s="381" t="str">
        <f t="shared" si="5"/>
        <v/>
      </c>
      <c r="B152" s="382"/>
      <c r="C152" s="383"/>
      <c r="D152" s="384"/>
      <c r="E152" s="184"/>
      <c r="F152" s="385"/>
      <c r="G152" s="384"/>
      <c r="H152" s="384"/>
      <c r="I152" s="184"/>
      <c r="J152" s="386" t="str">
        <f t="shared" si="6"/>
        <v/>
      </c>
      <c r="K152" s="387"/>
      <c r="L152" s="388"/>
      <c r="M152" s="387"/>
      <c r="N152" s="382"/>
      <c r="O152" s="384"/>
      <c r="P152" s="184"/>
    </row>
    <row r="153" spans="1:16" ht="13.2" hidden="1" x14ac:dyDescent="0.25">
      <c r="A153" s="381" t="str">
        <f t="shared" si="5"/>
        <v/>
      </c>
      <c r="B153" s="382"/>
      <c r="C153" s="383"/>
      <c r="D153" s="384"/>
      <c r="E153" s="184"/>
      <c r="F153" s="385"/>
      <c r="G153" s="384"/>
      <c r="H153" s="384"/>
      <c r="I153" s="184"/>
      <c r="J153" s="386" t="str">
        <f t="shared" si="6"/>
        <v/>
      </c>
      <c r="K153" s="387"/>
      <c r="L153" s="388"/>
      <c r="M153" s="387"/>
      <c r="N153" s="382"/>
      <c r="O153" s="384"/>
      <c r="P153" s="184"/>
    </row>
    <row r="154" spans="1:16" ht="13.2" hidden="1" x14ac:dyDescent="0.25">
      <c r="A154" s="381" t="str">
        <f t="shared" si="5"/>
        <v/>
      </c>
      <c r="B154" s="382"/>
      <c r="C154" s="383"/>
      <c r="D154" s="384"/>
      <c r="E154" s="184"/>
      <c r="F154" s="385"/>
      <c r="G154" s="384"/>
      <c r="H154" s="384"/>
      <c r="I154" s="184"/>
      <c r="J154" s="386" t="str">
        <f t="shared" si="6"/>
        <v/>
      </c>
      <c r="K154" s="387"/>
      <c r="L154" s="388"/>
      <c r="M154" s="387"/>
      <c r="N154" s="382"/>
      <c r="O154" s="384"/>
      <c r="P154" s="184"/>
    </row>
    <row r="155" spans="1:16" ht="13.2" hidden="1" x14ac:dyDescent="0.25">
      <c r="A155" s="381" t="str">
        <f t="shared" si="5"/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6"/>
        <v/>
      </c>
      <c r="K155" s="387"/>
      <c r="L155" s="388"/>
      <c r="M155" s="387"/>
      <c r="N155" s="382"/>
      <c r="O155" s="384"/>
      <c r="P155" s="184"/>
    </row>
    <row r="156" spans="1:16" ht="13.2" hidden="1" x14ac:dyDescent="0.25">
      <c r="A156" s="381" t="str">
        <f t="shared" si="5"/>
        <v/>
      </c>
      <c r="B156" s="382"/>
      <c r="C156" s="383"/>
      <c r="D156" s="384"/>
      <c r="E156" s="184"/>
      <c r="F156" s="385"/>
      <c r="G156" s="384"/>
      <c r="H156" s="384"/>
      <c r="I156" s="184"/>
      <c r="J156" s="386" t="str">
        <f t="shared" si="6"/>
        <v/>
      </c>
      <c r="K156" s="387"/>
      <c r="L156" s="388"/>
      <c r="M156" s="387"/>
      <c r="N156" s="382"/>
      <c r="O156" s="384"/>
      <c r="P156" s="184"/>
    </row>
    <row r="157" spans="1:16" ht="13.2" hidden="1" x14ac:dyDescent="0.25">
      <c r="A157" s="381" t="str">
        <f t="shared" si="5"/>
        <v/>
      </c>
      <c r="B157" s="382"/>
      <c r="C157" s="383"/>
      <c r="D157" s="384"/>
      <c r="E157" s="184"/>
      <c r="F157" s="385"/>
      <c r="G157" s="384"/>
      <c r="H157" s="384"/>
      <c r="I157" s="184"/>
      <c r="J157" s="386" t="str">
        <f t="shared" si="6"/>
        <v/>
      </c>
      <c r="K157" s="387"/>
      <c r="L157" s="388"/>
      <c r="M157" s="387"/>
      <c r="N157" s="382"/>
      <c r="O157" s="384"/>
      <c r="P157" s="184"/>
    </row>
    <row r="158" spans="1:16" ht="13.2" hidden="1" x14ac:dyDescent="0.25">
      <c r="A158" s="381" t="str">
        <f t="shared" si="5"/>
        <v/>
      </c>
      <c r="B158" s="382"/>
      <c r="C158" s="383"/>
      <c r="D158" s="384"/>
      <c r="E158" s="184"/>
      <c r="F158" s="385"/>
      <c r="G158" s="384"/>
      <c r="H158" s="384"/>
      <c r="I158" s="184"/>
      <c r="J158" s="386" t="str">
        <f t="shared" si="6"/>
        <v/>
      </c>
      <c r="K158" s="387"/>
      <c r="L158" s="388"/>
      <c r="M158" s="387"/>
      <c r="N158" s="382"/>
      <c r="O158" s="384"/>
      <c r="P158" s="184"/>
    </row>
    <row r="159" spans="1:16" ht="13.2" hidden="1" x14ac:dyDescent="0.25">
      <c r="A159" s="381" t="str">
        <f t="shared" si="5"/>
        <v/>
      </c>
      <c r="B159" s="382"/>
      <c r="C159" s="383"/>
      <c r="D159" s="384"/>
      <c r="E159" s="184"/>
      <c r="F159" s="385"/>
      <c r="G159" s="384"/>
      <c r="H159" s="384"/>
      <c r="I159" s="184"/>
      <c r="J159" s="386" t="str">
        <f t="shared" si="6"/>
        <v/>
      </c>
      <c r="K159" s="387"/>
      <c r="L159" s="388"/>
      <c r="M159" s="387"/>
      <c r="N159" s="382"/>
      <c r="O159" s="384"/>
      <c r="P159" s="184"/>
    </row>
    <row r="160" spans="1:16" ht="13.2" hidden="1" x14ac:dyDescent="0.25">
      <c r="A160" s="381" t="str">
        <f t="shared" si="5"/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6"/>
        <v/>
      </c>
      <c r="K160" s="387"/>
      <c r="L160" s="388"/>
      <c r="M160" s="387"/>
      <c r="N160" s="382"/>
      <c r="O160" s="384"/>
      <c r="P160" s="184"/>
    </row>
    <row r="161" spans="1:16" ht="13.2" hidden="1" x14ac:dyDescent="0.25">
      <c r="A161" s="381" t="str">
        <f t="shared" si="5"/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6"/>
        <v/>
      </c>
      <c r="K161" s="387"/>
      <c r="L161" s="388"/>
      <c r="M161" s="387"/>
      <c r="N161" s="382"/>
      <c r="O161" s="384"/>
      <c r="P161" s="184"/>
    </row>
    <row r="162" spans="1:16" ht="13.2" hidden="1" x14ac:dyDescent="0.25">
      <c r="A162" s="381" t="str">
        <f t="shared" si="5"/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6"/>
        <v/>
      </c>
      <c r="K162" s="387"/>
      <c r="L162" s="388"/>
      <c r="M162" s="387"/>
      <c r="N162" s="382"/>
      <c r="O162" s="384"/>
      <c r="P162" s="184"/>
    </row>
    <row r="163" spans="1:16" ht="13.2" hidden="1" x14ac:dyDescent="0.25">
      <c r="A163" s="381" t="str">
        <f t="shared" si="5"/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6"/>
        <v/>
      </c>
      <c r="K163" s="387"/>
      <c r="L163" s="388"/>
      <c r="M163" s="387"/>
      <c r="N163" s="382"/>
      <c r="O163" s="384"/>
      <c r="P163" s="184"/>
    </row>
    <row r="164" spans="1:16" ht="13.2" hidden="1" x14ac:dyDescent="0.25">
      <c r="A164" s="381" t="str">
        <f t="shared" si="5"/>
        <v/>
      </c>
      <c r="B164" s="382"/>
      <c r="C164" s="383"/>
      <c r="D164" s="384"/>
      <c r="E164" s="184"/>
      <c r="F164" s="385"/>
      <c r="G164" s="384"/>
      <c r="H164" s="384"/>
      <c r="I164" s="184"/>
      <c r="J164" s="386" t="str">
        <f t="shared" si="6"/>
        <v/>
      </c>
      <c r="K164" s="387"/>
      <c r="L164" s="388"/>
      <c r="M164" s="387"/>
      <c r="N164" s="382"/>
      <c r="O164" s="384"/>
      <c r="P164" s="184"/>
    </row>
    <row r="165" spans="1:16" ht="13.2" hidden="1" x14ac:dyDescent="0.25">
      <c r="A165" s="381" t="str">
        <f t="shared" si="5"/>
        <v/>
      </c>
      <c r="B165" s="382"/>
      <c r="C165" s="383"/>
      <c r="D165" s="384"/>
      <c r="E165" s="184"/>
      <c r="F165" s="385"/>
      <c r="G165" s="384"/>
      <c r="H165" s="384"/>
      <c r="I165" s="184"/>
      <c r="J165" s="386" t="str">
        <f t="shared" si="6"/>
        <v/>
      </c>
      <c r="K165" s="387"/>
      <c r="L165" s="388"/>
      <c r="M165" s="387"/>
      <c r="N165" s="382"/>
      <c r="O165" s="384"/>
      <c r="P165" s="184"/>
    </row>
    <row r="166" spans="1:16" ht="13.2" hidden="1" x14ac:dyDescent="0.25">
      <c r="A166" s="381" t="str">
        <f t="shared" si="5"/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6"/>
        <v/>
      </c>
      <c r="K166" s="387"/>
      <c r="L166" s="388"/>
      <c r="M166" s="387"/>
      <c r="N166" s="382"/>
      <c r="O166" s="384"/>
      <c r="P166" s="184"/>
    </row>
    <row r="167" spans="1:16" ht="13.2" hidden="1" x14ac:dyDescent="0.25">
      <c r="A167" s="381" t="str">
        <f t="shared" si="5"/>
        <v/>
      </c>
      <c r="B167" s="382"/>
      <c r="C167" s="383"/>
      <c r="D167" s="384"/>
      <c r="E167" s="184"/>
      <c r="F167" s="385"/>
      <c r="G167" s="184"/>
      <c r="H167" s="384"/>
      <c r="I167" s="184"/>
      <c r="J167" s="386" t="str">
        <f t="shared" si="6"/>
        <v/>
      </c>
      <c r="K167" s="387"/>
      <c r="L167" s="388"/>
      <c r="M167" s="387"/>
      <c r="N167" s="382"/>
      <c r="O167" s="384"/>
      <c r="P167" s="184"/>
    </row>
    <row r="168" spans="1:16" ht="13.2" hidden="1" x14ac:dyDescent="0.25">
      <c r="A168" s="381" t="str">
        <f t="shared" si="5"/>
        <v/>
      </c>
      <c r="B168" s="382"/>
      <c r="C168" s="383"/>
      <c r="D168" s="384"/>
      <c r="E168" s="184"/>
      <c r="F168" s="385"/>
      <c r="G168" s="184"/>
      <c r="H168" s="384"/>
      <c r="I168" s="184"/>
      <c r="J168" s="386" t="str">
        <f t="shared" si="6"/>
        <v/>
      </c>
      <c r="K168" s="387"/>
      <c r="L168" s="388"/>
      <c r="M168" s="387"/>
      <c r="N168" s="382"/>
      <c r="O168" s="384"/>
      <c r="P168" s="184"/>
    </row>
    <row r="169" spans="1:16" ht="13.2" hidden="1" x14ac:dyDescent="0.25">
      <c r="A169" s="381" t="str">
        <f t="shared" ref="A169:A199" si="7">IF(B169="","",ROW()-ROW($A$3))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6"/>
        <v/>
      </c>
      <c r="K169" s="387"/>
      <c r="L169" s="388"/>
      <c r="M169" s="387"/>
      <c r="N169" s="382"/>
      <c r="O169" s="384"/>
      <c r="P169" s="184"/>
    </row>
    <row r="170" spans="1:16" ht="13.2" hidden="1" x14ac:dyDescent="0.25">
      <c r="A170" s="381" t="str">
        <f t="shared" si="7"/>
        <v/>
      </c>
      <c r="B170" s="382"/>
      <c r="C170" s="383"/>
      <c r="D170" s="384"/>
      <c r="E170" s="184"/>
      <c r="F170" s="385"/>
      <c r="G170" s="184"/>
      <c r="H170" s="384"/>
      <c r="I170" s="184"/>
      <c r="J170" s="386" t="str">
        <f t="shared" si="6"/>
        <v/>
      </c>
      <c r="K170" s="387"/>
      <c r="L170" s="388"/>
      <c r="M170" s="387"/>
      <c r="N170" s="382"/>
      <c r="O170" s="384"/>
      <c r="P170" s="184"/>
    </row>
    <row r="171" spans="1:16" ht="13.2" hidden="1" x14ac:dyDescent="0.25">
      <c r="A171" s="381" t="str">
        <f t="shared" si="7"/>
        <v/>
      </c>
      <c r="B171" s="382"/>
      <c r="C171" s="383"/>
      <c r="D171" s="384"/>
      <c r="E171" s="184"/>
      <c r="F171" s="385"/>
      <c r="G171" s="184"/>
      <c r="H171" s="384"/>
      <c r="I171" s="184"/>
      <c r="J171" s="386" t="str">
        <f t="shared" si="6"/>
        <v/>
      </c>
      <c r="K171" s="387"/>
      <c r="L171" s="388"/>
      <c r="M171" s="387"/>
      <c r="N171" s="382"/>
      <c r="O171" s="384"/>
      <c r="P171" s="184"/>
    </row>
    <row r="172" spans="1:16" ht="13.2" hidden="1" x14ac:dyDescent="0.25">
      <c r="A172" s="381" t="str">
        <f t="shared" si="7"/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6"/>
        <v/>
      </c>
      <c r="K172" s="387"/>
      <c r="L172" s="388"/>
      <c r="M172" s="387"/>
      <c r="N172" s="382"/>
      <c r="O172" s="384"/>
      <c r="P172" s="184"/>
    </row>
    <row r="173" spans="1:16" ht="13.2" hidden="1" x14ac:dyDescent="0.25">
      <c r="A173" s="381" t="str">
        <f t="shared" si="7"/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6"/>
        <v/>
      </c>
      <c r="K173" s="387"/>
      <c r="L173" s="388"/>
      <c r="M173" s="387"/>
      <c r="N173" s="382"/>
      <c r="O173" s="384"/>
      <c r="P173" s="184"/>
    </row>
    <row r="174" spans="1:16" ht="13.2" hidden="1" x14ac:dyDescent="0.25">
      <c r="A174" s="381" t="str">
        <f t="shared" si="7"/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6"/>
        <v/>
      </c>
      <c r="K174" s="387"/>
      <c r="L174" s="388"/>
      <c r="M174" s="387"/>
      <c r="N174" s="382"/>
      <c r="O174" s="384"/>
      <c r="P174" s="184"/>
    </row>
    <row r="175" spans="1:16" ht="13.2" hidden="1" x14ac:dyDescent="0.25">
      <c r="A175" s="381" t="str">
        <f t="shared" si="7"/>
        <v/>
      </c>
      <c r="B175" s="382"/>
      <c r="C175" s="383"/>
      <c r="D175" s="384"/>
      <c r="E175" s="184"/>
      <c r="F175" s="385"/>
      <c r="G175" s="384"/>
      <c r="H175" s="384"/>
      <c r="I175" s="184"/>
      <c r="J175" s="386" t="str">
        <f t="shared" si="6"/>
        <v/>
      </c>
      <c r="K175" s="387"/>
      <c r="L175" s="388"/>
      <c r="M175" s="387"/>
      <c r="N175" s="382"/>
      <c r="O175" s="384"/>
      <c r="P175" s="184"/>
    </row>
    <row r="176" spans="1:16" ht="13.2" hidden="1" x14ac:dyDescent="0.25">
      <c r="A176" s="381" t="str">
        <f t="shared" si="7"/>
        <v/>
      </c>
      <c r="B176" s="382"/>
      <c r="C176" s="383"/>
      <c r="D176" s="384"/>
      <c r="E176" s="184"/>
      <c r="F176" s="385"/>
      <c r="G176" s="384"/>
      <c r="H176" s="384"/>
      <c r="I176" s="184"/>
      <c r="J176" s="386" t="str">
        <f t="shared" si="6"/>
        <v/>
      </c>
      <c r="K176" s="387"/>
      <c r="L176" s="388"/>
      <c r="M176" s="387"/>
      <c r="N176" s="382"/>
      <c r="O176" s="384"/>
      <c r="P176" s="184"/>
    </row>
    <row r="177" spans="1:16" ht="13.2" hidden="1" x14ac:dyDescent="0.25">
      <c r="A177" s="381" t="str">
        <f t="shared" si="7"/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6"/>
        <v/>
      </c>
      <c r="K177" s="387"/>
      <c r="L177" s="388"/>
      <c r="M177" s="387"/>
      <c r="N177" s="382"/>
      <c r="O177" s="384"/>
      <c r="P177" s="184"/>
    </row>
    <row r="178" spans="1:16" ht="13.2" hidden="1" x14ac:dyDescent="0.25">
      <c r="A178" s="381" t="str">
        <f t="shared" si="7"/>
        <v/>
      </c>
      <c r="B178" s="382"/>
      <c r="C178" s="383"/>
      <c r="D178" s="384"/>
      <c r="E178" s="184"/>
      <c r="F178" s="385"/>
      <c r="G178" s="184"/>
      <c r="H178" s="384"/>
      <c r="I178" s="184"/>
      <c r="J178" s="386" t="str">
        <f t="shared" si="6"/>
        <v/>
      </c>
      <c r="K178" s="387"/>
      <c r="L178" s="388"/>
      <c r="M178" s="387"/>
      <c r="N178" s="382"/>
      <c r="O178" s="384"/>
      <c r="P178" s="184"/>
    </row>
    <row r="179" spans="1:16" ht="13.2" hidden="1" x14ac:dyDescent="0.25">
      <c r="A179" s="381" t="str">
        <f t="shared" si="7"/>
        <v/>
      </c>
      <c r="B179" s="382"/>
      <c r="C179" s="383"/>
      <c r="D179" s="384"/>
      <c r="E179" s="184"/>
      <c r="F179" s="385"/>
      <c r="G179" s="184"/>
      <c r="H179" s="384"/>
      <c r="I179" s="184"/>
      <c r="J179" s="386" t="str">
        <f t="shared" si="6"/>
        <v/>
      </c>
      <c r="K179" s="387"/>
      <c r="L179" s="388"/>
      <c r="M179" s="387"/>
      <c r="N179" s="382"/>
      <c r="O179" s="384"/>
      <c r="P179" s="184"/>
    </row>
    <row r="180" spans="1:16" ht="13.2" hidden="1" x14ac:dyDescent="0.25">
      <c r="A180" s="381" t="str">
        <f t="shared" si="7"/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6"/>
        <v/>
      </c>
      <c r="K180" s="387"/>
      <c r="L180" s="388"/>
      <c r="M180" s="387"/>
      <c r="N180" s="382"/>
      <c r="O180" s="384"/>
      <c r="P180" s="184"/>
    </row>
    <row r="181" spans="1:16" ht="13.2" hidden="1" x14ac:dyDescent="0.25">
      <c r="A181" s="381" t="str">
        <f t="shared" si="7"/>
        <v/>
      </c>
      <c r="B181" s="382"/>
      <c r="C181" s="383"/>
      <c r="D181" s="384"/>
      <c r="E181" s="184"/>
      <c r="F181" s="385"/>
      <c r="G181" s="384"/>
      <c r="H181" s="384"/>
      <c r="I181" s="184"/>
      <c r="J181" s="386" t="str">
        <f t="shared" si="6"/>
        <v/>
      </c>
      <c r="K181" s="387"/>
      <c r="L181" s="388"/>
      <c r="M181" s="387"/>
      <c r="N181" s="382"/>
      <c r="O181" s="384"/>
      <c r="P181" s="184"/>
    </row>
    <row r="182" spans="1:16" ht="13.2" hidden="1" x14ac:dyDescent="0.25">
      <c r="A182" s="381" t="str">
        <f t="shared" si="7"/>
        <v/>
      </c>
      <c r="B182" s="382"/>
      <c r="C182" s="383"/>
      <c r="D182" s="384"/>
      <c r="E182" s="184"/>
      <c r="F182" s="385"/>
      <c r="G182" s="384"/>
      <c r="H182" s="384"/>
      <c r="I182" s="184"/>
      <c r="J182" s="386" t="str">
        <f t="shared" si="6"/>
        <v/>
      </c>
      <c r="K182" s="387"/>
      <c r="L182" s="388"/>
      <c r="M182" s="387"/>
      <c r="N182" s="382"/>
      <c r="O182" s="384"/>
      <c r="P182" s="184"/>
    </row>
    <row r="183" spans="1:16" ht="13.2" hidden="1" x14ac:dyDescent="0.25">
      <c r="A183" s="381" t="str">
        <f t="shared" si="7"/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6"/>
        <v/>
      </c>
      <c r="K183" s="387"/>
      <c r="L183" s="388"/>
      <c r="M183" s="387"/>
      <c r="N183" s="382"/>
      <c r="O183" s="384"/>
      <c r="P183" s="184"/>
    </row>
    <row r="184" spans="1:16" ht="13.2" hidden="1" x14ac:dyDescent="0.25">
      <c r="A184" s="381" t="str">
        <f t="shared" si="7"/>
        <v/>
      </c>
      <c r="B184" s="382"/>
      <c r="C184" s="383"/>
      <c r="D184" s="384"/>
      <c r="E184" s="184"/>
      <c r="F184" s="385"/>
      <c r="G184" s="184"/>
      <c r="H184" s="384"/>
      <c r="I184" s="184"/>
      <c r="J184" s="386" t="str">
        <f t="shared" si="6"/>
        <v/>
      </c>
      <c r="K184" s="387"/>
      <c r="L184" s="388"/>
      <c r="M184" s="387"/>
      <c r="N184" s="382"/>
      <c r="O184" s="384"/>
      <c r="P184" s="184"/>
    </row>
    <row r="185" spans="1:16" ht="13.2" hidden="1" x14ac:dyDescent="0.25">
      <c r="A185" s="381" t="str">
        <f t="shared" si="7"/>
        <v/>
      </c>
      <c r="B185" s="382"/>
      <c r="C185" s="383"/>
      <c r="D185" s="384"/>
      <c r="E185" s="184"/>
      <c r="F185" s="385"/>
      <c r="G185" s="184"/>
      <c r="H185" s="384"/>
      <c r="I185" s="184"/>
      <c r="J185" s="386" t="str">
        <f t="shared" si="6"/>
        <v/>
      </c>
      <c r="K185" s="387"/>
      <c r="L185" s="388"/>
      <c r="M185" s="387"/>
      <c r="N185" s="382"/>
      <c r="O185" s="384"/>
      <c r="P185" s="184"/>
    </row>
    <row r="186" spans="1:16" ht="13.2" hidden="1" x14ac:dyDescent="0.25">
      <c r="A186" s="381" t="str">
        <f t="shared" si="7"/>
        <v/>
      </c>
      <c r="B186" s="382"/>
      <c r="C186" s="383"/>
      <c r="D186" s="384"/>
      <c r="E186" s="184"/>
      <c r="F186" s="385"/>
      <c r="G186" s="384"/>
      <c r="H186" s="384"/>
      <c r="I186" s="184"/>
      <c r="J186" s="386" t="str">
        <f t="shared" si="6"/>
        <v/>
      </c>
      <c r="K186" s="387"/>
      <c r="L186" s="388"/>
      <c r="M186" s="387"/>
      <c r="N186" s="382"/>
      <c r="O186" s="384"/>
      <c r="P186" s="184"/>
    </row>
    <row r="187" spans="1:16" ht="13.2" hidden="1" x14ac:dyDescent="0.25">
      <c r="A187" s="381" t="str">
        <f t="shared" si="7"/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6"/>
        <v/>
      </c>
      <c r="K187" s="387"/>
      <c r="L187" s="388"/>
      <c r="M187" s="387"/>
      <c r="N187" s="382"/>
      <c r="O187" s="384"/>
      <c r="P187" s="184"/>
    </row>
    <row r="188" spans="1:16" ht="13.2" hidden="1" x14ac:dyDescent="0.25">
      <c r="A188" s="381" t="str">
        <f t="shared" si="7"/>
        <v/>
      </c>
      <c r="B188" s="382"/>
      <c r="C188" s="383"/>
      <c r="D188" s="384"/>
      <c r="E188" s="184"/>
      <c r="F188" s="385"/>
      <c r="G188" s="384"/>
      <c r="H188" s="384"/>
      <c r="I188" s="184"/>
      <c r="J188" s="386" t="str">
        <f t="shared" si="6"/>
        <v/>
      </c>
      <c r="K188" s="387"/>
      <c r="L188" s="388"/>
      <c r="M188" s="387"/>
      <c r="N188" s="382"/>
      <c r="O188" s="384"/>
      <c r="P188" s="184"/>
    </row>
    <row r="189" spans="1:16" ht="13.2" hidden="1" x14ac:dyDescent="0.25">
      <c r="A189" s="381" t="str">
        <f t="shared" si="7"/>
        <v/>
      </c>
      <c r="B189" s="382"/>
      <c r="C189" s="383"/>
      <c r="D189" s="384"/>
      <c r="E189" s="184"/>
      <c r="F189" s="385"/>
      <c r="G189" s="384"/>
      <c r="H189" s="384"/>
      <c r="I189" s="184"/>
      <c r="J189" s="386" t="str">
        <f t="shared" si="6"/>
        <v/>
      </c>
      <c r="K189" s="387"/>
      <c r="L189" s="388"/>
      <c r="M189" s="387"/>
      <c r="N189" s="382"/>
      <c r="O189" s="384"/>
      <c r="P189" s="184"/>
    </row>
    <row r="190" spans="1:16" ht="13.2" hidden="1" x14ac:dyDescent="0.25">
      <c r="A190" s="381" t="str">
        <f t="shared" si="7"/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6"/>
        <v/>
      </c>
      <c r="K190" s="387"/>
      <c r="L190" s="388"/>
      <c r="M190" s="387"/>
      <c r="N190" s="382"/>
      <c r="O190" s="384"/>
      <c r="P190" s="184"/>
    </row>
    <row r="191" spans="1:16" ht="13.2" hidden="1" x14ac:dyDescent="0.25">
      <c r="A191" s="381" t="str">
        <f t="shared" si="7"/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6"/>
        <v/>
      </c>
      <c r="K191" s="387"/>
      <c r="L191" s="388"/>
      <c r="M191" s="387"/>
      <c r="N191" s="382"/>
      <c r="O191" s="384"/>
      <c r="P191" s="184"/>
    </row>
    <row r="192" spans="1:16" ht="13.2" hidden="1" x14ac:dyDescent="0.25">
      <c r="A192" s="381" t="str">
        <f t="shared" si="7"/>
        <v/>
      </c>
      <c r="B192" s="389"/>
      <c r="C192" s="390"/>
      <c r="D192" s="393"/>
      <c r="E192" s="184"/>
      <c r="F192" s="391"/>
      <c r="G192" s="393"/>
      <c r="H192" s="393"/>
      <c r="I192" s="392"/>
      <c r="J192" s="386" t="str">
        <f t="shared" si="6"/>
        <v/>
      </c>
      <c r="K192" s="387"/>
      <c r="L192" s="388"/>
      <c r="M192" s="387"/>
      <c r="N192" s="382"/>
      <c r="O192" s="384"/>
      <c r="P192" s="392"/>
    </row>
    <row r="193" spans="1:16" ht="13.2" hidden="1" x14ac:dyDescent="0.25">
      <c r="A193" s="381" t="str">
        <f t="shared" si="7"/>
        <v/>
      </c>
      <c r="B193" s="382"/>
      <c r="C193" s="383"/>
      <c r="D193" s="384"/>
      <c r="E193" s="184"/>
      <c r="F193" s="385"/>
      <c r="G193" s="384"/>
      <c r="H193" s="384"/>
      <c r="I193" s="184"/>
      <c r="J193" s="386" t="str">
        <f t="shared" si="6"/>
        <v/>
      </c>
      <c r="K193" s="387"/>
      <c r="L193" s="388"/>
      <c r="M193" s="387"/>
      <c r="N193" s="382"/>
      <c r="O193" s="384"/>
      <c r="P193" s="184"/>
    </row>
    <row r="194" spans="1:16" ht="13.2" hidden="1" x14ac:dyDescent="0.25">
      <c r="A194" s="381" t="str">
        <f t="shared" si="7"/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6"/>
        <v/>
      </c>
      <c r="K194" s="387"/>
      <c r="L194" s="388"/>
      <c r="M194" s="387"/>
      <c r="N194" s="382"/>
      <c r="O194" s="384"/>
      <c r="P194" s="184"/>
    </row>
    <row r="195" spans="1:16" ht="13.2" hidden="1" x14ac:dyDescent="0.25">
      <c r="A195" s="381" t="str">
        <f t="shared" si="7"/>
        <v/>
      </c>
      <c r="B195" s="382"/>
      <c r="C195" s="383"/>
      <c r="D195" s="384"/>
      <c r="E195" s="184"/>
      <c r="F195" s="385"/>
      <c r="G195" s="384"/>
      <c r="H195" s="384"/>
      <c r="I195" s="184"/>
      <c r="J195" s="386" t="str">
        <f t="shared" si="6"/>
        <v/>
      </c>
      <c r="K195" s="387"/>
      <c r="L195" s="388"/>
      <c r="M195" s="387"/>
      <c r="N195" s="382"/>
      <c r="O195" s="384"/>
      <c r="P195" s="184"/>
    </row>
    <row r="196" spans="1:16" ht="13.2" hidden="1" x14ac:dyDescent="0.25">
      <c r="A196" s="381" t="str">
        <f t="shared" si="7"/>
        <v/>
      </c>
      <c r="B196" s="382"/>
      <c r="C196" s="383"/>
      <c r="D196" s="384"/>
      <c r="E196" s="184"/>
      <c r="F196" s="385"/>
      <c r="G196" s="184"/>
      <c r="H196" s="384"/>
      <c r="I196" s="184"/>
      <c r="J196" s="386" t="str">
        <f t="shared" ref="J196:J259" si="8">IF(O196="","",IF(LEN(O196)&gt;14,O196,"CPF Protegido - LGPD"))</f>
        <v/>
      </c>
      <c r="K196" s="387"/>
      <c r="L196" s="388"/>
      <c r="M196" s="387"/>
      <c r="N196" s="382"/>
      <c r="O196" s="384"/>
      <c r="P196" s="184"/>
    </row>
    <row r="197" spans="1:16" ht="13.2" hidden="1" x14ac:dyDescent="0.25">
      <c r="A197" s="381" t="str">
        <f t="shared" si="7"/>
        <v/>
      </c>
      <c r="B197" s="382"/>
      <c r="C197" s="383"/>
      <c r="D197" s="384"/>
      <c r="E197" s="184"/>
      <c r="F197" s="385"/>
      <c r="G197" s="384"/>
      <c r="H197" s="384"/>
      <c r="I197" s="184"/>
      <c r="J197" s="386" t="str">
        <f t="shared" si="8"/>
        <v/>
      </c>
      <c r="K197" s="387"/>
      <c r="L197" s="388"/>
      <c r="M197" s="387"/>
      <c r="N197" s="382"/>
      <c r="O197" s="384"/>
      <c r="P197" s="184"/>
    </row>
    <row r="198" spans="1:16" ht="13.2" hidden="1" x14ac:dyDescent="0.25">
      <c r="A198" s="381" t="str">
        <f t="shared" si="7"/>
        <v/>
      </c>
      <c r="B198" s="389"/>
      <c r="C198" s="390"/>
      <c r="D198" s="393"/>
      <c r="E198" s="184"/>
      <c r="F198" s="391"/>
      <c r="G198" s="393"/>
      <c r="H198" s="393"/>
      <c r="I198" s="392"/>
      <c r="J198" s="386" t="str">
        <f t="shared" si="8"/>
        <v/>
      </c>
      <c r="K198" s="387"/>
      <c r="L198" s="388"/>
      <c r="M198" s="387"/>
      <c r="N198" s="382"/>
      <c r="O198" s="384"/>
      <c r="P198" s="392"/>
    </row>
    <row r="199" spans="1:16" ht="13.2" hidden="1" x14ac:dyDescent="0.25">
      <c r="A199" s="381" t="str">
        <f t="shared" si="7"/>
        <v/>
      </c>
      <c r="B199" s="382"/>
      <c r="C199" s="383"/>
      <c r="D199" s="384"/>
      <c r="E199" s="184"/>
      <c r="F199" s="385"/>
      <c r="G199" s="384"/>
      <c r="H199" s="384"/>
      <c r="I199" s="184"/>
      <c r="J199" s="386" t="str">
        <f t="shared" si="8"/>
        <v/>
      </c>
      <c r="K199" s="387"/>
      <c r="L199" s="388"/>
      <c r="M199" s="387"/>
      <c r="N199" s="382"/>
      <c r="O199" s="384"/>
      <c r="P199" s="184"/>
    </row>
    <row r="200" spans="1:16" ht="13.2" hidden="1" x14ac:dyDescent="0.25">
      <c r="A200" s="381" t="str">
        <f t="shared" si="5"/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8"/>
        <v/>
      </c>
      <c r="K200" s="387"/>
      <c r="L200" s="388"/>
      <c r="M200" s="387"/>
      <c r="N200" s="382"/>
      <c r="O200" s="384"/>
      <c r="P200" s="184"/>
    </row>
    <row r="201" spans="1:16" ht="13.2" hidden="1" x14ac:dyDescent="0.25">
      <c r="A201" s="381" t="str">
        <f t="shared" si="5"/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si="8"/>
        <v/>
      </c>
      <c r="K201" s="387"/>
      <c r="L201" s="388"/>
      <c r="M201" s="387"/>
      <c r="N201" s="382"/>
      <c r="O201" s="384"/>
      <c r="P201" s="184"/>
    </row>
    <row r="202" spans="1:16" ht="13.2" hidden="1" x14ac:dyDescent="0.25">
      <c r="A202" s="381" t="str">
        <f t="shared" si="5"/>
        <v/>
      </c>
      <c r="B202" s="389"/>
      <c r="C202" s="390"/>
      <c r="D202" s="393"/>
      <c r="E202" s="184"/>
      <c r="F202" s="391"/>
      <c r="G202" s="393"/>
      <c r="H202" s="393"/>
      <c r="I202" s="392"/>
      <c r="J202" s="386" t="str">
        <f t="shared" si="8"/>
        <v/>
      </c>
      <c r="K202" s="387"/>
      <c r="L202" s="388"/>
      <c r="M202" s="387"/>
      <c r="N202" s="382"/>
      <c r="O202" s="384"/>
      <c r="P202" s="392"/>
    </row>
    <row r="203" spans="1:16" ht="13.2" hidden="1" x14ac:dyDescent="0.25">
      <c r="A203" s="381" t="str">
        <f t="shared" si="5"/>
        <v/>
      </c>
      <c r="B203" s="382"/>
      <c r="C203" s="383"/>
      <c r="D203" s="384"/>
      <c r="E203" s="184"/>
      <c r="F203" s="385"/>
      <c r="G203" s="384"/>
      <c r="H203" s="384"/>
      <c r="I203" s="184"/>
      <c r="J203" s="386" t="str">
        <f t="shared" si="8"/>
        <v/>
      </c>
      <c r="K203" s="387"/>
      <c r="L203" s="388"/>
      <c r="M203" s="387"/>
      <c r="N203" s="382"/>
      <c r="O203" s="384"/>
      <c r="P203" s="184"/>
    </row>
    <row r="204" spans="1:16" ht="13.2" hidden="1" x14ac:dyDescent="0.25">
      <c r="A204" s="381" t="str">
        <f t="shared" si="5"/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8"/>
        <v/>
      </c>
      <c r="K204" s="387"/>
      <c r="L204" s="388"/>
      <c r="M204" s="387"/>
      <c r="N204" s="382"/>
      <c r="O204" s="384"/>
      <c r="P204" s="184"/>
    </row>
    <row r="205" spans="1:16" ht="13.2" hidden="1" x14ac:dyDescent="0.25">
      <c r="A205" s="381" t="str">
        <f t="shared" si="5"/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8"/>
        <v/>
      </c>
      <c r="K205" s="387"/>
      <c r="L205" s="388"/>
      <c r="M205" s="387"/>
      <c r="N205" s="382"/>
      <c r="O205" s="384"/>
      <c r="P205" s="184"/>
    </row>
    <row r="206" spans="1:16" ht="13.2" hidden="1" x14ac:dyDescent="0.25">
      <c r="A206" s="381" t="str">
        <f t="shared" si="5"/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8"/>
        <v/>
      </c>
      <c r="K206" s="387"/>
      <c r="L206" s="388"/>
      <c r="M206" s="387"/>
      <c r="N206" s="382"/>
      <c r="O206" s="384"/>
      <c r="P206" s="184"/>
    </row>
    <row r="207" spans="1:16" ht="13.2" hidden="1" x14ac:dyDescent="0.25">
      <c r="A207" s="381" t="str">
        <f t="shared" si="5"/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8"/>
        <v/>
      </c>
      <c r="K207" s="387"/>
      <c r="L207" s="388"/>
      <c r="M207" s="387"/>
      <c r="N207" s="382"/>
      <c r="O207" s="384"/>
      <c r="P207" s="184"/>
    </row>
    <row r="208" spans="1:16" ht="13.2" hidden="1" x14ac:dyDescent="0.25">
      <c r="A208" s="381" t="str">
        <f t="shared" si="5"/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8"/>
        <v/>
      </c>
      <c r="K208" s="387"/>
      <c r="L208" s="388"/>
      <c r="M208" s="387"/>
      <c r="N208" s="382"/>
      <c r="O208" s="384"/>
      <c r="P208" s="184"/>
    </row>
    <row r="209" spans="1:16" ht="13.2" hidden="1" x14ac:dyDescent="0.25">
      <c r="A209" s="381" t="str">
        <f t="shared" si="5"/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8"/>
        <v/>
      </c>
      <c r="K209" s="387"/>
      <c r="L209" s="388"/>
      <c r="M209" s="387"/>
      <c r="N209" s="382"/>
      <c r="O209" s="384"/>
      <c r="P209" s="184"/>
    </row>
    <row r="210" spans="1:16" ht="13.2" hidden="1" x14ac:dyDescent="0.25">
      <c r="A210" s="381" t="str">
        <f t="shared" si="5"/>
        <v/>
      </c>
      <c r="B210" s="382"/>
      <c r="C210" s="383"/>
      <c r="D210" s="384"/>
      <c r="E210" s="184"/>
      <c r="F210" s="385"/>
      <c r="G210" s="384"/>
      <c r="H210" s="384"/>
      <c r="I210" s="184"/>
      <c r="J210" s="386" t="str">
        <f t="shared" si="8"/>
        <v/>
      </c>
      <c r="K210" s="387"/>
      <c r="L210" s="388"/>
      <c r="M210" s="387"/>
      <c r="N210" s="382"/>
      <c r="O210" s="384"/>
      <c r="P210" s="184"/>
    </row>
    <row r="211" spans="1:16" ht="13.2" hidden="1" x14ac:dyDescent="0.25">
      <c r="A211" s="381" t="str">
        <f t="shared" si="5"/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8"/>
        <v/>
      </c>
      <c r="K211" s="387"/>
      <c r="L211" s="388"/>
      <c r="M211" s="387"/>
      <c r="N211" s="382"/>
      <c r="O211" s="384"/>
      <c r="P211" s="184"/>
    </row>
    <row r="212" spans="1:16" ht="13.2" hidden="1" x14ac:dyDescent="0.25">
      <c r="A212" s="381" t="str">
        <f t="shared" si="5"/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8"/>
        <v/>
      </c>
      <c r="K212" s="387"/>
      <c r="L212" s="388"/>
      <c r="M212" s="387"/>
      <c r="N212" s="382"/>
      <c r="O212" s="384"/>
      <c r="P212" s="184"/>
    </row>
    <row r="213" spans="1:16" ht="13.2" hidden="1" x14ac:dyDescent="0.25">
      <c r="A213" s="381" t="str">
        <f t="shared" si="5"/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8"/>
        <v/>
      </c>
      <c r="K213" s="387"/>
      <c r="L213" s="388"/>
      <c r="M213" s="387"/>
      <c r="N213" s="382"/>
      <c r="O213" s="384"/>
      <c r="P213" s="184"/>
    </row>
    <row r="214" spans="1:16" ht="13.2" hidden="1" x14ac:dyDescent="0.25">
      <c r="A214" s="381" t="str">
        <f t="shared" si="5"/>
        <v/>
      </c>
      <c r="B214" s="382"/>
      <c r="C214" s="383"/>
      <c r="D214" s="384"/>
      <c r="E214" s="184"/>
      <c r="F214" s="385"/>
      <c r="G214" s="384"/>
      <c r="H214" s="384"/>
      <c r="I214" s="184"/>
      <c r="J214" s="386" t="str">
        <f t="shared" si="8"/>
        <v/>
      </c>
      <c r="K214" s="387"/>
      <c r="L214" s="388"/>
      <c r="M214" s="387"/>
      <c r="N214" s="382"/>
      <c r="O214" s="384"/>
      <c r="P214" s="184"/>
    </row>
    <row r="215" spans="1:16" ht="13.2" hidden="1" x14ac:dyDescent="0.25">
      <c r="A215" s="381" t="str">
        <f t="shared" si="5"/>
        <v/>
      </c>
      <c r="B215" s="382"/>
      <c r="C215" s="383"/>
      <c r="D215" s="384"/>
      <c r="E215" s="184"/>
      <c r="F215" s="385"/>
      <c r="G215" s="384"/>
      <c r="H215" s="384"/>
      <c r="I215" s="184"/>
      <c r="J215" s="386" t="str">
        <f t="shared" si="8"/>
        <v/>
      </c>
      <c r="K215" s="387"/>
      <c r="L215" s="388"/>
      <c r="M215" s="387"/>
      <c r="N215" s="382"/>
      <c r="O215" s="384"/>
      <c r="P215" s="184"/>
    </row>
    <row r="216" spans="1:16" ht="13.2" hidden="1" x14ac:dyDescent="0.25">
      <c r="A216" s="381" t="str">
        <f t="shared" si="5"/>
        <v/>
      </c>
      <c r="B216" s="382"/>
      <c r="C216" s="383"/>
      <c r="D216" s="384"/>
      <c r="E216" s="184"/>
      <c r="F216" s="385"/>
      <c r="G216" s="384"/>
      <c r="H216" s="384"/>
      <c r="I216" s="184"/>
      <c r="J216" s="386" t="str">
        <f t="shared" si="8"/>
        <v/>
      </c>
      <c r="K216" s="387"/>
      <c r="L216" s="388"/>
      <c r="M216" s="387"/>
      <c r="N216" s="382"/>
      <c r="O216" s="384"/>
      <c r="P216" s="184"/>
    </row>
    <row r="217" spans="1:16" ht="13.2" hidden="1" x14ac:dyDescent="0.25">
      <c r="A217" s="381" t="str">
        <f t="shared" si="5"/>
        <v/>
      </c>
      <c r="B217" s="382"/>
      <c r="C217" s="383"/>
      <c r="D217" s="384"/>
      <c r="E217" s="184"/>
      <c r="F217" s="385"/>
      <c r="G217" s="384"/>
      <c r="H217" s="384"/>
      <c r="I217" s="184"/>
      <c r="J217" s="386" t="str">
        <f t="shared" si="8"/>
        <v/>
      </c>
      <c r="K217" s="387"/>
      <c r="L217" s="388"/>
      <c r="M217" s="387"/>
      <c r="N217" s="382"/>
      <c r="O217" s="384"/>
      <c r="P217" s="184"/>
    </row>
    <row r="218" spans="1:16" ht="13.2" hidden="1" x14ac:dyDescent="0.25">
      <c r="A218" s="381" t="str">
        <f t="shared" si="5"/>
        <v/>
      </c>
      <c r="B218" s="382"/>
      <c r="C218" s="383"/>
      <c r="D218" s="384"/>
      <c r="E218" s="184"/>
      <c r="F218" s="385"/>
      <c r="G218" s="184"/>
      <c r="H218" s="384"/>
      <c r="I218" s="184"/>
      <c r="J218" s="386" t="str">
        <f t="shared" si="8"/>
        <v/>
      </c>
      <c r="K218" s="387"/>
      <c r="L218" s="388"/>
      <c r="M218" s="387"/>
      <c r="N218" s="382"/>
      <c r="O218" s="384"/>
      <c r="P218" s="184"/>
    </row>
    <row r="219" spans="1:16" ht="13.2" hidden="1" x14ac:dyDescent="0.25">
      <c r="A219" s="381" t="str">
        <f t="shared" si="5"/>
        <v/>
      </c>
      <c r="B219" s="382"/>
      <c r="C219" s="383"/>
      <c r="D219" s="384"/>
      <c r="E219" s="184"/>
      <c r="F219" s="385"/>
      <c r="G219" s="393"/>
      <c r="H219" s="384"/>
      <c r="I219" s="184"/>
      <c r="J219" s="386" t="str">
        <f t="shared" si="8"/>
        <v/>
      </c>
      <c r="K219" s="387"/>
      <c r="L219" s="388"/>
      <c r="M219" s="387"/>
      <c r="N219" s="382"/>
      <c r="O219" s="384"/>
      <c r="P219" s="184"/>
    </row>
    <row r="220" spans="1:16" ht="13.2" hidden="1" x14ac:dyDescent="0.25">
      <c r="A220" s="381" t="str">
        <f t="shared" si="5"/>
        <v/>
      </c>
      <c r="B220" s="389"/>
      <c r="C220" s="390"/>
      <c r="D220" s="393"/>
      <c r="E220" s="184"/>
      <c r="F220" s="391"/>
      <c r="G220" s="393"/>
      <c r="H220" s="393"/>
      <c r="I220" s="392"/>
      <c r="J220" s="386" t="str">
        <f t="shared" si="8"/>
        <v/>
      </c>
      <c r="K220" s="387"/>
      <c r="L220" s="388"/>
      <c r="M220" s="387"/>
      <c r="N220" s="382"/>
      <c r="O220" s="384"/>
      <c r="P220" s="392"/>
    </row>
    <row r="221" spans="1:16" ht="13.2" hidden="1" x14ac:dyDescent="0.25">
      <c r="A221" s="381" t="str">
        <f t="shared" si="5"/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8"/>
        <v/>
      </c>
      <c r="K221" s="387"/>
      <c r="L221" s="388"/>
      <c r="M221" s="387"/>
      <c r="N221" s="382"/>
      <c r="O221" s="384"/>
      <c r="P221" s="184"/>
    </row>
    <row r="222" spans="1:16" ht="13.2" hidden="1" x14ac:dyDescent="0.25">
      <c r="A222" s="381" t="str">
        <f t="shared" si="5"/>
        <v/>
      </c>
      <c r="B222" s="382"/>
      <c r="C222" s="383"/>
      <c r="D222" s="384"/>
      <c r="E222" s="184"/>
      <c r="F222" s="185"/>
      <c r="G222" s="384"/>
      <c r="H222" s="384"/>
      <c r="I222" s="184"/>
      <c r="J222" s="386" t="str">
        <f t="shared" si="8"/>
        <v/>
      </c>
      <c r="K222" s="387"/>
      <c r="L222" s="388"/>
      <c r="M222" s="387"/>
      <c r="N222" s="382"/>
      <c r="O222" s="384"/>
      <c r="P222" s="184"/>
    </row>
    <row r="223" spans="1:16" ht="13.2" hidden="1" x14ac:dyDescent="0.25">
      <c r="A223" s="381" t="str">
        <f t="shared" si="5"/>
        <v/>
      </c>
      <c r="B223" s="382"/>
      <c r="C223" s="383"/>
      <c r="D223" s="384"/>
      <c r="E223" s="184"/>
      <c r="F223" s="185"/>
      <c r="G223" s="384"/>
      <c r="H223" s="384"/>
      <c r="I223" s="184"/>
      <c r="J223" s="386" t="str">
        <f t="shared" si="8"/>
        <v/>
      </c>
      <c r="K223" s="387"/>
      <c r="L223" s="388"/>
      <c r="M223" s="387"/>
      <c r="N223" s="382"/>
      <c r="O223" s="384"/>
      <c r="P223" s="184"/>
    </row>
    <row r="224" spans="1:16" ht="13.2" hidden="1" x14ac:dyDescent="0.25">
      <c r="A224" s="381" t="str">
        <f t="shared" si="5"/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8"/>
        <v/>
      </c>
      <c r="K224" s="387"/>
      <c r="L224" s="388"/>
      <c r="M224" s="387"/>
      <c r="N224" s="382"/>
      <c r="O224" s="384"/>
      <c r="P224" s="184"/>
    </row>
    <row r="225" spans="1:16" ht="13.2" hidden="1" x14ac:dyDescent="0.25">
      <c r="A225" s="381" t="str">
        <f t="shared" si="5"/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8"/>
        <v/>
      </c>
      <c r="K225" s="387"/>
      <c r="L225" s="388"/>
      <c r="M225" s="387"/>
      <c r="N225" s="382"/>
      <c r="O225" s="384"/>
      <c r="P225" s="184"/>
    </row>
    <row r="226" spans="1:16" ht="13.2" hidden="1" x14ac:dyDescent="0.25">
      <c r="A226" s="381" t="str">
        <f t="shared" si="5"/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8"/>
        <v/>
      </c>
      <c r="K226" s="387"/>
      <c r="L226" s="388"/>
      <c r="M226" s="387"/>
      <c r="N226" s="382"/>
      <c r="O226" s="384"/>
      <c r="P226" s="184"/>
    </row>
    <row r="227" spans="1:16" ht="13.2" hidden="1" x14ac:dyDescent="0.25">
      <c r="A227" s="381" t="str">
        <f t="shared" si="5"/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8"/>
        <v/>
      </c>
      <c r="K227" s="387"/>
      <c r="L227" s="388"/>
      <c r="M227" s="387"/>
      <c r="N227" s="382"/>
      <c r="O227" s="384"/>
      <c r="P227" s="184"/>
    </row>
    <row r="228" spans="1:16" ht="13.2" hidden="1" x14ac:dyDescent="0.25">
      <c r="A228" s="381" t="str">
        <f t="shared" si="5"/>
        <v/>
      </c>
      <c r="B228" s="382"/>
      <c r="C228" s="383"/>
      <c r="D228" s="384"/>
      <c r="E228" s="184"/>
      <c r="F228" s="385"/>
      <c r="G228" s="384"/>
      <c r="H228" s="384"/>
      <c r="I228" s="184"/>
      <c r="J228" s="386" t="str">
        <f t="shared" si="8"/>
        <v/>
      </c>
      <c r="K228" s="387"/>
      <c r="L228" s="388"/>
      <c r="M228" s="387"/>
      <c r="N228" s="382"/>
      <c r="O228" s="384"/>
      <c r="P228" s="184"/>
    </row>
    <row r="229" spans="1:16" ht="13.2" hidden="1" x14ac:dyDescent="0.25">
      <c r="A229" s="381" t="str">
        <f t="shared" si="5"/>
        <v/>
      </c>
      <c r="B229" s="382"/>
      <c r="C229" s="383"/>
      <c r="D229" s="384"/>
      <c r="E229" s="184"/>
      <c r="F229" s="385"/>
      <c r="G229" s="384"/>
      <c r="H229" s="384"/>
      <c r="I229" s="184"/>
      <c r="J229" s="386" t="str">
        <f t="shared" si="8"/>
        <v/>
      </c>
      <c r="K229" s="387"/>
      <c r="L229" s="388"/>
      <c r="M229" s="387"/>
      <c r="N229" s="382"/>
      <c r="O229" s="384"/>
      <c r="P229" s="184"/>
    </row>
    <row r="230" spans="1:16" ht="13.2" hidden="1" x14ac:dyDescent="0.25">
      <c r="A230" s="381" t="str">
        <f t="shared" si="5"/>
        <v/>
      </c>
      <c r="B230" s="382"/>
      <c r="C230" s="383"/>
      <c r="D230" s="384"/>
      <c r="E230" s="184"/>
      <c r="F230" s="385"/>
      <c r="G230" s="384"/>
      <c r="H230" s="384"/>
      <c r="I230" s="184"/>
      <c r="J230" s="386" t="str">
        <f t="shared" si="8"/>
        <v/>
      </c>
      <c r="K230" s="387"/>
      <c r="L230" s="388"/>
      <c r="M230" s="387"/>
      <c r="N230" s="382"/>
      <c r="O230" s="384"/>
      <c r="P230" s="184"/>
    </row>
    <row r="231" spans="1:16" ht="13.2" hidden="1" x14ac:dyDescent="0.25">
      <c r="A231" s="381" t="str">
        <f t="shared" ref="A231:A294" si="9">IF(B231="","",ROW()-ROW($A$3))</f>
        <v/>
      </c>
      <c r="B231" s="382"/>
      <c r="C231" s="383"/>
      <c r="D231" s="384"/>
      <c r="E231" s="184"/>
      <c r="F231" s="385"/>
      <c r="G231" s="184"/>
      <c r="H231" s="384"/>
      <c r="I231" s="184"/>
      <c r="J231" s="386" t="str">
        <f t="shared" si="8"/>
        <v/>
      </c>
      <c r="K231" s="387"/>
      <c r="L231" s="388"/>
      <c r="M231" s="387"/>
      <c r="N231" s="382"/>
      <c r="O231" s="384"/>
      <c r="P231" s="184"/>
    </row>
    <row r="232" spans="1:16" ht="13.2" hidden="1" x14ac:dyDescent="0.25">
      <c r="A232" s="381" t="str">
        <f t="shared" si="9"/>
        <v/>
      </c>
      <c r="B232" s="382"/>
      <c r="C232" s="383"/>
      <c r="D232" s="384"/>
      <c r="E232" s="184"/>
      <c r="F232" s="385"/>
      <c r="G232" s="184"/>
      <c r="H232" s="384"/>
      <c r="I232" s="184"/>
      <c r="J232" s="386" t="str">
        <f t="shared" si="8"/>
        <v/>
      </c>
      <c r="K232" s="387"/>
      <c r="L232" s="388"/>
      <c r="M232" s="387"/>
      <c r="N232" s="382"/>
      <c r="O232" s="384"/>
      <c r="P232" s="184"/>
    </row>
    <row r="233" spans="1:16" ht="13.2" hidden="1" x14ac:dyDescent="0.25">
      <c r="A233" s="381" t="str">
        <f t="shared" si="9"/>
        <v/>
      </c>
      <c r="B233" s="382"/>
      <c r="C233" s="383"/>
      <c r="D233" s="384"/>
      <c r="E233" s="184"/>
      <c r="F233" s="385"/>
      <c r="G233" s="184"/>
      <c r="H233" s="384"/>
      <c r="I233" s="184"/>
      <c r="J233" s="386" t="str">
        <f t="shared" si="8"/>
        <v/>
      </c>
      <c r="K233" s="387"/>
      <c r="L233" s="388"/>
      <c r="M233" s="387"/>
      <c r="N233" s="382"/>
      <c r="O233" s="384"/>
      <c r="P233" s="184"/>
    </row>
    <row r="234" spans="1:16" ht="13.2" hidden="1" x14ac:dyDescent="0.25">
      <c r="A234" s="381" t="str">
        <f t="shared" si="9"/>
        <v/>
      </c>
      <c r="B234" s="382"/>
      <c r="C234" s="383"/>
      <c r="D234" s="384"/>
      <c r="E234" s="184"/>
      <c r="F234" s="385"/>
      <c r="G234" s="184"/>
      <c r="H234" s="384"/>
      <c r="I234" s="184"/>
      <c r="J234" s="386" t="str">
        <f t="shared" si="8"/>
        <v/>
      </c>
      <c r="K234" s="387"/>
      <c r="L234" s="388"/>
      <c r="M234" s="387"/>
      <c r="N234" s="382"/>
      <c r="O234" s="384"/>
      <c r="P234" s="184"/>
    </row>
    <row r="235" spans="1:16" ht="13.2" hidden="1" x14ac:dyDescent="0.25">
      <c r="A235" s="381" t="str">
        <f t="shared" si="9"/>
        <v/>
      </c>
      <c r="B235" s="382"/>
      <c r="C235" s="383"/>
      <c r="D235" s="384"/>
      <c r="E235" s="184"/>
      <c r="F235" s="385"/>
      <c r="G235" s="184"/>
      <c r="H235" s="384"/>
      <c r="I235" s="184"/>
      <c r="J235" s="386" t="str">
        <f t="shared" si="8"/>
        <v/>
      </c>
      <c r="K235" s="387"/>
      <c r="L235" s="388"/>
      <c r="M235" s="387"/>
      <c r="N235" s="382"/>
      <c r="O235" s="384"/>
      <c r="P235" s="184"/>
    </row>
    <row r="236" spans="1:16" ht="13.2" hidden="1" x14ac:dyDescent="0.25">
      <c r="A236" s="381" t="str">
        <f t="shared" si="9"/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8"/>
        <v/>
      </c>
      <c r="K236" s="387"/>
      <c r="L236" s="388"/>
      <c r="M236" s="387"/>
      <c r="N236" s="382"/>
      <c r="O236" s="384"/>
      <c r="P236" s="184"/>
    </row>
    <row r="237" spans="1:16" ht="13.2" hidden="1" x14ac:dyDescent="0.25">
      <c r="A237" s="381" t="str">
        <f t="shared" si="9"/>
        <v/>
      </c>
      <c r="B237" s="382"/>
      <c r="C237" s="383"/>
      <c r="D237" s="384"/>
      <c r="E237" s="184"/>
      <c r="F237" s="385"/>
      <c r="G237" s="184"/>
      <c r="H237" s="384"/>
      <c r="I237" s="184"/>
      <c r="J237" s="386" t="str">
        <f t="shared" si="8"/>
        <v/>
      </c>
      <c r="K237" s="387"/>
      <c r="L237" s="388"/>
      <c r="M237" s="387"/>
      <c r="N237" s="382"/>
      <c r="O237" s="384"/>
      <c r="P237" s="184"/>
    </row>
    <row r="238" spans="1:16" ht="13.2" hidden="1" x14ac:dyDescent="0.25">
      <c r="A238" s="381" t="str">
        <f t="shared" si="9"/>
        <v/>
      </c>
      <c r="B238" s="382"/>
      <c r="C238" s="383"/>
      <c r="D238" s="384"/>
      <c r="E238" s="184"/>
      <c r="F238" s="385"/>
      <c r="G238" s="184"/>
      <c r="H238" s="384"/>
      <c r="I238" s="184"/>
      <c r="J238" s="386" t="str">
        <f t="shared" si="8"/>
        <v/>
      </c>
      <c r="K238" s="387"/>
      <c r="L238" s="388"/>
      <c r="M238" s="387"/>
      <c r="N238" s="382"/>
      <c r="O238" s="384"/>
      <c r="P238" s="184"/>
    </row>
    <row r="239" spans="1:16" ht="13.2" hidden="1" x14ac:dyDescent="0.25">
      <c r="A239" s="381" t="str">
        <f t="shared" si="9"/>
        <v/>
      </c>
      <c r="B239" s="382"/>
      <c r="C239" s="383"/>
      <c r="D239" s="384"/>
      <c r="E239" s="184"/>
      <c r="F239" s="385"/>
      <c r="G239" s="184"/>
      <c r="H239" s="384"/>
      <c r="I239" s="184"/>
      <c r="J239" s="386" t="str">
        <f t="shared" si="8"/>
        <v/>
      </c>
      <c r="K239" s="387"/>
      <c r="L239" s="388"/>
      <c r="M239" s="387"/>
      <c r="N239" s="382"/>
      <c r="O239" s="384"/>
      <c r="P239" s="184"/>
    </row>
    <row r="240" spans="1:16" ht="13.2" hidden="1" x14ac:dyDescent="0.25">
      <c r="A240" s="381" t="str">
        <f t="shared" si="9"/>
        <v/>
      </c>
      <c r="B240" s="382"/>
      <c r="C240" s="383"/>
      <c r="D240" s="384"/>
      <c r="E240" s="184"/>
      <c r="F240" s="385"/>
      <c r="G240" s="184"/>
      <c r="H240" s="384"/>
      <c r="I240" s="184"/>
      <c r="J240" s="386" t="str">
        <f t="shared" si="8"/>
        <v/>
      </c>
      <c r="K240" s="387"/>
      <c r="L240" s="388"/>
      <c r="M240" s="387"/>
      <c r="N240" s="382"/>
      <c r="O240" s="384"/>
      <c r="P240" s="184"/>
    </row>
    <row r="241" spans="1:16" ht="13.2" hidden="1" x14ac:dyDescent="0.25">
      <c r="A241" s="381" t="str">
        <f t="shared" si="9"/>
        <v/>
      </c>
      <c r="B241" s="382"/>
      <c r="C241" s="383"/>
      <c r="D241" s="384"/>
      <c r="E241" s="184"/>
      <c r="F241" s="385"/>
      <c r="G241" s="184"/>
      <c r="H241" s="384"/>
      <c r="I241" s="184"/>
      <c r="J241" s="386" t="str">
        <f t="shared" si="8"/>
        <v/>
      </c>
      <c r="K241" s="387"/>
      <c r="L241" s="388"/>
      <c r="M241" s="387"/>
      <c r="N241" s="382"/>
      <c r="O241" s="384"/>
      <c r="P241" s="184"/>
    </row>
    <row r="242" spans="1:16" ht="13.2" hidden="1" x14ac:dyDescent="0.25">
      <c r="A242" s="381" t="str">
        <f t="shared" si="9"/>
        <v/>
      </c>
      <c r="B242" s="382"/>
      <c r="C242" s="383"/>
      <c r="D242" s="384"/>
      <c r="E242" s="184"/>
      <c r="F242" s="385"/>
      <c r="G242" s="184"/>
      <c r="H242" s="384"/>
      <c r="I242" s="184"/>
      <c r="J242" s="386" t="str">
        <f t="shared" si="8"/>
        <v/>
      </c>
      <c r="K242" s="387"/>
      <c r="L242" s="388"/>
      <c r="M242" s="387"/>
      <c r="N242" s="382"/>
      <c r="O242" s="384"/>
      <c r="P242" s="184"/>
    </row>
    <row r="243" spans="1:16" ht="13.2" hidden="1" x14ac:dyDescent="0.25">
      <c r="A243" s="381" t="str">
        <f t="shared" si="9"/>
        <v/>
      </c>
      <c r="B243" s="382"/>
      <c r="C243" s="383"/>
      <c r="D243" s="384"/>
      <c r="E243" s="184"/>
      <c r="F243" s="385"/>
      <c r="G243" s="184"/>
      <c r="H243" s="384"/>
      <c r="I243" s="184"/>
      <c r="J243" s="386" t="str">
        <f t="shared" si="8"/>
        <v/>
      </c>
      <c r="K243" s="387"/>
      <c r="L243" s="388"/>
      <c r="M243" s="387"/>
      <c r="N243" s="382"/>
      <c r="O243" s="384"/>
      <c r="P243" s="184"/>
    </row>
    <row r="244" spans="1:16" ht="13.2" hidden="1" x14ac:dyDescent="0.25">
      <c r="A244" s="381" t="str">
        <f t="shared" si="9"/>
        <v/>
      </c>
      <c r="B244" s="382"/>
      <c r="C244" s="383"/>
      <c r="D244" s="384"/>
      <c r="E244" s="184"/>
      <c r="F244" s="385"/>
      <c r="G244" s="184"/>
      <c r="H244" s="384"/>
      <c r="I244" s="184"/>
      <c r="J244" s="386" t="str">
        <f t="shared" si="8"/>
        <v/>
      </c>
      <c r="K244" s="387"/>
      <c r="L244" s="388"/>
      <c r="M244" s="387"/>
      <c r="N244" s="382"/>
      <c r="O244" s="384"/>
      <c r="P244" s="184"/>
    </row>
    <row r="245" spans="1:16" ht="13.2" hidden="1" x14ac:dyDescent="0.25">
      <c r="A245" s="381" t="str">
        <f t="shared" si="9"/>
        <v/>
      </c>
      <c r="B245" s="382"/>
      <c r="C245" s="383"/>
      <c r="D245" s="384"/>
      <c r="E245" s="184"/>
      <c r="F245" s="385"/>
      <c r="G245" s="184"/>
      <c r="H245" s="384"/>
      <c r="I245" s="184"/>
      <c r="J245" s="386" t="str">
        <f t="shared" si="8"/>
        <v/>
      </c>
      <c r="K245" s="387"/>
      <c r="L245" s="388"/>
      <c r="M245" s="387"/>
      <c r="N245" s="382"/>
      <c r="O245" s="384"/>
      <c r="P245" s="184"/>
    </row>
    <row r="246" spans="1:16" ht="13.2" hidden="1" x14ac:dyDescent="0.25">
      <c r="A246" s="381" t="str">
        <f t="shared" si="9"/>
        <v/>
      </c>
      <c r="B246" s="382"/>
      <c r="C246" s="383"/>
      <c r="D246" s="384"/>
      <c r="E246" s="184"/>
      <c r="F246" s="385"/>
      <c r="G246" s="184"/>
      <c r="H246" s="384"/>
      <c r="I246" s="184"/>
      <c r="J246" s="386" t="str">
        <f t="shared" si="8"/>
        <v/>
      </c>
      <c r="K246" s="387"/>
      <c r="L246" s="388"/>
      <c r="M246" s="387"/>
      <c r="N246" s="382"/>
      <c r="O246" s="384"/>
      <c r="P246" s="184"/>
    </row>
    <row r="247" spans="1:16" ht="13.2" hidden="1" x14ac:dyDescent="0.25">
      <c r="A247" s="381" t="str">
        <f t="shared" si="9"/>
        <v/>
      </c>
      <c r="B247" s="382"/>
      <c r="C247" s="383"/>
      <c r="D247" s="384"/>
      <c r="E247" s="184"/>
      <c r="F247" s="385"/>
      <c r="G247" s="184"/>
      <c r="H247" s="384"/>
      <c r="I247" s="184"/>
      <c r="J247" s="386" t="str">
        <f t="shared" si="8"/>
        <v/>
      </c>
      <c r="K247" s="387"/>
      <c r="L247" s="388"/>
      <c r="M247" s="387"/>
      <c r="N247" s="382"/>
      <c r="O247" s="384"/>
      <c r="P247" s="184"/>
    </row>
    <row r="248" spans="1:16" ht="13.2" hidden="1" x14ac:dyDescent="0.25">
      <c r="A248" s="381" t="str">
        <f t="shared" si="9"/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8"/>
        <v/>
      </c>
      <c r="K248" s="387"/>
      <c r="L248" s="388"/>
      <c r="M248" s="387"/>
      <c r="N248" s="382"/>
      <c r="O248" s="384"/>
      <c r="P248" s="184"/>
    </row>
    <row r="249" spans="1:16" ht="13.2" hidden="1" x14ac:dyDescent="0.25">
      <c r="A249" s="381" t="str">
        <f t="shared" si="9"/>
        <v/>
      </c>
      <c r="B249" s="382"/>
      <c r="C249" s="383"/>
      <c r="D249" s="384"/>
      <c r="E249" s="184"/>
      <c r="F249" s="385"/>
      <c r="G249" s="184"/>
      <c r="H249" s="384"/>
      <c r="I249" s="184"/>
      <c r="J249" s="386" t="str">
        <f t="shared" si="8"/>
        <v/>
      </c>
      <c r="K249" s="387"/>
      <c r="L249" s="388"/>
      <c r="M249" s="387"/>
      <c r="N249" s="382"/>
      <c r="O249" s="384"/>
      <c r="P249" s="184"/>
    </row>
    <row r="250" spans="1:16" ht="13.2" hidden="1" x14ac:dyDescent="0.25">
      <c r="A250" s="381" t="str">
        <f t="shared" si="9"/>
        <v/>
      </c>
      <c r="B250" s="382"/>
      <c r="C250" s="383"/>
      <c r="D250" s="384"/>
      <c r="E250" s="184"/>
      <c r="F250" s="385"/>
      <c r="G250" s="184"/>
      <c r="H250" s="384"/>
      <c r="I250" s="184"/>
      <c r="J250" s="386" t="str">
        <f t="shared" si="8"/>
        <v/>
      </c>
      <c r="K250" s="387"/>
      <c r="L250" s="388"/>
      <c r="M250" s="387"/>
      <c r="N250" s="382"/>
      <c r="O250" s="384"/>
      <c r="P250" s="184"/>
    </row>
    <row r="251" spans="1:16" ht="13.2" hidden="1" x14ac:dyDescent="0.25">
      <c r="A251" s="381" t="str">
        <f t="shared" si="9"/>
        <v/>
      </c>
      <c r="B251" s="382"/>
      <c r="C251" s="383"/>
      <c r="D251" s="384"/>
      <c r="E251" s="184"/>
      <c r="F251" s="385"/>
      <c r="G251" s="384"/>
      <c r="H251" s="384"/>
      <c r="I251" s="184"/>
      <c r="J251" s="386" t="str">
        <f t="shared" si="8"/>
        <v/>
      </c>
      <c r="K251" s="387"/>
      <c r="L251" s="388"/>
      <c r="M251" s="387"/>
      <c r="N251" s="382"/>
      <c r="O251" s="384"/>
      <c r="P251" s="184"/>
    </row>
    <row r="252" spans="1:16" ht="13.2" hidden="1" x14ac:dyDescent="0.25">
      <c r="A252" s="381" t="str">
        <f t="shared" si="9"/>
        <v/>
      </c>
      <c r="B252" s="382"/>
      <c r="C252" s="383"/>
      <c r="D252" s="384"/>
      <c r="E252" s="184"/>
      <c r="F252" s="385"/>
      <c r="G252" s="384"/>
      <c r="H252" s="384"/>
      <c r="I252" s="184"/>
      <c r="J252" s="386" t="str">
        <f t="shared" si="8"/>
        <v/>
      </c>
      <c r="K252" s="387"/>
      <c r="L252" s="388"/>
      <c r="M252" s="387"/>
      <c r="N252" s="382"/>
      <c r="O252" s="384"/>
      <c r="P252" s="184"/>
    </row>
    <row r="253" spans="1:16" ht="13.2" hidden="1" x14ac:dyDescent="0.25">
      <c r="A253" s="381" t="str">
        <f t="shared" si="9"/>
        <v/>
      </c>
      <c r="B253" s="382"/>
      <c r="C253" s="383"/>
      <c r="D253" s="384"/>
      <c r="E253" s="184"/>
      <c r="F253" s="385"/>
      <c r="G253" s="384"/>
      <c r="H253" s="384"/>
      <c r="I253" s="184"/>
      <c r="J253" s="386" t="str">
        <f t="shared" si="8"/>
        <v/>
      </c>
      <c r="K253" s="387"/>
      <c r="L253" s="388"/>
      <c r="M253" s="387"/>
      <c r="N253" s="382"/>
      <c r="O253" s="384"/>
      <c r="P253" s="184"/>
    </row>
    <row r="254" spans="1:16" ht="13.2" hidden="1" x14ac:dyDescent="0.25">
      <c r="A254" s="381" t="str">
        <f t="shared" si="9"/>
        <v/>
      </c>
      <c r="B254" s="382"/>
      <c r="C254" s="383"/>
      <c r="D254" s="384"/>
      <c r="E254" s="184"/>
      <c r="F254" s="385"/>
      <c r="G254" s="384"/>
      <c r="H254" s="384"/>
      <c r="I254" s="184"/>
      <c r="J254" s="386" t="str">
        <f t="shared" si="8"/>
        <v/>
      </c>
      <c r="K254" s="387"/>
      <c r="L254" s="388"/>
      <c r="M254" s="387"/>
      <c r="N254" s="382"/>
      <c r="O254" s="384"/>
      <c r="P254" s="184"/>
    </row>
    <row r="255" spans="1:16" ht="13.2" hidden="1" x14ac:dyDescent="0.25">
      <c r="A255" s="381" t="str">
        <f t="shared" si="9"/>
        <v/>
      </c>
      <c r="B255" s="382"/>
      <c r="C255" s="383"/>
      <c r="D255" s="384"/>
      <c r="E255" s="184"/>
      <c r="F255" s="385"/>
      <c r="G255" s="384"/>
      <c r="H255" s="384"/>
      <c r="I255" s="184"/>
      <c r="J255" s="386" t="str">
        <f t="shared" si="8"/>
        <v/>
      </c>
      <c r="K255" s="387"/>
      <c r="L255" s="388"/>
      <c r="M255" s="387"/>
      <c r="N255" s="382"/>
      <c r="O255" s="384"/>
      <c r="P255" s="184"/>
    </row>
    <row r="256" spans="1:16" ht="13.2" hidden="1" x14ac:dyDescent="0.25">
      <c r="A256" s="381" t="str">
        <f t="shared" si="9"/>
        <v/>
      </c>
      <c r="B256" s="382"/>
      <c r="C256" s="383"/>
      <c r="D256" s="384"/>
      <c r="E256" s="184"/>
      <c r="F256" s="385"/>
      <c r="G256" s="384"/>
      <c r="H256" s="384"/>
      <c r="I256" s="184"/>
      <c r="J256" s="386" t="str">
        <f t="shared" si="8"/>
        <v/>
      </c>
      <c r="K256" s="387"/>
      <c r="L256" s="388"/>
      <c r="M256" s="387"/>
      <c r="N256" s="382"/>
      <c r="O256" s="384"/>
      <c r="P256" s="184"/>
    </row>
    <row r="257" spans="1:16" ht="13.2" hidden="1" x14ac:dyDescent="0.25">
      <c r="A257" s="381" t="str">
        <f t="shared" si="9"/>
        <v/>
      </c>
      <c r="B257" s="382"/>
      <c r="C257" s="383"/>
      <c r="D257" s="384"/>
      <c r="E257" s="184"/>
      <c r="F257" s="385"/>
      <c r="G257" s="384"/>
      <c r="H257" s="384"/>
      <c r="I257" s="184"/>
      <c r="J257" s="386" t="str">
        <f t="shared" si="8"/>
        <v/>
      </c>
      <c r="K257" s="387"/>
      <c r="L257" s="388"/>
      <c r="M257" s="387"/>
      <c r="N257" s="382"/>
      <c r="O257" s="384"/>
      <c r="P257" s="184"/>
    </row>
    <row r="258" spans="1:16" ht="13.2" hidden="1" x14ac:dyDescent="0.25">
      <c r="A258" s="381" t="str">
        <f t="shared" si="9"/>
        <v/>
      </c>
      <c r="B258" s="382"/>
      <c r="C258" s="383"/>
      <c r="D258" s="384"/>
      <c r="E258" s="184"/>
      <c r="F258" s="385"/>
      <c r="G258" s="384"/>
      <c r="H258" s="384"/>
      <c r="I258" s="184"/>
      <c r="J258" s="386" t="str">
        <f t="shared" si="8"/>
        <v/>
      </c>
      <c r="K258" s="387"/>
      <c r="L258" s="388"/>
      <c r="M258" s="387"/>
      <c r="N258" s="382"/>
      <c r="O258" s="384"/>
      <c r="P258" s="184"/>
    </row>
    <row r="259" spans="1:16" ht="13.2" hidden="1" x14ac:dyDescent="0.25">
      <c r="A259" s="381" t="str">
        <f t="shared" si="9"/>
        <v/>
      </c>
      <c r="B259" s="382"/>
      <c r="C259" s="383"/>
      <c r="D259" s="384"/>
      <c r="E259" s="184"/>
      <c r="F259" s="385"/>
      <c r="G259" s="384"/>
      <c r="H259" s="384"/>
      <c r="I259" s="184"/>
      <c r="J259" s="386" t="str">
        <f t="shared" si="8"/>
        <v/>
      </c>
      <c r="K259" s="387"/>
      <c r="L259" s="388"/>
      <c r="M259" s="387"/>
      <c r="N259" s="382"/>
      <c r="O259" s="384"/>
      <c r="P259" s="184"/>
    </row>
    <row r="260" spans="1:16" ht="13.2" hidden="1" x14ac:dyDescent="0.25">
      <c r="A260" s="381" t="str">
        <f t="shared" si="9"/>
        <v/>
      </c>
      <c r="B260" s="382"/>
      <c r="C260" s="383"/>
      <c r="D260" s="384"/>
      <c r="E260" s="184"/>
      <c r="F260" s="385"/>
      <c r="G260" s="384"/>
      <c r="H260" s="384"/>
      <c r="I260" s="184"/>
      <c r="J260" s="386" t="str">
        <f t="shared" ref="J260:J323" si="10">IF(O260="","",IF(LEN(O260)&gt;14,O260,"CPF Protegido - LGPD"))</f>
        <v/>
      </c>
      <c r="K260" s="387"/>
      <c r="L260" s="388"/>
      <c r="M260" s="387"/>
      <c r="N260" s="382"/>
      <c r="O260" s="384"/>
      <c r="P260" s="184"/>
    </row>
    <row r="261" spans="1:16" ht="13.2" hidden="1" x14ac:dyDescent="0.25">
      <c r="A261" s="381" t="str">
        <f t="shared" si="9"/>
        <v/>
      </c>
      <c r="B261" s="382"/>
      <c r="C261" s="383"/>
      <c r="D261" s="384"/>
      <c r="E261" s="184"/>
      <c r="F261" s="385"/>
      <c r="G261" s="384"/>
      <c r="H261" s="384"/>
      <c r="I261" s="184"/>
      <c r="J261" s="386" t="str">
        <f t="shared" si="10"/>
        <v/>
      </c>
      <c r="K261" s="387"/>
      <c r="L261" s="388"/>
      <c r="M261" s="387"/>
      <c r="N261" s="382"/>
      <c r="O261" s="384"/>
      <c r="P261" s="184"/>
    </row>
    <row r="262" spans="1:16" ht="13.2" hidden="1" x14ac:dyDescent="0.25">
      <c r="A262" s="381" t="str">
        <f t="shared" si="9"/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10"/>
        <v/>
      </c>
      <c r="K262" s="387"/>
      <c r="L262" s="388"/>
      <c r="M262" s="387"/>
      <c r="N262" s="382"/>
      <c r="O262" s="384"/>
      <c r="P262" s="184"/>
    </row>
    <row r="263" spans="1:16" ht="13.2" hidden="1" x14ac:dyDescent="0.25">
      <c r="A263" s="381" t="str">
        <f t="shared" si="9"/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10"/>
        <v/>
      </c>
      <c r="K263" s="387"/>
      <c r="L263" s="388"/>
      <c r="M263" s="387"/>
      <c r="N263" s="382"/>
      <c r="O263" s="384"/>
      <c r="P263" s="184"/>
    </row>
    <row r="264" spans="1:16" ht="13.2" hidden="1" x14ac:dyDescent="0.25">
      <c r="A264" s="381" t="str">
        <f t="shared" si="9"/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10"/>
        <v/>
      </c>
      <c r="K264" s="387"/>
      <c r="L264" s="388"/>
      <c r="M264" s="387"/>
      <c r="N264" s="382"/>
      <c r="O264" s="384"/>
      <c r="P264" s="184"/>
    </row>
    <row r="265" spans="1:16" ht="13.2" hidden="1" x14ac:dyDescent="0.25">
      <c r="A265" s="381" t="str">
        <f t="shared" si="9"/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si="10"/>
        <v/>
      </c>
      <c r="K265" s="387"/>
      <c r="L265" s="388"/>
      <c r="M265" s="387"/>
      <c r="N265" s="382"/>
      <c r="O265" s="384"/>
      <c r="P265" s="184"/>
    </row>
    <row r="266" spans="1:16" ht="13.2" hidden="1" x14ac:dyDescent="0.25">
      <c r="A266" s="381" t="str">
        <f t="shared" si="9"/>
        <v/>
      </c>
      <c r="B266" s="382"/>
      <c r="C266" s="383"/>
      <c r="D266" s="384"/>
      <c r="E266" s="184"/>
      <c r="F266" s="385"/>
      <c r="G266" s="184"/>
      <c r="H266" s="384"/>
      <c r="I266" s="184"/>
      <c r="J266" s="386" t="str">
        <f t="shared" si="10"/>
        <v/>
      </c>
      <c r="K266" s="387"/>
      <c r="L266" s="388"/>
      <c r="M266" s="387"/>
      <c r="N266" s="382"/>
      <c r="O266" s="384"/>
      <c r="P266" s="184"/>
    </row>
    <row r="267" spans="1:16" ht="13.2" hidden="1" x14ac:dyDescent="0.25">
      <c r="A267" s="381" t="str">
        <f t="shared" si="9"/>
        <v/>
      </c>
      <c r="B267" s="382"/>
      <c r="C267" s="383"/>
      <c r="D267" s="384"/>
      <c r="E267" s="184"/>
      <c r="F267" s="385"/>
      <c r="G267" s="184"/>
      <c r="H267" s="384"/>
      <c r="I267" s="184"/>
      <c r="J267" s="386" t="str">
        <f t="shared" si="10"/>
        <v/>
      </c>
      <c r="K267" s="387"/>
      <c r="L267" s="388"/>
      <c r="M267" s="387"/>
      <c r="N267" s="382"/>
      <c r="O267" s="384"/>
      <c r="P267" s="184"/>
    </row>
    <row r="268" spans="1:16" ht="13.2" hidden="1" x14ac:dyDescent="0.25">
      <c r="A268" s="381" t="str">
        <f t="shared" si="9"/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10"/>
        <v/>
      </c>
      <c r="K268" s="387"/>
      <c r="L268" s="388"/>
      <c r="M268" s="387"/>
      <c r="N268" s="382"/>
      <c r="O268" s="384"/>
      <c r="P268" s="184"/>
    </row>
    <row r="269" spans="1:16" ht="13.2" hidden="1" x14ac:dyDescent="0.25">
      <c r="A269" s="381" t="str">
        <f t="shared" si="9"/>
        <v/>
      </c>
      <c r="B269" s="382"/>
      <c r="C269" s="383"/>
      <c r="D269" s="384"/>
      <c r="E269" s="184"/>
      <c r="F269" s="385"/>
      <c r="G269" s="184"/>
      <c r="H269" s="384"/>
      <c r="I269" s="184"/>
      <c r="J269" s="386" t="str">
        <f t="shared" si="10"/>
        <v/>
      </c>
      <c r="K269" s="387"/>
      <c r="L269" s="388"/>
      <c r="M269" s="387"/>
      <c r="N269" s="382"/>
      <c r="O269" s="384"/>
      <c r="P269" s="184"/>
    </row>
    <row r="270" spans="1:16" ht="13.2" hidden="1" x14ac:dyDescent="0.25">
      <c r="A270" s="381" t="str">
        <f t="shared" si="9"/>
        <v/>
      </c>
      <c r="B270" s="382"/>
      <c r="C270" s="383"/>
      <c r="D270" s="384"/>
      <c r="E270" s="184"/>
      <c r="F270" s="385"/>
      <c r="G270" s="384"/>
      <c r="H270" s="384"/>
      <c r="I270" s="184"/>
      <c r="J270" s="386" t="str">
        <f t="shared" si="10"/>
        <v/>
      </c>
      <c r="K270" s="387"/>
      <c r="L270" s="388"/>
      <c r="M270" s="387"/>
      <c r="N270" s="382"/>
      <c r="O270" s="384"/>
      <c r="P270" s="184"/>
    </row>
    <row r="271" spans="1:16" ht="13.2" hidden="1" x14ac:dyDescent="0.25">
      <c r="A271" s="381" t="str">
        <f t="shared" si="9"/>
        <v/>
      </c>
      <c r="B271" s="382"/>
      <c r="C271" s="383"/>
      <c r="D271" s="384"/>
      <c r="E271" s="184"/>
      <c r="F271" s="385"/>
      <c r="G271" s="184"/>
      <c r="H271" s="384"/>
      <c r="I271" s="184"/>
      <c r="J271" s="386" t="str">
        <f t="shared" si="10"/>
        <v/>
      </c>
      <c r="K271" s="387"/>
      <c r="L271" s="388"/>
      <c r="M271" s="387"/>
      <c r="N271" s="382"/>
      <c r="O271" s="384"/>
      <c r="P271" s="184"/>
    </row>
    <row r="272" spans="1:16" ht="13.2" hidden="1" x14ac:dyDescent="0.25">
      <c r="A272" s="381" t="str">
        <f t="shared" si="9"/>
        <v/>
      </c>
      <c r="B272" s="382"/>
      <c r="C272" s="383"/>
      <c r="D272" s="384"/>
      <c r="E272" s="184"/>
      <c r="F272" s="385"/>
      <c r="G272" s="184"/>
      <c r="H272" s="384"/>
      <c r="I272" s="184"/>
      <c r="J272" s="386" t="str">
        <f t="shared" si="10"/>
        <v/>
      </c>
      <c r="K272" s="387"/>
      <c r="L272" s="388"/>
      <c r="M272" s="387"/>
      <c r="N272" s="382"/>
      <c r="O272" s="384"/>
      <c r="P272" s="184"/>
    </row>
    <row r="273" spans="1:16" ht="13.2" hidden="1" x14ac:dyDescent="0.25">
      <c r="A273" s="381" t="str">
        <f t="shared" si="9"/>
        <v/>
      </c>
      <c r="B273" s="382"/>
      <c r="C273" s="383"/>
      <c r="D273" s="384"/>
      <c r="E273" s="184"/>
      <c r="F273" s="385"/>
      <c r="G273" s="184"/>
      <c r="H273" s="384"/>
      <c r="I273" s="184"/>
      <c r="J273" s="386" t="str">
        <f t="shared" si="10"/>
        <v/>
      </c>
      <c r="K273" s="387"/>
      <c r="L273" s="388"/>
      <c r="M273" s="387"/>
      <c r="N273" s="382"/>
      <c r="O273" s="384"/>
      <c r="P273" s="184"/>
    </row>
    <row r="274" spans="1:16" ht="13.2" hidden="1" x14ac:dyDescent="0.25">
      <c r="A274" s="381" t="str">
        <f t="shared" si="9"/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10"/>
        <v/>
      </c>
      <c r="K274" s="387"/>
      <c r="L274" s="388"/>
      <c r="M274" s="387"/>
      <c r="N274" s="382"/>
      <c r="O274" s="384"/>
      <c r="P274" s="184"/>
    </row>
    <row r="275" spans="1:16" ht="13.2" hidden="1" x14ac:dyDescent="0.25">
      <c r="A275" s="381" t="str">
        <f t="shared" si="9"/>
        <v/>
      </c>
      <c r="B275" s="382"/>
      <c r="C275" s="383"/>
      <c r="D275" s="384"/>
      <c r="E275" s="184"/>
      <c r="F275" s="385"/>
      <c r="G275" s="184"/>
      <c r="H275" s="384"/>
      <c r="I275" s="184"/>
      <c r="J275" s="386" t="str">
        <f t="shared" si="10"/>
        <v/>
      </c>
      <c r="K275" s="387"/>
      <c r="L275" s="388"/>
      <c r="M275" s="387"/>
      <c r="N275" s="382"/>
      <c r="O275" s="384"/>
      <c r="P275" s="184"/>
    </row>
    <row r="276" spans="1:16" ht="13.2" hidden="1" x14ac:dyDescent="0.25">
      <c r="A276" s="381" t="str">
        <f t="shared" si="9"/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10"/>
        <v/>
      </c>
      <c r="K276" s="387"/>
      <c r="L276" s="388"/>
      <c r="M276" s="387"/>
      <c r="N276" s="382"/>
      <c r="O276" s="384"/>
      <c r="P276" s="184"/>
    </row>
    <row r="277" spans="1:16" ht="13.2" hidden="1" x14ac:dyDescent="0.25">
      <c r="A277" s="381" t="str">
        <f t="shared" si="9"/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10"/>
        <v/>
      </c>
      <c r="K277" s="387"/>
      <c r="L277" s="388"/>
      <c r="M277" s="387"/>
      <c r="N277" s="382"/>
      <c r="O277" s="384"/>
      <c r="P277" s="184"/>
    </row>
    <row r="278" spans="1:16" ht="13.2" hidden="1" x14ac:dyDescent="0.25">
      <c r="A278" s="381" t="str">
        <f t="shared" si="9"/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si="10"/>
        <v/>
      </c>
      <c r="K278" s="387"/>
      <c r="L278" s="388"/>
      <c r="M278" s="387"/>
      <c r="N278" s="382"/>
      <c r="O278" s="384"/>
      <c r="P278" s="184"/>
    </row>
    <row r="279" spans="1:16" ht="13.2" hidden="1" x14ac:dyDescent="0.25">
      <c r="A279" s="381" t="str">
        <f t="shared" si="9"/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10"/>
        <v/>
      </c>
      <c r="K279" s="387"/>
      <c r="L279" s="388"/>
      <c r="M279" s="387"/>
      <c r="N279" s="382"/>
      <c r="O279" s="384"/>
      <c r="P279" s="184"/>
    </row>
    <row r="280" spans="1:16" ht="13.2" hidden="1" x14ac:dyDescent="0.25">
      <c r="A280" s="381" t="str">
        <f t="shared" si="9"/>
        <v/>
      </c>
      <c r="B280" s="382"/>
      <c r="C280" s="383"/>
      <c r="D280" s="384"/>
      <c r="E280" s="184"/>
      <c r="F280" s="385"/>
      <c r="G280" s="384"/>
      <c r="H280" s="384"/>
      <c r="I280" s="184"/>
      <c r="J280" s="386" t="str">
        <f t="shared" si="10"/>
        <v/>
      </c>
      <c r="K280" s="387"/>
      <c r="L280" s="388"/>
      <c r="M280" s="387"/>
      <c r="N280" s="382"/>
      <c r="O280" s="384"/>
      <c r="P280" s="184"/>
    </row>
    <row r="281" spans="1:16" ht="13.2" hidden="1" x14ac:dyDescent="0.25">
      <c r="A281" s="381" t="str">
        <f t="shared" si="9"/>
        <v/>
      </c>
      <c r="B281" s="382"/>
      <c r="C281" s="383"/>
      <c r="D281" s="384"/>
      <c r="E281" s="184"/>
      <c r="F281" s="385"/>
      <c r="G281" s="384"/>
      <c r="H281" s="384"/>
      <c r="I281" s="184"/>
      <c r="J281" s="386" t="str">
        <f t="shared" si="10"/>
        <v/>
      </c>
      <c r="K281" s="387"/>
      <c r="L281" s="388"/>
      <c r="M281" s="387"/>
      <c r="N281" s="382"/>
      <c r="O281" s="384"/>
      <c r="P281" s="184"/>
    </row>
    <row r="282" spans="1:16" ht="13.2" hidden="1" x14ac:dyDescent="0.25">
      <c r="A282" s="381" t="str">
        <f t="shared" si="9"/>
        <v/>
      </c>
      <c r="B282" s="382"/>
      <c r="C282" s="383"/>
      <c r="D282" s="384"/>
      <c r="E282" s="184"/>
      <c r="F282" s="385"/>
      <c r="G282" s="384"/>
      <c r="H282" s="384"/>
      <c r="I282" s="184"/>
      <c r="J282" s="386" t="str">
        <f t="shared" si="10"/>
        <v/>
      </c>
      <c r="K282" s="387"/>
      <c r="L282" s="388"/>
      <c r="M282" s="387"/>
      <c r="N282" s="382"/>
      <c r="O282" s="384"/>
      <c r="P282" s="184"/>
    </row>
    <row r="283" spans="1:16" ht="13.2" hidden="1" x14ac:dyDescent="0.25">
      <c r="A283" s="381" t="str">
        <f t="shared" si="9"/>
        <v/>
      </c>
      <c r="B283" s="382"/>
      <c r="C283" s="383"/>
      <c r="D283" s="384"/>
      <c r="E283" s="184"/>
      <c r="F283" s="385"/>
      <c r="G283" s="184"/>
      <c r="H283" s="384"/>
      <c r="I283" s="184"/>
      <c r="J283" s="386" t="str">
        <f t="shared" si="10"/>
        <v/>
      </c>
      <c r="K283" s="387"/>
      <c r="L283" s="388"/>
      <c r="M283" s="387"/>
      <c r="N283" s="382"/>
      <c r="O283" s="384"/>
      <c r="P283" s="184"/>
    </row>
    <row r="284" spans="1:16" ht="13.2" hidden="1" x14ac:dyDescent="0.25">
      <c r="A284" s="381" t="str">
        <f t="shared" si="9"/>
        <v/>
      </c>
      <c r="B284" s="382"/>
      <c r="C284" s="383"/>
      <c r="D284" s="384"/>
      <c r="E284" s="184"/>
      <c r="F284" s="385"/>
      <c r="G284" s="184"/>
      <c r="H284" s="384"/>
      <c r="I284" s="184"/>
      <c r="J284" s="386" t="str">
        <f t="shared" si="10"/>
        <v/>
      </c>
      <c r="K284" s="387"/>
      <c r="L284" s="388"/>
      <c r="M284" s="387"/>
      <c r="N284" s="382"/>
      <c r="O284" s="384"/>
      <c r="P284" s="184"/>
    </row>
    <row r="285" spans="1:16" ht="13.2" hidden="1" x14ac:dyDescent="0.25">
      <c r="A285" s="381" t="str">
        <f t="shared" si="9"/>
        <v/>
      </c>
      <c r="B285" s="389"/>
      <c r="C285" s="390"/>
      <c r="D285" s="393"/>
      <c r="E285" s="184"/>
      <c r="F285" s="391"/>
      <c r="G285" s="393"/>
      <c r="H285" s="393"/>
      <c r="I285" s="392"/>
      <c r="J285" s="386" t="str">
        <f t="shared" si="10"/>
        <v/>
      </c>
      <c r="K285" s="387"/>
      <c r="L285" s="388"/>
      <c r="M285" s="387"/>
      <c r="N285" s="382"/>
      <c r="O285" s="384"/>
      <c r="P285" s="392"/>
    </row>
    <row r="286" spans="1:16" ht="13.2" hidden="1" x14ac:dyDescent="0.25">
      <c r="A286" s="381" t="str">
        <f t="shared" si="9"/>
        <v/>
      </c>
      <c r="B286" s="389"/>
      <c r="C286" s="390"/>
      <c r="D286" s="393"/>
      <c r="E286" s="184"/>
      <c r="F286" s="391"/>
      <c r="G286" s="393"/>
      <c r="H286" s="393"/>
      <c r="I286" s="184"/>
      <c r="J286" s="386" t="str">
        <f t="shared" si="10"/>
        <v/>
      </c>
      <c r="K286" s="387"/>
      <c r="L286" s="388"/>
      <c r="M286" s="387"/>
      <c r="N286" s="382"/>
      <c r="O286" s="384"/>
      <c r="P286" s="184"/>
    </row>
    <row r="287" spans="1:16" ht="13.2" hidden="1" x14ac:dyDescent="0.25">
      <c r="A287" s="381" t="str">
        <f t="shared" si="9"/>
        <v/>
      </c>
      <c r="B287" s="389"/>
      <c r="C287" s="390"/>
      <c r="D287" s="393"/>
      <c r="E287" s="184"/>
      <c r="F287" s="391"/>
      <c r="G287" s="393"/>
      <c r="H287" s="393"/>
      <c r="I287" s="392"/>
      <c r="J287" s="386" t="str">
        <f t="shared" si="10"/>
        <v/>
      </c>
      <c r="K287" s="387"/>
      <c r="L287" s="388"/>
      <c r="M287" s="387"/>
      <c r="N287" s="382"/>
      <c r="O287" s="384"/>
      <c r="P287" s="392"/>
    </row>
    <row r="288" spans="1:16" ht="13.2" hidden="1" x14ac:dyDescent="0.25">
      <c r="A288" s="381" t="str">
        <f t="shared" si="9"/>
        <v/>
      </c>
      <c r="B288" s="389"/>
      <c r="C288" s="390"/>
      <c r="D288" s="393"/>
      <c r="E288" s="184"/>
      <c r="F288" s="391"/>
      <c r="G288" s="393"/>
      <c r="H288" s="393"/>
      <c r="I288" s="392"/>
      <c r="J288" s="386" t="str">
        <f t="shared" si="10"/>
        <v/>
      </c>
      <c r="K288" s="387"/>
      <c r="L288" s="388"/>
      <c r="M288" s="387"/>
      <c r="N288" s="382"/>
      <c r="O288" s="384"/>
      <c r="P288" s="392"/>
    </row>
    <row r="289" spans="1:16" ht="13.2" hidden="1" x14ac:dyDescent="0.25">
      <c r="A289" s="381" t="str">
        <f t="shared" si="9"/>
        <v/>
      </c>
      <c r="B289" s="389"/>
      <c r="C289" s="390"/>
      <c r="D289" s="393"/>
      <c r="E289" s="184"/>
      <c r="F289" s="391"/>
      <c r="G289" s="393"/>
      <c r="H289" s="393"/>
      <c r="I289" s="392"/>
      <c r="J289" s="386" t="str">
        <f t="shared" si="10"/>
        <v/>
      </c>
      <c r="K289" s="387"/>
      <c r="L289" s="388"/>
      <c r="M289" s="387"/>
      <c r="N289" s="382"/>
      <c r="O289" s="384"/>
      <c r="P289" s="392"/>
    </row>
    <row r="290" spans="1:16" ht="13.2" hidden="1" x14ac:dyDescent="0.25">
      <c r="A290" s="381" t="str">
        <f t="shared" si="9"/>
        <v/>
      </c>
      <c r="B290" s="389"/>
      <c r="C290" s="390"/>
      <c r="D290" s="393"/>
      <c r="E290" s="184"/>
      <c r="F290" s="391"/>
      <c r="G290" s="393"/>
      <c r="H290" s="393"/>
      <c r="I290" s="392"/>
      <c r="J290" s="386" t="str">
        <f t="shared" si="10"/>
        <v/>
      </c>
      <c r="K290" s="387"/>
      <c r="L290" s="388"/>
      <c r="M290" s="387"/>
      <c r="N290" s="382"/>
      <c r="O290" s="384"/>
      <c r="P290" s="392"/>
    </row>
    <row r="291" spans="1:16" ht="13.2" hidden="1" x14ac:dyDescent="0.25">
      <c r="A291" s="381" t="str">
        <f t="shared" si="9"/>
        <v/>
      </c>
      <c r="B291" s="389"/>
      <c r="C291" s="390"/>
      <c r="D291" s="393"/>
      <c r="E291" s="184"/>
      <c r="F291" s="391"/>
      <c r="G291" s="393"/>
      <c r="H291" s="393"/>
      <c r="I291" s="392"/>
      <c r="J291" s="386" t="str">
        <f t="shared" si="10"/>
        <v/>
      </c>
      <c r="K291" s="387"/>
      <c r="L291" s="388"/>
      <c r="M291" s="387"/>
      <c r="N291" s="382"/>
      <c r="O291" s="384"/>
      <c r="P291" s="392"/>
    </row>
    <row r="292" spans="1:16" ht="13.2" hidden="1" x14ac:dyDescent="0.25">
      <c r="A292" s="381" t="str">
        <f t="shared" si="9"/>
        <v/>
      </c>
      <c r="B292" s="389"/>
      <c r="C292" s="390"/>
      <c r="D292" s="393"/>
      <c r="E292" s="184"/>
      <c r="F292" s="391"/>
      <c r="G292" s="393"/>
      <c r="H292" s="393"/>
      <c r="I292" s="392"/>
      <c r="J292" s="386" t="str">
        <f t="shared" si="10"/>
        <v/>
      </c>
      <c r="K292" s="387"/>
      <c r="L292" s="388"/>
      <c r="M292" s="387"/>
      <c r="N292" s="382"/>
      <c r="O292" s="384"/>
      <c r="P292" s="392"/>
    </row>
    <row r="293" spans="1:16" ht="13.2" hidden="1" x14ac:dyDescent="0.25">
      <c r="A293" s="381" t="str">
        <f t="shared" si="9"/>
        <v/>
      </c>
      <c r="B293" s="389"/>
      <c r="C293" s="390"/>
      <c r="D293" s="393"/>
      <c r="E293" s="184"/>
      <c r="F293" s="391"/>
      <c r="G293" s="393"/>
      <c r="H293" s="393"/>
      <c r="I293" s="392"/>
      <c r="J293" s="386" t="str">
        <f t="shared" si="10"/>
        <v/>
      </c>
      <c r="K293" s="387"/>
      <c r="L293" s="388"/>
      <c r="M293" s="387"/>
      <c r="N293" s="382"/>
      <c r="O293" s="384"/>
      <c r="P293" s="392"/>
    </row>
    <row r="294" spans="1:16" ht="13.2" hidden="1" x14ac:dyDescent="0.25">
      <c r="A294" s="381" t="str">
        <f t="shared" si="9"/>
        <v/>
      </c>
      <c r="B294" s="389"/>
      <c r="C294" s="390"/>
      <c r="D294" s="393"/>
      <c r="E294" s="184"/>
      <c r="F294" s="391"/>
      <c r="G294" s="393"/>
      <c r="H294" s="393"/>
      <c r="I294" s="392"/>
      <c r="J294" s="386" t="str">
        <f t="shared" si="10"/>
        <v/>
      </c>
      <c r="K294" s="387"/>
      <c r="L294" s="388"/>
      <c r="M294" s="387"/>
      <c r="N294" s="382"/>
      <c r="O294" s="384"/>
      <c r="P294" s="392"/>
    </row>
    <row r="295" spans="1:16" ht="13.2" hidden="1" x14ac:dyDescent="0.25">
      <c r="A295" s="381" t="str">
        <f t="shared" ref="A295:A358" si="11">IF(B295="","",ROW()-ROW($A$3))</f>
        <v/>
      </c>
      <c r="B295" s="389"/>
      <c r="C295" s="390"/>
      <c r="D295" s="393"/>
      <c r="E295" s="184"/>
      <c r="F295" s="391"/>
      <c r="G295" s="393"/>
      <c r="H295" s="393"/>
      <c r="I295" s="392"/>
      <c r="J295" s="386" t="str">
        <f t="shared" si="10"/>
        <v/>
      </c>
      <c r="K295" s="387"/>
      <c r="L295" s="388"/>
      <c r="M295" s="387"/>
      <c r="N295" s="382"/>
      <c r="O295" s="384"/>
      <c r="P295" s="392"/>
    </row>
    <row r="296" spans="1:16" ht="13.2" hidden="1" x14ac:dyDescent="0.25">
      <c r="A296" s="381" t="str">
        <f t="shared" si="11"/>
        <v/>
      </c>
      <c r="B296" s="389"/>
      <c r="C296" s="390"/>
      <c r="D296" s="393"/>
      <c r="E296" s="184"/>
      <c r="F296" s="391"/>
      <c r="G296" s="393"/>
      <c r="H296" s="393"/>
      <c r="I296" s="392"/>
      <c r="J296" s="386" t="str">
        <f t="shared" si="10"/>
        <v/>
      </c>
      <c r="K296" s="387"/>
      <c r="L296" s="388"/>
      <c r="M296" s="387"/>
      <c r="N296" s="382"/>
      <c r="O296" s="384"/>
      <c r="P296" s="392"/>
    </row>
    <row r="297" spans="1:16" ht="13.2" hidden="1" x14ac:dyDescent="0.25">
      <c r="A297" s="381" t="str">
        <f t="shared" si="11"/>
        <v/>
      </c>
      <c r="B297" s="389"/>
      <c r="C297" s="390"/>
      <c r="D297" s="393"/>
      <c r="E297" s="184"/>
      <c r="F297" s="391"/>
      <c r="G297" s="393"/>
      <c r="H297" s="393"/>
      <c r="I297" s="392"/>
      <c r="J297" s="386" t="str">
        <f t="shared" si="10"/>
        <v/>
      </c>
      <c r="K297" s="387"/>
      <c r="L297" s="388"/>
      <c r="M297" s="387"/>
      <c r="N297" s="382"/>
      <c r="O297" s="384"/>
      <c r="P297" s="392"/>
    </row>
    <row r="298" spans="1:16" ht="13.2" hidden="1" x14ac:dyDescent="0.25">
      <c r="A298" s="381" t="str">
        <f t="shared" si="11"/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10"/>
        <v/>
      </c>
      <c r="K298" s="387"/>
      <c r="L298" s="388"/>
      <c r="M298" s="387"/>
      <c r="N298" s="382"/>
      <c r="O298" s="384"/>
      <c r="P298" s="184"/>
    </row>
    <row r="299" spans="1:16" ht="13.2" hidden="1" x14ac:dyDescent="0.25">
      <c r="A299" s="381" t="str">
        <f t="shared" si="11"/>
        <v/>
      </c>
      <c r="B299" s="382"/>
      <c r="C299" s="383"/>
      <c r="D299" s="384"/>
      <c r="E299" s="184"/>
      <c r="F299" s="385"/>
      <c r="G299" s="184"/>
      <c r="H299" s="384"/>
      <c r="I299" s="184"/>
      <c r="J299" s="386" t="str">
        <f t="shared" si="10"/>
        <v/>
      </c>
      <c r="K299" s="387"/>
      <c r="L299" s="388"/>
      <c r="M299" s="387"/>
      <c r="N299" s="382"/>
      <c r="O299" s="384"/>
      <c r="P299" s="184"/>
    </row>
    <row r="300" spans="1:16" ht="13.2" hidden="1" x14ac:dyDescent="0.25">
      <c r="A300" s="381" t="str">
        <f t="shared" si="11"/>
        <v/>
      </c>
      <c r="B300" s="382"/>
      <c r="C300" s="383"/>
      <c r="D300" s="384"/>
      <c r="E300" s="184"/>
      <c r="F300" s="385"/>
      <c r="G300" s="392"/>
      <c r="H300" s="384"/>
      <c r="I300" s="184"/>
      <c r="J300" s="386" t="str">
        <f t="shared" si="10"/>
        <v/>
      </c>
      <c r="K300" s="387"/>
      <c r="L300" s="388"/>
      <c r="M300" s="387"/>
      <c r="N300" s="382"/>
      <c r="O300" s="384"/>
      <c r="P300" s="184"/>
    </row>
    <row r="301" spans="1:16" ht="13.2" hidden="1" x14ac:dyDescent="0.25">
      <c r="A301" s="381" t="str">
        <f t="shared" si="11"/>
        <v/>
      </c>
      <c r="B301" s="382"/>
      <c r="C301" s="383"/>
      <c r="D301" s="384"/>
      <c r="E301" s="184"/>
      <c r="F301" s="385"/>
      <c r="G301" s="384"/>
      <c r="H301" s="384"/>
      <c r="I301" s="184"/>
      <c r="J301" s="386" t="str">
        <f t="shared" si="10"/>
        <v/>
      </c>
      <c r="K301" s="387"/>
      <c r="L301" s="388"/>
      <c r="M301" s="387"/>
      <c r="N301" s="382"/>
      <c r="O301" s="384"/>
      <c r="P301" s="184"/>
    </row>
    <row r="302" spans="1:16" ht="13.2" hidden="1" x14ac:dyDescent="0.25">
      <c r="A302" s="381" t="str">
        <f t="shared" si="11"/>
        <v/>
      </c>
      <c r="B302" s="382"/>
      <c r="C302" s="383"/>
      <c r="D302" s="384"/>
      <c r="E302" s="184"/>
      <c r="F302" s="385"/>
      <c r="G302" s="394"/>
      <c r="H302" s="384"/>
      <c r="I302" s="184"/>
      <c r="J302" s="386" t="str">
        <f t="shared" si="10"/>
        <v/>
      </c>
      <c r="K302" s="387"/>
      <c r="L302" s="388"/>
      <c r="M302" s="387"/>
      <c r="N302" s="382"/>
      <c r="O302" s="384"/>
      <c r="P302" s="184"/>
    </row>
    <row r="303" spans="1:16" ht="13.2" hidden="1" x14ac:dyDescent="0.25">
      <c r="A303" s="381" t="str">
        <f t="shared" si="11"/>
        <v/>
      </c>
      <c r="B303" s="382"/>
      <c r="C303" s="383"/>
      <c r="D303" s="384"/>
      <c r="E303" s="184"/>
      <c r="F303" s="385"/>
      <c r="G303" s="384"/>
      <c r="H303" s="384"/>
      <c r="I303" s="184"/>
      <c r="J303" s="386" t="str">
        <f t="shared" si="10"/>
        <v/>
      </c>
      <c r="K303" s="387"/>
      <c r="L303" s="388"/>
      <c r="M303" s="387"/>
      <c r="N303" s="382"/>
      <c r="O303" s="384"/>
      <c r="P303" s="184"/>
    </row>
    <row r="304" spans="1:16" ht="13.2" hidden="1" x14ac:dyDescent="0.25">
      <c r="A304" s="381" t="str">
        <f t="shared" si="11"/>
        <v/>
      </c>
      <c r="B304" s="382"/>
      <c r="C304" s="383"/>
      <c r="D304" s="384"/>
      <c r="E304" s="184"/>
      <c r="F304" s="385"/>
      <c r="G304" s="384"/>
      <c r="H304" s="384"/>
      <c r="I304" s="184"/>
      <c r="J304" s="386" t="str">
        <f t="shared" si="10"/>
        <v/>
      </c>
      <c r="K304" s="387"/>
      <c r="L304" s="388"/>
      <c r="M304" s="387"/>
      <c r="N304" s="382"/>
      <c r="O304" s="384"/>
      <c r="P304" s="184"/>
    </row>
    <row r="305" spans="1:16" ht="13.2" hidden="1" x14ac:dyDescent="0.25">
      <c r="A305" s="381" t="str">
        <f t="shared" si="11"/>
        <v/>
      </c>
      <c r="B305" s="382"/>
      <c r="C305" s="383"/>
      <c r="D305" s="384"/>
      <c r="E305" s="184"/>
      <c r="F305" s="385"/>
      <c r="G305" s="384"/>
      <c r="H305" s="384"/>
      <c r="I305" s="184"/>
      <c r="J305" s="386" t="str">
        <f t="shared" si="10"/>
        <v/>
      </c>
      <c r="K305" s="387"/>
      <c r="L305" s="388"/>
      <c r="M305" s="387"/>
      <c r="N305" s="382"/>
      <c r="O305" s="384"/>
      <c r="P305" s="184"/>
    </row>
    <row r="306" spans="1:16" ht="13.2" hidden="1" x14ac:dyDescent="0.25">
      <c r="A306" s="381" t="str">
        <f t="shared" si="11"/>
        <v/>
      </c>
      <c r="B306" s="382"/>
      <c r="C306" s="383"/>
      <c r="D306" s="384"/>
      <c r="E306" s="184"/>
      <c r="F306" s="385"/>
      <c r="G306" s="384"/>
      <c r="H306" s="384"/>
      <c r="I306" s="184"/>
      <c r="J306" s="386" t="str">
        <f t="shared" si="10"/>
        <v/>
      </c>
      <c r="K306" s="387"/>
      <c r="L306" s="388"/>
      <c r="M306" s="387"/>
      <c r="N306" s="382"/>
      <c r="O306" s="384"/>
      <c r="P306" s="184"/>
    </row>
    <row r="307" spans="1:16" ht="13.2" hidden="1" x14ac:dyDescent="0.25">
      <c r="A307" s="381" t="str">
        <f t="shared" si="11"/>
        <v/>
      </c>
      <c r="B307" s="382"/>
      <c r="C307" s="383"/>
      <c r="D307" s="384"/>
      <c r="E307" s="184"/>
      <c r="F307" s="385"/>
      <c r="G307" s="384"/>
      <c r="H307" s="384"/>
      <c r="I307" s="184"/>
      <c r="J307" s="386" t="str">
        <f t="shared" si="10"/>
        <v/>
      </c>
      <c r="K307" s="387"/>
      <c r="L307" s="388"/>
      <c r="M307" s="387"/>
      <c r="N307" s="382"/>
      <c r="O307" s="384"/>
      <c r="P307" s="184"/>
    </row>
    <row r="308" spans="1:16" ht="13.2" hidden="1" x14ac:dyDescent="0.25">
      <c r="A308" s="381" t="str">
        <f t="shared" si="11"/>
        <v/>
      </c>
      <c r="B308" s="382"/>
      <c r="C308" s="383"/>
      <c r="D308" s="384"/>
      <c r="E308" s="184"/>
      <c r="F308" s="385"/>
      <c r="G308" s="384"/>
      <c r="H308" s="384"/>
      <c r="I308" s="184"/>
      <c r="J308" s="386" t="str">
        <f t="shared" si="10"/>
        <v/>
      </c>
      <c r="K308" s="387"/>
      <c r="L308" s="388"/>
      <c r="M308" s="387"/>
      <c r="N308" s="382"/>
      <c r="O308" s="384"/>
      <c r="P308" s="184"/>
    </row>
    <row r="309" spans="1:16" ht="13.2" hidden="1" x14ac:dyDescent="0.25">
      <c r="A309" s="381" t="str">
        <f t="shared" si="11"/>
        <v/>
      </c>
      <c r="B309" s="382"/>
      <c r="C309" s="383"/>
      <c r="D309" s="384"/>
      <c r="E309" s="184"/>
      <c r="F309" s="385"/>
      <c r="G309" s="384"/>
      <c r="H309" s="384"/>
      <c r="I309" s="184"/>
      <c r="J309" s="386" t="str">
        <f t="shared" si="10"/>
        <v/>
      </c>
      <c r="K309" s="387"/>
      <c r="L309" s="388"/>
      <c r="M309" s="387"/>
      <c r="N309" s="382"/>
      <c r="O309" s="384"/>
      <c r="P309" s="184"/>
    </row>
    <row r="310" spans="1:16" ht="13.2" hidden="1" x14ac:dyDescent="0.25">
      <c r="A310" s="381" t="str">
        <f t="shared" si="11"/>
        <v/>
      </c>
      <c r="B310" s="382"/>
      <c r="C310" s="383"/>
      <c r="D310" s="384"/>
      <c r="E310" s="184"/>
      <c r="F310" s="385"/>
      <c r="G310" s="384"/>
      <c r="H310" s="384"/>
      <c r="I310" s="184"/>
      <c r="J310" s="386" t="str">
        <f t="shared" si="10"/>
        <v/>
      </c>
      <c r="K310" s="387"/>
      <c r="L310" s="388"/>
      <c r="M310" s="387"/>
      <c r="N310" s="382"/>
      <c r="O310" s="384"/>
      <c r="P310" s="184"/>
    </row>
    <row r="311" spans="1:16" ht="13.2" hidden="1" x14ac:dyDescent="0.25">
      <c r="A311" s="381" t="str">
        <f t="shared" si="11"/>
        <v/>
      </c>
      <c r="B311" s="382"/>
      <c r="C311" s="383"/>
      <c r="D311" s="384"/>
      <c r="E311" s="184"/>
      <c r="F311" s="385"/>
      <c r="G311" s="384"/>
      <c r="H311" s="384"/>
      <c r="I311" s="184"/>
      <c r="J311" s="386" t="str">
        <f t="shared" si="10"/>
        <v/>
      </c>
      <c r="K311" s="387"/>
      <c r="L311" s="388"/>
      <c r="M311" s="387"/>
      <c r="N311" s="382"/>
      <c r="O311" s="384"/>
      <c r="P311" s="184"/>
    </row>
    <row r="312" spans="1:16" ht="13.2" hidden="1" x14ac:dyDescent="0.25">
      <c r="A312" s="381" t="str">
        <f t="shared" si="11"/>
        <v/>
      </c>
      <c r="B312" s="382"/>
      <c r="C312" s="383"/>
      <c r="D312" s="384"/>
      <c r="E312" s="184"/>
      <c r="F312" s="385"/>
      <c r="G312" s="384"/>
      <c r="H312" s="384"/>
      <c r="I312" s="184"/>
      <c r="J312" s="386" t="str">
        <f t="shared" si="10"/>
        <v/>
      </c>
      <c r="K312" s="387"/>
      <c r="L312" s="388"/>
      <c r="M312" s="387"/>
      <c r="N312" s="382"/>
      <c r="O312" s="384"/>
      <c r="P312" s="184"/>
    </row>
    <row r="313" spans="1:16" ht="13.2" hidden="1" x14ac:dyDescent="0.25">
      <c r="A313" s="381" t="str">
        <f t="shared" si="11"/>
        <v/>
      </c>
      <c r="B313" s="382"/>
      <c r="C313" s="383"/>
      <c r="D313" s="384"/>
      <c r="E313" s="184"/>
      <c r="F313" s="385"/>
      <c r="G313" s="384"/>
      <c r="H313" s="384"/>
      <c r="I313" s="184"/>
      <c r="J313" s="386" t="str">
        <f t="shared" si="10"/>
        <v/>
      </c>
      <c r="K313" s="387"/>
      <c r="L313" s="388"/>
      <c r="M313" s="387"/>
      <c r="N313" s="382"/>
      <c r="O313" s="384"/>
      <c r="P313" s="184"/>
    </row>
    <row r="314" spans="1:16" ht="13.2" hidden="1" x14ac:dyDescent="0.25">
      <c r="A314" s="381" t="str">
        <f t="shared" si="11"/>
        <v/>
      </c>
      <c r="B314" s="382"/>
      <c r="C314" s="383"/>
      <c r="D314" s="384"/>
      <c r="E314" s="184"/>
      <c r="F314" s="385"/>
      <c r="G314" s="384"/>
      <c r="H314" s="384"/>
      <c r="I314" s="184"/>
      <c r="J314" s="386" t="str">
        <f t="shared" si="10"/>
        <v/>
      </c>
      <c r="K314" s="387"/>
      <c r="L314" s="388"/>
      <c r="M314" s="387"/>
      <c r="N314" s="382"/>
      <c r="O314" s="384"/>
      <c r="P314" s="184"/>
    </row>
    <row r="315" spans="1:16" ht="13.2" hidden="1" x14ac:dyDescent="0.25">
      <c r="A315" s="381" t="str">
        <f t="shared" si="11"/>
        <v/>
      </c>
      <c r="B315" s="382"/>
      <c r="C315" s="383"/>
      <c r="D315" s="384"/>
      <c r="E315" s="184"/>
      <c r="F315" s="385"/>
      <c r="G315" s="384"/>
      <c r="H315" s="384"/>
      <c r="I315" s="184"/>
      <c r="J315" s="386" t="str">
        <f t="shared" si="10"/>
        <v/>
      </c>
      <c r="K315" s="387"/>
      <c r="L315" s="388"/>
      <c r="M315" s="387"/>
      <c r="N315" s="382"/>
      <c r="O315" s="384"/>
      <c r="P315" s="184"/>
    </row>
    <row r="316" spans="1:16" ht="13.2" hidden="1" x14ac:dyDescent="0.25">
      <c r="A316" s="381" t="str">
        <f t="shared" si="11"/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10"/>
        <v/>
      </c>
      <c r="K316" s="387"/>
      <c r="L316" s="388"/>
      <c r="M316" s="387"/>
      <c r="N316" s="382"/>
      <c r="O316" s="384"/>
      <c r="P316" s="184"/>
    </row>
    <row r="317" spans="1:16" ht="13.2" hidden="1" x14ac:dyDescent="0.25">
      <c r="A317" s="381" t="str">
        <f t="shared" si="11"/>
        <v/>
      </c>
      <c r="B317" s="382"/>
      <c r="C317" s="383"/>
      <c r="D317" s="384"/>
      <c r="E317" s="184"/>
      <c r="F317" s="385"/>
      <c r="G317" s="384"/>
      <c r="H317" s="384"/>
      <c r="I317" s="184"/>
      <c r="J317" s="386" t="str">
        <f t="shared" si="10"/>
        <v/>
      </c>
      <c r="K317" s="387"/>
      <c r="L317" s="388"/>
      <c r="M317" s="387"/>
      <c r="N317" s="382"/>
      <c r="O317" s="384"/>
      <c r="P317" s="184"/>
    </row>
    <row r="318" spans="1:16" ht="13.2" hidden="1" x14ac:dyDescent="0.25">
      <c r="A318" s="381" t="str">
        <f t="shared" si="11"/>
        <v/>
      </c>
      <c r="B318" s="382"/>
      <c r="C318" s="383"/>
      <c r="D318" s="384"/>
      <c r="E318" s="184"/>
      <c r="F318" s="385"/>
      <c r="G318" s="384"/>
      <c r="H318" s="384"/>
      <c r="I318" s="184"/>
      <c r="J318" s="386" t="str">
        <f t="shared" si="10"/>
        <v/>
      </c>
      <c r="K318" s="387"/>
      <c r="L318" s="388"/>
      <c r="M318" s="387"/>
      <c r="N318" s="382"/>
      <c r="O318" s="384"/>
      <c r="P318" s="184"/>
    </row>
    <row r="319" spans="1:16" ht="13.2" hidden="1" x14ac:dyDescent="0.25">
      <c r="A319" s="381" t="str">
        <f t="shared" si="11"/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10"/>
        <v/>
      </c>
      <c r="K319" s="387"/>
      <c r="L319" s="388"/>
      <c r="M319" s="387"/>
      <c r="N319" s="382"/>
      <c r="O319" s="384"/>
      <c r="P319" s="184"/>
    </row>
    <row r="320" spans="1:16" ht="13.2" hidden="1" x14ac:dyDescent="0.25">
      <c r="A320" s="381" t="str">
        <f t="shared" si="11"/>
        <v/>
      </c>
      <c r="B320" s="389"/>
      <c r="C320" s="390"/>
      <c r="D320" s="393"/>
      <c r="E320" s="184"/>
      <c r="F320" s="391"/>
      <c r="G320" s="184"/>
      <c r="H320" s="384"/>
      <c r="I320" s="184"/>
      <c r="J320" s="386" t="str">
        <f t="shared" si="10"/>
        <v/>
      </c>
      <c r="K320" s="387"/>
      <c r="L320" s="388"/>
      <c r="M320" s="387"/>
      <c r="N320" s="382"/>
      <c r="O320" s="384"/>
      <c r="P320" s="184"/>
    </row>
    <row r="321" spans="1:16" ht="13.2" hidden="1" x14ac:dyDescent="0.25">
      <c r="A321" s="381" t="str">
        <f t="shared" si="11"/>
        <v/>
      </c>
      <c r="B321" s="382"/>
      <c r="C321" s="390"/>
      <c r="D321" s="384"/>
      <c r="E321" s="184"/>
      <c r="F321" s="385"/>
      <c r="G321" s="184"/>
      <c r="H321" s="384"/>
      <c r="I321" s="184"/>
      <c r="J321" s="386" t="str">
        <f t="shared" si="10"/>
        <v/>
      </c>
      <c r="K321" s="387"/>
      <c r="L321" s="388"/>
      <c r="M321" s="387"/>
      <c r="N321" s="382"/>
      <c r="O321" s="384"/>
      <c r="P321" s="184"/>
    </row>
    <row r="322" spans="1:16" ht="13.2" hidden="1" x14ac:dyDescent="0.25">
      <c r="A322" s="381" t="str">
        <f t="shared" si="11"/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10"/>
        <v/>
      </c>
      <c r="K322" s="387"/>
      <c r="L322" s="388"/>
      <c r="M322" s="387"/>
      <c r="N322" s="382"/>
      <c r="O322" s="384"/>
      <c r="P322" s="184"/>
    </row>
    <row r="323" spans="1:16" ht="13.2" hidden="1" x14ac:dyDescent="0.25">
      <c r="A323" s="381" t="str">
        <f t="shared" si="11"/>
        <v/>
      </c>
      <c r="B323" s="382"/>
      <c r="C323" s="383"/>
      <c r="D323" s="384"/>
      <c r="E323" s="184"/>
      <c r="F323" s="385"/>
      <c r="G323" s="392"/>
      <c r="H323" s="384"/>
      <c r="I323" s="392"/>
      <c r="J323" s="386" t="str">
        <f t="shared" si="10"/>
        <v/>
      </c>
      <c r="K323" s="387"/>
      <c r="L323" s="388"/>
      <c r="M323" s="387"/>
      <c r="N323" s="382"/>
      <c r="O323" s="384"/>
      <c r="P323" s="392"/>
    </row>
    <row r="324" spans="1:16" ht="13.2" hidden="1" x14ac:dyDescent="0.25">
      <c r="A324" s="381" t="str">
        <f t="shared" si="11"/>
        <v/>
      </c>
      <c r="B324" s="382"/>
      <c r="C324" s="383"/>
      <c r="D324" s="384"/>
      <c r="E324" s="184"/>
      <c r="F324" s="385"/>
      <c r="G324" s="392"/>
      <c r="H324" s="384"/>
      <c r="I324" s="392"/>
      <c r="J324" s="386" t="str">
        <f t="shared" ref="J324:J387" si="12">IF(O324="","",IF(LEN(O324)&gt;14,O324,"CPF Protegido - LGPD"))</f>
        <v/>
      </c>
      <c r="K324" s="387"/>
      <c r="L324" s="388"/>
      <c r="M324" s="387"/>
      <c r="N324" s="382"/>
      <c r="O324" s="384"/>
      <c r="P324" s="392"/>
    </row>
    <row r="325" spans="1:16" ht="13.2" hidden="1" x14ac:dyDescent="0.25">
      <c r="A325" s="381" t="str">
        <f t="shared" si="11"/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12"/>
        <v/>
      </c>
      <c r="K325" s="387"/>
      <c r="L325" s="388"/>
      <c r="M325" s="387"/>
      <c r="N325" s="382"/>
      <c r="O325" s="384"/>
      <c r="P325" s="184"/>
    </row>
    <row r="326" spans="1:16" ht="13.2" hidden="1" x14ac:dyDescent="0.25">
      <c r="A326" s="381" t="str">
        <f t="shared" si="11"/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12"/>
        <v/>
      </c>
      <c r="K326" s="387"/>
      <c r="L326" s="388"/>
      <c r="M326" s="387"/>
      <c r="N326" s="382"/>
      <c r="O326" s="384"/>
      <c r="P326" s="184"/>
    </row>
    <row r="327" spans="1:16" ht="13.2" hidden="1" x14ac:dyDescent="0.25">
      <c r="A327" s="381" t="str">
        <f t="shared" si="11"/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12"/>
        <v/>
      </c>
      <c r="K327" s="387"/>
      <c r="L327" s="388"/>
      <c r="M327" s="387"/>
      <c r="N327" s="382"/>
      <c r="O327" s="384"/>
      <c r="P327" s="184"/>
    </row>
    <row r="328" spans="1:16" ht="13.2" hidden="1" x14ac:dyDescent="0.25">
      <c r="A328" s="381" t="str">
        <f t="shared" si="11"/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12"/>
        <v/>
      </c>
      <c r="K328" s="387"/>
      <c r="L328" s="388"/>
      <c r="M328" s="387"/>
      <c r="N328" s="382"/>
      <c r="O328" s="384"/>
      <c r="P328" s="184"/>
    </row>
    <row r="329" spans="1:16" ht="13.2" hidden="1" x14ac:dyDescent="0.25">
      <c r="A329" s="381" t="str">
        <f t="shared" si="11"/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si="12"/>
        <v/>
      </c>
      <c r="K329" s="387"/>
      <c r="L329" s="388"/>
      <c r="M329" s="387"/>
      <c r="N329" s="382"/>
      <c r="O329" s="384"/>
      <c r="P329" s="184"/>
    </row>
    <row r="330" spans="1:16" ht="13.2" hidden="1" x14ac:dyDescent="0.25">
      <c r="A330" s="381" t="str">
        <f t="shared" si="11"/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12"/>
        <v/>
      </c>
      <c r="K330" s="387"/>
      <c r="L330" s="388"/>
      <c r="M330" s="387"/>
      <c r="N330" s="382"/>
      <c r="O330" s="384"/>
      <c r="P330" s="184"/>
    </row>
    <row r="331" spans="1:16" ht="13.2" hidden="1" x14ac:dyDescent="0.25">
      <c r="A331" s="381" t="str">
        <f t="shared" si="11"/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12"/>
        <v/>
      </c>
      <c r="K331" s="387"/>
      <c r="L331" s="388"/>
      <c r="M331" s="387"/>
      <c r="N331" s="382"/>
      <c r="O331" s="384"/>
      <c r="P331" s="184"/>
    </row>
    <row r="332" spans="1:16" ht="13.2" hidden="1" x14ac:dyDescent="0.25">
      <c r="A332" s="381" t="str">
        <f t="shared" si="11"/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12"/>
        <v/>
      </c>
      <c r="K332" s="387"/>
      <c r="L332" s="388"/>
      <c r="M332" s="387"/>
      <c r="N332" s="382"/>
      <c r="O332" s="384"/>
      <c r="P332" s="184"/>
    </row>
    <row r="333" spans="1:16" ht="13.2" hidden="1" x14ac:dyDescent="0.25">
      <c r="A333" s="381" t="str">
        <f t="shared" si="11"/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12"/>
        <v/>
      </c>
      <c r="K333" s="387"/>
      <c r="L333" s="388"/>
      <c r="M333" s="387"/>
      <c r="N333" s="382"/>
      <c r="O333" s="384"/>
      <c r="P333" s="184"/>
    </row>
    <row r="334" spans="1:16" ht="13.2" hidden="1" x14ac:dyDescent="0.25">
      <c r="A334" s="381" t="str">
        <f t="shared" si="11"/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12"/>
        <v/>
      </c>
      <c r="K334" s="387"/>
      <c r="L334" s="388"/>
      <c r="M334" s="387"/>
      <c r="N334" s="382"/>
      <c r="O334" s="384"/>
      <c r="P334" s="184"/>
    </row>
    <row r="335" spans="1:16" ht="13.2" hidden="1" x14ac:dyDescent="0.25">
      <c r="A335" s="381" t="str">
        <f t="shared" si="11"/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12"/>
        <v/>
      </c>
      <c r="K335" s="387"/>
      <c r="L335" s="388"/>
      <c r="M335" s="387"/>
      <c r="N335" s="382"/>
      <c r="O335" s="384"/>
      <c r="P335" s="184"/>
    </row>
    <row r="336" spans="1:16" ht="13.2" hidden="1" x14ac:dyDescent="0.25">
      <c r="A336" s="381" t="str">
        <f t="shared" si="11"/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12"/>
        <v/>
      </c>
      <c r="K336" s="387"/>
      <c r="L336" s="388"/>
      <c r="M336" s="387"/>
      <c r="N336" s="382"/>
      <c r="O336" s="384"/>
      <c r="P336" s="184"/>
    </row>
    <row r="337" spans="1:16" ht="13.2" hidden="1" x14ac:dyDescent="0.25">
      <c r="A337" s="381" t="str">
        <f t="shared" si="11"/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12"/>
        <v/>
      </c>
      <c r="K337" s="387"/>
      <c r="L337" s="388"/>
      <c r="M337" s="387"/>
      <c r="N337" s="382"/>
      <c r="O337" s="384"/>
      <c r="P337" s="184"/>
    </row>
    <row r="338" spans="1:16" ht="13.2" hidden="1" x14ac:dyDescent="0.25">
      <c r="A338" s="381" t="str">
        <f t="shared" si="11"/>
        <v/>
      </c>
      <c r="B338" s="382"/>
      <c r="C338" s="383"/>
      <c r="D338" s="384"/>
      <c r="E338" s="184"/>
      <c r="F338" s="385"/>
      <c r="G338" s="384"/>
      <c r="H338" s="384"/>
      <c r="I338" s="184"/>
      <c r="J338" s="386" t="str">
        <f t="shared" si="12"/>
        <v/>
      </c>
      <c r="K338" s="387"/>
      <c r="L338" s="388"/>
      <c r="M338" s="387"/>
      <c r="N338" s="382"/>
      <c r="O338" s="384"/>
      <c r="P338" s="184"/>
    </row>
    <row r="339" spans="1:16" ht="13.2" hidden="1" x14ac:dyDescent="0.25">
      <c r="A339" s="381" t="str">
        <f t="shared" si="11"/>
        <v/>
      </c>
      <c r="B339" s="382"/>
      <c r="C339" s="383"/>
      <c r="D339" s="384"/>
      <c r="E339" s="184"/>
      <c r="F339" s="385"/>
      <c r="G339" s="384"/>
      <c r="H339" s="384"/>
      <c r="I339" s="184"/>
      <c r="J339" s="386" t="str">
        <f t="shared" si="12"/>
        <v/>
      </c>
      <c r="K339" s="387"/>
      <c r="L339" s="388"/>
      <c r="M339" s="387"/>
      <c r="N339" s="382"/>
      <c r="O339" s="384"/>
      <c r="P339" s="184"/>
    </row>
    <row r="340" spans="1:16" ht="13.2" hidden="1" x14ac:dyDescent="0.25">
      <c r="A340" s="381" t="str">
        <f t="shared" si="11"/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12"/>
        <v/>
      </c>
      <c r="K340" s="387"/>
      <c r="L340" s="388"/>
      <c r="M340" s="387"/>
      <c r="N340" s="382"/>
      <c r="O340" s="384"/>
      <c r="P340" s="184"/>
    </row>
    <row r="341" spans="1:16" ht="13.2" hidden="1" x14ac:dyDescent="0.25">
      <c r="A341" s="381" t="str">
        <f t="shared" si="11"/>
        <v/>
      </c>
      <c r="B341" s="382"/>
      <c r="C341" s="383"/>
      <c r="D341" s="384"/>
      <c r="E341" s="184"/>
      <c r="F341" s="385"/>
      <c r="G341" s="384"/>
      <c r="H341" s="384"/>
      <c r="I341" s="184"/>
      <c r="J341" s="386" t="str">
        <f t="shared" si="12"/>
        <v/>
      </c>
      <c r="K341" s="387"/>
      <c r="L341" s="388"/>
      <c r="M341" s="387"/>
      <c r="N341" s="382"/>
      <c r="O341" s="384"/>
      <c r="P341" s="184"/>
    </row>
    <row r="342" spans="1:16" ht="13.2" hidden="1" x14ac:dyDescent="0.25">
      <c r="A342" s="381" t="str">
        <f t="shared" si="11"/>
        <v/>
      </c>
      <c r="B342" s="382"/>
      <c r="C342" s="383"/>
      <c r="D342" s="384"/>
      <c r="E342" s="184"/>
      <c r="F342" s="385"/>
      <c r="G342" s="184"/>
      <c r="H342" s="384"/>
      <c r="I342" s="184"/>
      <c r="J342" s="386" t="str">
        <f t="shared" si="12"/>
        <v/>
      </c>
      <c r="K342" s="387"/>
      <c r="L342" s="388"/>
      <c r="M342" s="387"/>
      <c r="N342" s="382"/>
      <c r="O342" s="384"/>
      <c r="P342" s="184"/>
    </row>
    <row r="343" spans="1:16" ht="13.2" hidden="1" x14ac:dyDescent="0.25">
      <c r="A343" s="381" t="str">
        <f t="shared" si="11"/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12"/>
        <v/>
      </c>
      <c r="K343" s="387"/>
      <c r="L343" s="388"/>
      <c r="M343" s="387"/>
      <c r="N343" s="382"/>
      <c r="O343" s="384"/>
      <c r="P343" s="184"/>
    </row>
    <row r="344" spans="1:16" ht="13.2" hidden="1" x14ac:dyDescent="0.25">
      <c r="A344" s="381" t="str">
        <f t="shared" si="11"/>
        <v/>
      </c>
      <c r="B344" s="382"/>
      <c r="C344" s="383"/>
      <c r="D344" s="384"/>
      <c r="E344" s="184"/>
      <c r="F344" s="385"/>
      <c r="G344" s="184"/>
      <c r="H344" s="384"/>
      <c r="I344" s="184"/>
      <c r="J344" s="386" t="str">
        <f t="shared" si="12"/>
        <v/>
      </c>
      <c r="K344" s="387"/>
      <c r="L344" s="388"/>
      <c r="M344" s="387"/>
      <c r="N344" s="382"/>
      <c r="O344" s="384"/>
      <c r="P344" s="184"/>
    </row>
    <row r="345" spans="1:16" ht="13.2" hidden="1" x14ac:dyDescent="0.25">
      <c r="A345" s="381" t="str">
        <f t="shared" si="11"/>
        <v/>
      </c>
      <c r="B345" s="382"/>
      <c r="C345" s="383"/>
      <c r="D345" s="384"/>
      <c r="E345" s="184"/>
      <c r="F345" s="385"/>
      <c r="G345" s="384"/>
      <c r="H345" s="384"/>
      <c r="I345" s="184"/>
      <c r="J345" s="386" t="str">
        <f t="shared" si="12"/>
        <v/>
      </c>
      <c r="K345" s="387"/>
      <c r="L345" s="388"/>
      <c r="M345" s="387"/>
      <c r="N345" s="382"/>
      <c r="O345" s="384"/>
      <c r="P345" s="184"/>
    </row>
    <row r="346" spans="1:16" ht="13.2" hidden="1" x14ac:dyDescent="0.25">
      <c r="A346" s="381" t="str">
        <f t="shared" si="11"/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12"/>
        <v/>
      </c>
      <c r="K346" s="387"/>
      <c r="L346" s="388"/>
      <c r="M346" s="387"/>
      <c r="N346" s="382"/>
      <c r="O346" s="384"/>
      <c r="P346" s="184"/>
    </row>
    <row r="347" spans="1:16" ht="13.2" hidden="1" x14ac:dyDescent="0.25">
      <c r="A347" s="381" t="str">
        <f t="shared" si="11"/>
        <v/>
      </c>
      <c r="B347" s="382"/>
      <c r="C347" s="383"/>
      <c r="D347" s="384"/>
      <c r="E347" s="184"/>
      <c r="F347" s="385"/>
      <c r="G347" s="184"/>
      <c r="H347" s="384"/>
      <c r="I347" s="184"/>
      <c r="J347" s="386" t="str">
        <f t="shared" si="12"/>
        <v/>
      </c>
      <c r="K347" s="387"/>
      <c r="L347" s="388"/>
      <c r="M347" s="387"/>
      <c r="N347" s="382"/>
      <c r="O347" s="384"/>
      <c r="P347" s="184"/>
    </row>
    <row r="348" spans="1:16" ht="13.2" hidden="1" x14ac:dyDescent="0.25">
      <c r="A348" s="381" t="str">
        <f t="shared" si="11"/>
        <v/>
      </c>
      <c r="B348" s="382"/>
      <c r="C348" s="383"/>
      <c r="D348" s="384"/>
      <c r="E348" s="184"/>
      <c r="F348" s="385"/>
      <c r="G348" s="184"/>
      <c r="H348" s="384"/>
      <c r="I348" s="184"/>
      <c r="J348" s="386" t="str">
        <f t="shared" si="12"/>
        <v/>
      </c>
      <c r="K348" s="387"/>
      <c r="L348" s="388"/>
      <c r="M348" s="387"/>
      <c r="N348" s="382"/>
      <c r="O348" s="384"/>
      <c r="P348" s="184"/>
    </row>
    <row r="349" spans="1:16" ht="13.2" hidden="1" x14ac:dyDescent="0.25">
      <c r="A349" s="381" t="str">
        <f t="shared" si="11"/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12"/>
        <v/>
      </c>
      <c r="K349" s="387"/>
      <c r="L349" s="388"/>
      <c r="M349" s="387"/>
      <c r="N349" s="382"/>
      <c r="O349" s="384"/>
      <c r="P349" s="184"/>
    </row>
    <row r="350" spans="1:16" ht="13.2" hidden="1" x14ac:dyDescent="0.25">
      <c r="A350" s="381" t="str">
        <f t="shared" si="11"/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12"/>
        <v/>
      </c>
      <c r="K350" s="387"/>
      <c r="L350" s="388"/>
      <c r="M350" s="387"/>
      <c r="N350" s="382"/>
      <c r="O350" s="384"/>
      <c r="P350" s="184"/>
    </row>
    <row r="351" spans="1:16" ht="13.2" hidden="1" x14ac:dyDescent="0.25">
      <c r="A351" s="381" t="str">
        <f t="shared" si="11"/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12"/>
        <v/>
      </c>
      <c r="K351" s="387"/>
      <c r="L351" s="388"/>
      <c r="M351" s="387"/>
      <c r="N351" s="382"/>
      <c r="O351" s="384"/>
      <c r="P351" s="184"/>
    </row>
    <row r="352" spans="1:16" ht="13.2" hidden="1" x14ac:dyDescent="0.25">
      <c r="A352" s="381" t="str">
        <f t="shared" si="11"/>
        <v/>
      </c>
      <c r="B352" s="382"/>
      <c r="C352" s="383"/>
      <c r="D352" s="384"/>
      <c r="E352" s="184"/>
      <c r="F352" s="385"/>
      <c r="G352" s="384"/>
      <c r="H352" s="384"/>
      <c r="I352" s="184"/>
      <c r="J352" s="386" t="str">
        <f t="shared" si="12"/>
        <v/>
      </c>
      <c r="K352" s="387"/>
      <c r="L352" s="388"/>
      <c r="M352" s="387"/>
      <c r="N352" s="382"/>
      <c r="O352" s="384"/>
      <c r="P352" s="184"/>
    </row>
    <row r="353" spans="1:16" ht="13.2" hidden="1" x14ac:dyDescent="0.25">
      <c r="A353" s="381" t="str">
        <f t="shared" si="11"/>
        <v/>
      </c>
      <c r="B353" s="382"/>
      <c r="C353" s="383"/>
      <c r="D353" s="384"/>
      <c r="E353" s="184"/>
      <c r="F353" s="385"/>
      <c r="G353" s="384"/>
      <c r="H353" s="384"/>
      <c r="I353" s="184"/>
      <c r="J353" s="386" t="str">
        <f t="shared" si="12"/>
        <v/>
      </c>
      <c r="K353" s="387"/>
      <c r="L353" s="388"/>
      <c r="M353" s="387"/>
      <c r="N353" s="382"/>
      <c r="O353" s="384"/>
      <c r="P353" s="184"/>
    </row>
    <row r="354" spans="1:16" ht="13.2" hidden="1" x14ac:dyDescent="0.25">
      <c r="A354" s="381" t="str">
        <f t="shared" si="11"/>
        <v/>
      </c>
      <c r="B354" s="382"/>
      <c r="C354" s="383"/>
      <c r="D354" s="384"/>
      <c r="E354" s="184"/>
      <c r="F354" s="385"/>
      <c r="G354" s="384"/>
      <c r="H354" s="384"/>
      <c r="I354" s="184"/>
      <c r="J354" s="386" t="str">
        <f t="shared" si="12"/>
        <v/>
      </c>
      <c r="K354" s="387"/>
      <c r="L354" s="388"/>
      <c r="M354" s="387"/>
      <c r="N354" s="382"/>
      <c r="O354" s="384"/>
      <c r="P354" s="184"/>
    </row>
    <row r="355" spans="1:16" ht="13.2" hidden="1" x14ac:dyDescent="0.25">
      <c r="A355" s="381" t="str">
        <f t="shared" si="11"/>
        <v/>
      </c>
      <c r="B355" s="382"/>
      <c r="C355" s="383"/>
      <c r="D355" s="384"/>
      <c r="E355" s="184"/>
      <c r="F355" s="385"/>
      <c r="G355" s="184"/>
      <c r="H355" s="384"/>
      <c r="I355" s="184"/>
      <c r="J355" s="386" t="str">
        <f t="shared" si="12"/>
        <v/>
      </c>
      <c r="K355" s="387"/>
      <c r="L355" s="388"/>
      <c r="M355" s="387"/>
      <c r="N355" s="382"/>
      <c r="O355" s="384"/>
      <c r="P355" s="184"/>
    </row>
    <row r="356" spans="1:16" ht="13.2" hidden="1" x14ac:dyDescent="0.25">
      <c r="A356" s="381" t="str">
        <f t="shared" si="11"/>
        <v/>
      </c>
      <c r="B356" s="382"/>
      <c r="C356" s="383"/>
      <c r="D356" s="384"/>
      <c r="E356" s="184"/>
      <c r="F356" s="385"/>
      <c r="G356" s="184"/>
      <c r="H356" s="384"/>
      <c r="I356" s="184"/>
      <c r="J356" s="386" t="str">
        <f t="shared" si="12"/>
        <v/>
      </c>
      <c r="K356" s="387"/>
      <c r="L356" s="388"/>
      <c r="M356" s="387"/>
      <c r="N356" s="382"/>
      <c r="O356" s="384"/>
      <c r="P356" s="184"/>
    </row>
    <row r="357" spans="1:16" ht="13.2" hidden="1" x14ac:dyDescent="0.25">
      <c r="A357" s="381" t="str">
        <f t="shared" si="11"/>
        <v/>
      </c>
      <c r="B357" s="382"/>
      <c r="C357" s="383"/>
      <c r="D357" s="384"/>
      <c r="E357" s="184"/>
      <c r="F357" s="385"/>
      <c r="G357" s="184"/>
      <c r="H357" s="384"/>
      <c r="I357" s="184"/>
      <c r="J357" s="386" t="str">
        <f t="shared" si="12"/>
        <v/>
      </c>
      <c r="K357" s="387"/>
      <c r="L357" s="388"/>
      <c r="M357" s="387"/>
      <c r="N357" s="382"/>
      <c r="O357" s="384"/>
      <c r="P357" s="184"/>
    </row>
    <row r="358" spans="1:16" ht="13.2" hidden="1" x14ac:dyDescent="0.25">
      <c r="A358" s="381" t="str">
        <f t="shared" si="11"/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12"/>
        <v/>
      </c>
      <c r="K358" s="387"/>
      <c r="L358" s="388"/>
      <c r="M358" s="387"/>
      <c r="N358" s="382"/>
      <c r="O358" s="384"/>
      <c r="P358" s="184"/>
    </row>
    <row r="359" spans="1:16" ht="13.2" hidden="1" x14ac:dyDescent="0.25">
      <c r="A359" s="381" t="str">
        <f t="shared" ref="A359:A422" si="13">IF(B359="","",ROW()-ROW($A$3))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12"/>
        <v/>
      </c>
      <c r="K359" s="387"/>
      <c r="L359" s="388"/>
      <c r="M359" s="387"/>
      <c r="N359" s="382"/>
      <c r="O359" s="384"/>
      <c r="P359" s="184"/>
    </row>
    <row r="360" spans="1:16" ht="13.2" hidden="1" x14ac:dyDescent="0.25">
      <c r="A360" s="381" t="str">
        <f t="shared" si="13"/>
        <v/>
      </c>
      <c r="B360" s="382"/>
      <c r="C360" s="383"/>
      <c r="D360" s="384"/>
      <c r="E360" s="184"/>
      <c r="F360" s="385"/>
      <c r="G360" s="384"/>
      <c r="H360" s="384"/>
      <c r="I360" s="184"/>
      <c r="J360" s="386" t="str">
        <f t="shared" si="12"/>
        <v/>
      </c>
      <c r="K360" s="387"/>
      <c r="L360" s="388"/>
      <c r="M360" s="387"/>
      <c r="N360" s="382"/>
      <c r="O360" s="384"/>
      <c r="P360" s="184"/>
    </row>
    <row r="361" spans="1:16" ht="13.2" hidden="1" x14ac:dyDescent="0.25">
      <c r="A361" s="381" t="str">
        <f t="shared" si="13"/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12"/>
        <v/>
      </c>
      <c r="K361" s="387"/>
      <c r="L361" s="388"/>
      <c r="M361" s="387"/>
      <c r="N361" s="382"/>
      <c r="O361" s="384"/>
      <c r="P361" s="184"/>
    </row>
    <row r="362" spans="1:16" ht="13.2" hidden="1" x14ac:dyDescent="0.25">
      <c r="A362" s="381" t="str">
        <f t="shared" si="13"/>
        <v/>
      </c>
      <c r="B362" s="382"/>
      <c r="C362" s="383"/>
      <c r="D362" s="384"/>
      <c r="E362" s="184"/>
      <c r="F362" s="385"/>
      <c r="G362" s="384"/>
      <c r="H362" s="384"/>
      <c r="I362" s="184"/>
      <c r="J362" s="386" t="str">
        <f t="shared" si="12"/>
        <v/>
      </c>
      <c r="K362" s="387"/>
      <c r="L362" s="388"/>
      <c r="M362" s="387"/>
      <c r="N362" s="382"/>
      <c r="O362" s="384"/>
      <c r="P362" s="184"/>
    </row>
    <row r="363" spans="1:16" ht="13.2" hidden="1" x14ac:dyDescent="0.25">
      <c r="A363" s="381" t="str">
        <f t="shared" si="13"/>
        <v/>
      </c>
      <c r="B363" s="382"/>
      <c r="C363" s="383"/>
      <c r="D363" s="384"/>
      <c r="E363" s="184"/>
      <c r="F363" s="385"/>
      <c r="G363" s="384"/>
      <c r="H363" s="384"/>
      <c r="I363" s="184"/>
      <c r="J363" s="386" t="str">
        <f t="shared" si="12"/>
        <v/>
      </c>
      <c r="K363" s="387"/>
      <c r="L363" s="388"/>
      <c r="M363" s="387"/>
      <c r="N363" s="382"/>
      <c r="O363" s="384"/>
      <c r="P363" s="184"/>
    </row>
    <row r="364" spans="1:16" ht="13.2" hidden="1" x14ac:dyDescent="0.25">
      <c r="A364" s="381" t="str">
        <f t="shared" si="13"/>
        <v/>
      </c>
      <c r="B364" s="382"/>
      <c r="C364" s="383"/>
      <c r="D364" s="384"/>
      <c r="E364" s="184"/>
      <c r="F364" s="385"/>
      <c r="G364" s="384"/>
      <c r="H364" s="384"/>
      <c r="I364" s="184"/>
      <c r="J364" s="386" t="str">
        <f t="shared" si="12"/>
        <v/>
      </c>
      <c r="K364" s="387"/>
      <c r="L364" s="388"/>
      <c r="M364" s="387"/>
      <c r="N364" s="382"/>
      <c r="O364" s="384"/>
      <c r="P364" s="184"/>
    </row>
    <row r="365" spans="1:16" ht="13.2" hidden="1" x14ac:dyDescent="0.25">
      <c r="A365" s="381" t="str">
        <f t="shared" si="13"/>
        <v/>
      </c>
      <c r="B365" s="382"/>
      <c r="C365" s="383"/>
      <c r="D365" s="384"/>
      <c r="E365" s="184"/>
      <c r="F365" s="385"/>
      <c r="G365" s="384"/>
      <c r="H365" s="384"/>
      <c r="I365" s="184"/>
      <c r="J365" s="386" t="str">
        <f t="shared" si="12"/>
        <v/>
      </c>
      <c r="K365" s="387"/>
      <c r="L365" s="388"/>
      <c r="M365" s="387"/>
      <c r="N365" s="382"/>
      <c r="O365" s="384"/>
      <c r="P365" s="184"/>
    </row>
    <row r="366" spans="1:16" ht="13.2" hidden="1" x14ac:dyDescent="0.25">
      <c r="A366" s="381" t="str">
        <f t="shared" si="13"/>
        <v/>
      </c>
      <c r="B366" s="389"/>
      <c r="C366" s="390"/>
      <c r="D366" s="393"/>
      <c r="E366" s="184"/>
      <c r="F366" s="391"/>
      <c r="G366" s="384"/>
      <c r="H366" s="384"/>
      <c r="I366" s="184"/>
      <c r="J366" s="386" t="str">
        <f t="shared" si="12"/>
        <v/>
      </c>
      <c r="K366" s="387"/>
      <c r="L366" s="388"/>
      <c r="M366" s="387"/>
      <c r="N366" s="382"/>
      <c r="O366" s="384"/>
      <c r="P366" s="184"/>
    </row>
    <row r="367" spans="1:16" ht="13.2" hidden="1" x14ac:dyDescent="0.25">
      <c r="A367" s="381" t="str">
        <f t="shared" si="13"/>
        <v/>
      </c>
      <c r="B367" s="389"/>
      <c r="C367" s="390"/>
      <c r="D367" s="393"/>
      <c r="E367" s="184"/>
      <c r="F367" s="391"/>
      <c r="G367" s="384"/>
      <c r="H367" s="384"/>
      <c r="I367" s="184"/>
      <c r="J367" s="386" t="str">
        <f t="shared" si="12"/>
        <v/>
      </c>
      <c r="K367" s="387"/>
      <c r="L367" s="388"/>
      <c r="M367" s="387"/>
      <c r="N367" s="382"/>
      <c r="O367" s="384"/>
      <c r="P367" s="184"/>
    </row>
    <row r="368" spans="1:16" ht="13.2" hidden="1" x14ac:dyDescent="0.25">
      <c r="A368" s="381" t="str">
        <f t="shared" si="13"/>
        <v/>
      </c>
      <c r="B368" s="389"/>
      <c r="C368" s="390"/>
      <c r="D368" s="393"/>
      <c r="E368" s="184"/>
      <c r="F368" s="391"/>
      <c r="G368" s="384"/>
      <c r="H368" s="384"/>
      <c r="I368" s="184"/>
      <c r="J368" s="386" t="str">
        <f t="shared" si="12"/>
        <v/>
      </c>
      <c r="K368" s="387"/>
      <c r="L368" s="388"/>
      <c r="M368" s="387"/>
      <c r="N368" s="382"/>
      <c r="O368" s="384"/>
      <c r="P368" s="184"/>
    </row>
    <row r="369" spans="1:16" ht="13.2" hidden="1" x14ac:dyDescent="0.25">
      <c r="A369" s="381" t="str">
        <f t="shared" si="13"/>
        <v/>
      </c>
      <c r="B369" s="382"/>
      <c r="C369" s="383"/>
      <c r="D369" s="384"/>
      <c r="E369" s="184"/>
      <c r="F369" s="385"/>
      <c r="G369" s="184"/>
      <c r="H369" s="384"/>
      <c r="I369" s="184"/>
      <c r="J369" s="386" t="str">
        <f t="shared" si="12"/>
        <v/>
      </c>
      <c r="K369" s="387"/>
      <c r="L369" s="388"/>
      <c r="M369" s="387"/>
      <c r="N369" s="382"/>
      <c r="O369" s="384"/>
      <c r="P369" s="184"/>
    </row>
    <row r="370" spans="1:16" ht="13.2" hidden="1" x14ac:dyDescent="0.25">
      <c r="A370" s="381" t="str">
        <f t="shared" si="13"/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12"/>
        <v/>
      </c>
      <c r="K370" s="387"/>
      <c r="L370" s="388"/>
      <c r="M370" s="387"/>
      <c r="N370" s="382"/>
      <c r="O370" s="384"/>
      <c r="P370" s="184"/>
    </row>
    <row r="371" spans="1:16" ht="13.2" hidden="1" x14ac:dyDescent="0.25">
      <c r="A371" s="381" t="str">
        <f t="shared" si="13"/>
        <v/>
      </c>
      <c r="B371" s="382"/>
      <c r="C371" s="383"/>
      <c r="D371" s="384"/>
      <c r="E371" s="184"/>
      <c r="F371" s="385"/>
      <c r="G371" s="384"/>
      <c r="H371" s="384"/>
      <c r="I371" s="184"/>
      <c r="J371" s="386" t="str">
        <f t="shared" si="12"/>
        <v/>
      </c>
      <c r="K371" s="387"/>
      <c r="L371" s="388"/>
      <c r="M371" s="387"/>
      <c r="N371" s="382"/>
      <c r="O371" s="384"/>
      <c r="P371" s="184"/>
    </row>
    <row r="372" spans="1:16" ht="13.2" hidden="1" x14ac:dyDescent="0.25">
      <c r="A372" s="381" t="str">
        <f t="shared" si="13"/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12"/>
        <v/>
      </c>
      <c r="K372" s="387"/>
      <c r="L372" s="388"/>
      <c r="M372" s="387"/>
      <c r="N372" s="382"/>
      <c r="O372" s="384"/>
      <c r="P372" s="184"/>
    </row>
    <row r="373" spans="1:16" ht="13.2" hidden="1" x14ac:dyDescent="0.25">
      <c r="A373" s="381" t="str">
        <f t="shared" si="13"/>
        <v/>
      </c>
      <c r="B373" s="382"/>
      <c r="C373" s="383"/>
      <c r="D373" s="384"/>
      <c r="E373" s="184"/>
      <c r="F373" s="385"/>
      <c r="G373" s="384"/>
      <c r="H373" s="384"/>
      <c r="I373" s="184"/>
      <c r="J373" s="386" t="str">
        <f t="shared" si="12"/>
        <v/>
      </c>
      <c r="K373" s="387"/>
      <c r="L373" s="388"/>
      <c r="M373" s="387"/>
      <c r="N373" s="382"/>
      <c r="O373" s="384"/>
      <c r="P373" s="184"/>
    </row>
    <row r="374" spans="1:16" ht="13.2" hidden="1" x14ac:dyDescent="0.25">
      <c r="A374" s="381" t="str">
        <f t="shared" si="13"/>
        <v/>
      </c>
      <c r="B374" s="389"/>
      <c r="C374" s="390"/>
      <c r="D374" s="393"/>
      <c r="E374" s="184"/>
      <c r="F374" s="391"/>
      <c r="G374" s="393"/>
      <c r="H374" s="393"/>
      <c r="I374" s="392"/>
      <c r="J374" s="386" t="str">
        <f t="shared" si="12"/>
        <v/>
      </c>
      <c r="K374" s="387"/>
      <c r="L374" s="388"/>
      <c r="M374" s="387"/>
      <c r="N374" s="382"/>
      <c r="O374" s="384"/>
      <c r="P374" s="392"/>
    </row>
    <row r="375" spans="1:16" ht="13.2" hidden="1" x14ac:dyDescent="0.25">
      <c r="A375" s="381" t="str">
        <f t="shared" si="13"/>
        <v/>
      </c>
      <c r="B375" s="382"/>
      <c r="C375" s="383"/>
      <c r="D375" s="384"/>
      <c r="E375" s="184"/>
      <c r="F375" s="385"/>
      <c r="G375" s="384"/>
      <c r="H375" s="384"/>
      <c r="I375" s="184"/>
      <c r="J375" s="386" t="str">
        <f t="shared" si="12"/>
        <v/>
      </c>
      <c r="K375" s="387"/>
      <c r="L375" s="388"/>
      <c r="M375" s="387"/>
      <c r="N375" s="382"/>
      <c r="O375" s="384"/>
      <c r="P375" s="184"/>
    </row>
    <row r="376" spans="1:16" ht="13.2" hidden="1" x14ac:dyDescent="0.25">
      <c r="A376" s="381" t="str">
        <f t="shared" si="13"/>
        <v/>
      </c>
      <c r="B376" s="389"/>
      <c r="C376" s="390"/>
      <c r="D376" s="393"/>
      <c r="E376" s="184"/>
      <c r="F376" s="391"/>
      <c r="G376" s="393"/>
      <c r="H376" s="393"/>
      <c r="I376" s="392"/>
      <c r="J376" s="386" t="str">
        <f t="shared" si="12"/>
        <v/>
      </c>
      <c r="K376" s="387"/>
      <c r="L376" s="388"/>
      <c r="M376" s="387"/>
      <c r="N376" s="382"/>
      <c r="O376" s="384"/>
      <c r="P376" s="392"/>
    </row>
    <row r="377" spans="1:16" ht="13.2" hidden="1" x14ac:dyDescent="0.25">
      <c r="A377" s="381" t="str">
        <f t="shared" si="13"/>
        <v/>
      </c>
      <c r="B377" s="389"/>
      <c r="C377" s="390"/>
      <c r="D377" s="393"/>
      <c r="E377" s="184"/>
      <c r="F377" s="391"/>
      <c r="G377" s="393"/>
      <c r="H377" s="393"/>
      <c r="I377" s="392"/>
      <c r="J377" s="386" t="str">
        <f t="shared" si="12"/>
        <v/>
      </c>
      <c r="K377" s="387"/>
      <c r="L377" s="388"/>
      <c r="M377" s="387"/>
      <c r="N377" s="382"/>
      <c r="O377" s="384"/>
      <c r="P377" s="392"/>
    </row>
    <row r="378" spans="1:16" ht="13.2" hidden="1" x14ac:dyDescent="0.25">
      <c r="A378" s="381" t="str">
        <f t="shared" si="13"/>
        <v/>
      </c>
      <c r="B378" s="389"/>
      <c r="C378" s="390"/>
      <c r="D378" s="393"/>
      <c r="E378" s="184"/>
      <c r="F378" s="391"/>
      <c r="G378" s="393"/>
      <c r="H378" s="393"/>
      <c r="I378" s="392"/>
      <c r="J378" s="386" t="str">
        <f t="shared" si="12"/>
        <v/>
      </c>
      <c r="K378" s="387"/>
      <c r="L378" s="388"/>
      <c r="M378" s="387"/>
      <c r="N378" s="382"/>
      <c r="O378" s="384"/>
      <c r="P378" s="392"/>
    </row>
    <row r="379" spans="1:16" ht="13.2" hidden="1" x14ac:dyDescent="0.25">
      <c r="A379" s="381" t="str">
        <f t="shared" si="13"/>
        <v/>
      </c>
      <c r="B379" s="389"/>
      <c r="C379" s="390"/>
      <c r="D379" s="393"/>
      <c r="E379" s="184"/>
      <c r="F379" s="391"/>
      <c r="G379" s="393"/>
      <c r="H379" s="393"/>
      <c r="I379" s="392"/>
      <c r="J379" s="386" t="str">
        <f t="shared" si="12"/>
        <v/>
      </c>
      <c r="K379" s="387"/>
      <c r="L379" s="388"/>
      <c r="M379" s="387"/>
      <c r="N379" s="382"/>
      <c r="O379" s="384"/>
      <c r="P379" s="392"/>
    </row>
    <row r="380" spans="1:16" ht="13.2" hidden="1" x14ac:dyDescent="0.25">
      <c r="A380" s="381" t="str">
        <f t="shared" si="13"/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12"/>
        <v/>
      </c>
      <c r="K380" s="387"/>
      <c r="L380" s="388"/>
      <c r="M380" s="387"/>
      <c r="N380" s="382"/>
      <c r="O380" s="384"/>
      <c r="P380" s="184"/>
    </row>
    <row r="381" spans="1:16" ht="13.2" hidden="1" x14ac:dyDescent="0.25">
      <c r="A381" s="381" t="str">
        <f t="shared" si="13"/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12"/>
        <v/>
      </c>
      <c r="K381" s="387"/>
      <c r="L381" s="388"/>
      <c r="M381" s="387"/>
      <c r="N381" s="382"/>
      <c r="O381" s="384"/>
      <c r="P381" s="184"/>
    </row>
    <row r="382" spans="1:16" ht="13.2" hidden="1" x14ac:dyDescent="0.25">
      <c r="A382" s="381" t="str">
        <f t="shared" si="13"/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12"/>
        <v/>
      </c>
      <c r="K382" s="387"/>
      <c r="L382" s="388"/>
      <c r="M382" s="387"/>
      <c r="N382" s="382"/>
      <c r="O382" s="384"/>
      <c r="P382" s="184"/>
    </row>
    <row r="383" spans="1:16" ht="13.2" hidden="1" x14ac:dyDescent="0.25">
      <c r="A383" s="381" t="str">
        <f t="shared" si="13"/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12"/>
        <v/>
      </c>
      <c r="K383" s="387"/>
      <c r="L383" s="388"/>
      <c r="M383" s="387"/>
      <c r="N383" s="382"/>
      <c r="O383" s="384"/>
      <c r="P383" s="184"/>
    </row>
    <row r="384" spans="1:16" ht="13.2" hidden="1" x14ac:dyDescent="0.25">
      <c r="A384" s="381" t="str">
        <f t="shared" si="13"/>
        <v/>
      </c>
      <c r="B384" s="382"/>
      <c r="C384" s="383"/>
      <c r="D384" s="384"/>
      <c r="E384" s="184"/>
      <c r="F384" s="385"/>
      <c r="G384" s="384"/>
      <c r="H384" s="384"/>
      <c r="I384" s="184"/>
      <c r="J384" s="386" t="str">
        <f t="shared" si="12"/>
        <v/>
      </c>
      <c r="K384" s="387"/>
      <c r="L384" s="388"/>
      <c r="M384" s="387"/>
      <c r="N384" s="382"/>
      <c r="O384" s="384"/>
      <c r="P384" s="184"/>
    </row>
    <row r="385" spans="1:16" ht="13.2" hidden="1" x14ac:dyDescent="0.25">
      <c r="A385" s="381" t="str">
        <f t="shared" si="13"/>
        <v/>
      </c>
      <c r="B385" s="382"/>
      <c r="C385" s="383"/>
      <c r="D385" s="384"/>
      <c r="E385" s="184"/>
      <c r="F385" s="385"/>
      <c r="G385" s="384"/>
      <c r="H385" s="384"/>
      <c r="I385" s="184"/>
      <c r="J385" s="386" t="str">
        <f t="shared" si="12"/>
        <v/>
      </c>
      <c r="K385" s="387"/>
      <c r="L385" s="388"/>
      <c r="M385" s="387"/>
      <c r="N385" s="382"/>
      <c r="O385" s="384"/>
      <c r="P385" s="184"/>
    </row>
    <row r="386" spans="1:16" ht="13.2" hidden="1" x14ac:dyDescent="0.25">
      <c r="A386" s="381" t="str">
        <f t="shared" si="13"/>
        <v/>
      </c>
      <c r="B386" s="382"/>
      <c r="C386" s="383"/>
      <c r="D386" s="384"/>
      <c r="E386" s="184"/>
      <c r="F386" s="385"/>
      <c r="G386" s="384"/>
      <c r="H386" s="384"/>
      <c r="I386" s="184"/>
      <c r="J386" s="386" t="str">
        <f t="shared" si="12"/>
        <v/>
      </c>
      <c r="K386" s="387"/>
      <c r="L386" s="388"/>
      <c r="M386" s="387"/>
      <c r="N386" s="382"/>
      <c r="O386" s="384"/>
      <c r="P386" s="184"/>
    </row>
    <row r="387" spans="1:16" ht="13.2" hidden="1" x14ac:dyDescent="0.25">
      <c r="A387" s="381" t="str">
        <f t="shared" si="13"/>
        <v/>
      </c>
      <c r="B387" s="382"/>
      <c r="C387" s="383"/>
      <c r="D387" s="384"/>
      <c r="E387" s="184"/>
      <c r="F387" s="385"/>
      <c r="G387" s="384"/>
      <c r="H387" s="384"/>
      <c r="I387" s="184"/>
      <c r="J387" s="386" t="str">
        <f t="shared" si="12"/>
        <v/>
      </c>
      <c r="K387" s="387"/>
      <c r="L387" s="388"/>
      <c r="M387" s="387"/>
      <c r="N387" s="382"/>
      <c r="O387" s="384"/>
      <c r="P387" s="184"/>
    </row>
    <row r="388" spans="1:16" ht="13.2" hidden="1" x14ac:dyDescent="0.25">
      <c r="A388" s="381" t="str">
        <f t="shared" si="13"/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ref="J388:J451" si="14">IF(O388="","",IF(LEN(O388)&gt;14,O388,"CPF Protegido - LGPD"))</f>
        <v/>
      </c>
      <c r="K388" s="387"/>
      <c r="L388" s="388"/>
      <c r="M388" s="387"/>
      <c r="N388" s="382"/>
      <c r="O388" s="384"/>
      <c r="P388" s="184"/>
    </row>
    <row r="389" spans="1:16" ht="13.2" hidden="1" x14ac:dyDescent="0.25">
      <c r="A389" s="381" t="str">
        <f t="shared" si="13"/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14"/>
        <v/>
      </c>
      <c r="K389" s="387"/>
      <c r="L389" s="388"/>
      <c r="M389" s="387"/>
      <c r="N389" s="382"/>
      <c r="O389" s="384"/>
      <c r="P389" s="184"/>
    </row>
    <row r="390" spans="1:16" ht="13.2" hidden="1" x14ac:dyDescent="0.25">
      <c r="A390" s="381" t="str">
        <f t="shared" si="13"/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14"/>
        <v/>
      </c>
      <c r="K390" s="387"/>
      <c r="L390" s="388"/>
      <c r="M390" s="387"/>
      <c r="N390" s="382"/>
      <c r="O390" s="384"/>
      <c r="P390" s="184"/>
    </row>
    <row r="391" spans="1:16" ht="13.2" hidden="1" x14ac:dyDescent="0.25">
      <c r="A391" s="381" t="str">
        <f t="shared" si="13"/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14"/>
        <v/>
      </c>
      <c r="K391" s="387"/>
      <c r="L391" s="388"/>
      <c r="M391" s="387"/>
      <c r="N391" s="382"/>
      <c r="O391" s="384"/>
      <c r="P391" s="184"/>
    </row>
    <row r="392" spans="1:16" ht="13.2" hidden="1" x14ac:dyDescent="0.25">
      <c r="A392" s="381" t="str">
        <f t="shared" si="13"/>
        <v/>
      </c>
      <c r="B392" s="382"/>
      <c r="C392" s="383"/>
      <c r="D392" s="384"/>
      <c r="E392" s="184"/>
      <c r="F392" s="385"/>
      <c r="G392" s="384"/>
      <c r="H392" s="384"/>
      <c r="I392" s="184"/>
      <c r="J392" s="386" t="str">
        <f t="shared" si="14"/>
        <v/>
      </c>
      <c r="K392" s="387"/>
      <c r="L392" s="388"/>
      <c r="M392" s="387"/>
      <c r="N392" s="382"/>
      <c r="O392" s="384"/>
      <c r="P392" s="184"/>
    </row>
    <row r="393" spans="1:16" ht="13.2" hidden="1" x14ac:dyDescent="0.25">
      <c r="A393" s="381" t="str">
        <f t="shared" si="13"/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si="14"/>
        <v/>
      </c>
      <c r="K393" s="387"/>
      <c r="L393" s="388"/>
      <c r="M393" s="387"/>
      <c r="N393" s="382"/>
      <c r="O393" s="384"/>
      <c r="P393" s="184"/>
    </row>
    <row r="394" spans="1:16" ht="13.2" hidden="1" x14ac:dyDescent="0.25">
      <c r="A394" s="381" t="str">
        <f t="shared" si="13"/>
        <v/>
      </c>
      <c r="B394" s="382"/>
      <c r="C394" s="383"/>
      <c r="D394" s="384"/>
      <c r="E394" s="184"/>
      <c r="F394" s="385"/>
      <c r="G394" s="384"/>
      <c r="H394" s="384"/>
      <c r="I394" s="184"/>
      <c r="J394" s="386" t="str">
        <f t="shared" si="14"/>
        <v/>
      </c>
      <c r="K394" s="387"/>
      <c r="L394" s="388"/>
      <c r="M394" s="387"/>
      <c r="N394" s="382"/>
      <c r="O394" s="384"/>
      <c r="P394" s="184"/>
    </row>
    <row r="395" spans="1:16" ht="13.2" hidden="1" x14ac:dyDescent="0.25">
      <c r="A395" s="381" t="str">
        <f t="shared" si="13"/>
        <v/>
      </c>
      <c r="B395" s="382"/>
      <c r="C395" s="383"/>
      <c r="D395" s="384"/>
      <c r="E395" s="184"/>
      <c r="F395" s="385"/>
      <c r="G395" s="384"/>
      <c r="H395" s="384"/>
      <c r="I395" s="184"/>
      <c r="J395" s="386" t="str">
        <f t="shared" si="14"/>
        <v/>
      </c>
      <c r="K395" s="387"/>
      <c r="L395" s="388"/>
      <c r="M395" s="387"/>
      <c r="N395" s="382"/>
      <c r="O395" s="384"/>
      <c r="P395" s="184"/>
    </row>
    <row r="396" spans="1:16" ht="13.2" hidden="1" x14ac:dyDescent="0.25">
      <c r="A396" s="381" t="str">
        <f t="shared" si="13"/>
        <v/>
      </c>
      <c r="B396" s="382"/>
      <c r="C396" s="383"/>
      <c r="D396" s="384"/>
      <c r="E396" s="184"/>
      <c r="F396" s="385"/>
      <c r="G396" s="384"/>
      <c r="H396" s="384"/>
      <c r="I396" s="184"/>
      <c r="J396" s="386" t="str">
        <f t="shared" si="14"/>
        <v/>
      </c>
      <c r="K396" s="387"/>
      <c r="L396" s="388"/>
      <c r="M396" s="387"/>
      <c r="N396" s="382"/>
      <c r="O396" s="384"/>
      <c r="P396" s="184"/>
    </row>
    <row r="397" spans="1:16" ht="13.2" hidden="1" x14ac:dyDescent="0.25">
      <c r="A397" s="381" t="str">
        <f t="shared" si="13"/>
        <v/>
      </c>
      <c r="B397" s="382"/>
      <c r="C397" s="383"/>
      <c r="D397" s="384"/>
      <c r="E397" s="184"/>
      <c r="F397" s="385"/>
      <c r="G397" s="384"/>
      <c r="H397" s="384"/>
      <c r="I397" s="184"/>
      <c r="J397" s="386" t="str">
        <f t="shared" si="14"/>
        <v/>
      </c>
      <c r="K397" s="387"/>
      <c r="L397" s="388"/>
      <c r="M397" s="387"/>
      <c r="N397" s="382"/>
      <c r="O397" s="384"/>
      <c r="P397" s="184"/>
    </row>
    <row r="398" spans="1:16" ht="13.2" hidden="1" x14ac:dyDescent="0.25">
      <c r="A398" s="381" t="str">
        <f t="shared" si="13"/>
        <v/>
      </c>
      <c r="B398" s="382"/>
      <c r="C398" s="383"/>
      <c r="D398" s="384"/>
      <c r="E398" s="184"/>
      <c r="F398" s="385"/>
      <c r="G398" s="384"/>
      <c r="H398" s="384"/>
      <c r="I398" s="184"/>
      <c r="J398" s="386" t="str">
        <f t="shared" si="14"/>
        <v/>
      </c>
      <c r="K398" s="387"/>
      <c r="L398" s="388"/>
      <c r="M398" s="387"/>
      <c r="N398" s="382"/>
      <c r="O398" s="384"/>
      <c r="P398" s="184"/>
    </row>
    <row r="399" spans="1:16" ht="13.2" hidden="1" x14ac:dyDescent="0.25">
      <c r="A399" s="381" t="str">
        <f t="shared" si="13"/>
        <v/>
      </c>
      <c r="B399" s="382"/>
      <c r="C399" s="383"/>
      <c r="D399" s="384"/>
      <c r="E399" s="184"/>
      <c r="F399" s="385"/>
      <c r="G399" s="393"/>
      <c r="H399" s="384"/>
      <c r="I399" s="184"/>
      <c r="J399" s="386" t="str">
        <f t="shared" si="14"/>
        <v/>
      </c>
      <c r="K399" s="387"/>
      <c r="L399" s="388"/>
      <c r="M399" s="387"/>
      <c r="N399" s="382"/>
      <c r="O399" s="384"/>
      <c r="P399" s="184"/>
    </row>
    <row r="400" spans="1:16" ht="13.2" hidden="1" x14ac:dyDescent="0.25">
      <c r="A400" s="381" t="str">
        <f t="shared" si="13"/>
        <v/>
      </c>
      <c r="B400" s="382"/>
      <c r="C400" s="383"/>
      <c r="D400" s="384"/>
      <c r="E400" s="184"/>
      <c r="F400" s="385"/>
      <c r="G400" s="184"/>
      <c r="H400" s="384"/>
      <c r="I400" s="184"/>
      <c r="J400" s="386" t="str">
        <f t="shared" si="14"/>
        <v/>
      </c>
      <c r="K400" s="387"/>
      <c r="L400" s="388"/>
      <c r="M400" s="387"/>
      <c r="N400" s="382"/>
      <c r="O400" s="384"/>
      <c r="P400" s="184"/>
    </row>
    <row r="401" spans="1:16" ht="13.2" hidden="1" x14ac:dyDescent="0.25">
      <c r="A401" s="381" t="str">
        <f t="shared" si="13"/>
        <v/>
      </c>
      <c r="B401" s="382"/>
      <c r="C401" s="383"/>
      <c r="D401" s="384"/>
      <c r="E401" s="184"/>
      <c r="F401" s="385"/>
      <c r="G401" s="184"/>
      <c r="H401" s="384"/>
      <c r="I401" s="184"/>
      <c r="J401" s="386" t="str">
        <f t="shared" si="14"/>
        <v/>
      </c>
      <c r="K401" s="387"/>
      <c r="L401" s="388"/>
      <c r="M401" s="387"/>
      <c r="N401" s="382"/>
      <c r="O401" s="384"/>
      <c r="P401" s="184"/>
    </row>
    <row r="402" spans="1:16" ht="13.2" hidden="1" x14ac:dyDescent="0.25">
      <c r="A402" s="381" t="str">
        <f t="shared" si="13"/>
        <v/>
      </c>
      <c r="B402" s="382"/>
      <c r="C402" s="383"/>
      <c r="D402" s="384"/>
      <c r="E402" s="184"/>
      <c r="F402" s="385"/>
      <c r="G402" s="184"/>
      <c r="H402" s="384"/>
      <c r="I402" s="184"/>
      <c r="J402" s="386" t="str">
        <f t="shared" si="14"/>
        <v/>
      </c>
      <c r="K402" s="387"/>
      <c r="L402" s="388"/>
      <c r="M402" s="387"/>
      <c r="N402" s="382"/>
      <c r="O402" s="384"/>
      <c r="P402" s="184"/>
    </row>
    <row r="403" spans="1:16" ht="13.2" hidden="1" x14ac:dyDescent="0.25">
      <c r="A403" s="381" t="str">
        <f t="shared" si="13"/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14"/>
        <v/>
      </c>
      <c r="K403" s="387"/>
      <c r="L403" s="388"/>
      <c r="M403" s="387"/>
      <c r="N403" s="382"/>
      <c r="O403" s="384"/>
      <c r="P403" s="184"/>
    </row>
    <row r="404" spans="1:16" ht="13.2" hidden="1" x14ac:dyDescent="0.25">
      <c r="A404" s="381" t="str">
        <f t="shared" si="13"/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14"/>
        <v/>
      </c>
      <c r="K404" s="387"/>
      <c r="L404" s="388"/>
      <c r="M404" s="387"/>
      <c r="N404" s="382"/>
      <c r="O404" s="384"/>
      <c r="P404" s="184"/>
    </row>
    <row r="405" spans="1:16" ht="13.2" hidden="1" x14ac:dyDescent="0.25">
      <c r="A405" s="381" t="str">
        <f t="shared" si="13"/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14"/>
        <v/>
      </c>
      <c r="K405" s="387"/>
      <c r="L405" s="388"/>
      <c r="M405" s="387"/>
      <c r="N405" s="382"/>
      <c r="O405" s="384"/>
      <c r="P405" s="184"/>
    </row>
    <row r="406" spans="1:16" ht="13.2" hidden="1" x14ac:dyDescent="0.25">
      <c r="A406" s="381" t="str">
        <f t="shared" si="13"/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si="14"/>
        <v/>
      </c>
      <c r="K406" s="387"/>
      <c r="L406" s="388"/>
      <c r="M406" s="387"/>
      <c r="N406" s="382"/>
      <c r="O406" s="384"/>
      <c r="P406" s="184"/>
    </row>
    <row r="407" spans="1:16" ht="13.2" hidden="1" x14ac:dyDescent="0.25">
      <c r="A407" s="381" t="str">
        <f t="shared" si="13"/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14"/>
        <v/>
      </c>
      <c r="K407" s="387"/>
      <c r="L407" s="388"/>
      <c r="M407" s="387"/>
      <c r="N407" s="382"/>
      <c r="O407" s="384"/>
      <c r="P407" s="184"/>
    </row>
    <row r="408" spans="1:16" ht="13.2" hidden="1" x14ac:dyDescent="0.25">
      <c r="A408" s="381" t="str">
        <f t="shared" si="13"/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14"/>
        <v/>
      </c>
      <c r="K408" s="387"/>
      <c r="L408" s="388"/>
      <c r="M408" s="387"/>
      <c r="N408" s="382"/>
      <c r="O408" s="384"/>
      <c r="P408" s="184"/>
    </row>
    <row r="409" spans="1:16" ht="13.2" hidden="1" x14ac:dyDescent="0.25">
      <c r="A409" s="381" t="str">
        <f t="shared" si="13"/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14"/>
        <v/>
      </c>
      <c r="K409" s="387"/>
      <c r="L409" s="388"/>
      <c r="M409" s="387"/>
      <c r="N409" s="382"/>
      <c r="O409" s="384"/>
      <c r="P409" s="184"/>
    </row>
    <row r="410" spans="1:16" ht="13.2" hidden="1" x14ac:dyDescent="0.25">
      <c r="A410" s="381" t="str">
        <f t="shared" si="13"/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14"/>
        <v/>
      </c>
      <c r="K410" s="387"/>
      <c r="L410" s="388"/>
      <c r="M410" s="387"/>
      <c r="N410" s="382"/>
      <c r="O410" s="384"/>
      <c r="P410" s="184"/>
    </row>
    <row r="411" spans="1:16" ht="13.2" hidden="1" x14ac:dyDescent="0.25">
      <c r="A411" s="381" t="str">
        <f t="shared" si="13"/>
        <v/>
      </c>
      <c r="B411" s="382"/>
      <c r="C411" s="383"/>
      <c r="D411" s="384"/>
      <c r="E411" s="184"/>
      <c r="F411" s="385"/>
      <c r="G411" s="384"/>
      <c r="H411" s="384"/>
      <c r="I411" s="184"/>
      <c r="J411" s="386" t="str">
        <f t="shared" si="14"/>
        <v/>
      </c>
      <c r="K411" s="387"/>
      <c r="L411" s="388"/>
      <c r="M411" s="387"/>
      <c r="N411" s="382"/>
      <c r="O411" s="384"/>
      <c r="P411" s="184"/>
    </row>
    <row r="412" spans="1:16" ht="13.2" hidden="1" x14ac:dyDescent="0.25">
      <c r="A412" s="381" t="str">
        <f t="shared" si="13"/>
        <v/>
      </c>
      <c r="B412" s="382"/>
      <c r="C412" s="383"/>
      <c r="D412" s="384"/>
      <c r="E412" s="184"/>
      <c r="F412" s="385"/>
      <c r="G412" s="384"/>
      <c r="H412" s="384"/>
      <c r="I412" s="184"/>
      <c r="J412" s="386" t="str">
        <f t="shared" si="14"/>
        <v/>
      </c>
      <c r="K412" s="387"/>
      <c r="L412" s="388"/>
      <c r="M412" s="387"/>
      <c r="N412" s="382"/>
      <c r="O412" s="384"/>
      <c r="P412" s="184"/>
    </row>
    <row r="413" spans="1:16" ht="13.2" hidden="1" x14ac:dyDescent="0.25">
      <c r="A413" s="381" t="str">
        <f t="shared" si="13"/>
        <v/>
      </c>
      <c r="B413" s="382"/>
      <c r="C413" s="383"/>
      <c r="D413" s="384"/>
      <c r="E413" s="184"/>
      <c r="F413" s="385"/>
      <c r="G413" s="384"/>
      <c r="H413" s="384"/>
      <c r="I413" s="184"/>
      <c r="J413" s="386" t="str">
        <f t="shared" si="14"/>
        <v/>
      </c>
      <c r="K413" s="387"/>
      <c r="L413" s="388"/>
      <c r="M413" s="387"/>
      <c r="N413" s="382"/>
      <c r="O413" s="384"/>
      <c r="P413" s="184"/>
    </row>
    <row r="414" spans="1:16" ht="13.2" hidden="1" x14ac:dyDescent="0.25">
      <c r="A414" s="381" t="str">
        <f t="shared" si="13"/>
        <v/>
      </c>
      <c r="B414" s="382"/>
      <c r="C414" s="383"/>
      <c r="D414" s="384"/>
      <c r="E414" s="184"/>
      <c r="F414" s="385"/>
      <c r="G414" s="184"/>
      <c r="H414" s="384"/>
      <c r="I414" s="184"/>
      <c r="J414" s="386" t="str">
        <f t="shared" si="14"/>
        <v/>
      </c>
      <c r="K414" s="387"/>
      <c r="L414" s="388"/>
      <c r="M414" s="387"/>
      <c r="N414" s="382"/>
      <c r="O414" s="384"/>
      <c r="P414" s="184"/>
    </row>
    <row r="415" spans="1:16" ht="13.2" hidden="1" x14ac:dyDescent="0.25">
      <c r="A415" s="381" t="str">
        <f t="shared" si="13"/>
        <v/>
      </c>
      <c r="B415" s="382"/>
      <c r="C415" s="383"/>
      <c r="D415" s="384"/>
      <c r="E415" s="184"/>
      <c r="F415" s="385"/>
      <c r="G415" s="184"/>
      <c r="H415" s="384"/>
      <c r="I415" s="184"/>
      <c r="J415" s="386" t="str">
        <f t="shared" si="14"/>
        <v/>
      </c>
      <c r="K415" s="387"/>
      <c r="L415" s="388"/>
      <c r="M415" s="387"/>
      <c r="N415" s="382"/>
      <c r="O415" s="384"/>
      <c r="P415" s="184"/>
    </row>
    <row r="416" spans="1:16" ht="13.2" hidden="1" x14ac:dyDescent="0.25">
      <c r="A416" s="381" t="str">
        <f t="shared" si="13"/>
        <v/>
      </c>
      <c r="B416" s="382"/>
      <c r="C416" s="383"/>
      <c r="D416" s="384"/>
      <c r="E416" s="184"/>
      <c r="F416" s="385"/>
      <c r="G416" s="184"/>
      <c r="H416" s="384"/>
      <c r="I416" s="184"/>
      <c r="J416" s="386" t="str">
        <f t="shared" si="14"/>
        <v/>
      </c>
      <c r="K416" s="387"/>
      <c r="L416" s="388"/>
      <c r="M416" s="387"/>
      <c r="N416" s="382"/>
      <c r="O416" s="384"/>
      <c r="P416" s="184"/>
    </row>
    <row r="417" spans="1:16" ht="13.2" hidden="1" x14ac:dyDescent="0.25">
      <c r="A417" s="381" t="str">
        <f t="shared" si="13"/>
        <v/>
      </c>
      <c r="B417" s="389"/>
      <c r="C417" s="390"/>
      <c r="D417" s="393"/>
      <c r="E417" s="184"/>
      <c r="F417" s="391"/>
      <c r="G417" s="393"/>
      <c r="H417" s="393"/>
      <c r="I417" s="392"/>
      <c r="J417" s="386" t="str">
        <f t="shared" si="14"/>
        <v/>
      </c>
      <c r="K417" s="387"/>
      <c r="L417" s="388"/>
      <c r="M417" s="387"/>
      <c r="N417" s="382"/>
      <c r="O417" s="384"/>
      <c r="P417" s="392"/>
    </row>
    <row r="418" spans="1:16" ht="13.2" hidden="1" x14ac:dyDescent="0.25">
      <c r="A418" s="381" t="str">
        <f t="shared" si="13"/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14"/>
        <v/>
      </c>
      <c r="K418" s="387"/>
      <c r="L418" s="388"/>
      <c r="M418" s="387"/>
      <c r="N418" s="382"/>
      <c r="O418" s="384"/>
      <c r="P418" s="184"/>
    </row>
    <row r="419" spans="1:16" ht="13.2" hidden="1" x14ac:dyDescent="0.25">
      <c r="A419" s="381" t="str">
        <f t="shared" si="13"/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14"/>
        <v/>
      </c>
      <c r="K419" s="387"/>
      <c r="L419" s="388"/>
      <c r="M419" s="387"/>
      <c r="N419" s="382"/>
      <c r="O419" s="384"/>
      <c r="P419" s="184"/>
    </row>
    <row r="420" spans="1:16" ht="13.2" hidden="1" x14ac:dyDescent="0.25">
      <c r="A420" s="381" t="str">
        <f t="shared" si="13"/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14"/>
        <v/>
      </c>
      <c r="K420" s="387"/>
      <c r="L420" s="388"/>
      <c r="M420" s="387"/>
      <c r="N420" s="382"/>
      <c r="O420" s="384"/>
      <c r="P420" s="184"/>
    </row>
    <row r="421" spans="1:16" ht="13.2" hidden="1" x14ac:dyDescent="0.25">
      <c r="A421" s="381" t="str">
        <f t="shared" si="13"/>
        <v/>
      </c>
      <c r="B421" s="382"/>
      <c r="C421" s="383"/>
      <c r="D421" s="384"/>
      <c r="E421" s="184"/>
      <c r="F421" s="385"/>
      <c r="G421" s="184"/>
      <c r="H421" s="384"/>
      <c r="I421" s="184"/>
      <c r="J421" s="386" t="str">
        <f t="shared" si="14"/>
        <v/>
      </c>
      <c r="K421" s="387"/>
      <c r="L421" s="388"/>
      <c r="M421" s="387"/>
      <c r="N421" s="382"/>
      <c r="O421" s="384"/>
      <c r="P421" s="184"/>
    </row>
    <row r="422" spans="1:16" ht="13.2" hidden="1" x14ac:dyDescent="0.25">
      <c r="A422" s="381" t="str">
        <f t="shared" si="13"/>
        <v/>
      </c>
      <c r="B422" s="382"/>
      <c r="C422" s="383"/>
      <c r="D422" s="384"/>
      <c r="E422" s="184"/>
      <c r="F422" s="385"/>
      <c r="G422" s="184"/>
      <c r="H422" s="384"/>
      <c r="I422" s="184"/>
      <c r="J422" s="386" t="str">
        <f t="shared" si="14"/>
        <v/>
      </c>
      <c r="K422" s="387"/>
      <c r="L422" s="388"/>
      <c r="M422" s="387"/>
      <c r="N422" s="382"/>
      <c r="O422" s="384"/>
      <c r="P422" s="184"/>
    </row>
    <row r="423" spans="1:16" ht="13.2" hidden="1" x14ac:dyDescent="0.25">
      <c r="A423" s="381" t="str">
        <f t="shared" ref="A423:A486" si="15">IF(B423="","",ROW()-ROW($A$3))</f>
        <v/>
      </c>
      <c r="B423" s="382"/>
      <c r="C423" s="383"/>
      <c r="D423" s="384"/>
      <c r="E423" s="184"/>
      <c r="F423" s="385"/>
      <c r="G423" s="184"/>
      <c r="H423" s="384"/>
      <c r="I423" s="184"/>
      <c r="J423" s="386" t="str">
        <f t="shared" si="14"/>
        <v/>
      </c>
      <c r="K423" s="387"/>
      <c r="L423" s="388"/>
      <c r="M423" s="387"/>
      <c r="N423" s="382"/>
      <c r="O423" s="384"/>
      <c r="P423" s="184"/>
    </row>
    <row r="424" spans="1:16" ht="13.2" hidden="1" x14ac:dyDescent="0.25">
      <c r="A424" s="381" t="str">
        <f t="shared" si="15"/>
        <v/>
      </c>
      <c r="B424" s="382"/>
      <c r="C424" s="383"/>
      <c r="D424" s="384"/>
      <c r="E424" s="184"/>
      <c r="F424" s="385"/>
      <c r="G424" s="184"/>
      <c r="H424" s="384"/>
      <c r="I424" s="184"/>
      <c r="J424" s="386" t="str">
        <f t="shared" si="14"/>
        <v/>
      </c>
      <c r="K424" s="387"/>
      <c r="L424" s="388"/>
      <c r="M424" s="387"/>
      <c r="N424" s="382"/>
      <c r="O424" s="384"/>
      <c r="P424" s="184"/>
    </row>
    <row r="425" spans="1:16" ht="13.2" hidden="1" x14ac:dyDescent="0.25">
      <c r="A425" s="381" t="str">
        <f t="shared" si="15"/>
        <v/>
      </c>
      <c r="B425" s="382"/>
      <c r="C425" s="383"/>
      <c r="D425" s="384"/>
      <c r="E425" s="184"/>
      <c r="F425" s="385"/>
      <c r="G425" s="184"/>
      <c r="H425" s="384"/>
      <c r="I425" s="184"/>
      <c r="J425" s="386" t="str">
        <f t="shared" si="14"/>
        <v/>
      </c>
      <c r="K425" s="387"/>
      <c r="L425" s="388"/>
      <c r="M425" s="387"/>
      <c r="N425" s="382"/>
      <c r="O425" s="384"/>
      <c r="P425" s="184"/>
    </row>
    <row r="426" spans="1:16" ht="13.2" hidden="1" x14ac:dyDescent="0.25">
      <c r="A426" s="381" t="str">
        <f t="shared" si="15"/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14"/>
        <v/>
      </c>
      <c r="K426" s="387"/>
      <c r="L426" s="388"/>
      <c r="M426" s="387"/>
      <c r="N426" s="382"/>
      <c r="O426" s="384"/>
      <c r="P426" s="184"/>
    </row>
    <row r="427" spans="1:16" ht="13.2" hidden="1" x14ac:dyDescent="0.25">
      <c r="A427" s="381" t="str">
        <f t="shared" si="15"/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14"/>
        <v/>
      </c>
      <c r="K427" s="387"/>
      <c r="L427" s="388"/>
      <c r="M427" s="387"/>
      <c r="N427" s="382"/>
      <c r="O427" s="384"/>
      <c r="P427" s="184"/>
    </row>
    <row r="428" spans="1:16" ht="13.2" hidden="1" x14ac:dyDescent="0.25">
      <c r="A428" s="381" t="str">
        <f t="shared" si="15"/>
        <v/>
      </c>
      <c r="B428" s="382"/>
      <c r="C428" s="383"/>
      <c r="D428" s="384"/>
      <c r="E428" s="184"/>
      <c r="F428" s="385"/>
      <c r="G428" s="184"/>
      <c r="H428" s="384"/>
      <c r="I428" s="184"/>
      <c r="J428" s="386" t="str">
        <f t="shared" si="14"/>
        <v/>
      </c>
      <c r="K428" s="387"/>
      <c r="L428" s="388"/>
      <c r="M428" s="387"/>
      <c r="N428" s="382"/>
      <c r="O428" s="384"/>
      <c r="P428" s="184"/>
    </row>
    <row r="429" spans="1:16" ht="13.2" hidden="1" x14ac:dyDescent="0.25">
      <c r="A429" s="381" t="str">
        <f t="shared" si="15"/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14"/>
        <v/>
      </c>
      <c r="K429" s="387"/>
      <c r="L429" s="388"/>
      <c r="M429" s="387"/>
      <c r="N429" s="382"/>
      <c r="O429" s="384"/>
      <c r="P429" s="184"/>
    </row>
    <row r="430" spans="1:16" ht="13.2" hidden="1" x14ac:dyDescent="0.25">
      <c r="A430" s="381" t="str">
        <f t="shared" si="15"/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14"/>
        <v/>
      </c>
      <c r="K430" s="387"/>
      <c r="L430" s="388"/>
      <c r="M430" s="387"/>
      <c r="N430" s="382"/>
      <c r="O430" s="384"/>
      <c r="P430" s="184"/>
    </row>
    <row r="431" spans="1:16" ht="13.2" hidden="1" x14ac:dyDescent="0.25">
      <c r="A431" s="381" t="str">
        <f t="shared" si="15"/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14"/>
        <v/>
      </c>
      <c r="K431" s="387"/>
      <c r="L431" s="388"/>
      <c r="M431" s="387"/>
      <c r="N431" s="382"/>
      <c r="O431" s="384"/>
      <c r="P431" s="184"/>
    </row>
    <row r="432" spans="1:16" ht="13.2" hidden="1" x14ac:dyDescent="0.25">
      <c r="A432" s="381" t="str">
        <f t="shared" si="15"/>
        <v/>
      </c>
      <c r="B432" s="382"/>
      <c r="C432" s="383"/>
      <c r="D432" s="384"/>
      <c r="E432" s="184"/>
      <c r="F432" s="385"/>
      <c r="G432" s="384"/>
      <c r="H432" s="384"/>
      <c r="I432" s="184"/>
      <c r="J432" s="386" t="str">
        <f t="shared" si="14"/>
        <v/>
      </c>
      <c r="K432" s="387"/>
      <c r="L432" s="388"/>
      <c r="M432" s="387"/>
      <c r="N432" s="382"/>
      <c r="O432" s="384"/>
      <c r="P432" s="184"/>
    </row>
    <row r="433" spans="1:16" ht="13.2" hidden="1" x14ac:dyDescent="0.25">
      <c r="A433" s="381" t="str">
        <f t="shared" si="15"/>
        <v/>
      </c>
      <c r="B433" s="382"/>
      <c r="C433" s="383"/>
      <c r="D433" s="384"/>
      <c r="E433" s="184"/>
      <c r="F433" s="385"/>
      <c r="G433" s="384"/>
      <c r="H433" s="384"/>
      <c r="I433" s="184"/>
      <c r="J433" s="386" t="str">
        <f t="shared" si="14"/>
        <v/>
      </c>
      <c r="K433" s="387"/>
      <c r="L433" s="388"/>
      <c r="M433" s="387"/>
      <c r="N433" s="382"/>
      <c r="O433" s="384"/>
      <c r="P433" s="184"/>
    </row>
    <row r="434" spans="1:16" ht="13.2" hidden="1" x14ac:dyDescent="0.25">
      <c r="A434" s="381" t="str">
        <f t="shared" si="15"/>
        <v/>
      </c>
      <c r="B434" s="382"/>
      <c r="C434" s="383"/>
      <c r="D434" s="384"/>
      <c r="E434" s="184"/>
      <c r="F434" s="385"/>
      <c r="G434" s="384"/>
      <c r="H434" s="384"/>
      <c r="I434" s="184"/>
      <c r="J434" s="386" t="str">
        <f t="shared" si="14"/>
        <v/>
      </c>
      <c r="K434" s="387"/>
      <c r="L434" s="388"/>
      <c r="M434" s="387"/>
      <c r="N434" s="382"/>
      <c r="O434" s="384"/>
      <c r="P434" s="184"/>
    </row>
    <row r="435" spans="1:16" ht="13.2" hidden="1" x14ac:dyDescent="0.25">
      <c r="A435" s="381" t="str">
        <f t="shared" si="15"/>
        <v/>
      </c>
      <c r="B435" s="382"/>
      <c r="C435" s="383"/>
      <c r="D435" s="384"/>
      <c r="E435" s="184"/>
      <c r="F435" s="385"/>
      <c r="G435" s="384"/>
      <c r="H435" s="384"/>
      <c r="I435" s="184"/>
      <c r="J435" s="386" t="str">
        <f t="shared" si="14"/>
        <v/>
      </c>
      <c r="K435" s="387"/>
      <c r="L435" s="388"/>
      <c r="M435" s="387"/>
      <c r="N435" s="382"/>
      <c r="O435" s="384"/>
      <c r="P435" s="184"/>
    </row>
    <row r="436" spans="1:16" ht="13.2" hidden="1" x14ac:dyDescent="0.25">
      <c r="A436" s="381" t="str">
        <f t="shared" si="15"/>
        <v/>
      </c>
      <c r="B436" s="382"/>
      <c r="C436" s="383"/>
      <c r="D436" s="384"/>
      <c r="E436" s="184"/>
      <c r="F436" s="385"/>
      <c r="G436" s="384"/>
      <c r="H436" s="384"/>
      <c r="I436" s="184"/>
      <c r="J436" s="386" t="str">
        <f t="shared" si="14"/>
        <v/>
      </c>
      <c r="K436" s="387"/>
      <c r="L436" s="388"/>
      <c r="M436" s="387"/>
      <c r="N436" s="382"/>
      <c r="O436" s="384"/>
      <c r="P436" s="184"/>
    </row>
    <row r="437" spans="1:16" ht="13.2" hidden="1" x14ac:dyDescent="0.25">
      <c r="A437" s="381" t="str">
        <f t="shared" si="15"/>
        <v/>
      </c>
      <c r="B437" s="382"/>
      <c r="C437" s="383"/>
      <c r="D437" s="384"/>
      <c r="E437" s="184"/>
      <c r="F437" s="385"/>
      <c r="G437" s="384"/>
      <c r="H437" s="384"/>
      <c r="I437" s="184"/>
      <c r="J437" s="386" t="str">
        <f t="shared" si="14"/>
        <v/>
      </c>
      <c r="K437" s="387"/>
      <c r="L437" s="388"/>
      <c r="M437" s="387"/>
      <c r="N437" s="382"/>
      <c r="O437" s="384"/>
      <c r="P437" s="184"/>
    </row>
    <row r="438" spans="1:16" ht="13.2" hidden="1" x14ac:dyDescent="0.25">
      <c r="A438" s="381" t="str">
        <f t="shared" si="15"/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14"/>
        <v/>
      </c>
      <c r="K438" s="387"/>
      <c r="L438" s="388"/>
      <c r="M438" s="387"/>
      <c r="N438" s="382"/>
      <c r="O438" s="384"/>
      <c r="P438" s="184"/>
    </row>
    <row r="439" spans="1:16" ht="13.2" hidden="1" x14ac:dyDescent="0.25">
      <c r="A439" s="381" t="str">
        <f t="shared" si="15"/>
        <v/>
      </c>
      <c r="B439" s="382"/>
      <c r="C439" s="383"/>
      <c r="D439" s="384"/>
      <c r="E439" s="184"/>
      <c r="F439" s="385"/>
      <c r="G439" s="184"/>
      <c r="H439" s="384"/>
      <c r="I439" s="184"/>
      <c r="J439" s="386" t="str">
        <f t="shared" si="14"/>
        <v/>
      </c>
      <c r="K439" s="387"/>
      <c r="L439" s="388"/>
      <c r="M439" s="387"/>
      <c r="N439" s="382"/>
      <c r="O439" s="384"/>
      <c r="P439" s="184"/>
    </row>
    <row r="440" spans="1:16" ht="13.2" hidden="1" x14ac:dyDescent="0.25">
      <c r="A440" s="381" t="str">
        <f t="shared" si="15"/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14"/>
        <v/>
      </c>
      <c r="K440" s="387"/>
      <c r="L440" s="388"/>
      <c r="M440" s="387"/>
      <c r="N440" s="382"/>
      <c r="O440" s="384"/>
      <c r="P440" s="184"/>
    </row>
    <row r="441" spans="1:16" ht="13.2" hidden="1" x14ac:dyDescent="0.25">
      <c r="A441" s="381" t="str">
        <f t="shared" si="15"/>
        <v/>
      </c>
      <c r="B441" s="382"/>
      <c r="C441" s="383"/>
      <c r="D441" s="384"/>
      <c r="E441" s="184"/>
      <c r="F441" s="385"/>
      <c r="G441" s="184"/>
      <c r="H441" s="384"/>
      <c r="I441" s="184"/>
      <c r="J441" s="386" t="str">
        <f t="shared" si="14"/>
        <v/>
      </c>
      <c r="K441" s="387"/>
      <c r="L441" s="388"/>
      <c r="M441" s="387"/>
      <c r="N441" s="382"/>
      <c r="O441" s="384"/>
      <c r="P441" s="184"/>
    </row>
    <row r="442" spans="1:16" ht="13.2" hidden="1" x14ac:dyDescent="0.25">
      <c r="A442" s="381" t="str">
        <f t="shared" si="15"/>
        <v/>
      </c>
      <c r="B442" s="382"/>
      <c r="C442" s="383"/>
      <c r="D442" s="384"/>
      <c r="E442" s="184"/>
      <c r="F442" s="385"/>
      <c r="G442" s="384"/>
      <c r="H442" s="184"/>
      <c r="I442" s="184"/>
      <c r="J442" s="386" t="str">
        <f t="shared" si="14"/>
        <v/>
      </c>
      <c r="K442" s="387"/>
      <c r="L442" s="388"/>
      <c r="M442" s="387"/>
      <c r="N442" s="382"/>
      <c r="O442" s="384"/>
      <c r="P442" s="184"/>
    </row>
    <row r="443" spans="1:16" ht="13.2" hidden="1" x14ac:dyDescent="0.25">
      <c r="A443" s="381" t="str">
        <f t="shared" si="15"/>
        <v/>
      </c>
      <c r="B443" s="382"/>
      <c r="C443" s="383"/>
      <c r="D443" s="384"/>
      <c r="E443" s="184"/>
      <c r="F443" s="385"/>
      <c r="G443" s="184"/>
      <c r="H443" s="384"/>
      <c r="I443" s="184"/>
      <c r="J443" s="386" t="str">
        <f t="shared" si="14"/>
        <v/>
      </c>
      <c r="K443" s="387"/>
      <c r="L443" s="388"/>
      <c r="M443" s="387"/>
      <c r="N443" s="382"/>
      <c r="O443" s="384"/>
      <c r="P443" s="184"/>
    </row>
    <row r="444" spans="1:16" ht="13.2" hidden="1" x14ac:dyDescent="0.25">
      <c r="A444" s="381" t="str">
        <f t="shared" si="15"/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14"/>
        <v/>
      </c>
      <c r="K444" s="387"/>
      <c r="L444" s="388"/>
      <c r="M444" s="387"/>
      <c r="N444" s="382"/>
      <c r="O444" s="384"/>
      <c r="P444" s="184"/>
    </row>
    <row r="445" spans="1:16" ht="13.2" hidden="1" x14ac:dyDescent="0.25">
      <c r="A445" s="381" t="str">
        <f t="shared" si="15"/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14"/>
        <v/>
      </c>
      <c r="K445" s="387"/>
      <c r="L445" s="388"/>
      <c r="M445" s="387"/>
      <c r="N445" s="382"/>
      <c r="O445" s="384"/>
      <c r="P445" s="184"/>
    </row>
    <row r="446" spans="1:16" ht="13.2" hidden="1" x14ac:dyDescent="0.25">
      <c r="A446" s="381" t="str">
        <f t="shared" si="15"/>
        <v/>
      </c>
      <c r="B446" s="382"/>
      <c r="C446" s="383"/>
      <c r="D446" s="384"/>
      <c r="E446" s="184"/>
      <c r="F446" s="385"/>
      <c r="G446" s="384"/>
      <c r="H446" s="384"/>
      <c r="I446" s="184"/>
      <c r="J446" s="386" t="str">
        <f t="shared" si="14"/>
        <v/>
      </c>
      <c r="K446" s="387"/>
      <c r="L446" s="388"/>
      <c r="M446" s="387"/>
      <c r="N446" s="382"/>
      <c r="O446" s="384"/>
      <c r="P446" s="184"/>
    </row>
    <row r="447" spans="1:16" ht="13.2" hidden="1" x14ac:dyDescent="0.25">
      <c r="A447" s="381" t="str">
        <f t="shared" si="15"/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14"/>
        <v/>
      </c>
      <c r="K447" s="387"/>
      <c r="L447" s="388"/>
      <c r="M447" s="387"/>
      <c r="N447" s="382"/>
      <c r="O447" s="384"/>
      <c r="P447" s="184"/>
    </row>
    <row r="448" spans="1:16" ht="13.2" hidden="1" x14ac:dyDescent="0.25">
      <c r="A448" s="381" t="str">
        <f t="shared" si="15"/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14"/>
        <v/>
      </c>
      <c r="K448" s="387"/>
      <c r="L448" s="388"/>
      <c r="M448" s="387"/>
      <c r="N448" s="382"/>
      <c r="O448" s="384"/>
      <c r="P448" s="184"/>
    </row>
    <row r="449" spans="1:16" ht="13.2" hidden="1" x14ac:dyDescent="0.25">
      <c r="A449" s="381" t="str">
        <f t="shared" si="15"/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si="14"/>
        <v/>
      </c>
      <c r="K449" s="387"/>
      <c r="L449" s="388"/>
      <c r="M449" s="387"/>
      <c r="N449" s="382"/>
      <c r="O449" s="384"/>
      <c r="P449" s="184"/>
    </row>
    <row r="450" spans="1:16" ht="13.2" hidden="1" x14ac:dyDescent="0.25">
      <c r="A450" s="381" t="str">
        <f t="shared" si="15"/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14"/>
        <v/>
      </c>
      <c r="K450" s="387"/>
      <c r="L450" s="388"/>
      <c r="M450" s="387"/>
      <c r="N450" s="382"/>
      <c r="O450" s="384"/>
      <c r="P450" s="184"/>
    </row>
    <row r="451" spans="1:16" ht="13.2" hidden="1" x14ac:dyDescent="0.25">
      <c r="A451" s="381" t="str">
        <f t="shared" si="15"/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14"/>
        <v/>
      </c>
      <c r="K451" s="387"/>
      <c r="L451" s="388"/>
      <c r="M451" s="387"/>
      <c r="N451" s="382"/>
      <c r="O451" s="384"/>
      <c r="P451" s="184"/>
    </row>
    <row r="452" spans="1:16" ht="13.2" hidden="1" x14ac:dyDescent="0.25">
      <c r="A452" s="381" t="str">
        <f t="shared" si="15"/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ref="J452:J515" si="16">IF(O452="","",IF(LEN(O452)&gt;14,O452,"CPF Protegido - LGPD"))</f>
        <v/>
      </c>
      <c r="K452" s="387"/>
      <c r="L452" s="388"/>
      <c r="M452" s="387"/>
      <c r="N452" s="382"/>
      <c r="O452" s="384"/>
      <c r="P452" s="184"/>
    </row>
    <row r="453" spans="1:16" ht="13.2" hidden="1" x14ac:dyDescent="0.25">
      <c r="A453" s="381" t="str">
        <f t="shared" si="15"/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16"/>
        <v/>
      </c>
      <c r="K453" s="387"/>
      <c r="L453" s="388"/>
      <c r="M453" s="387"/>
      <c r="N453" s="382"/>
      <c r="O453" s="384"/>
      <c r="P453" s="184"/>
    </row>
    <row r="454" spans="1:16" ht="13.2" hidden="1" x14ac:dyDescent="0.25">
      <c r="A454" s="381" t="str">
        <f t="shared" si="15"/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16"/>
        <v/>
      </c>
      <c r="K454" s="387"/>
      <c r="L454" s="388"/>
      <c r="M454" s="387"/>
      <c r="N454" s="382"/>
      <c r="O454" s="384"/>
      <c r="P454" s="184"/>
    </row>
    <row r="455" spans="1:16" ht="13.2" hidden="1" x14ac:dyDescent="0.25">
      <c r="A455" s="381" t="str">
        <f t="shared" si="15"/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16"/>
        <v/>
      </c>
      <c r="K455" s="387"/>
      <c r="L455" s="388"/>
      <c r="M455" s="387"/>
      <c r="N455" s="382"/>
      <c r="O455" s="384"/>
      <c r="P455" s="184"/>
    </row>
    <row r="456" spans="1:16" ht="13.2" hidden="1" x14ac:dyDescent="0.25">
      <c r="A456" s="381" t="str">
        <f t="shared" si="15"/>
        <v/>
      </c>
      <c r="B456" s="382"/>
      <c r="C456" s="383"/>
      <c r="D456" s="384"/>
      <c r="E456" s="184"/>
      <c r="F456" s="385"/>
      <c r="G456" s="384"/>
      <c r="H456" s="384"/>
      <c r="I456" s="184"/>
      <c r="J456" s="386" t="str">
        <f t="shared" si="16"/>
        <v/>
      </c>
      <c r="K456" s="387"/>
      <c r="L456" s="388"/>
      <c r="M456" s="387"/>
      <c r="N456" s="382"/>
      <c r="O456" s="384"/>
      <c r="P456" s="184"/>
    </row>
    <row r="457" spans="1:16" ht="13.2" hidden="1" x14ac:dyDescent="0.25">
      <c r="A457" s="381" t="str">
        <f t="shared" si="15"/>
        <v/>
      </c>
      <c r="B457" s="382"/>
      <c r="C457" s="383"/>
      <c r="D457" s="384"/>
      <c r="E457" s="184"/>
      <c r="F457" s="385"/>
      <c r="G457" s="384"/>
      <c r="H457" s="384"/>
      <c r="I457" s="184"/>
      <c r="J457" s="386" t="str">
        <f t="shared" si="16"/>
        <v/>
      </c>
      <c r="K457" s="387"/>
      <c r="L457" s="388"/>
      <c r="M457" s="387"/>
      <c r="N457" s="382"/>
      <c r="O457" s="384"/>
      <c r="P457" s="184"/>
    </row>
    <row r="458" spans="1:16" ht="13.2" hidden="1" x14ac:dyDescent="0.25">
      <c r="A458" s="381" t="str">
        <f t="shared" si="15"/>
        <v/>
      </c>
      <c r="B458" s="382"/>
      <c r="C458" s="383"/>
      <c r="D458" s="384"/>
      <c r="E458" s="184"/>
      <c r="F458" s="385"/>
      <c r="G458" s="384"/>
      <c r="H458" s="384"/>
      <c r="I458" s="184"/>
      <c r="J458" s="386" t="str">
        <f t="shared" si="16"/>
        <v/>
      </c>
      <c r="K458" s="387"/>
      <c r="L458" s="388"/>
      <c r="M458" s="387"/>
      <c r="N458" s="382"/>
      <c r="O458" s="384"/>
      <c r="P458" s="184"/>
    </row>
    <row r="459" spans="1:16" ht="13.2" hidden="1" x14ac:dyDescent="0.25">
      <c r="A459" s="381" t="str">
        <f t="shared" si="15"/>
        <v/>
      </c>
      <c r="B459" s="382"/>
      <c r="C459" s="383"/>
      <c r="D459" s="384"/>
      <c r="E459" s="184"/>
      <c r="F459" s="385"/>
      <c r="G459" s="384"/>
      <c r="H459" s="384"/>
      <c r="I459" s="184"/>
      <c r="J459" s="386" t="str">
        <f t="shared" si="16"/>
        <v/>
      </c>
      <c r="K459" s="387"/>
      <c r="L459" s="388"/>
      <c r="M459" s="387"/>
      <c r="N459" s="382"/>
      <c r="O459" s="384"/>
      <c r="P459" s="184"/>
    </row>
    <row r="460" spans="1:16" ht="13.2" hidden="1" x14ac:dyDescent="0.25">
      <c r="A460" s="381" t="str">
        <f t="shared" si="15"/>
        <v/>
      </c>
      <c r="B460" s="382"/>
      <c r="C460" s="383"/>
      <c r="D460" s="384"/>
      <c r="E460" s="184"/>
      <c r="F460" s="385"/>
      <c r="G460" s="384"/>
      <c r="H460" s="384"/>
      <c r="I460" s="184"/>
      <c r="J460" s="386" t="str">
        <f t="shared" si="16"/>
        <v/>
      </c>
      <c r="K460" s="387"/>
      <c r="L460" s="388"/>
      <c r="M460" s="387"/>
      <c r="N460" s="382"/>
      <c r="O460" s="384"/>
      <c r="P460" s="184"/>
    </row>
    <row r="461" spans="1:16" ht="13.2" hidden="1" x14ac:dyDescent="0.25">
      <c r="A461" s="381" t="str">
        <f t="shared" si="15"/>
        <v/>
      </c>
      <c r="B461" s="382"/>
      <c r="C461" s="383"/>
      <c r="D461" s="384"/>
      <c r="E461" s="184"/>
      <c r="F461" s="385"/>
      <c r="G461" s="384"/>
      <c r="H461" s="384"/>
      <c r="I461" s="184"/>
      <c r="J461" s="386" t="str">
        <f t="shared" si="16"/>
        <v/>
      </c>
      <c r="K461" s="387"/>
      <c r="L461" s="388"/>
      <c r="M461" s="387"/>
      <c r="N461" s="382"/>
      <c r="O461" s="384"/>
      <c r="P461" s="184"/>
    </row>
    <row r="462" spans="1:16" ht="13.2" hidden="1" x14ac:dyDescent="0.25">
      <c r="A462" s="381" t="str">
        <f t="shared" si="15"/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16"/>
        <v/>
      </c>
      <c r="K462" s="387"/>
      <c r="L462" s="388"/>
      <c r="M462" s="387"/>
      <c r="N462" s="382"/>
      <c r="O462" s="384"/>
      <c r="P462" s="184"/>
    </row>
    <row r="463" spans="1:16" ht="13.2" hidden="1" x14ac:dyDescent="0.25">
      <c r="A463" s="381" t="str">
        <f t="shared" si="15"/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16"/>
        <v/>
      </c>
      <c r="K463" s="387"/>
      <c r="L463" s="388"/>
      <c r="M463" s="387"/>
      <c r="N463" s="382"/>
      <c r="O463" s="384"/>
      <c r="P463" s="184"/>
    </row>
    <row r="464" spans="1:16" ht="13.2" hidden="1" x14ac:dyDescent="0.25">
      <c r="A464" s="381" t="str">
        <f t="shared" si="15"/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16"/>
        <v/>
      </c>
      <c r="K464" s="387"/>
      <c r="L464" s="388"/>
      <c r="M464" s="387"/>
      <c r="N464" s="382"/>
      <c r="O464" s="384"/>
      <c r="P464" s="184"/>
    </row>
    <row r="465" spans="1:16" ht="13.2" hidden="1" x14ac:dyDescent="0.25">
      <c r="A465" s="381" t="str">
        <f t="shared" si="15"/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16"/>
        <v/>
      </c>
      <c r="K465" s="387"/>
      <c r="L465" s="388"/>
      <c r="M465" s="387"/>
      <c r="N465" s="382"/>
      <c r="O465" s="384"/>
      <c r="P465" s="184"/>
    </row>
    <row r="466" spans="1:16" ht="13.2" hidden="1" x14ac:dyDescent="0.25">
      <c r="A466" s="381" t="str">
        <f t="shared" si="15"/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16"/>
        <v/>
      </c>
      <c r="K466" s="387"/>
      <c r="L466" s="388"/>
      <c r="M466" s="387"/>
      <c r="N466" s="382"/>
      <c r="O466" s="384"/>
      <c r="P466" s="184"/>
    </row>
    <row r="467" spans="1:16" ht="13.2" hidden="1" x14ac:dyDescent="0.25">
      <c r="A467" s="381" t="str">
        <f t="shared" si="15"/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16"/>
        <v/>
      </c>
      <c r="K467" s="387"/>
      <c r="L467" s="388"/>
      <c r="M467" s="387"/>
      <c r="N467" s="382"/>
      <c r="O467" s="384"/>
      <c r="P467" s="184"/>
    </row>
    <row r="468" spans="1:16" ht="13.2" hidden="1" x14ac:dyDescent="0.25">
      <c r="A468" s="381" t="str">
        <f t="shared" si="15"/>
        <v/>
      </c>
      <c r="B468" s="382"/>
      <c r="C468" s="383"/>
      <c r="D468" s="384"/>
      <c r="E468" s="184"/>
      <c r="F468" s="385"/>
      <c r="G468" s="384"/>
      <c r="H468" s="384"/>
      <c r="I468" s="184"/>
      <c r="J468" s="386" t="str">
        <f t="shared" si="16"/>
        <v/>
      </c>
      <c r="K468" s="387"/>
      <c r="L468" s="388"/>
      <c r="M468" s="387"/>
      <c r="N468" s="382"/>
      <c r="O468" s="384"/>
      <c r="P468" s="184"/>
    </row>
    <row r="469" spans="1:16" ht="13.2" hidden="1" x14ac:dyDescent="0.25">
      <c r="A469" s="381" t="str">
        <f t="shared" si="15"/>
        <v/>
      </c>
      <c r="B469" s="382"/>
      <c r="C469" s="383"/>
      <c r="D469" s="384"/>
      <c r="E469" s="184"/>
      <c r="F469" s="385"/>
      <c r="G469" s="384"/>
      <c r="H469" s="384"/>
      <c r="I469" s="184"/>
      <c r="J469" s="386" t="str">
        <f t="shared" si="16"/>
        <v/>
      </c>
      <c r="K469" s="387"/>
      <c r="L469" s="388"/>
      <c r="M469" s="387"/>
      <c r="N469" s="382"/>
      <c r="O469" s="384"/>
      <c r="P469" s="184"/>
    </row>
    <row r="470" spans="1:16" ht="13.2" hidden="1" x14ac:dyDescent="0.25">
      <c r="A470" s="381" t="str">
        <f t="shared" si="15"/>
        <v/>
      </c>
      <c r="B470" s="382"/>
      <c r="C470" s="383"/>
      <c r="D470" s="384"/>
      <c r="E470" s="184"/>
      <c r="F470" s="385"/>
      <c r="G470" s="384"/>
      <c r="H470" s="384"/>
      <c r="I470" s="184"/>
      <c r="J470" s="386" t="str">
        <f t="shared" si="16"/>
        <v/>
      </c>
      <c r="K470" s="387"/>
      <c r="L470" s="388"/>
      <c r="M470" s="387"/>
      <c r="N470" s="382"/>
      <c r="O470" s="384"/>
      <c r="P470" s="184"/>
    </row>
    <row r="471" spans="1:16" ht="13.2" hidden="1" x14ac:dyDescent="0.25">
      <c r="A471" s="381" t="str">
        <f t="shared" si="15"/>
        <v/>
      </c>
      <c r="B471" s="389"/>
      <c r="C471" s="390"/>
      <c r="D471" s="393"/>
      <c r="E471" s="184"/>
      <c r="F471" s="391"/>
      <c r="G471" s="393"/>
      <c r="H471" s="393"/>
      <c r="I471" s="392"/>
      <c r="J471" s="386" t="str">
        <f t="shared" si="16"/>
        <v/>
      </c>
      <c r="K471" s="387"/>
      <c r="L471" s="388"/>
      <c r="M471" s="387"/>
      <c r="N471" s="382"/>
      <c r="O471" s="384"/>
      <c r="P471" s="392"/>
    </row>
    <row r="472" spans="1:16" ht="13.2" hidden="1" x14ac:dyDescent="0.25">
      <c r="A472" s="381" t="str">
        <f t="shared" si="15"/>
        <v/>
      </c>
      <c r="B472" s="389"/>
      <c r="C472" s="390"/>
      <c r="D472" s="393"/>
      <c r="E472" s="184"/>
      <c r="F472" s="391"/>
      <c r="G472" s="393"/>
      <c r="H472" s="393"/>
      <c r="I472" s="392"/>
      <c r="J472" s="386" t="str">
        <f t="shared" si="16"/>
        <v/>
      </c>
      <c r="K472" s="387"/>
      <c r="L472" s="388"/>
      <c r="M472" s="387"/>
      <c r="N472" s="382"/>
      <c r="O472" s="384"/>
      <c r="P472" s="392"/>
    </row>
    <row r="473" spans="1:16" ht="13.2" hidden="1" x14ac:dyDescent="0.25">
      <c r="A473" s="381" t="str">
        <f t="shared" si="15"/>
        <v/>
      </c>
      <c r="B473" s="389"/>
      <c r="C473" s="390"/>
      <c r="D473" s="393"/>
      <c r="E473" s="184"/>
      <c r="F473" s="391"/>
      <c r="G473" s="393"/>
      <c r="H473" s="393"/>
      <c r="I473" s="392"/>
      <c r="J473" s="386" t="str">
        <f t="shared" si="16"/>
        <v/>
      </c>
      <c r="K473" s="387"/>
      <c r="L473" s="388"/>
      <c r="M473" s="387"/>
      <c r="N473" s="382"/>
      <c r="O473" s="384"/>
      <c r="P473" s="392"/>
    </row>
    <row r="474" spans="1:16" ht="13.2" hidden="1" x14ac:dyDescent="0.25">
      <c r="A474" s="381" t="str">
        <f t="shared" si="15"/>
        <v/>
      </c>
      <c r="B474" s="389"/>
      <c r="C474" s="390"/>
      <c r="D474" s="393"/>
      <c r="E474" s="184"/>
      <c r="F474" s="391"/>
      <c r="G474" s="393"/>
      <c r="H474" s="393"/>
      <c r="I474" s="392"/>
      <c r="J474" s="386" t="str">
        <f t="shared" si="16"/>
        <v/>
      </c>
      <c r="K474" s="387"/>
      <c r="L474" s="388"/>
      <c r="M474" s="387"/>
      <c r="N474" s="382"/>
      <c r="O474" s="384"/>
      <c r="P474" s="392"/>
    </row>
    <row r="475" spans="1:16" ht="13.2" hidden="1" x14ac:dyDescent="0.25">
      <c r="A475" s="381" t="str">
        <f t="shared" si="15"/>
        <v/>
      </c>
      <c r="B475" s="389"/>
      <c r="C475" s="390"/>
      <c r="D475" s="393"/>
      <c r="E475" s="184"/>
      <c r="F475" s="391"/>
      <c r="G475" s="393"/>
      <c r="H475" s="393"/>
      <c r="I475" s="392"/>
      <c r="J475" s="386" t="str">
        <f t="shared" si="16"/>
        <v/>
      </c>
      <c r="K475" s="387"/>
      <c r="L475" s="388"/>
      <c r="M475" s="387"/>
      <c r="N475" s="382"/>
      <c r="O475" s="384"/>
      <c r="P475" s="392"/>
    </row>
    <row r="476" spans="1:16" ht="13.2" hidden="1" x14ac:dyDescent="0.25">
      <c r="A476" s="381" t="str">
        <f t="shared" si="15"/>
        <v/>
      </c>
      <c r="B476" s="389"/>
      <c r="C476" s="390"/>
      <c r="D476" s="393"/>
      <c r="E476" s="184"/>
      <c r="F476" s="391"/>
      <c r="G476" s="393"/>
      <c r="H476" s="393"/>
      <c r="I476" s="392"/>
      <c r="J476" s="386" t="str">
        <f t="shared" si="16"/>
        <v/>
      </c>
      <c r="K476" s="387"/>
      <c r="L476" s="388"/>
      <c r="M476" s="387"/>
      <c r="N476" s="382"/>
      <c r="O476" s="384"/>
      <c r="P476" s="392"/>
    </row>
    <row r="477" spans="1:16" ht="13.2" hidden="1" x14ac:dyDescent="0.25">
      <c r="A477" s="381" t="str">
        <f t="shared" si="15"/>
        <v/>
      </c>
      <c r="B477" s="389"/>
      <c r="C477" s="390"/>
      <c r="D477" s="393"/>
      <c r="E477" s="184"/>
      <c r="F477" s="391"/>
      <c r="G477" s="393"/>
      <c r="H477" s="393"/>
      <c r="I477" s="392"/>
      <c r="J477" s="386" t="str">
        <f t="shared" si="16"/>
        <v/>
      </c>
      <c r="K477" s="387"/>
      <c r="L477" s="388"/>
      <c r="M477" s="387"/>
      <c r="N477" s="382"/>
      <c r="O477" s="384"/>
      <c r="P477" s="392"/>
    </row>
    <row r="478" spans="1:16" ht="13.2" hidden="1" x14ac:dyDescent="0.25">
      <c r="A478" s="381" t="str">
        <f t="shared" si="15"/>
        <v/>
      </c>
      <c r="B478" s="389"/>
      <c r="C478" s="390"/>
      <c r="D478" s="393"/>
      <c r="E478" s="184"/>
      <c r="F478" s="391"/>
      <c r="G478" s="393"/>
      <c r="H478" s="393"/>
      <c r="I478" s="392"/>
      <c r="J478" s="386" t="str">
        <f t="shared" si="16"/>
        <v/>
      </c>
      <c r="K478" s="387"/>
      <c r="L478" s="388"/>
      <c r="M478" s="387"/>
      <c r="N478" s="382"/>
      <c r="O478" s="384"/>
      <c r="P478" s="392"/>
    </row>
    <row r="479" spans="1:16" ht="13.2" hidden="1" x14ac:dyDescent="0.25">
      <c r="A479" s="381" t="str">
        <f t="shared" si="15"/>
        <v/>
      </c>
      <c r="B479" s="389"/>
      <c r="C479" s="390"/>
      <c r="D479" s="393"/>
      <c r="E479" s="184"/>
      <c r="F479" s="391"/>
      <c r="G479" s="393"/>
      <c r="H479" s="393"/>
      <c r="I479" s="392"/>
      <c r="J479" s="386" t="str">
        <f t="shared" si="16"/>
        <v/>
      </c>
      <c r="K479" s="387"/>
      <c r="L479" s="388"/>
      <c r="M479" s="387"/>
      <c r="N479" s="382"/>
      <c r="O479" s="384"/>
      <c r="P479" s="392"/>
    </row>
    <row r="480" spans="1:16" ht="13.2" hidden="1" x14ac:dyDescent="0.25">
      <c r="A480" s="381" t="str">
        <f t="shared" si="15"/>
        <v/>
      </c>
      <c r="B480" s="389"/>
      <c r="C480" s="390"/>
      <c r="D480" s="393"/>
      <c r="E480" s="184"/>
      <c r="F480" s="391"/>
      <c r="G480" s="393"/>
      <c r="H480" s="393"/>
      <c r="I480" s="392"/>
      <c r="J480" s="386" t="str">
        <f t="shared" si="16"/>
        <v/>
      </c>
      <c r="K480" s="387"/>
      <c r="L480" s="388"/>
      <c r="M480" s="387"/>
      <c r="N480" s="382"/>
      <c r="O480" s="384"/>
      <c r="P480" s="392"/>
    </row>
    <row r="481" spans="1:16" ht="13.2" hidden="1" x14ac:dyDescent="0.25">
      <c r="A481" s="381" t="str">
        <f t="shared" si="15"/>
        <v/>
      </c>
      <c r="B481" s="389"/>
      <c r="C481" s="390"/>
      <c r="D481" s="393"/>
      <c r="E481" s="184"/>
      <c r="F481" s="391"/>
      <c r="G481" s="393"/>
      <c r="H481" s="393"/>
      <c r="I481" s="392"/>
      <c r="J481" s="386" t="str">
        <f t="shared" si="16"/>
        <v/>
      </c>
      <c r="K481" s="387"/>
      <c r="L481" s="388"/>
      <c r="M481" s="387"/>
      <c r="N481" s="382"/>
      <c r="O481" s="384"/>
      <c r="P481" s="392"/>
    </row>
    <row r="482" spans="1:16" ht="13.2" hidden="1" x14ac:dyDescent="0.25">
      <c r="A482" s="381" t="str">
        <f t="shared" si="15"/>
        <v/>
      </c>
      <c r="B482" s="389"/>
      <c r="C482" s="390"/>
      <c r="D482" s="393"/>
      <c r="E482" s="184"/>
      <c r="F482" s="391"/>
      <c r="G482" s="393"/>
      <c r="H482" s="393"/>
      <c r="I482" s="392"/>
      <c r="J482" s="386" t="str">
        <f t="shared" si="16"/>
        <v/>
      </c>
      <c r="K482" s="387"/>
      <c r="L482" s="388"/>
      <c r="M482" s="387"/>
      <c r="N482" s="382"/>
      <c r="O482" s="384"/>
      <c r="P482" s="392"/>
    </row>
    <row r="483" spans="1:16" ht="13.2" hidden="1" x14ac:dyDescent="0.25">
      <c r="A483" s="381" t="str">
        <f t="shared" si="15"/>
        <v/>
      </c>
      <c r="B483" s="389"/>
      <c r="C483" s="390"/>
      <c r="D483" s="393"/>
      <c r="E483" s="184"/>
      <c r="F483" s="391"/>
      <c r="G483" s="393"/>
      <c r="H483" s="393"/>
      <c r="I483" s="392"/>
      <c r="J483" s="386" t="str">
        <f t="shared" si="16"/>
        <v/>
      </c>
      <c r="K483" s="387"/>
      <c r="L483" s="388"/>
      <c r="M483" s="387"/>
      <c r="N483" s="382"/>
      <c r="O483" s="384"/>
      <c r="P483" s="392"/>
    </row>
    <row r="484" spans="1:16" ht="13.2" hidden="1" x14ac:dyDescent="0.25">
      <c r="A484" s="381" t="str">
        <f t="shared" si="15"/>
        <v/>
      </c>
      <c r="B484" s="389"/>
      <c r="C484" s="390"/>
      <c r="D484" s="393"/>
      <c r="E484" s="184"/>
      <c r="F484" s="391"/>
      <c r="G484" s="393"/>
      <c r="H484" s="393"/>
      <c r="I484" s="392"/>
      <c r="J484" s="386" t="str">
        <f t="shared" si="16"/>
        <v/>
      </c>
      <c r="K484" s="387"/>
      <c r="L484" s="388"/>
      <c r="M484" s="387"/>
      <c r="N484" s="382"/>
      <c r="O484" s="384"/>
      <c r="P484" s="392"/>
    </row>
    <row r="485" spans="1:16" ht="13.2" hidden="1" x14ac:dyDescent="0.25">
      <c r="A485" s="381" t="str">
        <f t="shared" si="15"/>
        <v/>
      </c>
      <c r="B485" s="389"/>
      <c r="C485" s="390"/>
      <c r="D485" s="393"/>
      <c r="E485" s="184"/>
      <c r="F485" s="391"/>
      <c r="G485" s="393"/>
      <c r="H485" s="393"/>
      <c r="I485" s="392"/>
      <c r="J485" s="386" t="str">
        <f t="shared" si="16"/>
        <v/>
      </c>
      <c r="K485" s="387"/>
      <c r="L485" s="388"/>
      <c r="M485" s="387"/>
      <c r="N485" s="382"/>
      <c r="O485" s="384"/>
      <c r="P485" s="392"/>
    </row>
    <row r="486" spans="1:16" ht="13.2" hidden="1" x14ac:dyDescent="0.25">
      <c r="A486" s="381" t="str">
        <f t="shared" si="15"/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16"/>
        <v/>
      </c>
      <c r="K486" s="387"/>
      <c r="L486" s="388"/>
      <c r="M486" s="387"/>
      <c r="N486" s="382"/>
      <c r="O486" s="384"/>
      <c r="P486" s="184"/>
    </row>
    <row r="487" spans="1:16" ht="13.2" hidden="1" x14ac:dyDescent="0.25">
      <c r="A487" s="381" t="str">
        <f t="shared" ref="A487:A549" si="17">IF(B487="","",ROW()-ROW($A$3))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16"/>
        <v/>
      </c>
      <c r="K487" s="387"/>
      <c r="L487" s="388"/>
      <c r="M487" s="387"/>
      <c r="N487" s="382"/>
      <c r="O487" s="384"/>
      <c r="P487" s="184"/>
    </row>
    <row r="488" spans="1:16" ht="13.2" hidden="1" x14ac:dyDescent="0.25">
      <c r="A488" s="381" t="str">
        <f t="shared" si="17"/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16"/>
        <v/>
      </c>
      <c r="K488" s="387"/>
      <c r="L488" s="388"/>
      <c r="M488" s="387"/>
      <c r="N488" s="382"/>
      <c r="O488" s="384"/>
      <c r="P488" s="184"/>
    </row>
    <row r="489" spans="1:16" ht="13.2" hidden="1" x14ac:dyDescent="0.25">
      <c r="A489" s="381" t="str">
        <f t="shared" si="17"/>
        <v/>
      </c>
      <c r="B489" s="382"/>
      <c r="C489" s="383"/>
      <c r="D489" s="384"/>
      <c r="E489" s="184"/>
      <c r="F489" s="385"/>
      <c r="G489" s="384"/>
      <c r="H489" s="384"/>
      <c r="I489" s="184"/>
      <c r="J489" s="386" t="str">
        <f t="shared" si="16"/>
        <v/>
      </c>
      <c r="K489" s="387"/>
      <c r="L489" s="388"/>
      <c r="M489" s="387"/>
      <c r="N489" s="382"/>
      <c r="O489" s="384"/>
      <c r="P489" s="184"/>
    </row>
    <row r="490" spans="1:16" ht="13.2" hidden="1" x14ac:dyDescent="0.25">
      <c r="A490" s="381" t="str">
        <f t="shared" si="17"/>
        <v/>
      </c>
      <c r="B490" s="382"/>
      <c r="C490" s="383"/>
      <c r="D490" s="384"/>
      <c r="E490" s="184"/>
      <c r="F490" s="385"/>
      <c r="G490" s="384"/>
      <c r="H490" s="384"/>
      <c r="I490" s="184"/>
      <c r="J490" s="386" t="str">
        <f t="shared" si="16"/>
        <v/>
      </c>
      <c r="K490" s="387"/>
      <c r="L490" s="388"/>
      <c r="M490" s="387"/>
      <c r="N490" s="382"/>
      <c r="O490" s="384"/>
      <c r="P490" s="184"/>
    </row>
    <row r="491" spans="1:16" ht="13.2" hidden="1" x14ac:dyDescent="0.25">
      <c r="A491" s="381" t="str">
        <f t="shared" si="17"/>
        <v/>
      </c>
      <c r="B491" s="382"/>
      <c r="C491" s="383"/>
      <c r="D491" s="384"/>
      <c r="E491" s="184"/>
      <c r="F491" s="385"/>
      <c r="G491" s="384"/>
      <c r="H491" s="384"/>
      <c r="I491" s="184"/>
      <c r="J491" s="386" t="str">
        <f t="shared" si="16"/>
        <v/>
      </c>
      <c r="K491" s="387"/>
      <c r="L491" s="388"/>
      <c r="M491" s="387"/>
      <c r="N491" s="382"/>
      <c r="O491" s="384"/>
      <c r="P491" s="184"/>
    </row>
    <row r="492" spans="1:16" ht="13.2" hidden="1" x14ac:dyDescent="0.25">
      <c r="A492" s="381" t="str">
        <f t="shared" si="17"/>
        <v/>
      </c>
      <c r="B492" s="382"/>
      <c r="C492" s="383"/>
      <c r="D492" s="384"/>
      <c r="E492" s="184"/>
      <c r="F492" s="385"/>
      <c r="G492" s="384"/>
      <c r="H492" s="384"/>
      <c r="I492" s="184"/>
      <c r="J492" s="386" t="str">
        <f t="shared" si="16"/>
        <v/>
      </c>
      <c r="K492" s="387"/>
      <c r="L492" s="388"/>
      <c r="M492" s="387"/>
      <c r="N492" s="382"/>
      <c r="O492" s="384"/>
      <c r="P492" s="184"/>
    </row>
    <row r="493" spans="1:16" ht="13.2" hidden="1" x14ac:dyDescent="0.25">
      <c r="A493" s="381" t="str">
        <f t="shared" si="17"/>
        <v/>
      </c>
      <c r="B493" s="382"/>
      <c r="C493" s="383"/>
      <c r="D493" s="384"/>
      <c r="E493" s="184"/>
      <c r="F493" s="385"/>
      <c r="G493" s="384"/>
      <c r="H493" s="384"/>
      <c r="I493" s="184"/>
      <c r="J493" s="386" t="str">
        <f t="shared" si="16"/>
        <v/>
      </c>
      <c r="K493" s="387"/>
      <c r="L493" s="388"/>
      <c r="M493" s="387"/>
      <c r="N493" s="382"/>
      <c r="O493" s="384"/>
      <c r="P493" s="184"/>
    </row>
    <row r="494" spans="1:16" ht="13.2" hidden="1" x14ac:dyDescent="0.25">
      <c r="A494" s="381" t="str">
        <f t="shared" si="17"/>
        <v/>
      </c>
      <c r="B494" s="382"/>
      <c r="C494" s="383"/>
      <c r="D494" s="384"/>
      <c r="E494" s="184"/>
      <c r="F494" s="385"/>
      <c r="G494" s="384"/>
      <c r="H494" s="384"/>
      <c r="I494" s="184"/>
      <c r="J494" s="386" t="str">
        <f t="shared" si="16"/>
        <v/>
      </c>
      <c r="K494" s="387"/>
      <c r="L494" s="388"/>
      <c r="M494" s="387"/>
      <c r="N494" s="382"/>
      <c r="O494" s="384"/>
      <c r="P494" s="184"/>
    </row>
    <row r="495" spans="1:16" ht="13.2" hidden="1" x14ac:dyDescent="0.25">
      <c r="A495" s="381" t="str">
        <f t="shared" si="17"/>
        <v/>
      </c>
      <c r="B495" s="382"/>
      <c r="C495" s="383"/>
      <c r="D495" s="384"/>
      <c r="E495" s="184"/>
      <c r="F495" s="385"/>
      <c r="G495" s="384"/>
      <c r="H495" s="384"/>
      <c r="I495" s="184"/>
      <c r="J495" s="386" t="str">
        <f t="shared" si="16"/>
        <v/>
      </c>
      <c r="K495" s="387"/>
      <c r="L495" s="388"/>
      <c r="M495" s="387"/>
      <c r="N495" s="382"/>
      <c r="O495" s="384"/>
      <c r="P495" s="184"/>
    </row>
    <row r="496" spans="1:16" ht="13.2" hidden="1" x14ac:dyDescent="0.25">
      <c r="A496" s="381" t="str">
        <f t="shared" si="17"/>
        <v/>
      </c>
      <c r="B496" s="382"/>
      <c r="C496" s="383"/>
      <c r="D496" s="384"/>
      <c r="E496" s="184"/>
      <c r="F496" s="385"/>
      <c r="G496" s="384"/>
      <c r="H496" s="384"/>
      <c r="I496" s="184"/>
      <c r="J496" s="386" t="str">
        <f t="shared" si="16"/>
        <v/>
      </c>
      <c r="K496" s="387"/>
      <c r="L496" s="388"/>
      <c r="M496" s="387"/>
      <c r="N496" s="382"/>
      <c r="O496" s="384"/>
      <c r="P496" s="184"/>
    </row>
    <row r="497" spans="1:16" ht="13.2" hidden="1" x14ac:dyDescent="0.25">
      <c r="A497" s="381" t="str">
        <f t="shared" si="17"/>
        <v/>
      </c>
      <c r="B497" s="382"/>
      <c r="C497" s="383"/>
      <c r="D497" s="384"/>
      <c r="E497" s="184"/>
      <c r="F497" s="385"/>
      <c r="G497" s="384"/>
      <c r="H497" s="384"/>
      <c r="I497" s="184"/>
      <c r="J497" s="386" t="str">
        <f t="shared" si="16"/>
        <v/>
      </c>
      <c r="K497" s="387"/>
      <c r="L497" s="388"/>
      <c r="M497" s="387"/>
      <c r="N497" s="382"/>
      <c r="O497" s="384"/>
      <c r="P497" s="184"/>
    </row>
    <row r="498" spans="1:16" ht="13.2" hidden="1" x14ac:dyDescent="0.25">
      <c r="A498" s="381" t="str">
        <f t="shared" si="17"/>
        <v/>
      </c>
      <c r="B498" s="382"/>
      <c r="C498" s="383"/>
      <c r="D498" s="384"/>
      <c r="E498" s="184"/>
      <c r="F498" s="385"/>
      <c r="G498" s="384"/>
      <c r="H498" s="384"/>
      <c r="I498" s="184"/>
      <c r="J498" s="386" t="str">
        <f t="shared" si="16"/>
        <v/>
      </c>
      <c r="K498" s="387"/>
      <c r="L498" s="388"/>
      <c r="M498" s="387"/>
      <c r="N498" s="382"/>
      <c r="O498" s="384"/>
      <c r="P498" s="184"/>
    </row>
    <row r="499" spans="1:16" ht="13.2" hidden="1" x14ac:dyDescent="0.25">
      <c r="A499" s="381" t="str">
        <f t="shared" si="17"/>
        <v/>
      </c>
      <c r="B499" s="382"/>
      <c r="C499" s="383"/>
      <c r="D499" s="384"/>
      <c r="E499" s="184"/>
      <c r="F499" s="385"/>
      <c r="G499" s="384"/>
      <c r="H499" s="384"/>
      <c r="I499" s="184"/>
      <c r="J499" s="386" t="str">
        <f t="shared" si="16"/>
        <v/>
      </c>
      <c r="K499" s="387"/>
      <c r="L499" s="388"/>
      <c r="M499" s="387"/>
      <c r="N499" s="382"/>
      <c r="O499" s="384"/>
      <c r="P499" s="184"/>
    </row>
    <row r="500" spans="1:16" ht="13.2" hidden="1" x14ac:dyDescent="0.25">
      <c r="A500" s="381" t="str">
        <f t="shared" si="17"/>
        <v/>
      </c>
      <c r="B500" s="382"/>
      <c r="C500" s="383"/>
      <c r="D500" s="384"/>
      <c r="E500" s="184"/>
      <c r="F500" s="385"/>
      <c r="G500" s="384"/>
      <c r="H500" s="384"/>
      <c r="I500" s="184"/>
      <c r="J500" s="386" t="str">
        <f t="shared" si="16"/>
        <v/>
      </c>
      <c r="K500" s="387"/>
      <c r="L500" s="388"/>
      <c r="M500" s="387"/>
      <c r="N500" s="382"/>
      <c r="O500" s="384"/>
      <c r="P500" s="184"/>
    </row>
    <row r="501" spans="1:16" ht="13.2" hidden="1" x14ac:dyDescent="0.25">
      <c r="A501" s="381" t="str">
        <f t="shared" si="17"/>
        <v/>
      </c>
      <c r="B501" s="382"/>
      <c r="C501" s="383"/>
      <c r="D501" s="384"/>
      <c r="E501" s="184"/>
      <c r="F501" s="385"/>
      <c r="G501" s="384"/>
      <c r="H501" s="384"/>
      <c r="I501" s="184"/>
      <c r="J501" s="386" t="str">
        <f t="shared" si="16"/>
        <v/>
      </c>
      <c r="K501" s="387"/>
      <c r="L501" s="388"/>
      <c r="M501" s="387"/>
      <c r="N501" s="382"/>
      <c r="O501" s="384"/>
      <c r="P501" s="184"/>
    </row>
    <row r="502" spans="1:16" ht="13.2" hidden="1" x14ac:dyDescent="0.25">
      <c r="A502" s="381" t="str">
        <f t="shared" si="17"/>
        <v/>
      </c>
      <c r="B502" s="382"/>
      <c r="C502" s="383"/>
      <c r="D502" s="384"/>
      <c r="E502" s="184"/>
      <c r="F502" s="385"/>
      <c r="G502" s="384"/>
      <c r="H502" s="384"/>
      <c r="I502" s="184"/>
      <c r="J502" s="386" t="str">
        <f t="shared" si="16"/>
        <v/>
      </c>
      <c r="K502" s="387"/>
      <c r="L502" s="388"/>
      <c r="M502" s="387"/>
      <c r="N502" s="382"/>
      <c r="O502" s="384"/>
      <c r="P502" s="184"/>
    </row>
    <row r="503" spans="1:16" ht="13.2" hidden="1" x14ac:dyDescent="0.25">
      <c r="A503" s="381" t="str">
        <f t="shared" si="17"/>
        <v/>
      </c>
      <c r="B503" s="382"/>
      <c r="C503" s="383"/>
      <c r="D503" s="384"/>
      <c r="E503" s="184"/>
      <c r="F503" s="385"/>
      <c r="G503" s="384"/>
      <c r="H503" s="384"/>
      <c r="I503" s="184"/>
      <c r="J503" s="386" t="str">
        <f t="shared" si="16"/>
        <v/>
      </c>
      <c r="K503" s="387"/>
      <c r="L503" s="388"/>
      <c r="M503" s="387"/>
      <c r="N503" s="382"/>
      <c r="O503" s="384"/>
      <c r="P503" s="184"/>
    </row>
    <row r="504" spans="1:16" ht="13.2" hidden="1" x14ac:dyDescent="0.25">
      <c r="A504" s="381" t="str">
        <f t="shared" si="17"/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16"/>
        <v/>
      </c>
      <c r="K504" s="387"/>
      <c r="L504" s="388"/>
      <c r="M504" s="387"/>
      <c r="N504" s="382"/>
      <c r="O504" s="384"/>
      <c r="P504" s="184"/>
    </row>
    <row r="505" spans="1:16" ht="13.2" hidden="1" x14ac:dyDescent="0.25">
      <c r="A505" s="381" t="str">
        <f t="shared" si="17"/>
        <v/>
      </c>
      <c r="B505" s="382"/>
      <c r="C505" s="383"/>
      <c r="D505" s="384"/>
      <c r="E505" s="184"/>
      <c r="F505" s="385"/>
      <c r="G505" s="395"/>
      <c r="H505" s="384"/>
      <c r="I505" s="184"/>
      <c r="J505" s="386" t="str">
        <f t="shared" si="16"/>
        <v/>
      </c>
      <c r="K505" s="387"/>
      <c r="L505" s="388"/>
      <c r="M505" s="387"/>
      <c r="N505" s="382"/>
      <c r="O505" s="384"/>
      <c r="P505" s="184"/>
    </row>
    <row r="506" spans="1:16" ht="13.2" hidden="1" x14ac:dyDescent="0.25">
      <c r="A506" s="381" t="str">
        <f t="shared" si="17"/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16"/>
        <v/>
      </c>
      <c r="K506" s="387"/>
      <c r="L506" s="388"/>
      <c r="M506" s="387"/>
      <c r="N506" s="382"/>
      <c r="O506" s="384"/>
      <c r="P506" s="184"/>
    </row>
    <row r="507" spans="1:16" ht="13.2" hidden="1" x14ac:dyDescent="0.25">
      <c r="A507" s="381" t="str">
        <f t="shared" si="17"/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16"/>
        <v/>
      </c>
      <c r="K507" s="387"/>
      <c r="L507" s="388"/>
      <c r="M507" s="387"/>
      <c r="N507" s="382"/>
      <c r="O507" s="384"/>
      <c r="P507" s="184"/>
    </row>
    <row r="508" spans="1:16" ht="13.2" hidden="1" x14ac:dyDescent="0.25">
      <c r="A508" s="381" t="str">
        <f t="shared" si="17"/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16"/>
        <v/>
      </c>
      <c r="K508" s="387"/>
      <c r="L508" s="388"/>
      <c r="M508" s="387"/>
      <c r="N508" s="382"/>
      <c r="O508" s="384"/>
      <c r="P508" s="184"/>
    </row>
    <row r="509" spans="1:16" ht="13.2" hidden="1" x14ac:dyDescent="0.25">
      <c r="A509" s="381" t="str">
        <f t="shared" si="17"/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16"/>
        <v/>
      </c>
      <c r="K509" s="387"/>
      <c r="L509" s="388"/>
      <c r="M509" s="387"/>
      <c r="N509" s="382"/>
      <c r="O509" s="384"/>
      <c r="P509" s="184"/>
    </row>
    <row r="510" spans="1:16" ht="13.2" hidden="1" x14ac:dyDescent="0.25">
      <c r="A510" s="381" t="str">
        <f t="shared" si="17"/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16"/>
        <v/>
      </c>
      <c r="K510" s="387"/>
      <c r="L510" s="388"/>
      <c r="M510" s="387"/>
      <c r="N510" s="382"/>
      <c r="O510" s="384"/>
      <c r="P510" s="184"/>
    </row>
    <row r="511" spans="1:16" ht="13.2" hidden="1" x14ac:dyDescent="0.25">
      <c r="A511" s="381" t="str">
        <f t="shared" si="17"/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16"/>
        <v/>
      </c>
      <c r="K511" s="387"/>
      <c r="L511" s="388"/>
      <c r="M511" s="387"/>
      <c r="N511" s="382"/>
      <c r="O511" s="384"/>
      <c r="P511" s="184"/>
    </row>
    <row r="512" spans="1:16" ht="13.2" hidden="1" x14ac:dyDescent="0.25">
      <c r="A512" s="381" t="str">
        <f t="shared" si="17"/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16"/>
        <v/>
      </c>
      <c r="K512" s="387"/>
      <c r="L512" s="388"/>
      <c r="M512" s="387"/>
      <c r="N512" s="382"/>
      <c r="O512" s="384"/>
      <c r="P512" s="184"/>
    </row>
    <row r="513" spans="1:16" ht="13.2" hidden="1" x14ac:dyDescent="0.25">
      <c r="A513" s="381" t="str">
        <f t="shared" si="17"/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si="16"/>
        <v/>
      </c>
      <c r="K513" s="387"/>
      <c r="L513" s="388"/>
      <c r="M513" s="387"/>
      <c r="N513" s="382"/>
      <c r="O513" s="384"/>
      <c r="P513" s="184"/>
    </row>
    <row r="514" spans="1:16" ht="13.2" hidden="1" x14ac:dyDescent="0.25">
      <c r="A514" s="381" t="str">
        <f t="shared" si="17"/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16"/>
        <v/>
      </c>
      <c r="K514" s="387"/>
      <c r="L514" s="388"/>
      <c r="M514" s="387"/>
      <c r="N514" s="382"/>
      <c r="O514" s="384"/>
      <c r="P514" s="184"/>
    </row>
    <row r="515" spans="1:16" ht="13.2" hidden="1" x14ac:dyDescent="0.25">
      <c r="A515" s="381" t="str">
        <f t="shared" si="17"/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16"/>
        <v/>
      </c>
      <c r="K515" s="387"/>
      <c r="L515" s="388"/>
      <c r="M515" s="387"/>
      <c r="N515" s="382"/>
      <c r="O515" s="384"/>
      <c r="P515" s="184"/>
    </row>
    <row r="516" spans="1:16" ht="13.2" hidden="1" x14ac:dyDescent="0.25">
      <c r="A516" s="381" t="str">
        <f t="shared" si="17"/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ref="J516:J579" si="18">IF(O516="","",IF(LEN(O516)&gt;14,O516,"CPF Protegido - LGPD"))</f>
        <v/>
      </c>
      <c r="K516" s="387"/>
      <c r="L516" s="388"/>
      <c r="M516" s="387"/>
      <c r="N516" s="382"/>
      <c r="O516" s="384"/>
      <c r="P516" s="184"/>
    </row>
    <row r="517" spans="1:16" ht="13.2" hidden="1" x14ac:dyDescent="0.25">
      <c r="A517" s="381" t="str">
        <f t="shared" si="17"/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18"/>
        <v/>
      </c>
      <c r="K517" s="387"/>
      <c r="L517" s="388"/>
      <c r="M517" s="387"/>
      <c r="N517" s="382"/>
      <c r="O517" s="384"/>
      <c r="P517" s="184"/>
    </row>
    <row r="518" spans="1:16" ht="13.2" hidden="1" x14ac:dyDescent="0.25">
      <c r="A518" s="381" t="str">
        <f t="shared" si="17"/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18"/>
        <v/>
      </c>
      <c r="K518" s="387"/>
      <c r="L518" s="388"/>
      <c r="M518" s="387"/>
      <c r="N518" s="382"/>
      <c r="O518" s="384"/>
      <c r="P518" s="184"/>
    </row>
    <row r="519" spans="1:16" ht="13.2" hidden="1" x14ac:dyDescent="0.25">
      <c r="A519" s="381" t="str">
        <f t="shared" si="17"/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18"/>
        <v/>
      </c>
      <c r="K519" s="387"/>
      <c r="L519" s="388"/>
      <c r="M519" s="387"/>
      <c r="N519" s="382"/>
      <c r="O519" s="384"/>
      <c r="P519" s="184"/>
    </row>
    <row r="520" spans="1:16" ht="13.2" hidden="1" x14ac:dyDescent="0.25">
      <c r="A520" s="381" t="str">
        <f t="shared" si="17"/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18"/>
        <v/>
      </c>
      <c r="K520" s="387"/>
      <c r="L520" s="388"/>
      <c r="M520" s="387"/>
      <c r="N520" s="382"/>
      <c r="O520" s="384"/>
      <c r="P520" s="184"/>
    </row>
    <row r="521" spans="1:16" ht="13.2" hidden="1" x14ac:dyDescent="0.25">
      <c r="A521" s="381" t="str">
        <f t="shared" si="17"/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si="18"/>
        <v/>
      </c>
      <c r="K521" s="387"/>
      <c r="L521" s="388"/>
      <c r="M521" s="387"/>
      <c r="N521" s="382"/>
      <c r="O521" s="384"/>
      <c r="P521" s="184"/>
    </row>
    <row r="522" spans="1:16" ht="13.2" hidden="1" x14ac:dyDescent="0.25">
      <c r="A522" s="381" t="str">
        <f t="shared" si="17"/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18"/>
        <v/>
      </c>
      <c r="K522" s="387"/>
      <c r="L522" s="388"/>
      <c r="M522" s="387"/>
      <c r="N522" s="382"/>
      <c r="O522" s="384"/>
      <c r="P522" s="184"/>
    </row>
    <row r="523" spans="1:16" ht="13.2" hidden="1" x14ac:dyDescent="0.25">
      <c r="A523" s="381" t="str">
        <f t="shared" si="17"/>
        <v/>
      </c>
      <c r="B523" s="382"/>
      <c r="C523" s="383"/>
      <c r="D523" s="384"/>
      <c r="E523" s="184"/>
      <c r="F523" s="385"/>
      <c r="G523" s="384"/>
      <c r="H523" s="384"/>
      <c r="I523" s="184"/>
      <c r="J523" s="386" t="str">
        <f t="shared" si="18"/>
        <v/>
      </c>
      <c r="K523" s="387"/>
      <c r="L523" s="388"/>
      <c r="M523" s="387"/>
      <c r="N523" s="382"/>
      <c r="O523" s="384"/>
      <c r="P523" s="184"/>
    </row>
    <row r="524" spans="1:16" ht="13.2" hidden="1" x14ac:dyDescent="0.25">
      <c r="A524" s="381" t="str">
        <f t="shared" si="17"/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18"/>
        <v/>
      </c>
      <c r="K524" s="387"/>
      <c r="L524" s="388"/>
      <c r="M524" s="387"/>
      <c r="N524" s="382"/>
      <c r="O524" s="384"/>
      <c r="P524" s="184"/>
    </row>
    <row r="525" spans="1:16" ht="13.2" hidden="1" x14ac:dyDescent="0.25">
      <c r="A525" s="381" t="str">
        <f t="shared" si="17"/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18"/>
        <v/>
      </c>
      <c r="K525" s="387"/>
      <c r="L525" s="388"/>
      <c r="M525" s="387"/>
      <c r="N525" s="382"/>
      <c r="O525" s="384"/>
      <c r="P525" s="184"/>
    </row>
    <row r="526" spans="1:16" ht="13.2" hidden="1" x14ac:dyDescent="0.25">
      <c r="A526" s="381" t="str">
        <f t="shared" si="17"/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18"/>
        <v/>
      </c>
      <c r="K526" s="387"/>
      <c r="L526" s="388"/>
      <c r="M526" s="387"/>
      <c r="N526" s="382"/>
      <c r="O526" s="384"/>
      <c r="P526" s="184"/>
    </row>
    <row r="527" spans="1:16" ht="13.2" hidden="1" x14ac:dyDescent="0.25">
      <c r="A527" s="381" t="str">
        <f t="shared" si="17"/>
        <v/>
      </c>
      <c r="B527" s="382"/>
      <c r="C527" s="383"/>
      <c r="D527" s="384"/>
      <c r="E527" s="184"/>
      <c r="F527" s="385"/>
      <c r="G527" s="384"/>
      <c r="H527" s="384"/>
      <c r="I527" s="184"/>
      <c r="J527" s="386" t="str">
        <f t="shared" si="18"/>
        <v/>
      </c>
      <c r="K527" s="387"/>
      <c r="L527" s="388"/>
      <c r="M527" s="387"/>
      <c r="N527" s="382"/>
      <c r="O527" s="384"/>
      <c r="P527" s="184"/>
    </row>
    <row r="528" spans="1:16" ht="13.2" hidden="1" x14ac:dyDescent="0.25">
      <c r="A528" s="381" t="str">
        <f t="shared" si="17"/>
        <v/>
      </c>
      <c r="B528" s="382"/>
      <c r="C528" s="383"/>
      <c r="D528" s="384"/>
      <c r="E528" s="184"/>
      <c r="F528" s="385"/>
      <c r="G528" s="384"/>
      <c r="H528" s="384"/>
      <c r="I528" s="184"/>
      <c r="J528" s="386" t="str">
        <f t="shared" si="18"/>
        <v/>
      </c>
      <c r="K528" s="387"/>
      <c r="L528" s="388"/>
      <c r="M528" s="387"/>
      <c r="N528" s="382"/>
      <c r="O528" s="384"/>
      <c r="P528" s="184"/>
    </row>
    <row r="529" spans="1:16" ht="13.2" hidden="1" x14ac:dyDescent="0.25">
      <c r="A529" s="381" t="str">
        <f t="shared" si="17"/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18"/>
        <v/>
      </c>
      <c r="K529" s="387"/>
      <c r="L529" s="388"/>
      <c r="M529" s="387"/>
      <c r="N529" s="382"/>
      <c r="O529" s="384"/>
      <c r="P529" s="184"/>
    </row>
    <row r="530" spans="1:16" ht="13.2" hidden="1" x14ac:dyDescent="0.25">
      <c r="A530" s="381" t="str">
        <f t="shared" si="17"/>
        <v/>
      </c>
      <c r="B530" s="389"/>
      <c r="C530" s="390"/>
      <c r="D530" s="393"/>
      <c r="E530" s="184"/>
      <c r="F530" s="391"/>
      <c r="G530" s="392"/>
      <c r="H530" s="393"/>
      <c r="I530" s="392"/>
      <c r="J530" s="386" t="str">
        <f t="shared" si="18"/>
        <v/>
      </c>
      <c r="K530" s="387"/>
      <c r="L530" s="388"/>
      <c r="M530" s="387"/>
      <c r="N530" s="382"/>
      <c r="O530" s="384"/>
      <c r="P530" s="392"/>
    </row>
    <row r="531" spans="1:16" ht="13.2" hidden="1" x14ac:dyDescent="0.25">
      <c r="A531" s="381" t="str">
        <f t="shared" si="17"/>
        <v/>
      </c>
      <c r="B531" s="382"/>
      <c r="C531" s="383"/>
      <c r="D531" s="384"/>
      <c r="E531" s="184"/>
      <c r="F531" s="385"/>
      <c r="G531" s="184"/>
      <c r="H531" s="384"/>
      <c r="I531" s="184"/>
      <c r="J531" s="386" t="str">
        <f t="shared" si="18"/>
        <v/>
      </c>
      <c r="K531" s="387"/>
      <c r="L531" s="388"/>
      <c r="M531" s="387"/>
      <c r="N531" s="382"/>
      <c r="O531" s="384"/>
      <c r="P531" s="184"/>
    </row>
    <row r="532" spans="1:16" ht="13.2" hidden="1" x14ac:dyDescent="0.25">
      <c r="A532" s="381" t="str">
        <f t="shared" si="17"/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18"/>
        <v/>
      </c>
      <c r="K532" s="387"/>
      <c r="L532" s="388"/>
      <c r="M532" s="387"/>
      <c r="N532" s="382"/>
      <c r="O532" s="384"/>
      <c r="P532" s="184"/>
    </row>
    <row r="533" spans="1:16" ht="13.2" hidden="1" x14ac:dyDescent="0.25">
      <c r="A533" s="381" t="str">
        <f t="shared" si="17"/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18"/>
        <v/>
      </c>
      <c r="K533" s="387"/>
      <c r="L533" s="388"/>
      <c r="M533" s="387"/>
      <c r="N533" s="382"/>
      <c r="O533" s="384"/>
      <c r="P533" s="184"/>
    </row>
    <row r="534" spans="1:16" ht="13.2" hidden="1" x14ac:dyDescent="0.25">
      <c r="A534" s="381" t="str">
        <f t="shared" si="17"/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si="18"/>
        <v/>
      </c>
      <c r="K534" s="387"/>
      <c r="L534" s="388"/>
      <c r="M534" s="387"/>
      <c r="N534" s="382"/>
      <c r="O534" s="384"/>
      <c r="P534" s="184"/>
    </row>
    <row r="535" spans="1:16" ht="13.2" hidden="1" x14ac:dyDescent="0.25">
      <c r="A535" s="381" t="str">
        <f t="shared" si="17"/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18"/>
        <v/>
      </c>
      <c r="K535" s="387"/>
      <c r="L535" s="388"/>
      <c r="M535" s="387"/>
      <c r="N535" s="382"/>
      <c r="O535" s="384"/>
      <c r="P535" s="184"/>
    </row>
    <row r="536" spans="1:16" ht="13.2" hidden="1" x14ac:dyDescent="0.25">
      <c r="A536" s="381" t="str">
        <f t="shared" si="17"/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18"/>
        <v/>
      </c>
      <c r="K536" s="387"/>
      <c r="L536" s="388"/>
      <c r="M536" s="387"/>
      <c r="N536" s="382"/>
      <c r="O536" s="384"/>
      <c r="P536" s="184"/>
    </row>
    <row r="537" spans="1:16" ht="13.2" hidden="1" x14ac:dyDescent="0.25">
      <c r="A537" s="381" t="str">
        <f t="shared" si="17"/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18"/>
        <v/>
      </c>
      <c r="K537" s="387"/>
      <c r="L537" s="388"/>
      <c r="M537" s="387"/>
      <c r="N537" s="382"/>
      <c r="O537" s="384"/>
      <c r="P537" s="184"/>
    </row>
    <row r="538" spans="1:16" ht="13.2" hidden="1" x14ac:dyDescent="0.25">
      <c r="A538" s="381" t="str">
        <f t="shared" si="17"/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18"/>
        <v/>
      </c>
      <c r="K538" s="387"/>
      <c r="L538" s="388"/>
      <c r="M538" s="387"/>
      <c r="N538" s="382"/>
      <c r="O538" s="384"/>
      <c r="P538" s="184"/>
    </row>
    <row r="539" spans="1:16" ht="13.2" hidden="1" x14ac:dyDescent="0.25">
      <c r="A539" s="381" t="str">
        <f t="shared" si="17"/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18"/>
        <v/>
      </c>
      <c r="K539" s="387"/>
      <c r="L539" s="388"/>
      <c r="M539" s="387"/>
      <c r="N539" s="382"/>
      <c r="O539" s="384"/>
      <c r="P539" s="184"/>
    </row>
    <row r="540" spans="1:16" ht="13.2" hidden="1" x14ac:dyDescent="0.25">
      <c r="A540" s="381" t="str">
        <f t="shared" si="17"/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18"/>
        <v/>
      </c>
      <c r="K540" s="387"/>
      <c r="L540" s="388"/>
      <c r="M540" s="387"/>
      <c r="N540" s="382"/>
      <c r="O540" s="384"/>
      <c r="P540" s="184"/>
    </row>
    <row r="541" spans="1:16" ht="13.2" hidden="1" x14ac:dyDescent="0.25">
      <c r="A541" s="381" t="str">
        <f t="shared" si="17"/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18"/>
        <v/>
      </c>
      <c r="K541" s="387"/>
      <c r="L541" s="388"/>
      <c r="M541" s="387"/>
      <c r="N541" s="382"/>
      <c r="O541" s="384"/>
      <c r="P541" s="184"/>
    </row>
    <row r="542" spans="1:16" ht="13.2" hidden="1" x14ac:dyDescent="0.25">
      <c r="A542" s="381" t="str">
        <f t="shared" si="17"/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18"/>
        <v/>
      </c>
      <c r="K542" s="387"/>
      <c r="L542" s="388"/>
      <c r="M542" s="387"/>
      <c r="N542" s="382"/>
      <c r="O542" s="384"/>
      <c r="P542" s="184"/>
    </row>
    <row r="543" spans="1:16" ht="13.2" hidden="1" x14ac:dyDescent="0.25">
      <c r="A543" s="381" t="str">
        <f t="shared" si="17"/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18"/>
        <v/>
      </c>
      <c r="K543" s="387"/>
      <c r="L543" s="388"/>
      <c r="M543" s="387"/>
      <c r="N543" s="382"/>
      <c r="O543" s="384"/>
      <c r="P543" s="184"/>
    </row>
    <row r="544" spans="1:16" ht="13.2" hidden="1" x14ac:dyDescent="0.25">
      <c r="A544" s="381" t="str">
        <f t="shared" si="17"/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18"/>
        <v/>
      </c>
      <c r="K544" s="387"/>
      <c r="L544" s="388"/>
      <c r="M544" s="387"/>
      <c r="N544" s="382"/>
      <c r="O544" s="384"/>
      <c r="P544" s="184"/>
    </row>
    <row r="545" spans="1:16" ht="13.2" hidden="1" x14ac:dyDescent="0.25">
      <c r="A545" s="381" t="str">
        <f t="shared" si="17"/>
        <v/>
      </c>
      <c r="B545" s="382"/>
      <c r="C545" s="383"/>
      <c r="D545" s="384"/>
      <c r="E545" s="184"/>
      <c r="F545" s="385"/>
      <c r="G545" s="384"/>
      <c r="H545" s="384"/>
      <c r="I545" s="184"/>
      <c r="J545" s="386" t="str">
        <f t="shared" si="18"/>
        <v/>
      </c>
      <c r="K545" s="387"/>
      <c r="L545" s="388"/>
      <c r="M545" s="387"/>
      <c r="N545" s="382"/>
      <c r="O545" s="384"/>
      <c r="P545" s="184"/>
    </row>
    <row r="546" spans="1:16" ht="13.2" hidden="1" x14ac:dyDescent="0.25">
      <c r="A546" s="381" t="str">
        <f t="shared" si="17"/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18"/>
        <v/>
      </c>
      <c r="K546" s="387"/>
      <c r="L546" s="388"/>
      <c r="M546" s="387"/>
      <c r="N546" s="382"/>
      <c r="O546" s="384"/>
      <c r="P546" s="184"/>
    </row>
    <row r="547" spans="1:16" ht="13.2" hidden="1" x14ac:dyDescent="0.25">
      <c r="A547" s="381" t="str">
        <f t="shared" si="17"/>
        <v/>
      </c>
      <c r="B547" s="382"/>
      <c r="C547" s="383"/>
      <c r="D547" s="384"/>
      <c r="E547" s="184"/>
      <c r="F547" s="385"/>
      <c r="G547" s="384"/>
      <c r="H547" s="384"/>
      <c r="I547" s="184"/>
      <c r="J547" s="386" t="str">
        <f t="shared" si="18"/>
        <v/>
      </c>
      <c r="K547" s="387"/>
      <c r="L547" s="388"/>
      <c r="M547" s="387"/>
      <c r="N547" s="382"/>
      <c r="O547" s="384"/>
      <c r="P547" s="184"/>
    </row>
    <row r="548" spans="1:16" ht="13.2" hidden="1" x14ac:dyDescent="0.25">
      <c r="A548" s="381" t="str">
        <f t="shared" si="17"/>
        <v/>
      </c>
      <c r="B548" s="382"/>
      <c r="C548" s="383"/>
      <c r="D548" s="384"/>
      <c r="E548" s="184"/>
      <c r="F548" s="385"/>
      <c r="G548" s="184"/>
      <c r="H548" s="384"/>
      <c r="I548" s="392"/>
      <c r="J548" s="386" t="str">
        <f t="shared" si="18"/>
        <v/>
      </c>
      <c r="K548" s="387"/>
      <c r="L548" s="388"/>
      <c r="M548" s="387"/>
      <c r="N548" s="382"/>
      <c r="O548" s="384"/>
      <c r="P548" s="392"/>
    </row>
    <row r="549" spans="1:16" ht="13.2" hidden="1" x14ac:dyDescent="0.25">
      <c r="A549" s="381" t="str">
        <f t="shared" si="17"/>
        <v/>
      </c>
      <c r="B549" s="382"/>
      <c r="C549" s="383"/>
      <c r="D549" s="384"/>
      <c r="E549" s="184"/>
      <c r="F549" s="385"/>
      <c r="G549" s="384"/>
      <c r="H549" s="384"/>
      <c r="I549" s="184"/>
      <c r="J549" s="386" t="str">
        <f t="shared" si="18"/>
        <v/>
      </c>
      <c r="K549" s="387"/>
      <c r="L549" s="388"/>
      <c r="M549" s="387"/>
      <c r="N549" s="382"/>
      <c r="O549" s="384"/>
      <c r="P549" s="184"/>
    </row>
    <row r="550" spans="1:16" ht="13.2" hidden="1" x14ac:dyDescent="0.25">
      <c r="A550" s="381" t="str">
        <f t="shared" ref="A550:A612" si="19">IF(B550="","",ROW()-ROW($A$3))</f>
        <v/>
      </c>
      <c r="B550" s="382"/>
      <c r="C550" s="390"/>
      <c r="D550" s="393"/>
      <c r="E550" s="184"/>
      <c r="F550" s="391"/>
      <c r="G550" s="392"/>
      <c r="H550" s="393"/>
      <c r="I550" s="392"/>
      <c r="J550" s="386" t="str">
        <f t="shared" si="18"/>
        <v/>
      </c>
      <c r="K550" s="387"/>
      <c r="L550" s="388"/>
      <c r="M550" s="387"/>
      <c r="N550" s="382"/>
      <c r="O550" s="384"/>
      <c r="P550" s="392"/>
    </row>
    <row r="551" spans="1:16" ht="13.2" hidden="1" x14ac:dyDescent="0.25">
      <c r="A551" s="381" t="str">
        <f t="shared" si="19"/>
        <v/>
      </c>
      <c r="B551" s="382"/>
      <c r="C551" s="383"/>
      <c r="D551" s="384"/>
      <c r="E551" s="184"/>
      <c r="F551" s="385"/>
      <c r="G551" s="184"/>
      <c r="H551" s="384"/>
      <c r="I551" s="184"/>
      <c r="J551" s="386" t="str">
        <f t="shared" si="18"/>
        <v/>
      </c>
      <c r="K551" s="387"/>
      <c r="L551" s="388"/>
      <c r="M551" s="387"/>
      <c r="N551" s="382"/>
      <c r="O551" s="384"/>
      <c r="P551" s="184"/>
    </row>
    <row r="552" spans="1:16" ht="13.2" hidden="1" x14ac:dyDescent="0.25">
      <c r="A552" s="381" t="str">
        <f t="shared" si="19"/>
        <v/>
      </c>
      <c r="B552" s="382"/>
      <c r="C552" s="383"/>
      <c r="D552" s="384"/>
      <c r="E552" s="184"/>
      <c r="F552" s="385"/>
      <c r="G552" s="384"/>
      <c r="H552" s="384"/>
      <c r="I552" s="184"/>
      <c r="J552" s="386" t="str">
        <f t="shared" si="18"/>
        <v/>
      </c>
      <c r="K552" s="387"/>
      <c r="L552" s="388"/>
      <c r="M552" s="387"/>
      <c r="N552" s="382"/>
      <c r="O552" s="384"/>
      <c r="P552" s="184"/>
    </row>
    <row r="553" spans="1:16" ht="13.2" hidden="1" x14ac:dyDescent="0.25">
      <c r="A553" s="381" t="str">
        <f t="shared" si="19"/>
        <v/>
      </c>
      <c r="B553" s="382"/>
      <c r="C553" s="383"/>
      <c r="D553" s="384"/>
      <c r="E553" s="184"/>
      <c r="F553" s="385"/>
      <c r="G553" s="392"/>
      <c r="H553" s="384"/>
      <c r="I553" s="184"/>
      <c r="J553" s="386" t="str">
        <f t="shared" si="18"/>
        <v/>
      </c>
      <c r="K553" s="387"/>
      <c r="L553" s="388"/>
      <c r="M553" s="387"/>
      <c r="N553" s="382"/>
      <c r="O553" s="384"/>
      <c r="P553" s="184"/>
    </row>
    <row r="554" spans="1:16" ht="13.2" hidden="1" x14ac:dyDescent="0.25">
      <c r="A554" s="381" t="str">
        <f t="shared" si="19"/>
        <v/>
      </c>
      <c r="B554" s="382"/>
      <c r="C554" s="383"/>
      <c r="D554" s="384"/>
      <c r="E554" s="184"/>
      <c r="F554" s="385"/>
      <c r="G554" s="392"/>
      <c r="H554" s="384"/>
      <c r="I554" s="184"/>
      <c r="J554" s="386" t="str">
        <f t="shared" si="18"/>
        <v/>
      </c>
      <c r="K554" s="387"/>
      <c r="L554" s="388"/>
      <c r="M554" s="387"/>
      <c r="N554" s="382"/>
      <c r="O554" s="384"/>
      <c r="P554" s="184"/>
    </row>
    <row r="555" spans="1:16" ht="13.2" hidden="1" x14ac:dyDescent="0.25">
      <c r="A555" s="381" t="str">
        <f t="shared" si="19"/>
        <v/>
      </c>
      <c r="B555" s="382"/>
      <c r="C555" s="383"/>
      <c r="D555" s="384"/>
      <c r="E555" s="184"/>
      <c r="F555" s="385"/>
      <c r="G555" s="184"/>
      <c r="H555" s="384"/>
      <c r="I555" s="184"/>
      <c r="J555" s="386" t="str">
        <f t="shared" si="18"/>
        <v/>
      </c>
      <c r="K555" s="387"/>
      <c r="L555" s="388"/>
      <c r="M555" s="387"/>
      <c r="N555" s="382"/>
      <c r="O555" s="384"/>
      <c r="P555" s="184"/>
    </row>
    <row r="556" spans="1:16" ht="13.2" hidden="1" x14ac:dyDescent="0.25">
      <c r="A556" s="381" t="str">
        <f t="shared" si="19"/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18"/>
        <v/>
      </c>
      <c r="K556" s="387"/>
      <c r="L556" s="388"/>
      <c r="M556" s="387"/>
      <c r="N556" s="382"/>
      <c r="O556" s="384"/>
      <c r="P556" s="184"/>
    </row>
    <row r="557" spans="1:16" ht="13.2" hidden="1" x14ac:dyDescent="0.25">
      <c r="A557" s="381" t="str">
        <f t="shared" si="19"/>
        <v/>
      </c>
      <c r="B557" s="382"/>
      <c r="C557" s="383"/>
      <c r="D557" s="384"/>
      <c r="E557" s="184"/>
      <c r="F557" s="385"/>
      <c r="G557" s="184"/>
      <c r="H557" s="384"/>
      <c r="I557" s="184"/>
      <c r="J557" s="386" t="str">
        <f t="shared" si="18"/>
        <v/>
      </c>
      <c r="K557" s="387"/>
      <c r="L557" s="388"/>
      <c r="M557" s="387"/>
      <c r="N557" s="382"/>
      <c r="O557" s="384"/>
      <c r="P557" s="184"/>
    </row>
    <row r="558" spans="1:16" ht="13.2" hidden="1" x14ac:dyDescent="0.25">
      <c r="A558" s="381" t="str">
        <f t="shared" si="19"/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18"/>
        <v/>
      </c>
      <c r="K558" s="387"/>
      <c r="L558" s="388"/>
      <c r="M558" s="387"/>
      <c r="N558" s="382"/>
      <c r="O558" s="384"/>
      <c r="P558" s="184"/>
    </row>
    <row r="559" spans="1:16" ht="13.2" hidden="1" x14ac:dyDescent="0.25">
      <c r="A559" s="381" t="str">
        <f t="shared" si="19"/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18"/>
        <v/>
      </c>
      <c r="K559" s="387"/>
      <c r="L559" s="388"/>
      <c r="M559" s="387"/>
      <c r="N559" s="382"/>
      <c r="O559" s="384"/>
      <c r="P559" s="184"/>
    </row>
    <row r="560" spans="1:16" ht="13.2" hidden="1" x14ac:dyDescent="0.25">
      <c r="A560" s="381" t="str">
        <f t="shared" si="19"/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18"/>
        <v/>
      </c>
      <c r="K560" s="387"/>
      <c r="L560" s="388"/>
      <c r="M560" s="387"/>
      <c r="N560" s="382"/>
      <c r="O560" s="384"/>
      <c r="P560" s="184"/>
    </row>
    <row r="561" spans="1:16" ht="13.2" hidden="1" x14ac:dyDescent="0.25">
      <c r="A561" s="381" t="str">
        <f t="shared" si="19"/>
        <v/>
      </c>
      <c r="B561" s="382"/>
      <c r="C561" s="383"/>
      <c r="D561" s="384"/>
      <c r="E561" s="184"/>
      <c r="F561" s="385"/>
      <c r="G561" s="384"/>
      <c r="H561" s="384"/>
      <c r="I561" s="184"/>
      <c r="J561" s="386" t="str">
        <f t="shared" si="18"/>
        <v/>
      </c>
      <c r="K561" s="387"/>
      <c r="L561" s="388"/>
      <c r="M561" s="387"/>
      <c r="N561" s="382"/>
      <c r="O561" s="384"/>
      <c r="P561" s="184"/>
    </row>
    <row r="562" spans="1:16" ht="13.2" hidden="1" x14ac:dyDescent="0.25">
      <c r="A562" s="381" t="str">
        <f t="shared" si="19"/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18"/>
        <v/>
      </c>
      <c r="K562" s="387"/>
      <c r="L562" s="388"/>
      <c r="M562" s="387"/>
      <c r="N562" s="382"/>
      <c r="O562" s="384"/>
      <c r="P562" s="184"/>
    </row>
    <row r="563" spans="1:16" ht="13.2" hidden="1" x14ac:dyDescent="0.25">
      <c r="A563" s="381" t="str">
        <f t="shared" si="19"/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18"/>
        <v/>
      </c>
      <c r="K563" s="387"/>
      <c r="L563" s="388"/>
      <c r="M563" s="387"/>
      <c r="N563" s="382"/>
      <c r="O563" s="384"/>
      <c r="P563" s="184"/>
    </row>
    <row r="564" spans="1:16" ht="13.2" hidden="1" x14ac:dyDescent="0.25">
      <c r="A564" s="381" t="str">
        <f t="shared" si="19"/>
        <v/>
      </c>
      <c r="B564" s="382"/>
      <c r="C564" s="383"/>
      <c r="D564" s="384"/>
      <c r="E564" s="184"/>
      <c r="F564" s="385"/>
      <c r="G564" s="395"/>
      <c r="H564" s="384"/>
      <c r="I564" s="184"/>
      <c r="J564" s="386" t="str">
        <f t="shared" si="18"/>
        <v/>
      </c>
      <c r="K564" s="387"/>
      <c r="L564" s="388"/>
      <c r="M564" s="387"/>
      <c r="N564" s="382"/>
      <c r="O564" s="384"/>
      <c r="P564" s="184"/>
    </row>
    <row r="565" spans="1:16" ht="13.2" hidden="1" x14ac:dyDescent="0.25">
      <c r="A565" s="381" t="str">
        <f t="shared" si="19"/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18"/>
        <v/>
      </c>
      <c r="K565" s="387"/>
      <c r="L565" s="388"/>
      <c r="M565" s="387"/>
      <c r="N565" s="382"/>
      <c r="O565" s="384"/>
      <c r="P565" s="184"/>
    </row>
    <row r="566" spans="1:16" ht="13.2" hidden="1" x14ac:dyDescent="0.25">
      <c r="A566" s="381" t="str">
        <f t="shared" si="19"/>
        <v/>
      </c>
      <c r="B566" s="382"/>
      <c r="C566" s="383"/>
      <c r="D566" s="384"/>
      <c r="E566" s="184"/>
      <c r="F566" s="385"/>
      <c r="G566" s="384"/>
      <c r="H566" s="384"/>
      <c r="I566" s="184"/>
      <c r="J566" s="386" t="str">
        <f t="shared" si="18"/>
        <v/>
      </c>
      <c r="K566" s="387"/>
      <c r="L566" s="388"/>
      <c r="M566" s="387"/>
      <c r="N566" s="382"/>
      <c r="O566" s="384"/>
      <c r="P566" s="184"/>
    </row>
    <row r="567" spans="1:16" ht="13.2" hidden="1" x14ac:dyDescent="0.25">
      <c r="A567" s="381" t="str">
        <f t="shared" si="19"/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18"/>
        <v/>
      </c>
      <c r="K567" s="387"/>
      <c r="L567" s="388"/>
      <c r="M567" s="387"/>
      <c r="N567" s="382"/>
      <c r="O567" s="384"/>
      <c r="P567" s="184"/>
    </row>
    <row r="568" spans="1:16" ht="13.2" hidden="1" x14ac:dyDescent="0.25">
      <c r="A568" s="381" t="str">
        <f t="shared" si="19"/>
        <v/>
      </c>
      <c r="B568" s="382"/>
      <c r="C568" s="383"/>
      <c r="D568" s="384"/>
      <c r="E568" s="184"/>
      <c r="F568" s="385"/>
      <c r="G568" s="384"/>
      <c r="H568" s="384"/>
      <c r="I568" s="184"/>
      <c r="J568" s="386" t="str">
        <f t="shared" si="18"/>
        <v/>
      </c>
      <c r="K568" s="387"/>
      <c r="L568" s="388"/>
      <c r="M568" s="387"/>
      <c r="N568" s="382"/>
      <c r="O568" s="384"/>
      <c r="P568" s="184"/>
    </row>
    <row r="569" spans="1:16" ht="13.2" hidden="1" x14ac:dyDescent="0.25">
      <c r="A569" s="381" t="str">
        <f t="shared" si="19"/>
        <v/>
      </c>
      <c r="B569" s="382"/>
      <c r="C569" s="383"/>
      <c r="D569" s="384"/>
      <c r="E569" s="184"/>
      <c r="F569" s="385"/>
      <c r="G569" s="384"/>
      <c r="H569" s="384"/>
      <c r="I569" s="184"/>
      <c r="J569" s="386" t="str">
        <f t="shared" si="18"/>
        <v/>
      </c>
      <c r="K569" s="387"/>
      <c r="L569" s="388"/>
      <c r="M569" s="387"/>
      <c r="N569" s="382"/>
      <c r="O569" s="384"/>
      <c r="P569" s="184"/>
    </row>
    <row r="570" spans="1:16" ht="13.2" hidden="1" x14ac:dyDescent="0.25">
      <c r="A570" s="381" t="str">
        <f t="shared" si="19"/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18"/>
        <v/>
      </c>
      <c r="K570" s="387"/>
      <c r="L570" s="388"/>
      <c r="M570" s="387"/>
      <c r="N570" s="382"/>
      <c r="O570" s="384"/>
      <c r="P570" s="184"/>
    </row>
    <row r="571" spans="1:16" ht="13.2" hidden="1" x14ac:dyDescent="0.25">
      <c r="A571" s="381" t="str">
        <f t="shared" si="19"/>
        <v/>
      </c>
      <c r="B571" s="382"/>
      <c r="C571" s="383"/>
      <c r="D571" s="384"/>
      <c r="E571" s="184"/>
      <c r="F571" s="385"/>
      <c r="G571" s="384"/>
      <c r="H571" s="384"/>
      <c r="I571" s="184"/>
      <c r="J571" s="386" t="str">
        <f t="shared" si="18"/>
        <v/>
      </c>
      <c r="K571" s="387"/>
      <c r="L571" s="388"/>
      <c r="M571" s="387"/>
      <c r="N571" s="382"/>
      <c r="O571" s="384"/>
      <c r="P571" s="184"/>
    </row>
    <row r="572" spans="1:16" ht="13.2" hidden="1" x14ac:dyDescent="0.25">
      <c r="A572" s="381" t="str">
        <f t="shared" si="19"/>
        <v/>
      </c>
      <c r="B572" s="382"/>
      <c r="C572" s="383"/>
      <c r="D572" s="384"/>
      <c r="E572" s="184"/>
      <c r="F572" s="385"/>
      <c r="G572" s="384"/>
      <c r="H572" s="384"/>
      <c r="I572" s="184"/>
      <c r="J572" s="386" t="str">
        <f t="shared" si="18"/>
        <v/>
      </c>
      <c r="K572" s="387"/>
      <c r="L572" s="388"/>
      <c r="M572" s="387"/>
      <c r="N572" s="382"/>
      <c r="O572" s="384"/>
      <c r="P572" s="184"/>
    </row>
    <row r="573" spans="1:16" ht="13.2" hidden="1" x14ac:dyDescent="0.25">
      <c r="A573" s="381" t="str">
        <f t="shared" si="19"/>
        <v/>
      </c>
      <c r="B573" s="382"/>
      <c r="C573" s="383"/>
      <c r="D573" s="384"/>
      <c r="E573" s="184"/>
      <c r="F573" s="385"/>
      <c r="G573" s="384"/>
      <c r="H573" s="384"/>
      <c r="I573" s="184"/>
      <c r="J573" s="386" t="str">
        <f t="shared" si="18"/>
        <v/>
      </c>
      <c r="K573" s="387"/>
      <c r="L573" s="388"/>
      <c r="M573" s="387"/>
      <c r="N573" s="382"/>
      <c r="O573" s="384"/>
      <c r="P573" s="184"/>
    </row>
    <row r="574" spans="1:16" ht="13.2" hidden="1" x14ac:dyDescent="0.25">
      <c r="A574" s="381" t="str">
        <f t="shared" si="19"/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18"/>
        <v/>
      </c>
      <c r="K574" s="387"/>
      <c r="L574" s="388"/>
      <c r="M574" s="387"/>
      <c r="N574" s="382"/>
      <c r="O574" s="384"/>
      <c r="P574" s="184"/>
    </row>
    <row r="575" spans="1:16" ht="13.2" hidden="1" x14ac:dyDescent="0.25">
      <c r="A575" s="381" t="str">
        <f t="shared" si="19"/>
        <v/>
      </c>
      <c r="B575" s="382"/>
      <c r="C575" s="383"/>
      <c r="D575" s="384"/>
      <c r="E575" s="184"/>
      <c r="F575" s="385"/>
      <c r="G575" s="384"/>
      <c r="H575" s="384"/>
      <c r="I575" s="184"/>
      <c r="J575" s="386" t="str">
        <f t="shared" si="18"/>
        <v/>
      </c>
      <c r="K575" s="387"/>
      <c r="L575" s="388"/>
      <c r="M575" s="387"/>
      <c r="N575" s="382"/>
      <c r="O575" s="384"/>
      <c r="P575" s="184"/>
    </row>
    <row r="576" spans="1:16" ht="13.2" hidden="1" x14ac:dyDescent="0.25">
      <c r="A576" s="381" t="str">
        <f t="shared" si="19"/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18"/>
        <v/>
      </c>
      <c r="K576" s="387"/>
      <c r="L576" s="388"/>
      <c r="M576" s="387"/>
      <c r="N576" s="382"/>
      <c r="O576" s="384"/>
      <c r="P576" s="184"/>
    </row>
    <row r="577" spans="1:16" ht="13.2" hidden="1" x14ac:dyDescent="0.25">
      <c r="A577" s="381" t="str">
        <f t="shared" si="19"/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si="18"/>
        <v/>
      </c>
      <c r="K577" s="387"/>
      <c r="L577" s="388"/>
      <c r="M577" s="387"/>
      <c r="N577" s="382"/>
      <c r="O577" s="384"/>
      <c r="P577" s="184"/>
    </row>
    <row r="578" spans="1:16" ht="13.2" hidden="1" x14ac:dyDescent="0.25">
      <c r="A578" s="381" t="str">
        <f t="shared" si="19"/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18"/>
        <v/>
      </c>
      <c r="K578" s="387"/>
      <c r="L578" s="388"/>
      <c r="M578" s="387"/>
      <c r="N578" s="382"/>
      <c r="O578" s="384"/>
      <c r="P578" s="184"/>
    </row>
    <row r="579" spans="1:16" ht="13.2" hidden="1" x14ac:dyDescent="0.25">
      <c r="A579" s="381" t="str">
        <f t="shared" si="19"/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18"/>
        <v/>
      </c>
      <c r="K579" s="387"/>
      <c r="L579" s="388"/>
      <c r="M579" s="387"/>
      <c r="N579" s="382"/>
      <c r="O579" s="384"/>
      <c r="P579" s="184"/>
    </row>
    <row r="580" spans="1:16" ht="13.2" hidden="1" x14ac:dyDescent="0.25">
      <c r="A580" s="381" t="str">
        <f t="shared" si="19"/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ref="J580:J643" si="20">IF(O580="","",IF(LEN(O580)&gt;14,O580,"CPF Protegido - LGPD"))</f>
        <v/>
      </c>
      <c r="K580" s="387"/>
      <c r="L580" s="388"/>
      <c r="M580" s="387"/>
      <c r="N580" s="382"/>
      <c r="O580" s="384"/>
      <c r="P580" s="184"/>
    </row>
    <row r="581" spans="1:16" ht="13.2" hidden="1" x14ac:dyDescent="0.25">
      <c r="A581" s="381" t="str">
        <f t="shared" si="19"/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20"/>
        <v/>
      </c>
      <c r="K581" s="387"/>
      <c r="L581" s="388"/>
      <c r="M581" s="387"/>
      <c r="N581" s="382"/>
      <c r="O581" s="384"/>
      <c r="P581" s="184"/>
    </row>
    <row r="582" spans="1:16" ht="13.2" hidden="1" x14ac:dyDescent="0.25">
      <c r="A582" s="381" t="str">
        <f t="shared" si="19"/>
        <v/>
      </c>
      <c r="B582" s="382"/>
      <c r="C582" s="383"/>
      <c r="D582" s="384"/>
      <c r="E582" s="184"/>
      <c r="F582" s="385"/>
      <c r="G582" s="384"/>
      <c r="H582" s="384"/>
      <c r="I582" s="184"/>
      <c r="J582" s="386" t="str">
        <f t="shared" si="20"/>
        <v/>
      </c>
      <c r="K582" s="387"/>
      <c r="L582" s="388"/>
      <c r="M582" s="387"/>
      <c r="N582" s="382"/>
      <c r="O582" s="384"/>
      <c r="P582" s="184"/>
    </row>
    <row r="583" spans="1:16" ht="13.2" hidden="1" x14ac:dyDescent="0.25">
      <c r="A583" s="381" t="str">
        <f t="shared" si="19"/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20"/>
        <v/>
      </c>
      <c r="K583" s="387"/>
      <c r="L583" s="388"/>
      <c r="M583" s="387"/>
      <c r="N583" s="382"/>
      <c r="O583" s="384"/>
      <c r="P583" s="184"/>
    </row>
    <row r="584" spans="1:16" ht="13.2" hidden="1" x14ac:dyDescent="0.25">
      <c r="A584" s="381" t="str">
        <f t="shared" si="19"/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20"/>
        <v/>
      </c>
      <c r="K584" s="387"/>
      <c r="L584" s="388"/>
      <c r="M584" s="387"/>
      <c r="N584" s="382"/>
      <c r="O584" s="384"/>
      <c r="P584" s="184"/>
    </row>
    <row r="585" spans="1:16" ht="13.2" hidden="1" x14ac:dyDescent="0.25">
      <c r="A585" s="381" t="str">
        <f t="shared" si="19"/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si="20"/>
        <v/>
      </c>
      <c r="K585" s="387"/>
      <c r="L585" s="388"/>
      <c r="M585" s="387"/>
      <c r="N585" s="382"/>
      <c r="O585" s="384"/>
      <c r="P585" s="184"/>
    </row>
    <row r="586" spans="1:16" ht="13.2" hidden="1" x14ac:dyDescent="0.25">
      <c r="A586" s="381" t="str">
        <f t="shared" si="19"/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20"/>
        <v/>
      </c>
      <c r="K586" s="387"/>
      <c r="L586" s="388"/>
      <c r="M586" s="387"/>
      <c r="N586" s="382"/>
      <c r="O586" s="384"/>
      <c r="P586" s="184"/>
    </row>
    <row r="587" spans="1:16" ht="13.2" hidden="1" x14ac:dyDescent="0.25">
      <c r="A587" s="381" t="str">
        <f t="shared" si="19"/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20"/>
        <v/>
      </c>
      <c r="K587" s="387"/>
      <c r="L587" s="388"/>
      <c r="M587" s="387"/>
      <c r="N587" s="382"/>
      <c r="O587" s="384"/>
      <c r="P587" s="184"/>
    </row>
    <row r="588" spans="1:16" ht="13.2" hidden="1" x14ac:dyDescent="0.25">
      <c r="A588" s="381" t="str">
        <f t="shared" si="19"/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20"/>
        <v/>
      </c>
      <c r="K588" s="387"/>
      <c r="L588" s="388"/>
      <c r="M588" s="387"/>
      <c r="N588" s="382"/>
      <c r="O588" s="384"/>
      <c r="P588" s="184"/>
    </row>
    <row r="589" spans="1:16" ht="13.2" hidden="1" x14ac:dyDescent="0.25">
      <c r="A589" s="381" t="str">
        <f t="shared" si="19"/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20"/>
        <v/>
      </c>
      <c r="K589" s="387"/>
      <c r="L589" s="388"/>
      <c r="M589" s="387"/>
      <c r="N589" s="382"/>
      <c r="O589" s="384"/>
      <c r="P589" s="184"/>
    </row>
    <row r="590" spans="1:16" ht="13.2" hidden="1" x14ac:dyDescent="0.25">
      <c r="A590" s="381" t="str">
        <f t="shared" si="19"/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20"/>
        <v/>
      </c>
      <c r="K590" s="387"/>
      <c r="L590" s="388"/>
      <c r="M590" s="387"/>
      <c r="N590" s="382"/>
      <c r="O590" s="384"/>
      <c r="P590" s="184"/>
    </row>
    <row r="591" spans="1:16" ht="13.2" hidden="1" x14ac:dyDescent="0.25">
      <c r="A591" s="381" t="str">
        <f t="shared" si="19"/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20"/>
        <v/>
      </c>
      <c r="K591" s="387"/>
      <c r="L591" s="388"/>
      <c r="M591" s="387"/>
      <c r="N591" s="382"/>
      <c r="O591" s="384"/>
      <c r="P591" s="184"/>
    </row>
    <row r="592" spans="1:16" ht="13.2" hidden="1" x14ac:dyDescent="0.25">
      <c r="A592" s="381" t="str">
        <f t="shared" si="19"/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20"/>
        <v/>
      </c>
      <c r="K592" s="387"/>
      <c r="L592" s="388"/>
      <c r="M592" s="387"/>
      <c r="N592" s="382"/>
      <c r="O592" s="384"/>
      <c r="P592" s="184"/>
    </row>
    <row r="593" spans="1:16" ht="13.2" hidden="1" x14ac:dyDescent="0.25">
      <c r="A593" s="381" t="str">
        <f t="shared" si="19"/>
        <v/>
      </c>
      <c r="B593" s="382"/>
      <c r="C593" s="383"/>
      <c r="D593" s="384"/>
      <c r="E593" s="184"/>
      <c r="F593" s="385"/>
      <c r="G593" s="384"/>
      <c r="H593" s="384"/>
      <c r="I593" s="184"/>
      <c r="J593" s="386" t="str">
        <f t="shared" si="20"/>
        <v/>
      </c>
      <c r="K593" s="387"/>
      <c r="L593" s="388"/>
      <c r="M593" s="387"/>
      <c r="N593" s="382"/>
      <c r="O593" s="384"/>
      <c r="P593" s="184"/>
    </row>
    <row r="594" spans="1:16" ht="13.2" hidden="1" x14ac:dyDescent="0.25">
      <c r="A594" s="381" t="str">
        <f t="shared" si="19"/>
        <v/>
      </c>
      <c r="B594" s="382"/>
      <c r="C594" s="383"/>
      <c r="D594" s="384"/>
      <c r="E594" s="184"/>
      <c r="F594" s="385"/>
      <c r="G594" s="384"/>
      <c r="H594" s="384"/>
      <c r="I594" s="184"/>
      <c r="J594" s="386" t="str">
        <f t="shared" si="20"/>
        <v/>
      </c>
      <c r="K594" s="387"/>
      <c r="L594" s="388"/>
      <c r="M594" s="387"/>
      <c r="N594" s="382"/>
      <c r="O594" s="384"/>
      <c r="P594" s="184"/>
    </row>
    <row r="595" spans="1:16" ht="13.2" hidden="1" x14ac:dyDescent="0.25">
      <c r="A595" s="381" t="str">
        <f t="shared" si="19"/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20"/>
        <v/>
      </c>
      <c r="K595" s="387"/>
      <c r="L595" s="388"/>
      <c r="M595" s="387"/>
      <c r="N595" s="382"/>
      <c r="O595" s="384"/>
      <c r="P595" s="184"/>
    </row>
    <row r="596" spans="1:16" ht="13.2" hidden="1" x14ac:dyDescent="0.25">
      <c r="A596" s="381" t="str">
        <f t="shared" si="19"/>
        <v/>
      </c>
      <c r="B596" s="382"/>
      <c r="C596" s="383"/>
      <c r="D596" s="384"/>
      <c r="E596" s="184"/>
      <c r="F596" s="385"/>
      <c r="G596" s="184"/>
      <c r="H596" s="384"/>
      <c r="I596" s="184"/>
      <c r="J596" s="386" t="str">
        <f t="shared" si="20"/>
        <v/>
      </c>
      <c r="K596" s="387"/>
      <c r="L596" s="388"/>
      <c r="M596" s="387"/>
      <c r="N596" s="382"/>
      <c r="O596" s="384"/>
      <c r="P596" s="184"/>
    </row>
    <row r="597" spans="1:16" ht="13.2" hidden="1" x14ac:dyDescent="0.25">
      <c r="A597" s="381" t="str">
        <f t="shared" si="19"/>
        <v/>
      </c>
      <c r="B597" s="382"/>
      <c r="C597" s="383"/>
      <c r="D597" s="384"/>
      <c r="E597" s="184"/>
      <c r="F597" s="385"/>
      <c r="G597" s="184"/>
      <c r="H597" s="384"/>
      <c r="I597" s="184"/>
      <c r="J597" s="386" t="str">
        <f t="shared" si="20"/>
        <v/>
      </c>
      <c r="K597" s="387"/>
      <c r="L597" s="388"/>
      <c r="M597" s="387"/>
      <c r="N597" s="382"/>
      <c r="O597" s="384"/>
      <c r="P597" s="184"/>
    </row>
    <row r="598" spans="1:16" ht="13.2" hidden="1" x14ac:dyDescent="0.25">
      <c r="A598" s="381" t="str">
        <f t="shared" si="19"/>
        <v/>
      </c>
      <c r="B598" s="382"/>
      <c r="C598" s="383"/>
      <c r="D598" s="384"/>
      <c r="E598" s="184"/>
      <c r="F598" s="385"/>
      <c r="G598" s="384"/>
      <c r="H598" s="384"/>
      <c r="I598" s="184"/>
      <c r="J598" s="386" t="str">
        <f t="shared" si="20"/>
        <v/>
      </c>
      <c r="K598" s="387"/>
      <c r="L598" s="388"/>
      <c r="M598" s="387"/>
      <c r="N598" s="382"/>
      <c r="O598" s="384"/>
      <c r="P598" s="184"/>
    </row>
    <row r="599" spans="1:16" ht="13.2" hidden="1" x14ac:dyDescent="0.25">
      <c r="A599" s="381" t="str">
        <f t="shared" si="19"/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20"/>
        <v/>
      </c>
      <c r="K599" s="387"/>
      <c r="L599" s="388"/>
      <c r="M599" s="387"/>
      <c r="N599" s="382"/>
      <c r="O599" s="384"/>
      <c r="P599" s="184"/>
    </row>
    <row r="600" spans="1:16" ht="13.2" hidden="1" x14ac:dyDescent="0.25">
      <c r="A600" s="381" t="str">
        <f t="shared" si="19"/>
        <v/>
      </c>
      <c r="B600" s="382"/>
      <c r="C600" s="383"/>
      <c r="D600" s="384"/>
      <c r="E600" s="184"/>
      <c r="F600" s="385"/>
      <c r="G600" s="184"/>
      <c r="H600" s="384"/>
      <c r="I600" s="184"/>
      <c r="J600" s="386" t="str">
        <f t="shared" si="20"/>
        <v/>
      </c>
      <c r="K600" s="387"/>
      <c r="L600" s="388"/>
      <c r="M600" s="387"/>
      <c r="N600" s="382"/>
      <c r="O600" s="384"/>
      <c r="P600" s="184"/>
    </row>
    <row r="601" spans="1:16" ht="13.2" hidden="1" x14ac:dyDescent="0.25">
      <c r="A601" s="381" t="str">
        <f t="shared" si="19"/>
        <v/>
      </c>
      <c r="B601" s="382"/>
      <c r="C601" s="383"/>
      <c r="D601" s="384"/>
      <c r="E601" s="184"/>
      <c r="F601" s="385"/>
      <c r="G601" s="184"/>
      <c r="H601" s="384"/>
      <c r="I601" s="184"/>
      <c r="J601" s="386" t="str">
        <f t="shared" si="20"/>
        <v/>
      </c>
      <c r="K601" s="387"/>
      <c r="L601" s="388"/>
      <c r="M601" s="387"/>
      <c r="N601" s="382"/>
      <c r="O601" s="384"/>
      <c r="P601" s="184"/>
    </row>
    <row r="602" spans="1:16" ht="13.2" hidden="1" x14ac:dyDescent="0.25">
      <c r="A602" s="381" t="str">
        <f t="shared" si="19"/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20"/>
        <v/>
      </c>
      <c r="K602" s="387"/>
      <c r="L602" s="388"/>
      <c r="M602" s="387"/>
      <c r="N602" s="382"/>
      <c r="O602" s="384"/>
      <c r="P602" s="184"/>
    </row>
    <row r="603" spans="1:16" ht="13.2" hidden="1" x14ac:dyDescent="0.25">
      <c r="A603" s="381" t="str">
        <f t="shared" si="19"/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20"/>
        <v/>
      </c>
      <c r="K603" s="387"/>
      <c r="L603" s="388"/>
      <c r="M603" s="387"/>
      <c r="N603" s="382"/>
      <c r="O603" s="384"/>
      <c r="P603" s="184"/>
    </row>
    <row r="604" spans="1:16" ht="13.2" hidden="1" x14ac:dyDescent="0.25">
      <c r="A604" s="381" t="str">
        <f t="shared" si="19"/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20"/>
        <v/>
      </c>
      <c r="K604" s="387"/>
      <c r="L604" s="388"/>
      <c r="M604" s="387"/>
      <c r="N604" s="382"/>
      <c r="O604" s="384"/>
      <c r="P604" s="184"/>
    </row>
    <row r="605" spans="1:16" ht="13.2" hidden="1" x14ac:dyDescent="0.25">
      <c r="A605" s="381" t="str">
        <f t="shared" si="19"/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20"/>
        <v/>
      </c>
      <c r="K605" s="387"/>
      <c r="L605" s="388"/>
      <c r="M605" s="387"/>
      <c r="N605" s="382"/>
      <c r="O605" s="384"/>
      <c r="P605" s="184"/>
    </row>
    <row r="606" spans="1:16" ht="13.2" hidden="1" x14ac:dyDescent="0.25">
      <c r="A606" s="381" t="str">
        <f t="shared" si="19"/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20"/>
        <v/>
      </c>
      <c r="K606" s="387"/>
      <c r="L606" s="388"/>
      <c r="M606" s="387"/>
      <c r="N606" s="382"/>
      <c r="O606" s="384"/>
      <c r="P606" s="184"/>
    </row>
    <row r="607" spans="1:16" ht="13.2" hidden="1" x14ac:dyDescent="0.25">
      <c r="A607" s="381" t="str">
        <f t="shared" si="19"/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20"/>
        <v/>
      </c>
      <c r="K607" s="387"/>
      <c r="L607" s="388"/>
      <c r="M607" s="387"/>
      <c r="N607" s="382"/>
      <c r="O607" s="384"/>
      <c r="P607" s="184"/>
    </row>
    <row r="608" spans="1:16" ht="13.2" hidden="1" x14ac:dyDescent="0.25">
      <c r="A608" s="381" t="str">
        <f t="shared" si="19"/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20"/>
        <v/>
      </c>
      <c r="K608" s="387"/>
      <c r="L608" s="388"/>
      <c r="M608" s="387"/>
      <c r="N608" s="382"/>
      <c r="O608" s="384"/>
      <c r="P608" s="184"/>
    </row>
    <row r="609" spans="1:16" ht="13.2" hidden="1" x14ac:dyDescent="0.25">
      <c r="A609" s="381" t="str">
        <f t="shared" si="19"/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20"/>
        <v/>
      </c>
      <c r="K609" s="387"/>
      <c r="L609" s="388"/>
      <c r="M609" s="387"/>
      <c r="N609" s="382"/>
      <c r="O609" s="384"/>
      <c r="P609" s="184"/>
    </row>
    <row r="610" spans="1:16" ht="13.2" hidden="1" x14ac:dyDescent="0.25">
      <c r="A610" s="381" t="str">
        <f t="shared" si="19"/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20"/>
        <v/>
      </c>
      <c r="K610" s="387"/>
      <c r="L610" s="388"/>
      <c r="M610" s="387"/>
      <c r="N610" s="382"/>
      <c r="O610" s="384"/>
      <c r="P610" s="184"/>
    </row>
    <row r="611" spans="1:16" ht="13.2" hidden="1" x14ac:dyDescent="0.25">
      <c r="A611" s="381" t="str">
        <f t="shared" si="19"/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20"/>
        <v/>
      </c>
      <c r="K611" s="387"/>
      <c r="L611" s="388"/>
      <c r="M611" s="387"/>
      <c r="N611" s="382"/>
      <c r="O611" s="384"/>
      <c r="P611" s="184"/>
    </row>
    <row r="612" spans="1:16" ht="13.2" hidden="1" x14ac:dyDescent="0.25">
      <c r="A612" s="381" t="str">
        <f t="shared" si="19"/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20"/>
        <v/>
      </c>
      <c r="K612" s="387"/>
      <c r="L612" s="388"/>
      <c r="M612" s="387"/>
      <c r="N612" s="382"/>
      <c r="O612" s="384"/>
      <c r="P612" s="184"/>
    </row>
    <row r="613" spans="1:16" ht="13.2" hidden="1" x14ac:dyDescent="0.25">
      <c r="A613" s="381" t="str">
        <f t="shared" ref="A613:A672" si="21">IF(B613="","",ROW()-ROW($A$3))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20"/>
        <v/>
      </c>
      <c r="K613" s="387"/>
      <c r="L613" s="388"/>
      <c r="M613" s="387"/>
      <c r="N613" s="382"/>
      <c r="O613" s="384"/>
      <c r="P613" s="184"/>
    </row>
    <row r="614" spans="1:16" ht="13.2" hidden="1" x14ac:dyDescent="0.25">
      <c r="A614" s="381" t="str">
        <f t="shared" si="21"/>
        <v/>
      </c>
      <c r="B614" s="382"/>
      <c r="C614" s="383"/>
      <c r="D614" s="384"/>
      <c r="E614" s="184"/>
      <c r="F614" s="385"/>
      <c r="G614" s="384"/>
      <c r="H614" s="384"/>
      <c r="I614" s="184"/>
      <c r="J614" s="386" t="str">
        <f t="shared" si="20"/>
        <v/>
      </c>
      <c r="K614" s="387"/>
      <c r="L614" s="388"/>
      <c r="M614" s="387"/>
      <c r="N614" s="382"/>
      <c r="O614" s="384"/>
      <c r="P614" s="184"/>
    </row>
    <row r="615" spans="1:16" ht="13.2" hidden="1" x14ac:dyDescent="0.25">
      <c r="A615" s="381" t="str">
        <f t="shared" si="21"/>
        <v/>
      </c>
      <c r="B615" s="382"/>
      <c r="C615" s="383"/>
      <c r="D615" s="384"/>
      <c r="E615" s="184"/>
      <c r="F615" s="385"/>
      <c r="G615" s="384"/>
      <c r="H615" s="384"/>
      <c r="I615" s="184"/>
      <c r="J615" s="386" t="str">
        <f t="shared" si="20"/>
        <v/>
      </c>
      <c r="K615" s="387"/>
      <c r="L615" s="388"/>
      <c r="M615" s="387"/>
      <c r="N615" s="382"/>
      <c r="O615" s="384"/>
      <c r="P615" s="184"/>
    </row>
    <row r="616" spans="1:16" ht="13.2" hidden="1" x14ac:dyDescent="0.25">
      <c r="A616" s="381" t="str">
        <f t="shared" si="21"/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20"/>
        <v/>
      </c>
      <c r="K616" s="387"/>
      <c r="L616" s="388"/>
      <c r="M616" s="387"/>
      <c r="N616" s="382"/>
      <c r="O616" s="384"/>
      <c r="P616" s="184"/>
    </row>
    <row r="617" spans="1:16" ht="13.2" hidden="1" x14ac:dyDescent="0.25">
      <c r="A617" s="381" t="str">
        <f t="shared" si="21"/>
        <v/>
      </c>
      <c r="B617" s="389"/>
      <c r="C617" s="390"/>
      <c r="D617" s="393"/>
      <c r="E617" s="184"/>
      <c r="F617" s="391"/>
      <c r="G617" s="393"/>
      <c r="H617" s="393"/>
      <c r="I617" s="392"/>
      <c r="J617" s="386" t="str">
        <f t="shared" si="20"/>
        <v/>
      </c>
      <c r="K617" s="387"/>
      <c r="L617" s="388"/>
      <c r="M617" s="387"/>
      <c r="N617" s="382"/>
      <c r="O617" s="384"/>
      <c r="P617" s="392"/>
    </row>
    <row r="618" spans="1:16" ht="13.2" hidden="1" x14ac:dyDescent="0.25">
      <c r="A618" s="381" t="str">
        <f t="shared" si="21"/>
        <v/>
      </c>
      <c r="B618" s="382"/>
      <c r="C618" s="383"/>
      <c r="D618" s="384"/>
      <c r="E618" s="184"/>
      <c r="F618" s="385"/>
      <c r="G618" s="184"/>
      <c r="H618" s="384"/>
      <c r="I618" s="184"/>
      <c r="J618" s="386" t="str">
        <f t="shared" si="20"/>
        <v/>
      </c>
      <c r="K618" s="387"/>
      <c r="L618" s="388"/>
      <c r="M618" s="387"/>
      <c r="N618" s="382"/>
      <c r="O618" s="384"/>
      <c r="P618" s="184"/>
    </row>
    <row r="619" spans="1:16" ht="13.2" hidden="1" x14ac:dyDescent="0.25">
      <c r="A619" s="381" t="str">
        <f t="shared" si="21"/>
        <v/>
      </c>
      <c r="B619" s="382"/>
      <c r="C619" s="383"/>
      <c r="D619" s="384"/>
      <c r="E619" s="184"/>
      <c r="F619" s="385"/>
      <c r="G619" s="384"/>
      <c r="H619" s="384"/>
      <c r="I619" s="184"/>
      <c r="J619" s="386" t="str">
        <f t="shared" si="20"/>
        <v/>
      </c>
      <c r="K619" s="387"/>
      <c r="L619" s="388"/>
      <c r="M619" s="387"/>
      <c r="N619" s="382"/>
      <c r="O619" s="384"/>
      <c r="P619" s="184"/>
    </row>
    <row r="620" spans="1:16" ht="13.2" hidden="1" x14ac:dyDescent="0.25">
      <c r="A620" s="381" t="str">
        <f t="shared" si="21"/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20"/>
        <v/>
      </c>
      <c r="K620" s="387"/>
      <c r="L620" s="388"/>
      <c r="M620" s="387"/>
      <c r="N620" s="382"/>
      <c r="O620" s="384"/>
      <c r="P620" s="184"/>
    </row>
    <row r="621" spans="1:16" ht="13.2" hidden="1" x14ac:dyDescent="0.25">
      <c r="A621" s="381" t="str">
        <f t="shared" si="21"/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20"/>
        <v/>
      </c>
      <c r="K621" s="387"/>
      <c r="L621" s="388"/>
      <c r="M621" s="387"/>
      <c r="N621" s="382"/>
      <c r="O621" s="384"/>
      <c r="P621" s="184"/>
    </row>
    <row r="622" spans="1:16" ht="13.2" hidden="1" x14ac:dyDescent="0.25">
      <c r="A622" s="381" t="str">
        <f t="shared" si="21"/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20"/>
        <v/>
      </c>
      <c r="K622" s="387"/>
      <c r="L622" s="388"/>
      <c r="M622" s="387"/>
      <c r="N622" s="382"/>
      <c r="O622" s="384"/>
      <c r="P622" s="184"/>
    </row>
    <row r="623" spans="1:16" ht="13.2" hidden="1" x14ac:dyDescent="0.25">
      <c r="A623" s="381" t="str">
        <f t="shared" si="21"/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20"/>
        <v/>
      </c>
      <c r="K623" s="387"/>
      <c r="L623" s="388"/>
      <c r="M623" s="387"/>
      <c r="N623" s="382"/>
      <c r="O623" s="384"/>
      <c r="P623" s="184"/>
    </row>
    <row r="624" spans="1:16" ht="13.2" hidden="1" x14ac:dyDescent="0.25">
      <c r="A624" s="381" t="str">
        <f t="shared" si="21"/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20"/>
        <v/>
      </c>
      <c r="K624" s="387"/>
      <c r="L624" s="388"/>
      <c r="M624" s="387"/>
      <c r="N624" s="382"/>
      <c r="O624" s="384"/>
      <c r="P624" s="184"/>
    </row>
    <row r="625" spans="1:16" ht="13.2" hidden="1" x14ac:dyDescent="0.25">
      <c r="A625" s="381" t="str">
        <f t="shared" si="21"/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20"/>
        <v/>
      </c>
      <c r="K625" s="387"/>
      <c r="L625" s="388"/>
      <c r="M625" s="387"/>
      <c r="N625" s="382"/>
      <c r="O625" s="384"/>
      <c r="P625" s="184"/>
    </row>
    <row r="626" spans="1:16" ht="13.2" hidden="1" x14ac:dyDescent="0.25">
      <c r="A626" s="381" t="str">
        <f t="shared" si="21"/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20"/>
        <v/>
      </c>
      <c r="K626" s="387"/>
      <c r="L626" s="388"/>
      <c r="M626" s="387"/>
      <c r="N626" s="382"/>
      <c r="O626" s="384"/>
      <c r="P626" s="184"/>
    </row>
    <row r="627" spans="1:16" ht="13.2" hidden="1" x14ac:dyDescent="0.25">
      <c r="A627" s="381" t="str">
        <f t="shared" si="21"/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20"/>
        <v/>
      </c>
      <c r="K627" s="387"/>
      <c r="L627" s="388"/>
      <c r="M627" s="387"/>
      <c r="N627" s="382"/>
      <c r="O627" s="384"/>
      <c r="P627" s="184"/>
    </row>
    <row r="628" spans="1:16" ht="13.2" hidden="1" x14ac:dyDescent="0.25">
      <c r="A628" s="381" t="str">
        <f t="shared" si="21"/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20"/>
        <v/>
      </c>
      <c r="K628" s="387"/>
      <c r="L628" s="388"/>
      <c r="M628" s="387"/>
      <c r="N628" s="382"/>
      <c r="O628" s="384"/>
      <c r="P628" s="184"/>
    </row>
    <row r="629" spans="1:16" ht="13.2" hidden="1" x14ac:dyDescent="0.25">
      <c r="A629" s="381" t="str">
        <f t="shared" si="21"/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20"/>
        <v/>
      </c>
      <c r="K629" s="387"/>
      <c r="L629" s="388"/>
      <c r="M629" s="387"/>
      <c r="N629" s="382"/>
      <c r="O629" s="384"/>
      <c r="P629" s="184"/>
    </row>
    <row r="630" spans="1:16" ht="13.2" hidden="1" x14ac:dyDescent="0.25">
      <c r="A630" s="381" t="str">
        <f t="shared" si="21"/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20"/>
        <v/>
      </c>
      <c r="K630" s="387"/>
      <c r="L630" s="388"/>
      <c r="M630" s="387"/>
      <c r="N630" s="382"/>
      <c r="O630" s="384"/>
      <c r="P630" s="184"/>
    </row>
    <row r="631" spans="1:16" ht="13.2" hidden="1" x14ac:dyDescent="0.25">
      <c r="A631" s="381" t="str">
        <f t="shared" si="21"/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20"/>
        <v/>
      </c>
      <c r="K631" s="387"/>
      <c r="L631" s="388"/>
      <c r="M631" s="387"/>
      <c r="N631" s="382"/>
      <c r="O631" s="384"/>
      <c r="P631" s="184"/>
    </row>
    <row r="632" spans="1:16" ht="13.2" hidden="1" x14ac:dyDescent="0.25">
      <c r="A632" s="381" t="str">
        <f t="shared" si="21"/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20"/>
        <v/>
      </c>
      <c r="K632" s="387"/>
      <c r="L632" s="388"/>
      <c r="M632" s="387"/>
      <c r="N632" s="382"/>
      <c r="O632" s="384"/>
      <c r="P632" s="184"/>
    </row>
    <row r="633" spans="1:16" ht="13.2" hidden="1" x14ac:dyDescent="0.25">
      <c r="A633" s="381" t="str">
        <f t="shared" si="21"/>
        <v/>
      </c>
      <c r="B633" s="382"/>
      <c r="C633" s="383"/>
      <c r="D633" s="384"/>
      <c r="E633" s="184"/>
      <c r="F633" s="385"/>
      <c r="G633" s="384"/>
      <c r="H633" s="384"/>
      <c r="I633" s="184"/>
      <c r="J633" s="386" t="str">
        <f t="shared" si="20"/>
        <v/>
      </c>
      <c r="K633" s="387"/>
      <c r="L633" s="388"/>
      <c r="M633" s="387"/>
      <c r="N633" s="382"/>
      <c r="O633" s="384"/>
      <c r="P633" s="184"/>
    </row>
    <row r="634" spans="1:16" ht="13.2" hidden="1" x14ac:dyDescent="0.25">
      <c r="A634" s="381" t="str">
        <f t="shared" si="21"/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20"/>
        <v/>
      </c>
      <c r="K634" s="387"/>
      <c r="L634" s="388"/>
      <c r="M634" s="387"/>
      <c r="N634" s="382"/>
      <c r="O634" s="384"/>
      <c r="P634" s="184"/>
    </row>
    <row r="635" spans="1:16" ht="13.2" hidden="1" x14ac:dyDescent="0.25">
      <c r="A635" s="381" t="str">
        <f t="shared" si="21"/>
        <v/>
      </c>
      <c r="B635" s="382"/>
      <c r="C635" s="383"/>
      <c r="D635" s="384"/>
      <c r="E635" s="184"/>
      <c r="F635" s="385"/>
      <c r="G635" s="384"/>
      <c r="H635" s="384"/>
      <c r="I635" s="184"/>
      <c r="J635" s="386" t="str">
        <f t="shared" si="20"/>
        <v/>
      </c>
      <c r="K635" s="387"/>
      <c r="L635" s="388"/>
      <c r="M635" s="387"/>
      <c r="N635" s="382"/>
      <c r="O635" s="384"/>
      <c r="P635" s="184"/>
    </row>
    <row r="636" spans="1:16" ht="13.2" hidden="1" x14ac:dyDescent="0.25">
      <c r="A636" s="381" t="str">
        <f t="shared" si="21"/>
        <v/>
      </c>
      <c r="B636" s="382"/>
      <c r="C636" s="383"/>
      <c r="D636" s="384"/>
      <c r="E636" s="184"/>
      <c r="F636" s="385"/>
      <c r="G636" s="184"/>
      <c r="H636" s="384"/>
      <c r="I636" s="184"/>
      <c r="J636" s="386" t="str">
        <f t="shared" si="20"/>
        <v/>
      </c>
      <c r="K636" s="387"/>
      <c r="L636" s="388"/>
      <c r="M636" s="387"/>
      <c r="N636" s="382"/>
      <c r="O636" s="384"/>
      <c r="P636" s="184"/>
    </row>
    <row r="637" spans="1:16" ht="13.2" hidden="1" x14ac:dyDescent="0.25">
      <c r="A637" s="381" t="str">
        <f t="shared" si="21"/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20"/>
        <v/>
      </c>
      <c r="K637" s="387"/>
      <c r="L637" s="388"/>
      <c r="M637" s="387"/>
      <c r="N637" s="382"/>
      <c r="O637" s="384"/>
      <c r="P637" s="184"/>
    </row>
    <row r="638" spans="1:16" ht="13.2" hidden="1" x14ac:dyDescent="0.25">
      <c r="A638" s="381" t="str">
        <f t="shared" si="21"/>
        <v/>
      </c>
      <c r="B638" s="382"/>
      <c r="C638" s="383"/>
      <c r="D638" s="384"/>
      <c r="E638" s="184"/>
      <c r="F638" s="385"/>
      <c r="G638" s="384"/>
      <c r="H638" s="384"/>
      <c r="I638" s="184"/>
      <c r="J638" s="386" t="str">
        <f t="shared" si="20"/>
        <v/>
      </c>
      <c r="K638" s="387"/>
      <c r="L638" s="388"/>
      <c r="M638" s="387"/>
      <c r="N638" s="382"/>
      <c r="O638" s="384"/>
      <c r="P638" s="184"/>
    </row>
    <row r="639" spans="1:16" ht="13.2" hidden="1" x14ac:dyDescent="0.25">
      <c r="A639" s="381" t="str">
        <f t="shared" si="21"/>
        <v/>
      </c>
      <c r="B639" s="382"/>
      <c r="C639" s="383"/>
      <c r="D639" s="384"/>
      <c r="E639" s="184"/>
      <c r="F639" s="385"/>
      <c r="G639" s="384"/>
      <c r="H639" s="384"/>
      <c r="I639" s="184"/>
      <c r="J639" s="386" t="str">
        <f t="shared" si="20"/>
        <v/>
      </c>
      <c r="K639" s="387"/>
      <c r="L639" s="388"/>
      <c r="M639" s="387"/>
      <c r="N639" s="382"/>
      <c r="O639" s="384"/>
      <c r="P639" s="184"/>
    </row>
    <row r="640" spans="1:16" ht="13.2" hidden="1" x14ac:dyDescent="0.25">
      <c r="A640" s="381" t="str">
        <f t="shared" si="21"/>
        <v/>
      </c>
      <c r="B640" s="382"/>
      <c r="C640" s="383"/>
      <c r="D640" s="384"/>
      <c r="E640" s="184"/>
      <c r="F640" s="385"/>
      <c r="G640" s="384"/>
      <c r="H640" s="384"/>
      <c r="I640" s="184"/>
      <c r="J640" s="386" t="str">
        <f t="shared" si="20"/>
        <v/>
      </c>
      <c r="K640" s="387"/>
      <c r="L640" s="388"/>
      <c r="M640" s="387"/>
      <c r="N640" s="382"/>
      <c r="O640" s="384"/>
      <c r="P640" s="184"/>
    </row>
    <row r="641" spans="1:16" ht="13.2" hidden="1" x14ac:dyDescent="0.25">
      <c r="A641" s="381" t="str">
        <f t="shared" si="21"/>
        <v/>
      </c>
      <c r="B641" s="382"/>
      <c r="C641" s="383"/>
      <c r="D641" s="384"/>
      <c r="E641" s="184"/>
      <c r="F641" s="385"/>
      <c r="G641" s="184"/>
      <c r="H641" s="384"/>
      <c r="I641" s="392"/>
      <c r="J641" s="386" t="str">
        <f t="shared" si="20"/>
        <v/>
      </c>
      <c r="K641" s="387"/>
      <c r="L641" s="388"/>
      <c r="M641" s="387"/>
      <c r="N641" s="382"/>
      <c r="O641" s="384"/>
      <c r="P641" s="392"/>
    </row>
    <row r="642" spans="1:16" ht="13.2" hidden="1" x14ac:dyDescent="0.25">
      <c r="A642" s="381" t="str">
        <f t="shared" si="21"/>
        <v/>
      </c>
      <c r="B642" s="382"/>
      <c r="C642" s="383"/>
      <c r="D642" s="384"/>
      <c r="E642" s="184"/>
      <c r="F642" s="385"/>
      <c r="G642" s="393"/>
      <c r="H642" s="384"/>
      <c r="I642" s="392"/>
      <c r="J642" s="386" t="str">
        <f t="shared" si="20"/>
        <v/>
      </c>
      <c r="K642" s="387"/>
      <c r="L642" s="388"/>
      <c r="M642" s="387"/>
      <c r="N642" s="382"/>
      <c r="O642" s="384"/>
      <c r="P642" s="392"/>
    </row>
    <row r="643" spans="1:16" ht="13.2" hidden="1" x14ac:dyDescent="0.25">
      <c r="A643" s="381" t="str">
        <f t="shared" si="21"/>
        <v/>
      </c>
      <c r="B643" s="382"/>
      <c r="C643" s="383"/>
      <c r="D643" s="384"/>
      <c r="E643" s="184"/>
      <c r="F643" s="385"/>
      <c r="G643" s="184"/>
      <c r="H643" s="384"/>
      <c r="I643" s="392"/>
      <c r="J643" s="386" t="str">
        <f t="shared" si="20"/>
        <v/>
      </c>
      <c r="K643" s="387"/>
      <c r="L643" s="388"/>
      <c r="M643" s="387"/>
      <c r="N643" s="382"/>
      <c r="O643" s="384"/>
      <c r="P643" s="392"/>
    </row>
    <row r="644" spans="1:16" ht="13.2" hidden="1" x14ac:dyDescent="0.25">
      <c r="A644" s="381" t="str">
        <f t="shared" si="21"/>
        <v/>
      </c>
      <c r="B644" s="389"/>
      <c r="C644" s="390"/>
      <c r="D644" s="393"/>
      <c r="E644" s="184"/>
      <c r="F644" s="391"/>
      <c r="G644" s="393"/>
      <c r="H644" s="393"/>
      <c r="I644" s="393"/>
      <c r="J644" s="386" t="str">
        <f t="shared" ref="J644:J707" si="22">IF(O644="","",IF(LEN(O644)&gt;14,O644,"CPF Protegido - LGPD"))</f>
        <v/>
      </c>
      <c r="K644" s="387"/>
      <c r="L644" s="388"/>
      <c r="M644" s="387"/>
      <c r="N644" s="382"/>
      <c r="O644" s="384"/>
      <c r="P644" s="393"/>
    </row>
    <row r="645" spans="1:16" ht="13.2" hidden="1" x14ac:dyDescent="0.25">
      <c r="A645" s="381" t="str">
        <f t="shared" si="21"/>
        <v/>
      </c>
      <c r="B645" s="389"/>
      <c r="C645" s="390"/>
      <c r="D645" s="393"/>
      <c r="E645" s="184"/>
      <c r="F645" s="391"/>
      <c r="G645" s="393"/>
      <c r="H645" s="393"/>
      <c r="I645" s="392"/>
      <c r="J645" s="386" t="str">
        <f t="shared" si="22"/>
        <v/>
      </c>
      <c r="K645" s="387"/>
      <c r="L645" s="388"/>
      <c r="M645" s="387"/>
      <c r="N645" s="382"/>
      <c r="O645" s="384"/>
      <c r="P645" s="392"/>
    </row>
    <row r="646" spans="1:16" ht="13.2" hidden="1" x14ac:dyDescent="0.25">
      <c r="A646" s="381" t="str">
        <f t="shared" si="21"/>
        <v/>
      </c>
      <c r="B646" s="382"/>
      <c r="C646" s="383"/>
      <c r="D646" s="384"/>
      <c r="E646" s="184"/>
      <c r="F646" s="385"/>
      <c r="G646" s="384"/>
      <c r="H646" s="384"/>
      <c r="I646" s="184"/>
      <c r="J646" s="386" t="str">
        <f t="shared" si="22"/>
        <v/>
      </c>
      <c r="K646" s="387"/>
      <c r="L646" s="388"/>
      <c r="M646" s="387"/>
      <c r="N646" s="382"/>
      <c r="O646" s="384"/>
      <c r="P646" s="184"/>
    </row>
    <row r="647" spans="1:16" ht="13.2" hidden="1" x14ac:dyDescent="0.25">
      <c r="A647" s="381" t="str">
        <f t="shared" si="21"/>
        <v/>
      </c>
      <c r="B647" s="382"/>
      <c r="C647" s="383"/>
      <c r="D647" s="384"/>
      <c r="E647" s="184"/>
      <c r="F647" s="385"/>
      <c r="G647" s="384"/>
      <c r="H647" s="384"/>
      <c r="I647" s="184"/>
      <c r="J647" s="386" t="str">
        <f t="shared" si="22"/>
        <v/>
      </c>
      <c r="K647" s="387"/>
      <c r="L647" s="388"/>
      <c r="M647" s="387"/>
      <c r="N647" s="382"/>
      <c r="O647" s="384"/>
      <c r="P647" s="184"/>
    </row>
    <row r="648" spans="1:16" ht="13.2" hidden="1" x14ac:dyDescent="0.25">
      <c r="A648" s="381" t="str">
        <f t="shared" si="21"/>
        <v/>
      </c>
      <c r="B648" s="389"/>
      <c r="C648" s="390"/>
      <c r="D648" s="393"/>
      <c r="E648" s="184"/>
      <c r="F648" s="391"/>
      <c r="G648" s="393"/>
      <c r="H648" s="393"/>
      <c r="I648" s="392"/>
      <c r="J648" s="386" t="str">
        <f t="shared" si="22"/>
        <v/>
      </c>
      <c r="K648" s="387"/>
      <c r="L648" s="388"/>
      <c r="M648" s="387"/>
      <c r="N648" s="382"/>
      <c r="O648" s="384"/>
      <c r="P648" s="392"/>
    </row>
    <row r="649" spans="1:16" ht="13.2" hidden="1" x14ac:dyDescent="0.25">
      <c r="A649" s="381" t="str">
        <f t="shared" si="21"/>
        <v/>
      </c>
      <c r="B649" s="389"/>
      <c r="C649" s="390"/>
      <c r="D649" s="393"/>
      <c r="E649" s="184"/>
      <c r="F649" s="391"/>
      <c r="G649" s="393"/>
      <c r="H649" s="393"/>
      <c r="I649" s="392"/>
      <c r="J649" s="386" t="str">
        <f t="shared" si="22"/>
        <v/>
      </c>
      <c r="K649" s="387"/>
      <c r="L649" s="388"/>
      <c r="M649" s="387"/>
      <c r="N649" s="382"/>
      <c r="O649" s="384"/>
      <c r="P649" s="392"/>
    </row>
    <row r="650" spans="1:16" ht="13.2" hidden="1" x14ac:dyDescent="0.25">
      <c r="A650" s="381" t="str">
        <f t="shared" si="21"/>
        <v/>
      </c>
      <c r="B650" s="389"/>
      <c r="C650" s="390"/>
      <c r="D650" s="393"/>
      <c r="E650" s="184"/>
      <c r="F650" s="391"/>
      <c r="G650" s="393"/>
      <c r="H650" s="393"/>
      <c r="I650" s="392"/>
      <c r="J650" s="386" t="str">
        <f t="shared" si="22"/>
        <v/>
      </c>
      <c r="K650" s="387"/>
      <c r="L650" s="388"/>
      <c r="M650" s="387"/>
      <c r="N650" s="382"/>
      <c r="O650" s="384"/>
      <c r="P650" s="392"/>
    </row>
    <row r="651" spans="1:16" ht="13.2" hidden="1" x14ac:dyDescent="0.25">
      <c r="A651" s="381" t="str">
        <f t="shared" si="21"/>
        <v/>
      </c>
      <c r="B651" s="389"/>
      <c r="C651" s="390"/>
      <c r="D651" s="393"/>
      <c r="E651" s="184"/>
      <c r="F651" s="391"/>
      <c r="G651" s="393"/>
      <c r="H651" s="393"/>
      <c r="I651" s="392"/>
      <c r="J651" s="386" t="str">
        <f t="shared" si="22"/>
        <v/>
      </c>
      <c r="K651" s="387"/>
      <c r="L651" s="388"/>
      <c r="M651" s="387"/>
      <c r="N651" s="382"/>
      <c r="O651" s="384"/>
      <c r="P651" s="392"/>
    </row>
    <row r="652" spans="1:16" ht="13.2" hidden="1" x14ac:dyDescent="0.25">
      <c r="A652" s="381" t="str">
        <f t="shared" si="21"/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22"/>
        <v/>
      </c>
      <c r="K652" s="387"/>
      <c r="L652" s="388"/>
      <c r="M652" s="387"/>
      <c r="N652" s="382"/>
      <c r="O652" s="384"/>
      <c r="P652" s="184"/>
    </row>
    <row r="653" spans="1:16" ht="13.2" hidden="1" x14ac:dyDescent="0.25">
      <c r="A653" s="381" t="str">
        <f t="shared" si="21"/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22"/>
        <v/>
      </c>
      <c r="K653" s="387"/>
      <c r="L653" s="388"/>
      <c r="M653" s="387"/>
      <c r="N653" s="382"/>
      <c r="O653" s="384"/>
      <c r="P653" s="184"/>
    </row>
    <row r="654" spans="1:16" ht="13.2" hidden="1" x14ac:dyDescent="0.25">
      <c r="A654" s="381" t="str">
        <f t="shared" si="21"/>
        <v/>
      </c>
      <c r="B654" s="382"/>
      <c r="C654" s="383"/>
      <c r="D654" s="384"/>
      <c r="E654" s="184"/>
      <c r="F654" s="385"/>
      <c r="G654" s="384"/>
      <c r="H654" s="384"/>
      <c r="I654" s="184"/>
      <c r="J654" s="386" t="str">
        <f t="shared" si="22"/>
        <v/>
      </c>
      <c r="K654" s="387"/>
      <c r="L654" s="388"/>
      <c r="M654" s="387"/>
      <c r="N654" s="382"/>
      <c r="O654" s="384"/>
      <c r="P654" s="184"/>
    </row>
    <row r="655" spans="1:16" ht="13.2" hidden="1" x14ac:dyDescent="0.25">
      <c r="A655" s="381" t="str">
        <f t="shared" si="21"/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22"/>
        <v/>
      </c>
      <c r="K655" s="387"/>
      <c r="L655" s="388"/>
      <c r="M655" s="387"/>
      <c r="N655" s="382"/>
      <c r="O655" s="384"/>
      <c r="P655" s="184"/>
    </row>
    <row r="656" spans="1:16" ht="13.2" hidden="1" x14ac:dyDescent="0.25">
      <c r="A656" s="381" t="str">
        <f t="shared" si="21"/>
        <v/>
      </c>
      <c r="B656" s="382"/>
      <c r="C656" s="383"/>
      <c r="D656" s="384"/>
      <c r="E656" s="184"/>
      <c r="F656" s="385"/>
      <c r="G656" s="384"/>
      <c r="H656" s="384"/>
      <c r="I656" s="184"/>
      <c r="J656" s="386" t="str">
        <f t="shared" si="22"/>
        <v/>
      </c>
      <c r="K656" s="387"/>
      <c r="L656" s="388"/>
      <c r="M656" s="387"/>
      <c r="N656" s="382"/>
      <c r="O656" s="384"/>
      <c r="P656" s="184"/>
    </row>
    <row r="657" spans="1:16" ht="13.2" hidden="1" x14ac:dyDescent="0.25">
      <c r="A657" s="381" t="str">
        <f t="shared" si="21"/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22"/>
        <v/>
      </c>
      <c r="K657" s="387"/>
      <c r="L657" s="388"/>
      <c r="M657" s="387"/>
      <c r="N657" s="382"/>
      <c r="O657" s="384"/>
      <c r="P657" s="184"/>
    </row>
    <row r="658" spans="1:16" ht="13.2" hidden="1" x14ac:dyDescent="0.25">
      <c r="A658" s="381" t="str">
        <f t="shared" si="21"/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22"/>
        <v/>
      </c>
      <c r="K658" s="387"/>
      <c r="L658" s="388"/>
      <c r="M658" s="387"/>
      <c r="N658" s="382"/>
      <c r="O658" s="384"/>
      <c r="P658" s="184"/>
    </row>
    <row r="659" spans="1:16" ht="13.2" hidden="1" x14ac:dyDescent="0.25">
      <c r="A659" s="381" t="str">
        <f t="shared" si="21"/>
        <v/>
      </c>
      <c r="B659" s="389"/>
      <c r="C659" s="390"/>
      <c r="D659" s="393"/>
      <c r="E659" s="184"/>
      <c r="F659" s="391"/>
      <c r="G659" s="393"/>
      <c r="H659" s="393"/>
      <c r="I659" s="392"/>
      <c r="J659" s="386" t="str">
        <f t="shared" si="22"/>
        <v/>
      </c>
      <c r="K659" s="387"/>
      <c r="L659" s="388"/>
      <c r="M659" s="387"/>
      <c r="N659" s="382"/>
      <c r="O659" s="384"/>
      <c r="P659" s="392"/>
    </row>
    <row r="660" spans="1:16" ht="13.2" hidden="1" x14ac:dyDescent="0.25">
      <c r="A660" s="381" t="str">
        <f t="shared" si="21"/>
        <v/>
      </c>
      <c r="B660" s="382"/>
      <c r="C660" s="383"/>
      <c r="D660" s="384"/>
      <c r="E660" s="184"/>
      <c r="F660" s="385"/>
      <c r="G660" s="384"/>
      <c r="H660" s="384"/>
      <c r="I660" s="184"/>
      <c r="J660" s="386" t="str">
        <f t="shared" si="22"/>
        <v/>
      </c>
      <c r="K660" s="387"/>
      <c r="L660" s="388"/>
      <c r="M660" s="387"/>
      <c r="N660" s="382"/>
      <c r="O660" s="384"/>
      <c r="P660" s="184"/>
    </row>
    <row r="661" spans="1:16" ht="13.2" hidden="1" x14ac:dyDescent="0.25">
      <c r="A661" s="381" t="str">
        <f t="shared" si="21"/>
        <v/>
      </c>
      <c r="B661" s="382"/>
      <c r="C661" s="383"/>
      <c r="D661" s="384"/>
      <c r="E661" s="184"/>
      <c r="F661" s="385"/>
      <c r="G661" s="384"/>
      <c r="H661" s="384"/>
      <c r="I661" s="184"/>
      <c r="J661" s="386" t="str">
        <f t="shared" si="22"/>
        <v/>
      </c>
      <c r="K661" s="387"/>
      <c r="L661" s="388"/>
      <c r="M661" s="387"/>
      <c r="N661" s="382"/>
      <c r="O661" s="384"/>
      <c r="P661" s="184"/>
    </row>
    <row r="662" spans="1:16" ht="13.2" hidden="1" x14ac:dyDescent="0.25">
      <c r="A662" s="381" t="str">
        <f t="shared" si="21"/>
        <v/>
      </c>
      <c r="B662" s="382"/>
      <c r="C662" s="383"/>
      <c r="D662" s="384"/>
      <c r="E662" s="184"/>
      <c r="F662" s="385"/>
      <c r="G662" s="384"/>
      <c r="H662" s="384"/>
      <c r="I662" s="184"/>
      <c r="J662" s="386" t="str">
        <f t="shared" si="22"/>
        <v/>
      </c>
      <c r="K662" s="387"/>
      <c r="L662" s="388"/>
      <c r="M662" s="387"/>
      <c r="N662" s="382"/>
      <c r="O662" s="384"/>
      <c r="P662" s="184"/>
    </row>
    <row r="663" spans="1:16" ht="13.2" hidden="1" x14ac:dyDescent="0.25">
      <c r="A663" s="381" t="str">
        <f t="shared" si="21"/>
        <v/>
      </c>
      <c r="B663" s="382"/>
      <c r="C663" s="383"/>
      <c r="D663" s="384"/>
      <c r="E663" s="184"/>
      <c r="F663" s="385"/>
      <c r="G663" s="384"/>
      <c r="H663" s="384"/>
      <c r="I663" s="184"/>
      <c r="J663" s="386" t="str">
        <f t="shared" si="22"/>
        <v/>
      </c>
      <c r="K663" s="387"/>
      <c r="L663" s="388"/>
      <c r="M663" s="387"/>
      <c r="N663" s="382"/>
      <c r="O663" s="384"/>
      <c r="P663" s="184"/>
    </row>
    <row r="664" spans="1:16" ht="13.2" hidden="1" x14ac:dyDescent="0.25">
      <c r="A664" s="381" t="str">
        <f t="shared" si="21"/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22"/>
        <v/>
      </c>
      <c r="K664" s="387"/>
      <c r="L664" s="388"/>
      <c r="M664" s="387"/>
      <c r="N664" s="382"/>
      <c r="O664" s="384"/>
      <c r="P664" s="184"/>
    </row>
    <row r="665" spans="1:16" ht="13.2" hidden="1" x14ac:dyDescent="0.25">
      <c r="A665" s="381" t="str">
        <f t="shared" si="21"/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22"/>
        <v/>
      </c>
      <c r="K665" s="387"/>
      <c r="L665" s="388"/>
      <c r="M665" s="387"/>
      <c r="N665" s="382"/>
      <c r="O665" s="384"/>
      <c r="P665" s="184"/>
    </row>
    <row r="666" spans="1:16" ht="13.2" hidden="1" x14ac:dyDescent="0.25">
      <c r="A666" s="381" t="str">
        <f t="shared" si="21"/>
        <v/>
      </c>
      <c r="B666" s="382"/>
      <c r="C666" s="383"/>
      <c r="D666" s="384"/>
      <c r="E666" s="184"/>
      <c r="F666" s="385"/>
      <c r="G666" s="384"/>
      <c r="H666" s="384"/>
      <c r="I666" s="184"/>
      <c r="J666" s="386" t="str">
        <f t="shared" si="22"/>
        <v/>
      </c>
      <c r="K666" s="387"/>
      <c r="L666" s="388"/>
      <c r="M666" s="387"/>
      <c r="N666" s="382"/>
      <c r="O666" s="384"/>
      <c r="P666" s="184"/>
    </row>
    <row r="667" spans="1:16" ht="13.2" hidden="1" x14ac:dyDescent="0.25">
      <c r="A667" s="381" t="str">
        <f t="shared" si="21"/>
        <v/>
      </c>
      <c r="B667" s="382"/>
      <c r="C667" s="383"/>
      <c r="D667" s="384"/>
      <c r="E667" s="184"/>
      <c r="F667" s="385"/>
      <c r="G667" s="384"/>
      <c r="H667" s="384"/>
      <c r="I667" s="184"/>
      <c r="J667" s="386" t="str">
        <f t="shared" si="22"/>
        <v/>
      </c>
      <c r="K667" s="387"/>
      <c r="L667" s="388"/>
      <c r="M667" s="387"/>
      <c r="N667" s="382"/>
      <c r="O667" s="384"/>
      <c r="P667" s="184"/>
    </row>
    <row r="668" spans="1:16" ht="13.2" hidden="1" x14ac:dyDescent="0.25">
      <c r="A668" s="381" t="str">
        <f t="shared" si="21"/>
        <v/>
      </c>
      <c r="B668" s="382"/>
      <c r="C668" s="383"/>
      <c r="D668" s="384"/>
      <c r="E668" s="184"/>
      <c r="F668" s="385"/>
      <c r="G668" s="384"/>
      <c r="H668" s="384"/>
      <c r="I668" s="184"/>
      <c r="J668" s="386" t="str">
        <f t="shared" si="22"/>
        <v/>
      </c>
      <c r="K668" s="387"/>
      <c r="L668" s="388"/>
      <c r="M668" s="387"/>
      <c r="N668" s="382"/>
      <c r="O668" s="384"/>
      <c r="P668" s="184"/>
    </row>
    <row r="669" spans="1:16" ht="13.2" hidden="1" x14ac:dyDescent="0.25">
      <c r="A669" s="381" t="str">
        <f t="shared" si="21"/>
        <v/>
      </c>
      <c r="B669" s="382"/>
      <c r="C669" s="383"/>
      <c r="D669" s="384"/>
      <c r="E669" s="184"/>
      <c r="F669" s="385"/>
      <c r="G669" s="384"/>
      <c r="H669" s="384"/>
      <c r="I669" s="184"/>
      <c r="J669" s="386" t="str">
        <f t="shared" si="22"/>
        <v/>
      </c>
      <c r="K669" s="387"/>
      <c r="L669" s="388"/>
      <c r="M669" s="387"/>
      <c r="N669" s="382"/>
      <c r="O669" s="384"/>
      <c r="P669" s="184"/>
    </row>
    <row r="670" spans="1:16" ht="13.2" hidden="1" x14ac:dyDescent="0.25">
      <c r="A670" s="381" t="str">
        <f t="shared" si="21"/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22"/>
        <v/>
      </c>
      <c r="K670" s="387"/>
      <c r="L670" s="388"/>
      <c r="M670" s="387"/>
      <c r="N670" s="382"/>
      <c r="O670" s="384"/>
      <c r="P670" s="184"/>
    </row>
    <row r="671" spans="1:16" ht="13.2" hidden="1" x14ac:dyDescent="0.25">
      <c r="A671" s="381" t="str">
        <f t="shared" si="21"/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22"/>
        <v/>
      </c>
      <c r="K671" s="387"/>
      <c r="L671" s="388"/>
      <c r="M671" s="387"/>
      <c r="N671" s="382"/>
      <c r="O671" s="384"/>
      <c r="P671" s="184"/>
    </row>
    <row r="672" spans="1:16" ht="13.2" hidden="1" x14ac:dyDescent="0.25">
      <c r="A672" s="381" t="str">
        <f t="shared" si="21"/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22"/>
        <v/>
      </c>
      <c r="K672" s="387"/>
      <c r="L672" s="388"/>
      <c r="M672" s="387"/>
      <c r="N672" s="382"/>
      <c r="O672" s="384"/>
      <c r="P672" s="184"/>
    </row>
    <row r="673" spans="1:16" ht="13.2" hidden="1" x14ac:dyDescent="0.25">
      <c r="A673" s="381" t="str">
        <f t="shared" ref="A673:A718" si="23">IF(B673="","",ROW()-ROW($A$3))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22"/>
        <v/>
      </c>
      <c r="K673" s="387"/>
      <c r="L673" s="388"/>
      <c r="M673" s="387"/>
      <c r="N673" s="382"/>
      <c r="O673" s="384"/>
      <c r="P673" s="184"/>
    </row>
    <row r="674" spans="1:16" ht="13.2" hidden="1" x14ac:dyDescent="0.25">
      <c r="A674" s="381" t="str">
        <f t="shared" si="23"/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22"/>
        <v/>
      </c>
      <c r="K674" s="387"/>
      <c r="L674" s="388"/>
      <c r="M674" s="387"/>
      <c r="N674" s="382"/>
      <c r="O674" s="384"/>
      <c r="P674" s="184"/>
    </row>
    <row r="675" spans="1:16" ht="13.2" hidden="1" x14ac:dyDescent="0.25">
      <c r="A675" s="381" t="str">
        <f t="shared" si="23"/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22"/>
        <v/>
      </c>
      <c r="K675" s="387"/>
      <c r="L675" s="388"/>
      <c r="M675" s="387"/>
      <c r="N675" s="382"/>
      <c r="O675" s="384"/>
      <c r="P675" s="184"/>
    </row>
    <row r="676" spans="1:16" ht="13.2" hidden="1" x14ac:dyDescent="0.25">
      <c r="A676" s="381" t="str">
        <f t="shared" si="23"/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22"/>
        <v/>
      </c>
      <c r="K676" s="387"/>
      <c r="L676" s="388"/>
      <c r="M676" s="387"/>
      <c r="N676" s="382"/>
      <c r="O676" s="384"/>
      <c r="P676" s="184"/>
    </row>
    <row r="677" spans="1:16" ht="13.2" hidden="1" x14ac:dyDescent="0.25">
      <c r="A677" s="381" t="str">
        <f t="shared" si="23"/>
        <v/>
      </c>
      <c r="B677" s="382"/>
      <c r="C677" s="383"/>
      <c r="D677" s="384"/>
      <c r="E677" s="184"/>
      <c r="F677" s="385"/>
      <c r="G677" s="384"/>
      <c r="H677" s="384"/>
      <c r="I677" s="184"/>
      <c r="J677" s="386" t="str">
        <f t="shared" si="22"/>
        <v/>
      </c>
      <c r="K677" s="387"/>
      <c r="L677" s="388"/>
      <c r="M677" s="387"/>
      <c r="N677" s="382"/>
      <c r="O677" s="384"/>
      <c r="P677" s="184"/>
    </row>
    <row r="678" spans="1:16" ht="13.2" hidden="1" x14ac:dyDescent="0.25">
      <c r="A678" s="381" t="str">
        <f t="shared" si="23"/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22"/>
        <v/>
      </c>
      <c r="K678" s="387"/>
      <c r="L678" s="388"/>
      <c r="M678" s="387"/>
      <c r="N678" s="382"/>
      <c r="O678" s="384"/>
      <c r="P678" s="184"/>
    </row>
    <row r="679" spans="1:16" ht="13.2" hidden="1" x14ac:dyDescent="0.25">
      <c r="A679" s="381" t="str">
        <f t="shared" si="23"/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22"/>
        <v/>
      </c>
      <c r="K679" s="387"/>
      <c r="L679" s="388"/>
      <c r="M679" s="387"/>
      <c r="N679" s="382"/>
      <c r="O679" s="384"/>
      <c r="P679" s="184"/>
    </row>
    <row r="680" spans="1:16" ht="13.2" hidden="1" x14ac:dyDescent="0.25">
      <c r="A680" s="381" t="str">
        <f t="shared" si="23"/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22"/>
        <v/>
      </c>
      <c r="K680" s="387"/>
      <c r="L680" s="388"/>
      <c r="M680" s="387"/>
      <c r="N680" s="382"/>
      <c r="O680" s="384"/>
      <c r="P680" s="184"/>
    </row>
    <row r="681" spans="1:16" ht="13.2" hidden="1" x14ac:dyDescent="0.25">
      <c r="A681" s="381" t="str">
        <f t="shared" si="23"/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22"/>
        <v/>
      </c>
      <c r="K681" s="387"/>
      <c r="L681" s="388"/>
      <c r="M681" s="387"/>
      <c r="N681" s="382"/>
      <c r="O681" s="384"/>
      <c r="P681" s="184"/>
    </row>
    <row r="682" spans="1:16" ht="13.2" hidden="1" x14ac:dyDescent="0.25">
      <c r="A682" s="381" t="str">
        <f t="shared" si="23"/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22"/>
        <v/>
      </c>
      <c r="K682" s="387"/>
      <c r="L682" s="388"/>
      <c r="M682" s="387"/>
      <c r="N682" s="382"/>
      <c r="O682" s="384"/>
      <c r="P682" s="184"/>
    </row>
    <row r="683" spans="1:16" ht="13.2" hidden="1" x14ac:dyDescent="0.25">
      <c r="A683" s="381" t="str">
        <f t="shared" si="23"/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22"/>
        <v/>
      </c>
      <c r="K683" s="387"/>
      <c r="L683" s="388"/>
      <c r="M683" s="387"/>
      <c r="N683" s="382"/>
      <c r="O683" s="384"/>
      <c r="P683" s="184"/>
    </row>
    <row r="684" spans="1:16" ht="13.2" hidden="1" x14ac:dyDescent="0.25">
      <c r="A684" s="381" t="str">
        <f t="shared" si="23"/>
        <v/>
      </c>
      <c r="B684" s="382"/>
      <c r="C684" s="383"/>
      <c r="D684" s="384"/>
      <c r="E684" s="184"/>
      <c r="F684" s="385"/>
      <c r="G684" s="384"/>
      <c r="H684" s="384"/>
      <c r="I684" s="184"/>
      <c r="J684" s="386" t="str">
        <f t="shared" si="22"/>
        <v/>
      </c>
      <c r="K684" s="387"/>
      <c r="L684" s="388"/>
      <c r="M684" s="387"/>
      <c r="N684" s="382"/>
      <c r="O684" s="384"/>
      <c r="P684" s="184"/>
    </row>
    <row r="685" spans="1:16" ht="13.2" hidden="1" x14ac:dyDescent="0.25">
      <c r="A685" s="381" t="str">
        <f t="shared" si="23"/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22"/>
        <v/>
      </c>
      <c r="K685" s="387"/>
      <c r="L685" s="388"/>
      <c r="M685" s="387"/>
      <c r="N685" s="382"/>
      <c r="O685" s="384"/>
      <c r="P685" s="184"/>
    </row>
    <row r="686" spans="1:16" ht="13.2" hidden="1" x14ac:dyDescent="0.25">
      <c r="A686" s="381" t="str">
        <f t="shared" si="23"/>
        <v/>
      </c>
      <c r="B686" s="382"/>
      <c r="C686" s="383"/>
      <c r="D686" s="384"/>
      <c r="E686" s="184"/>
      <c r="F686" s="385"/>
      <c r="G686" s="384"/>
      <c r="H686" s="384"/>
      <c r="I686" s="184"/>
      <c r="J686" s="386" t="str">
        <f t="shared" si="22"/>
        <v/>
      </c>
      <c r="K686" s="387"/>
      <c r="L686" s="388"/>
      <c r="M686" s="387"/>
      <c r="N686" s="382"/>
      <c r="O686" s="384"/>
      <c r="P686" s="184"/>
    </row>
    <row r="687" spans="1:16" ht="13.2" hidden="1" x14ac:dyDescent="0.25">
      <c r="A687" s="381" t="str">
        <f t="shared" si="23"/>
        <v/>
      </c>
      <c r="B687" s="389"/>
      <c r="C687" s="390"/>
      <c r="D687" s="393"/>
      <c r="E687" s="184"/>
      <c r="F687" s="391"/>
      <c r="G687" s="393"/>
      <c r="H687" s="393"/>
      <c r="I687" s="392"/>
      <c r="J687" s="386" t="str">
        <f t="shared" si="22"/>
        <v/>
      </c>
      <c r="K687" s="387"/>
      <c r="L687" s="388"/>
      <c r="M687" s="387"/>
      <c r="N687" s="382"/>
      <c r="O687" s="384"/>
      <c r="P687" s="392"/>
    </row>
    <row r="688" spans="1:16" ht="13.2" hidden="1" x14ac:dyDescent="0.25">
      <c r="A688" s="381" t="str">
        <f t="shared" si="23"/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22"/>
        <v/>
      </c>
      <c r="K688" s="387"/>
      <c r="L688" s="388"/>
      <c r="M688" s="387"/>
      <c r="N688" s="382"/>
      <c r="O688" s="384"/>
      <c r="P688" s="184"/>
    </row>
    <row r="689" spans="1:16" ht="13.2" hidden="1" x14ac:dyDescent="0.25">
      <c r="A689" s="381" t="str">
        <f t="shared" si="23"/>
        <v/>
      </c>
      <c r="B689" s="389"/>
      <c r="C689" s="390"/>
      <c r="D689" s="393"/>
      <c r="E689" s="184"/>
      <c r="F689" s="391"/>
      <c r="G689" s="184"/>
      <c r="H689" s="393"/>
      <c r="I689" s="184"/>
      <c r="J689" s="386" t="str">
        <f t="shared" si="22"/>
        <v/>
      </c>
      <c r="K689" s="387"/>
      <c r="L689" s="388"/>
      <c r="M689" s="387"/>
      <c r="N689" s="382"/>
      <c r="O689" s="384"/>
      <c r="P689" s="184"/>
    </row>
    <row r="690" spans="1:16" ht="13.2" hidden="1" x14ac:dyDescent="0.25">
      <c r="A690" s="381" t="str">
        <f t="shared" si="23"/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22"/>
        <v/>
      </c>
      <c r="K690" s="387"/>
      <c r="L690" s="388"/>
      <c r="M690" s="387"/>
      <c r="N690" s="382"/>
      <c r="O690" s="384"/>
      <c r="P690" s="184"/>
    </row>
    <row r="691" spans="1:16" ht="13.2" hidden="1" x14ac:dyDescent="0.25">
      <c r="A691" s="381" t="str">
        <f t="shared" si="23"/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22"/>
        <v/>
      </c>
      <c r="K691" s="387"/>
      <c r="L691" s="388"/>
      <c r="M691" s="387"/>
      <c r="N691" s="382"/>
      <c r="O691" s="384"/>
      <c r="P691" s="184"/>
    </row>
    <row r="692" spans="1:16" ht="13.2" hidden="1" x14ac:dyDescent="0.25">
      <c r="A692" s="381" t="str">
        <f t="shared" si="23"/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22"/>
        <v/>
      </c>
      <c r="K692" s="387"/>
      <c r="L692" s="388"/>
      <c r="M692" s="387"/>
      <c r="N692" s="382"/>
      <c r="O692" s="384"/>
      <c r="P692" s="184"/>
    </row>
    <row r="693" spans="1:16" ht="13.2" hidden="1" x14ac:dyDescent="0.25">
      <c r="A693" s="381" t="str">
        <f t="shared" si="23"/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22"/>
        <v/>
      </c>
      <c r="K693" s="387"/>
      <c r="L693" s="388"/>
      <c r="M693" s="387"/>
      <c r="N693" s="382"/>
      <c r="O693" s="384"/>
      <c r="P693" s="184"/>
    </row>
    <row r="694" spans="1:16" ht="13.2" hidden="1" x14ac:dyDescent="0.25">
      <c r="A694" s="381" t="str">
        <f t="shared" si="23"/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22"/>
        <v/>
      </c>
      <c r="K694" s="387"/>
      <c r="L694" s="388"/>
      <c r="M694" s="387"/>
      <c r="N694" s="382"/>
      <c r="O694" s="384"/>
      <c r="P694" s="184"/>
    </row>
    <row r="695" spans="1:16" ht="13.2" hidden="1" x14ac:dyDescent="0.25">
      <c r="A695" s="381" t="str">
        <f t="shared" si="23"/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22"/>
        <v/>
      </c>
      <c r="K695" s="387"/>
      <c r="L695" s="388"/>
      <c r="M695" s="387"/>
      <c r="N695" s="382"/>
      <c r="O695" s="384"/>
      <c r="P695" s="184"/>
    </row>
    <row r="696" spans="1:16" ht="13.2" hidden="1" x14ac:dyDescent="0.25">
      <c r="A696" s="381" t="str">
        <f t="shared" si="23"/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22"/>
        <v/>
      </c>
      <c r="K696" s="387"/>
      <c r="L696" s="388"/>
      <c r="M696" s="387"/>
      <c r="N696" s="382"/>
      <c r="O696" s="384"/>
      <c r="P696" s="184"/>
    </row>
    <row r="697" spans="1:16" ht="13.2" hidden="1" x14ac:dyDescent="0.25">
      <c r="A697" s="381" t="str">
        <f t="shared" si="23"/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22"/>
        <v/>
      </c>
      <c r="K697" s="387"/>
      <c r="L697" s="388"/>
      <c r="M697" s="387"/>
      <c r="N697" s="382"/>
      <c r="O697" s="384"/>
      <c r="P697" s="184"/>
    </row>
    <row r="698" spans="1:16" ht="13.2" hidden="1" x14ac:dyDescent="0.25">
      <c r="A698" s="381" t="str">
        <f t="shared" si="23"/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22"/>
        <v/>
      </c>
      <c r="K698" s="387"/>
      <c r="L698" s="388"/>
      <c r="M698" s="387"/>
      <c r="N698" s="382"/>
      <c r="O698" s="384"/>
      <c r="P698" s="184"/>
    </row>
    <row r="699" spans="1:16" ht="13.2" hidden="1" x14ac:dyDescent="0.25">
      <c r="A699" s="381" t="str">
        <f t="shared" si="23"/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22"/>
        <v/>
      </c>
      <c r="K699" s="387"/>
      <c r="L699" s="388"/>
      <c r="M699" s="387"/>
      <c r="N699" s="382"/>
      <c r="O699" s="384"/>
      <c r="P699" s="184"/>
    </row>
    <row r="700" spans="1:16" ht="13.2" hidden="1" x14ac:dyDescent="0.25">
      <c r="A700" s="381" t="str">
        <f t="shared" si="23"/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22"/>
        <v/>
      </c>
      <c r="K700" s="387"/>
      <c r="L700" s="388"/>
      <c r="M700" s="387"/>
      <c r="N700" s="382"/>
      <c r="O700" s="384"/>
      <c r="P700" s="184"/>
    </row>
    <row r="701" spans="1:16" ht="13.2" hidden="1" x14ac:dyDescent="0.25">
      <c r="A701" s="381" t="str">
        <f t="shared" si="23"/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22"/>
        <v/>
      </c>
      <c r="K701" s="387"/>
      <c r="L701" s="388"/>
      <c r="M701" s="387"/>
      <c r="N701" s="382"/>
      <c r="O701" s="384"/>
      <c r="P701" s="184"/>
    </row>
    <row r="702" spans="1:16" ht="13.2" hidden="1" x14ac:dyDescent="0.25">
      <c r="A702" s="381" t="str">
        <f t="shared" si="23"/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22"/>
        <v/>
      </c>
      <c r="K702" s="387"/>
      <c r="L702" s="388"/>
      <c r="M702" s="387"/>
      <c r="N702" s="382"/>
      <c r="O702" s="384"/>
      <c r="P702" s="184"/>
    </row>
    <row r="703" spans="1:16" ht="13.2" hidden="1" x14ac:dyDescent="0.25">
      <c r="A703" s="381" t="str">
        <f t="shared" si="23"/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22"/>
        <v/>
      </c>
      <c r="K703" s="387"/>
      <c r="L703" s="388"/>
      <c r="M703" s="387"/>
      <c r="N703" s="382"/>
      <c r="O703" s="384"/>
      <c r="P703" s="184"/>
    </row>
    <row r="704" spans="1:16" ht="13.2" hidden="1" x14ac:dyDescent="0.25">
      <c r="A704" s="381" t="str">
        <f t="shared" si="23"/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22"/>
        <v/>
      </c>
      <c r="K704" s="387"/>
      <c r="L704" s="388"/>
      <c r="M704" s="387"/>
      <c r="N704" s="382"/>
      <c r="O704" s="384"/>
      <c r="P704" s="184"/>
    </row>
    <row r="705" spans="1:16" ht="13.2" hidden="1" x14ac:dyDescent="0.25">
      <c r="A705" s="381" t="str">
        <f t="shared" si="23"/>
        <v/>
      </c>
      <c r="B705" s="382"/>
      <c r="C705" s="383"/>
      <c r="D705" s="384"/>
      <c r="E705" s="184"/>
      <c r="F705" s="385"/>
      <c r="G705" s="384"/>
      <c r="H705" s="384"/>
      <c r="I705" s="184"/>
      <c r="J705" s="386" t="str">
        <f t="shared" si="22"/>
        <v/>
      </c>
      <c r="K705" s="387"/>
      <c r="L705" s="388"/>
      <c r="M705" s="387"/>
      <c r="N705" s="382"/>
      <c r="O705" s="384"/>
      <c r="P705" s="184"/>
    </row>
    <row r="706" spans="1:16" ht="13.2" hidden="1" x14ac:dyDescent="0.25">
      <c r="A706" s="381" t="str">
        <f t="shared" si="23"/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22"/>
        <v/>
      </c>
      <c r="K706" s="387"/>
      <c r="L706" s="388"/>
      <c r="M706" s="387"/>
      <c r="N706" s="382"/>
      <c r="O706" s="384"/>
      <c r="P706" s="184"/>
    </row>
    <row r="707" spans="1:16" ht="13.2" hidden="1" x14ac:dyDescent="0.25">
      <c r="A707" s="381" t="str">
        <f t="shared" si="23"/>
        <v/>
      </c>
      <c r="B707" s="382"/>
      <c r="C707" s="383"/>
      <c r="D707" s="384"/>
      <c r="E707" s="184"/>
      <c r="F707" s="385"/>
      <c r="G707" s="384"/>
      <c r="H707" s="384"/>
      <c r="I707" s="184"/>
      <c r="J707" s="386" t="str">
        <f t="shared" si="22"/>
        <v/>
      </c>
      <c r="K707" s="387"/>
      <c r="L707" s="388"/>
      <c r="M707" s="387"/>
      <c r="N707" s="382"/>
      <c r="O707" s="384"/>
      <c r="P707" s="184"/>
    </row>
    <row r="708" spans="1:16" ht="13.2" hidden="1" x14ac:dyDescent="0.25">
      <c r="A708" s="381" t="str">
        <f t="shared" si="23"/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ref="J708:J771" si="24">IF(O708="","",IF(LEN(O708)&gt;14,O708,"CPF Protegido - LGPD"))</f>
        <v/>
      </c>
      <c r="K708" s="387"/>
      <c r="L708" s="388"/>
      <c r="M708" s="387"/>
      <c r="N708" s="382"/>
      <c r="O708" s="384"/>
      <c r="P708" s="184"/>
    </row>
    <row r="709" spans="1:16" ht="13.2" hidden="1" x14ac:dyDescent="0.25">
      <c r="A709" s="381" t="str">
        <f t="shared" si="23"/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24"/>
        <v/>
      </c>
      <c r="K709" s="387"/>
      <c r="L709" s="388"/>
      <c r="M709" s="387"/>
      <c r="N709" s="382"/>
      <c r="O709" s="384"/>
      <c r="P709" s="184"/>
    </row>
    <row r="710" spans="1:16" ht="13.2" hidden="1" x14ac:dyDescent="0.25">
      <c r="A710" s="381" t="str">
        <f t="shared" si="23"/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24"/>
        <v/>
      </c>
      <c r="K710" s="387"/>
      <c r="L710" s="388"/>
      <c r="M710" s="387"/>
      <c r="N710" s="382"/>
      <c r="O710" s="384"/>
      <c r="P710" s="184"/>
    </row>
    <row r="711" spans="1:16" ht="13.2" hidden="1" x14ac:dyDescent="0.25">
      <c r="A711" s="381" t="str">
        <f t="shared" si="23"/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24"/>
        <v/>
      </c>
      <c r="K711" s="387"/>
      <c r="L711" s="388"/>
      <c r="M711" s="387"/>
      <c r="N711" s="382"/>
      <c r="O711" s="384"/>
      <c r="P711" s="184"/>
    </row>
    <row r="712" spans="1:16" ht="13.2" hidden="1" x14ac:dyDescent="0.25">
      <c r="A712" s="381" t="str">
        <f t="shared" si="23"/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24"/>
        <v/>
      </c>
      <c r="K712" s="387"/>
      <c r="L712" s="388"/>
      <c r="M712" s="387"/>
      <c r="N712" s="382"/>
      <c r="O712" s="384"/>
      <c r="P712" s="184"/>
    </row>
    <row r="713" spans="1:16" ht="13.2" hidden="1" x14ac:dyDescent="0.25">
      <c r="A713" s="381" t="str">
        <f t="shared" si="23"/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si="24"/>
        <v/>
      </c>
      <c r="K713" s="387"/>
      <c r="L713" s="388"/>
      <c r="M713" s="387"/>
      <c r="N713" s="382"/>
      <c r="O713" s="384"/>
      <c r="P713" s="184"/>
    </row>
    <row r="714" spans="1:16" ht="13.2" hidden="1" x14ac:dyDescent="0.25">
      <c r="A714" s="381" t="str">
        <f t="shared" si="23"/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24"/>
        <v/>
      </c>
      <c r="K714" s="387"/>
      <c r="L714" s="388"/>
      <c r="M714" s="387"/>
      <c r="N714" s="382"/>
      <c r="O714" s="384"/>
      <c r="P714" s="184"/>
    </row>
    <row r="715" spans="1:16" ht="13.2" hidden="1" x14ac:dyDescent="0.25">
      <c r="A715" s="381" t="str">
        <f t="shared" si="23"/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24"/>
        <v/>
      </c>
      <c r="K715" s="387"/>
      <c r="L715" s="388"/>
      <c r="M715" s="387"/>
      <c r="N715" s="382"/>
      <c r="O715" s="384"/>
      <c r="P715" s="184"/>
    </row>
    <row r="716" spans="1:16" ht="13.2" hidden="1" x14ac:dyDescent="0.25">
      <c r="A716" s="381" t="str">
        <f t="shared" si="23"/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24"/>
        <v/>
      </c>
      <c r="K716" s="387"/>
      <c r="L716" s="388"/>
      <c r="M716" s="387"/>
      <c r="N716" s="382"/>
      <c r="O716" s="384"/>
      <c r="P716" s="184"/>
    </row>
    <row r="717" spans="1:16" ht="13.2" hidden="1" x14ac:dyDescent="0.25">
      <c r="A717" s="381" t="str">
        <f t="shared" si="23"/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24"/>
        <v/>
      </c>
      <c r="K717" s="387"/>
      <c r="L717" s="388"/>
      <c r="M717" s="387"/>
      <c r="N717" s="382"/>
      <c r="O717" s="384"/>
      <c r="P717" s="184"/>
    </row>
    <row r="718" spans="1:16" ht="13.2" hidden="1" x14ac:dyDescent="0.25">
      <c r="A718" s="381" t="str">
        <f t="shared" si="23"/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24"/>
        <v/>
      </c>
      <c r="K718" s="387"/>
      <c r="L718" s="388"/>
      <c r="M718" s="387"/>
      <c r="N718" s="382"/>
      <c r="O718" s="384"/>
      <c r="P718" s="184"/>
    </row>
    <row r="719" spans="1:16" ht="13.2" hidden="1" x14ac:dyDescent="0.25">
      <c r="A719" s="381" t="str">
        <f t="shared" ref="A719:A755" si="25">IF(B719="","",ROW()-ROW($A$3))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24"/>
        <v/>
      </c>
      <c r="K719" s="387"/>
      <c r="L719" s="388"/>
      <c r="M719" s="387"/>
      <c r="N719" s="382"/>
      <c r="O719" s="384"/>
      <c r="P719" s="184"/>
    </row>
    <row r="720" spans="1:16" ht="13.2" hidden="1" x14ac:dyDescent="0.25">
      <c r="A720" s="381" t="str">
        <f t="shared" si="25"/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24"/>
        <v/>
      </c>
      <c r="K720" s="387"/>
      <c r="L720" s="388"/>
      <c r="M720" s="387"/>
      <c r="N720" s="382"/>
      <c r="O720" s="384"/>
      <c r="P720" s="184"/>
    </row>
    <row r="721" spans="1:16" ht="13.2" hidden="1" x14ac:dyDescent="0.25">
      <c r="A721" s="381" t="str">
        <f t="shared" si="25"/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24"/>
        <v/>
      </c>
      <c r="K721" s="387"/>
      <c r="L721" s="388"/>
      <c r="M721" s="387"/>
      <c r="N721" s="382"/>
      <c r="O721" s="384"/>
      <c r="P721" s="184"/>
    </row>
    <row r="722" spans="1:16" ht="13.2" hidden="1" x14ac:dyDescent="0.25">
      <c r="A722" s="381" t="str">
        <f t="shared" si="25"/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24"/>
        <v/>
      </c>
      <c r="K722" s="387"/>
      <c r="L722" s="388"/>
      <c r="M722" s="387"/>
      <c r="N722" s="382"/>
      <c r="O722" s="384"/>
      <c r="P722" s="184"/>
    </row>
    <row r="723" spans="1:16" ht="13.2" hidden="1" x14ac:dyDescent="0.25">
      <c r="A723" s="381" t="str">
        <f t="shared" si="25"/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24"/>
        <v/>
      </c>
      <c r="K723" s="387"/>
      <c r="L723" s="388"/>
      <c r="M723" s="387"/>
      <c r="N723" s="382"/>
      <c r="O723" s="384"/>
      <c r="P723" s="184"/>
    </row>
    <row r="724" spans="1:16" ht="13.2" hidden="1" x14ac:dyDescent="0.25">
      <c r="A724" s="381" t="str">
        <f t="shared" si="25"/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24"/>
        <v/>
      </c>
      <c r="K724" s="387"/>
      <c r="L724" s="388"/>
      <c r="M724" s="387"/>
      <c r="N724" s="382"/>
      <c r="O724" s="384"/>
      <c r="P724" s="184"/>
    </row>
    <row r="725" spans="1:16" ht="13.2" hidden="1" x14ac:dyDescent="0.25">
      <c r="A725" s="381" t="str">
        <f t="shared" si="25"/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24"/>
        <v/>
      </c>
      <c r="K725" s="387"/>
      <c r="L725" s="388"/>
      <c r="M725" s="387"/>
      <c r="N725" s="382"/>
      <c r="O725" s="384"/>
      <c r="P725" s="184"/>
    </row>
    <row r="726" spans="1:16" ht="13.2" hidden="1" x14ac:dyDescent="0.25">
      <c r="A726" s="381" t="str">
        <f t="shared" si="25"/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si="24"/>
        <v/>
      </c>
      <c r="K726" s="387"/>
      <c r="L726" s="388"/>
      <c r="M726" s="387"/>
      <c r="N726" s="382"/>
      <c r="O726" s="384"/>
      <c r="P726" s="184"/>
    </row>
    <row r="727" spans="1:16" ht="13.2" hidden="1" x14ac:dyDescent="0.25">
      <c r="A727" s="381" t="str">
        <f t="shared" si="25"/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24"/>
        <v/>
      </c>
      <c r="K727" s="387"/>
      <c r="L727" s="388"/>
      <c r="M727" s="387"/>
      <c r="N727" s="382"/>
      <c r="O727" s="384"/>
      <c r="P727" s="184"/>
    </row>
    <row r="728" spans="1:16" ht="13.2" hidden="1" x14ac:dyDescent="0.25">
      <c r="A728" s="381" t="str">
        <f t="shared" si="25"/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24"/>
        <v/>
      </c>
      <c r="K728" s="387"/>
      <c r="L728" s="388"/>
      <c r="M728" s="387"/>
      <c r="N728" s="382"/>
      <c r="O728" s="384"/>
      <c r="P728" s="184"/>
    </row>
    <row r="729" spans="1:16" ht="13.2" hidden="1" x14ac:dyDescent="0.25">
      <c r="A729" s="381" t="str">
        <f t="shared" si="25"/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24"/>
        <v/>
      </c>
      <c r="K729" s="387"/>
      <c r="L729" s="388"/>
      <c r="M729" s="387"/>
      <c r="N729" s="382"/>
      <c r="O729" s="384"/>
      <c r="P729" s="184"/>
    </row>
    <row r="730" spans="1:16" ht="13.2" hidden="1" x14ac:dyDescent="0.25">
      <c r="A730" s="381" t="str">
        <f t="shared" si="25"/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24"/>
        <v/>
      </c>
      <c r="K730" s="387"/>
      <c r="L730" s="388"/>
      <c r="M730" s="387"/>
      <c r="N730" s="382"/>
      <c r="O730" s="384"/>
      <c r="P730" s="184"/>
    </row>
    <row r="731" spans="1:16" ht="13.2" hidden="1" x14ac:dyDescent="0.25">
      <c r="A731" s="381" t="str">
        <f t="shared" si="25"/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24"/>
        <v/>
      </c>
      <c r="K731" s="387"/>
      <c r="L731" s="388"/>
      <c r="M731" s="387"/>
      <c r="N731" s="382"/>
      <c r="O731" s="384"/>
      <c r="P731" s="184"/>
    </row>
    <row r="732" spans="1:16" ht="13.2" hidden="1" x14ac:dyDescent="0.25">
      <c r="A732" s="381" t="str">
        <f t="shared" si="25"/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24"/>
        <v/>
      </c>
      <c r="K732" s="387"/>
      <c r="L732" s="388"/>
      <c r="M732" s="387"/>
      <c r="N732" s="382"/>
      <c r="O732" s="384"/>
      <c r="P732" s="184"/>
    </row>
    <row r="733" spans="1:16" ht="13.2" hidden="1" x14ac:dyDescent="0.25">
      <c r="A733" s="381" t="str">
        <f t="shared" si="25"/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24"/>
        <v/>
      </c>
      <c r="K733" s="387"/>
      <c r="L733" s="388"/>
      <c r="M733" s="387"/>
      <c r="N733" s="382"/>
      <c r="O733" s="384"/>
      <c r="P733" s="184"/>
    </row>
    <row r="734" spans="1:16" ht="13.2" hidden="1" x14ac:dyDescent="0.25">
      <c r="A734" s="381" t="str">
        <f t="shared" si="25"/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24"/>
        <v/>
      </c>
      <c r="K734" s="387"/>
      <c r="L734" s="388"/>
      <c r="M734" s="387"/>
      <c r="N734" s="382"/>
      <c r="O734" s="384"/>
      <c r="P734" s="184"/>
    </row>
    <row r="735" spans="1:16" ht="13.2" hidden="1" x14ac:dyDescent="0.25">
      <c r="A735" s="381" t="str">
        <f t="shared" si="25"/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24"/>
        <v/>
      </c>
      <c r="K735" s="387"/>
      <c r="L735" s="388"/>
      <c r="M735" s="387"/>
      <c r="N735" s="382"/>
      <c r="O735" s="384"/>
      <c r="P735" s="184"/>
    </row>
    <row r="736" spans="1:16" ht="13.2" hidden="1" x14ac:dyDescent="0.25">
      <c r="A736" s="381" t="str">
        <f t="shared" si="25"/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24"/>
        <v/>
      </c>
      <c r="K736" s="387"/>
      <c r="L736" s="388"/>
      <c r="M736" s="387"/>
      <c r="N736" s="382"/>
      <c r="O736" s="384"/>
      <c r="P736" s="184"/>
    </row>
    <row r="737" spans="1:16" ht="13.2" hidden="1" x14ac:dyDescent="0.25">
      <c r="A737" s="381" t="str">
        <f t="shared" si="25"/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24"/>
        <v/>
      </c>
      <c r="K737" s="387"/>
      <c r="L737" s="388"/>
      <c r="M737" s="387"/>
      <c r="N737" s="382"/>
      <c r="O737" s="384"/>
      <c r="P737" s="184"/>
    </row>
    <row r="738" spans="1:16" ht="13.2" hidden="1" x14ac:dyDescent="0.25">
      <c r="A738" s="381" t="str">
        <f t="shared" si="25"/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24"/>
        <v/>
      </c>
      <c r="K738" s="387"/>
      <c r="L738" s="388"/>
      <c r="M738" s="387"/>
      <c r="N738" s="382"/>
      <c r="O738" s="384"/>
      <c r="P738" s="184"/>
    </row>
    <row r="739" spans="1:16" ht="13.2" hidden="1" x14ac:dyDescent="0.25">
      <c r="A739" s="381" t="str">
        <f t="shared" si="25"/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24"/>
        <v/>
      </c>
      <c r="K739" s="387"/>
      <c r="L739" s="388"/>
      <c r="M739" s="387"/>
      <c r="N739" s="382"/>
      <c r="O739" s="384"/>
      <c r="P739" s="184"/>
    </row>
    <row r="740" spans="1:16" ht="13.2" hidden="1" x14ac:dyDescent="0.25">
      <c r="A740" s="381" t="str">
        <f t="shared" si="25"/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24"/>
        <v/>
      </c>
      <c r="K740" s="387"/>
      <c r="L740" s="388"/>
      <c r="M740" s="387"/>
      <c r="N740" s="382"/>
      <c r="O740" s="384"/>
      <c r="P740" s="184"/>
    </row>
    <row r="741" spans="1:16" ht="13.2" hidden="1" x14ac:dyDescent="0.25">
      <c r="A741" s="381" t="str">
        <f t="shared" si="25"/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24"/>
        <v/>
      </c>
      <c r="K741" s="387"/>
      <c r="L741" s="388"/>
      <c r="M741" s="387"/>
      <c r="N741" s="382"/>
      <c r="O741" s="384"/>
      <c r="P741" s="184"/>
    </row>
    <row r="742" spans="1:16" ht="13.2" hidden="1" x14ac:dyDescent="0.25">
      <c r="A742" s="381" t="str">
        <f t="shared" si="25"/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24"/>
        <v/>
      </c>
      <c r="K742" s="387"/>
      <c r="L742" s="388"/>
      <c r="M742" s="387"/>
      <c r="N742" s="382"/>
      <c r="O742" s="384"/>
      <c r="P742" s="184"/>
    </row>
    <row r="743" spans="1:16" ht="13.2" hidden="1" x14ac:dyDescent="0.25">
      <c r="A743" s="381" t="str">
        <f t="shared" si="25"/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24"/>
        <v/>
      </c>
      <c r="K743" s="387"/>
      <c r="L743" s="388"/>
      <c r="M743" s="387"/>
      <c r="N743" s="382"/>
      <c r="O743" s="384"/>
      <c r="P743" s="184"/>
    </row>
    <row r="744" spans="1:16" ht="13.2" hidden="1" x14ac:dyDescent="0.25">
      <c r="A744" s="381" t="str">
        <f t="shared" si="25"/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24"/>
        <v/>
      </c>
      <c r="K744" s="387"/>
      <c r="L744" s="388"/>
      <c r="M744" s="387"/>
      <c r="N744" s="382"/>
      <c r="O744" s="384"/>
      <c r="P744" s="184"/>
    </row>
    <row r="745" spans="1:16" ht="13.2" hidden="1" x14ac:dyDescent="0.25">
      <c r="A745" s="381" t="str">
        <f t="shared" si="25"/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24"/>
        <v/>
      </c>
      <c r="K745" s="387"/>
      <c r="L745" s="388"/>
      <c r="M745" s="387"/>
      <c r="N745" s="382"/>
      <c r="O745" s="384"/>
      <c r="P745" s="184"/>
    </row>
    <row r="746" spans="1:16" ht="13.2" hidden="1" x14ac:dyDescent="0.25">
      <c r="A746" s="381" t="str">
        <f t="shared" si="25"/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24"/>
        <v/>
      </c>
      <c r="K746" s="387"/>
      <c r="L746" s="388"/>
      <c r="M746" s="387"/>
      <c r="N746" s="382"/>
      <c r="O746" s="384"/>
      <c r="P746" s="184"/>
    </row>
    <row r="747" spans="1:16" ht="13.2" hidden="1" x14ac:dyDescent="0.25">
      <c r="A747" s="381" t="str">
        <f t="shared" si="25"/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24"/>
        <v/>
      </c>
      <c r="K747" s="387"/>
      <c r="L747" s="388"/>
      <c r="M747" s="387"/>
      <c r="N747" s="382"/>
      <c r="O747" s="384"/>
      <c r="P747" s="184"/>
    </row>
    <row r="748" spans="1:16" ht="13.2" hidden="1" x14ac:dyDescent="0.25">
      <c r="A748" s="381" t="str">
        <f t="shared" si="25"/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24"/>
        <v/>
      </c>
      <c r="K748" s="387"/>
      <c r="L748" s="388"/>
      <c r="M748" s="387"/>
      <c r="N748" s="382"/>
      <c r="O748" s="384"/>
      <c r="P748" s="184"/>
    </row>
    <row r="749" spans="1:16" ht="13.2" hidden="1" x14ac:dyDescent="0.25">
      <c r="A749" s="381" t="str">
        <f t="shared" si="25"/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24"/>
        <v/>
      </c>
      <c r="K749" s="387"/>
      <c r="L749" s="388"/>
      <c r="M749" s="387"/>
      <c r="N749" s="382"/>
      <c r="O749" s="384"/>
      <c r="P749" s="184"/>
    </row>
    <row r="750" spans="1:16" ht="13.2" hidden="1" x14ac:dyDescent="0.25">
      <c r="A750" s="381" t="str">
        <f t="shared" si="25"/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24"/>
        <v/>
      </c>
      <c r="K750" s="387"/>
      <c r="L750" s="388"/>
      <c r="M750" s="387"/>
      <c r="N750" s="382"/>
      <c r="O750" s="384"/>
      <c r="P750" s="184"/>
    </row>
    <row r="751" spans="1:16" ht="13.2" hidden="1" x14ac:dyDescent="0.25">
      <c r="A751" s="381" t="str">
        <f t="shared" si="25"/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24"/>
        <v/>
      </c>
      <c r="K751" s="387"/>
      <c r="L751" s="388"/>
      <c r="M751" s="387"/>
      <c r="N751" s="382"/>
      <c r="O751" s="384"/>
      <c r="P751" s="184"/>
    </row>
    <row r="752" spans="1:16" ht="13.2" hidden="1" x14ac:dyDescent="0.25">
      <c r="A752" s="381" t="str">
        <f t="shared" si="25"/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24"/>
        <v/>
      </c>
      <c r="K752" s="387"/>
      <c r="L752" s="388"/>
      <c r="M752" s="387"/>
      <c r="N752" s="382"/>
      <c r="O752" s="384"/>
      <c r="P752" s="184"/>
    </row>
    <row r="753" spans="1:16" ht="13.2" hidden="1" x14ac:dyDescent="0.25">
      <c r="A753" s="381" t="str">
        <f t="shared" si="25"/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24"/>
        <v/>
      </c>
      <c r="K753" s="387"/>
      <c r="L753" s="388"/>
      <c r="M753" s="387"/>
      <c r="N753" s="382"/>
      <c r="O753" s="384"/>
      <c r="P753" s="184"/>
    </row>
    <row r="754" spans="1:16" ht="13.2" hidden="1" x14ac:dyDescent="0.25">
      <c r="A754" s="381" t="str">
        <f t="shared" si="25"/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24"/>
        <v/>
      </c>
      <c r="K754" s="387"/>
      <c r="L754" s="388"/>
      <c r="M754" s="387"/>
      <c r="N754" s="382"/>
      <c r="O754" s="384"/>
      <c r="P754" s="184"/>
    </row>
    <row r="755" spans="1:16" ht="13.2" hidden="1" x14ac:dyDescent="0.25">
      <c r="A755" s="381" t="str">
        <f t="shared" si="25"/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24"/>
        <v/>
      </c>
      <c r="K755" s="387"/>
      <c r="L755" s="388"/>
      <c r="M755" s="387"/>
      <c r="N755" s="382"/>
      <c r="O755" s="384"/>
      <c r="P755" s="184"/>
    </row>
    <row r="756" spans="1:16" ht="13.2" hidden="1" x14ac:dyDescent="0.25">
      <c r="A756" s="381" t="str">
        <f t="shared" ref="A756:A815" si="26">IF(B756="","",ROW()-ROW($A$3))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24"/>
        <v/>
      </c>
      <c r="K756" s="387"/>
      <c r="L756" s="388"/>
      <c r="M756" s="387"/>
      <c r="N756" s="382"/>
      <c r="O756" s="384"/>
      <c r="P756" s="184"/>
    </row>
    <row r="757" spans="1:16" ht="13.2" hidden="1" x14ac:dyDescent="0.25">
      <c r="A757" s="381" t="str">
        <f t="shared" si="26"/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24"/>
        <v/>
      </c>
      <c r="K757" s="387"/>
      <c r="L757" s="388"/>
      <c r="M757" s="387"/>
      <c r="N757" s="382"/>
      <c r="O757" s="384"/>
      <c r="P757" s="184"/>
    </row>
    <row r="758" spans="1:16" ht="13.2" hidden="1" x14ac:dyDescent="0.25">
      <c r="A758" s="381" t="str">
        <f t="shared" si="26"/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24"/>
        <v/>
      </c>
      <c r="K758" s="387"/>
      <c r="L758" s="388"/>
      <c r="M758" s="387"/>
      <c r="N758" s="382"/>
      <c r="O758" s="384"/>
      <c r="P758" s="184"/>
    </row>
    <row r="759" spans="1:16" ht="13.2" hidden="1" x14ac:dyDescent="0.25">
      <c r="A759" s="381" t="str">
        <f t="shared" si="26"/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24"/>
        <v/>
      </c>
      <c r="K759" s="387"/>
      <c r="L759" s="388"/>
      <c r="M759" s="387"/>
      <c r="N759" s="382"/>
      <c r="O759" s="384"/>
      <c r="P759" s="184"/>
    </row>
    <row r="760" spans="1:16" ht="13.2" hidden="1" x14ac:dyDescent="0.25">
      <c r="A760" s="381" t="str">
        <f t="shared" si="26"/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24"/>
        <v/>
      </c>
      <c r="K760" s="387"/>
      <c r="L760" s="388"/>
      <c r="M760" s="387"/>
      <c r="N760" s="382"/>
      <c r="O760" s="384"/>
      <c r="P760" s="184"/>
    </row>
    <row r="761" spans="1:16" ht="13.2" hidden="1" x14ac:dyDescent="0.25">
      <c r="A761" s="381" t="str">
        <f t="shared" si="26"/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24"/>
        <v/>
      </c>
      <c r="K761" s="387"/>
      <c r="L761" s="388"/>
      <c r="M761" s="387"/>
      <c r="N761" s="382"/>
      <c r="O761" s="384"/>
      <c r="P761" s="184"/>
    </row>
    <row r="762" spans="1:16" ht="13.2" hidden="1" x14ac:dyDescent="0.25">
      <c r="A762" s="381" t="str">
        <f t="shared" si="26"/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24"/>
        <v/>
      </c>
      <c r="K762" s="387"/>
      <c r="L762" s="388"/>
      <c r="M762" s="387"/>
      <c r="N762" s="382"/>
      <c r="O762" s="384"/>
      <c r="P762" s="184"/>
    </row>
    <row r="763" spans="1:16" ht="13.2" hidden="1" x14ac:dyDescent="0.25">
      <c r="A763" s="381" t="str">
        <f t="shared" si="26"/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24"/>
        <v/>
      </c>
      <c r="K763" s="387"/>
      <c r="L763" s="388"/>
      <c r="M763" s="387"/>
      <c r="N763" s="382"/>
      <c r="O763" s="384"/>
      <c r="P763" s="184"/>
    </row>
    <row r="764" spans="1:16" ht="13.2" hidden="1" x14ac:dyDescent="0.25">
      <c r="A764" s="381" t="str">
        <f t="shared" si="26"/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24"/>
        <v/>
      </c>
      <c r="K764" s="387"/>
      <c r="L764" s="388"/>
      <c r="M764" s="387"/>
      <c r="N764" s="382"/>
      <c r="O764" s="384"/>
      <c r="P764" s="184"/>
    </row>
    <row r="765" spans="1:16" ht="13.2" hidden="1" x14ac:dyDescent="0.25">
      <c r="A765" s="381" t="str">
        <f t="shared" si="26"/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24"/>
        <v/>
      </c>
      <c r="K765" s="387"/>
      <c r="L765" s="388"/>
      <c r="M765" s="387"/>
      <c r="N765" s="382"/>
      <c r="O765" s="384"/>
      <c r="P765" s="184"/>
    </row>
    <row r="766" spans="1:16" ht="13.2" hidden="1" x14ac:dyDescent="0.25">
      <c r="A766" s="381" t="str">
        <f t="shared" si="26"/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24"/>
        <v/>
      </c>
      <c r="K766" s="387"/>
      <c r="L766" s="388"/>
      <c r="M766" s="387"/>
      <c r="N766" s="382"/>
      <c r="O766" s="384"/>
      <c r="P766" s="184"/>
    </row>
    <row r="767" spans="1:16" ht="13.2" hidden="1" x14ac:dyDescent="0.25">
      <c r="A767" s="381" t="str">
        <f t="shared" si="26"/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24"/>
        <v/>
      </c>
      <c r="K767" s="387"/>
      <c r="L767" s="388"/>
      <c r="M767" s="387"/>
      <c r="N767" s="382"/>
      <c r="O767" s="384"/>
      <c r="P767" s="184"/>
    </row>
    <row r="768" spans="1:16" ht="13.2" hidden="1" x14ac:dyDescent="0.25">
      <c r="A768" s="381" t="str">
        <f t="shared" si="26"/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24"/>
        <v/>
      </c>
      <c r="K768" s="387"/>
      <c r="L768" s="388"/>
      <c r="M768" s="387"/>
      <c r="N768" s="382"/>
      <c r="O768" s="384"/>
      <c r="P768" s="184"/>
    </row>
    <row r="769" spans="1:16" ht="13.2" hidden="1" x14ac:dyDescent="0.25">
      <c r="A769" s="381" t="str">
        <f t="shared" si="26"/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si="24"/>
        <v/>
      </c>
      <c r="K769" s="387"/>
      <c r="L769" s="388"/>
      <c r="M769" s="387"/>
      <c r="N769" s="382"/>
      <c r="O769" s="384"/>
      <c r="P769" s="184"/>
    </row>
    <row r="770" spans="1:16" ht="13.2" hidden="1" x14ac:dyDescent="0.25">
      <c r="A770" s="381" t="str">
        <f t="shared" si="26"/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24"/>
        <v/>
      </c>
      <c r="K770" s="387"/>
      <c r="L770" s="388"/>
      <c r="M770" s="387"/>
      <c r="N770" s="382"/>
      <c r="O770" s="384"/>
      <c r="P770" s="184"/>
    </row>
    <row r="771" spans="1:16" ht="13.2" hidden="1" x14ac:dyDescent="0.25">
      <c r="A771" s="381" t="str">
        <f t="shared" si="26"/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24"/>
        <v/>
      </c>
      <c r="K771" s="387"/>
      <c r="L771" s="388"/>
      <c r="M771" s="387"/>
      <c r="N771" s="382"/>
      <c r="O771" s="384"/>
      <c r="P771" s="184"/>
    </row>
    <row r="772" spans="1:16" ht="13.2" hidden="1" x14ac:dyDescent="0.25">
      <c r="A772" s="381" t="str">
        <f t="shared" si="26"/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ref="J772:J835" si="27">IF(O772="","",IF(LEN(O772)&gt;14,O772,"CPF Protegido - LGPD"))</f>
        <v/>
      </c>
      <c r="K772" s="387"/>
      <c r="L772" s="388"/>
      <c r="M772" s="387"/>
      <c r="N772" s="382"/>
      <c r="O772" s="384"/>
      <c r="P772" s="184"/>
    </row>
    <row r="773" spans="1:16" ht="13.2" hidden="1" x14ac:dyDescent="0.25">
      <c r="A773" s="381" t="str">
        <f t="shared" si="26"/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27"/>
        <v/>
      </c>
      <c r="K773" s="387"/>
      <c r="L773" s="388"/>
      <c r="M773" s="387"/>
      <c r="N773" s="382"/>
      <c r="O773" s="384"/>
      <c r="P773" s="184"/>
    </row>
    <row r="774" spans="1:16" ht="13.2" hidden="1" x14ac:dyDescent="0.25">
      <c r="A774" s="381" t="str">
        <f t="shared" si="26"/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27"/>
        <v/>
      </c>
      <c r="K774" s="387"/>
      <c r="L774" s="388"/>
      <c r="M774" s="387"/>
      <c r="N774" s="382"/>
      <c r="O774" s="384"/>
      <c r="P774" s="184"/>
    </row>
    <row r="775" spans="1:16" ht="13.2" hidden="1" x14ac:dyDescent="0.25">
      <c r="A775" s="381" t="str">
        <f t="shared" si="26"/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27"/>
        <v/>
      </c>
      <c r="K775" s="387"/>
      <c r="L775" s="388"/>
      <c r="M775" s="387"/>
      <c r="N775" s="382"/>
      <c r="O775" s="384"/>
      <c r="P775" s="184"/>
    </row>
    <row r="776" spans="1:16" ht="13.2" hidden="1" x14ac:dyDescent="0.25">
      <c r="A776" s="381" t="str">
        <f t="shared" si="26"/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27"/>
        <v/>
      </c>
      <c r="K776" s="387"/>
      <c r="L776" s="388"/>
      <c r="M776" s="387"/>
      <c r="N776" s="382"/>
      <c r="O776" s="384"/>
      <c r="P776" s="184"/>
    </row>
    <row r="777" spans="1:16" ht="13.2" hidden="1" x14ac:dyDescent="0.25">
      <c r="A777" s="381" t="str">
        <f t="shared" si="26"/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si="27"/>
        <v/>
      </c>
      <c r="K777" s="387"/>
      <c r="L777" s="388"/>
      <c r="M777" s="387"/>
      <c r="N777" s="382"/>
      <c r="O777" s="384"/>
      <c r="P777" s="184"/>
    </row>
    <row r="778" spans="1:16" ht="13.2" hidden="1" x14ac:dyDescent="0.25">
      <c r="A778" s="381" t="str">
        <f t="shared" si="26"/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27"/>
        <v/>
      </c>
      <c r="K778" s="387"/>
      <c r="L778" s="388"/>
      <c r="M778" s="387"/>
      <c r="N778" s="382"/>
      <c r="O778" s="384"/>
      <c r="P778" s="184"/>
    </row>
    <row r="779" spans="1:16" ht="13.2" hidden="1" x14ac:dyDescent="0.25">
      <c r="A779" s="381" t="str">
        <f t="shared" si="26"/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27"/>
        <v/>
      </c>
      <c r="K779" s="387"/>
      <c r="L779" s="388"/>
      <c r="M779" s="387"/>
      <c r="N779" s="382"/>
      <c r="O779" s="384"/>
      <c r="P779" s="184"/>
    </row>
    <row r="780" spans="1:16" ht="13.2" hidden="1" x14ac:dyDescent="0.25">
      <c r="A780" s="381" t="str">
        <f t="shared" si="26"/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27"/>
        <v/>
      </c>
      <c r="K780" s="387"/>
      <c r="L780" s="388"/>
      <c r="M780" s="387"/>
      <c r="N780" s="382"/>
      <c r="O780" s="384"/>
      <c r="P780" s="184"/>
    </row>
    <row r="781" spans="1:16" ht="13.2" hidden="1" x14ac:dyDescent="0.25">
      <c r="A781" s="381" t="str">
        <f t="shared" si="26"/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27"/>
        <v/>
      </c>
      <c r="K781" s="387"/>
      <c r="L781" s="388"/>
      <c r="M781" s="387"/>
      <c r="N781" s="382"/>
      <c r="O781" s="384"/>
      <c r="P781" s="184"/>
    </row>
    <row r="782" spans="1:16" ht="13.2" hidden="1" x14ac:dyDescent="0.25">
      <c r="A782" s="381" t="str">
        <f t="shared" si="26"/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27"/>
        <v/>
      </c>
      <c r="K782" s="387"/>
      <c r="L782" s="388"/>
      <c r="M782" s="387"/>
      <c r="N782" s="382"/>
      <c r="O782" s="384"/>
      <c r="P782" s="184"/>
    </row>
    <row r="783" spans="1:16" ht="13.2" hidden="1" x14ac:dyDescent="0.25">
      <c r="A783" s="381" t="str">
        <f t="shared" si="26"/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27"/>
        <v/>
      </c>
      <c r="K783" s="387"/>
      <c r="L783" s="388"/>
      <c r="M783" s="387"/>
      <c r="N783" s="382"/>
      <c r="O783" s="384"/>
      <c r="P783" s="184"/>
    </row>
    <row r="784" spans="1:16" ht="13.2" hidden="1" x14ac:dyDescent="0.25">
      <c r="A784" s="381" t="str">
        <f t="shared" si="26"/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27"/>
        <v/>
      </c>
      <c r="K784" s="387"/>
      <c r="L784" s="388"/>
      <c r="M784" s="387"/>
      <c r="N784" s="382"/>
      <c r="O784" s="384"/>
      <c r="P784" s="184"/>
    </row>
    <row r="785" spans="1:16" ht="13.2" hidden="1" x14ac:dyDescent="0.25">
      <c r="A785" s="381" t="str">
        <f t="shared" si="26"/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27"/>
        <v/>
      </c>
      <c r="K785" s="387"/>
      <c r="L785" s="388"/>
      <c r="M785" s="387"/>
      <c r="N785" s="382"/>
      <c r="O785" s="384"/>
      <c r="P785" s="184"/>
    </row>
    <row r="786" spans="1:16" ht="13.2" hidden="1" x14ac:dyDescent="0.25">
      <c r="A786" s="381" t="str">
        <f t="shared" si="26"/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27"/>
        <v/>
      </c>
      <c r="K786" s="387"/>
      <c r="L786" s="388"/>
      <c r="M786" s="387"/>
      <c r="N786" s="382"/>
      <c r="O786" s="384"/>
      <c r="P786" s="184"/>
    </row>
    <row r="787" spans="1:16" ht="13.2" hidden="1" x14ac:dyDescent="0.25">
      <c r="A787" s="381" t="str">
        <f t="shared" si="26"/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27"/>
        <v/>
      </c>
      <c r="K787" s="387"/>
      <c r="L787" s="388"/>
      <c r="M787" s="387"/>
      <c r="N787" s="382"/>
      <c r="O787" s="384"/>
      <c r="P787" s="184"/>
    </row>
    <row r="788" spans="1:16" ht="13.2" hidden="1" x14ac:dyDescent="0.25">
      <c r="A788" s="381" t="str">
        <f t="shared" si="26"/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27"/>
        <v/>
      </c>
      <c r="K788" s="387"/>
      <c r="L788" s="388"/>
      <c r="M788" s="387"/>
      <c r="N788" s="382"/>
      <c r="O788" s="384"/>
      <c r="P788" s="184"/>
    </row>
    <row r="789" spans="1:16" ht="13.2" hidden="1" x14ac:dyDescent="0.25">
      <c r="A789" s="381" t="str">
        <f t="shared" si="26"/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27"/>
        <v/>
      </c>
      <c r="K789" s="387"/>
      <c r="L789" s="388"/>
      <c r="M789" s="387"/>
      <c r="N789" s="382"/>
      <c r="O789" s="384"/>
      <c r="P789" s="184"/>
    </row>
    <row r="790" spans="1:16" ht="13.2" hidden="1" x14ac:dyDescent="0.25">
      <c r="A790" s="381" t="str">
        <f t="shared" si="26"/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si="27"/>
        <v/>
      </c>
      <c r="K790" s="387"/>
      <c r="L790" s="388"/>
      <c r="M790" s="387"/>
      <c r="N790" s="382"/>
      <c r="O790" s="384"/>
      <c r="P790" s="184"/>
    </row>
    <row r="791" spans="1:16" ht="13.2" hidden="1" x14ac:dyDescent="0.25">
      <c r="A791" s="381" t="str">
        <f t="shared" si="26"/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27"/>
        <v/>
      </c>
      <c r="K791" s="387"/>
      <c r="L791" s="388"/>
      <c r="M791" s="387"/>
      <c r="N791" s="382"/>
      <c r="O791" s="384"/>
      <c r="P791" s="184"/>
    </row>
    <row r="792" spans="1:16" ht="13.2" hidden="1" x14ac:dyDescent="0.25">
      <c r="A792" s="381" t="str">
        <f t="shared" si="26"/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27"/>
        <v/>
      </c>
      <c r="K792" s="387"/>
      <c r="L792" s="388"/>
      <c r="M792" s="387"/>
      <c r="N792" s="382"/>
      <c r="O792" s="384"/>
      <c r="P792" s="184"/>
    </row>
    <row r="793" spans="1:16" ht="13.2" hidden="1" x14ac:dyDescent="0.25">
      <c r="A793" s="381" t="str">
        <f t="shared" si="26"/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27"/>
        <v/>
      </c>
      <c r="K793" s="387"/>
      <c r="L793" s="388"/>
      <c r="M793" s="387"/>
      <c r="N793" s="382"/>
      <c r="O793" s="384"/>
      <c r="P793" s="184"/>
    </row>
    <row r="794" spans="1:16" ht="13.2" hidden="1" x14ac:dyDescent="0.25">
      <c r="A794" s="381" t="str">
        <f t="shared" si="26"/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27"/>
        <v/>
      </c>
      <c r="K794" s="387"/>
      <c r="L794" s="388"/>
      <c r="M794" s="387"/>
      <c r="N794" s="382"/>
      <c r="O794" s="384"/>
      <c r="P794" s="184"/>
    </row>
    <row r="795" spans="1:16" ht="13.2" hidden="1" x14ac:dyDescent="0.25">
      <c r="A795" s="381" t="str">
        <f t="shared" si="26"/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27"/>
        <v/>
      </c>
      <c r="K795" s="387"/>
      <c r="L795" s="388"/>
      <c r="M795" s="387"/>
      <c r="N795" s="382"/>
      <c r="O795" s="384"/>
      <c r="P795" s="184"/>
    </row>
    <row r="796" spans="1:16" ht="13.2" hidden="1" x14ac:dyDescent="0.25">
      <c r="A796" s="381" t="str">
        <f t="shared" si="26"/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27"/>
        <v/>
      </c>
      <c r="K796" s="387"/>
      <c r="L796" s="388"/>
      <c r="M796" s="387"/>
      <c r="N796" s="382"/>
      <c r="O796" s="384"/>
      <c r="P796" s="184"/>
    </row>
    <row r="797" spans="1:16" ht="13.2" hidden="1" x14ac:dyDescent="0.25">
      <c r="A797" s="381" t="str">
        <f t="shared" si="26"/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27"/>
        <v/>
      </c>
      <c r="K797" s="387"/>
      <c r="L797" s="388"/>
      <c r="M797" s="387"/>
      <c r="N797" s="382"/>
      <c r="O797" s="384"/>
      <c r="P797" s="184"/>
    </row>
    <row r="798" spans="1:16" ht="13.2" hidden="1" x14ac:dyDescent="0.25">
      <c r="A798" s="381" t="str">
        <f t="shared" si="26"/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27"/>
        <v/>
      </c>
      <c r="K798" s="387"/>
      <c r="L798" s="388"/>
      <c r="M798" s="387"/>
      <c r="N798" s="382"/>
      <c r="O798" s="384"/>
      <c r="P798" s="184"/>
    </row>
    <row r="799" spans="1:16" ht="13.2" hidden="1" x14ac:dyDescent="0.25">
      <c r="A799" s="381" t="str">
        <f t="shared" si="26"/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27"/>
        <v/>
      </c>
      <c r="K799" s="387"/>
      <c r="L799" s="388"/>
      <c r="M799" s="387"/>
      <c r="N799" s="382"/>
      <c r="O799" s="384"/>
      <c r="P799" s="184"/>
    </row>
    <row r="800" spans="1:16" ht="13.2" hidden="1" x14ac:dyDescent="0.25">
      <c r="A800" s="381" t="str">
        <f t="shared" si="26"/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27"/>
        <v/>
      </c>
      <c r="K800" s="387"/>
      <c r="L800" s="388"/>
      <c r="M800" s="387"/>
      <c r="N800" s="382"/>
      <c r="O800" s="384"/>
      <c r="P800" s="184"/>
    </row>
    <row r="801" spans="1:16" ht="13.2" hidden="1" x14ac:dyDescent="0.25">
      <c r="A801" s="381" t="str">
        <f t="shared" si="26"/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27"/>
        <v/>
      </c>
      <c r="K801" s="387"/>
      <c r="L801" s="388"/>
      <c r="M801" s="387"/>
      <c r="N801" s="382"/>
      <c r="O801" s="384"/>
      <c r="P801" s="184"/>
    </row>
    <row r="802" spans="1:16" ht="13.2" hidden="1" x14ac:dyDescent="0.25">
      <c r="A802" s="381" t="str">
        <f t="shared" si="26"/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27"/>
        <v/>
      </c>
      <c r="K802" s="387"/>
      <c r="L802" s="388"/>
      <c r="M802" s="387"/>
      <c r="N802" s="382"/>
      <c r="O802" s="384"/>
      <c r="P802" s="184"/>
    </row>
    <row r="803" spans="1:16" ht="13.2" hidden="1" x14ac:dyDescent="0.25">
      <c r="A803" s="381" t="str">
        <f t="shared" si="26"/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27"/>
        <v/>
      </c>
      <c r="K803" s="387"/>
      <c r="L803" s="388"/>
      <c r="M803" s="387"/>
      <c r="N803" s="382"/>
      <c r="O803" s="384"/>
      <c r="P803" s="184"/>
    </row>
    <row r="804" spans="1:16" ht="13.2" hidden="1" x14ac:dyDescent="0.25">
      <c r="A804" s="381" t="str">
        <f t="shared" si="26"/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27"/>
        <v/>
      </c>
      <c r="K804" s="387"/>
      <c r="L804" s="388"/>
      <c r="M804" s="387"/>
      <c r="N804" s="382"/>
      <c r="O804" s="384"/>
      <c r="P804" s="184"/>
    </row>
    <row r="805" spans="1:16" ht="13.2" hidden="1" x14ac:dyDescent="0.25">
      <c r="A805" s="381" t="str">
        <f t="shared" si="26"/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27"/>
        <v/>
      </c>
      <c r="K805" s="387"/>
      <c r="L805" s="388"/>
      <c r="M805" s="387"/>
      <c r="N805" s="382"/>
      <c r="O805" s="384"/>
      <c r="P805" s="184"/>
    </row>
    <row r="806" spans="1:16" ht="13.2" hidden="1" x14ac:dyDescent="0.25">
      <c r="A806" s="381" t="str">
        <f t="shared" si="26"/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27"/>
        <v/>
      </c>
      <c r="K806" s="387"/>
      <c r="L806" s="388"/>
      <c r="M806" s="387"/>
      <c r="N806" s="382"/>
      <c r="O806" s="384"/>
      <c r="P806" s="184"/>
    </row>
    <row r="807" spans="1:16" ht="13.2" hidden="1" x14ac:dyDescent="0.25">
      <c r="A807" s="381" t="str">
        <f t="shared" si="26"/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27"/>
        <v/>
      </c>
      <c r="K807" s="387"/>
      <c r="L807" s="388"/>
      <c r="M807" s="387"/>
      <c r="N807" s="382"/>
      <c r="O807" s="384"/>
      <c r="P807" s="184"/>
    </row>
    <row r="808" spans="1:16" ht="13.2" hidden="1" x14ac:dyDescent="0.25">
      <c r="A808" s="381" t="str">
        <f t="shared" si="26"/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27"/>
        <v/>
      </c>
      <c r="K808" s="387"/>
      <c r="L808" s="388"/>
      <c r="M808" s="387"/>
      <c r="N808" s="382"/>
      <c r="O808" s="384"/>
      <c r="P808" s="184"/>
    </row>
    <row r="809" spans="1:16" ht="13.2" hidden="1" x14ac:dyDescent="0.25">
      <c r="A809" s="381" t="str">
        <f t="shared" si="26"/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27"/>
        <v/>
      </c>
      <c r="K809" s="387"/>
      <c r="L809" s="388"/>
      <c r="M809" s="387"/>
      <c r="N809" s="382"/>
      <c r="O809" s="384"/>
      <c r="P809" s="184"/>
    </row>
    <row r="810" spans="1:16" ht="13.2" hidden="1" x14ac:dyDescent="0.25">
      <c r="A810" s="381" t="str">
        <f t="shared" si="26"/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27"/>
        <v/>
      </c>
      <c r="K810" s="387"/>
      <c r="L810" s="388"/>
      <c r="M810" s="387"/>
      <c r="N810" s="382"/>
      <c r="O810" s="384"/>
      <c r="P810" s="184"/>
    </row>
    <row r="811" spans="1:16" ht="13.2" hidden="1" x14ac:dyDescent="0.25">
      <c r="A811" s="381" t="str">
        <f t="shared" si="26"/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27"/>
        <v/>
      </c>
      <c r="K811" s="387"/>
      <c r="L811" s="388"/>
      <c r="M811" s="387"/>
      <c r="N811" s="382"/>
      <c r="O811" s="384"/>
      <c r="P811" s="184"/>
    </row>
    <row r="812" spans="1:16" ht="13.2" hidden="1" x14ac:dyDescent="0.25">
      <c r="A812" s="381" t="str">
        <f t="shared" si="26"/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27"/>
        <v/>
      </c>
      <c r="K812" s="387"/>
      <c r="L812" s="388"/>
      <c r="M812" s="387"/>
      <c r="N812" s="382"/>
      <c r="O812" s="384"/>
      <c r="P812" s="184"/>
    </row>
    <row r="813" spans="1:16" ht="13.2" hidden="1" x14ac:dyDescent="0.25">
      <c r="A813" s="381" t="str">
        <f t="shared" si="26"/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27"/>
        <v/>
      </c>
      <c r="K813" s="387"/>
      <c r="L813" s="388"/>
      <c r="M813" s="387"/>
      <c r="N813" s="382"/>
      <c r="O813" s="384"/>
      <c r="P813" s="184"/>
    </row>
    <row r="814" spans="1:16" ht="13.2" hidden="1" x14ac:dyDescent="0.25">
      <c r="A814" s="381" t="str">
        <f t="shared" si="26"/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27"/>
        <v/>
      </c>
      <c r="K814" s="387"/>
      <c r="L814" s="388"/>
      <c r="M814" s="387"/>
      <c r="N814" s="382"/>
      <c r="O814" s="384"/>
      <c r="P814" s="184"/>
    </row>
    <row r="815" spans="1:16" ht="13.2" hidden="1" x14ac:dyDescent="0.25">
      <c r="A815" s="381" t="str">
        <f t="shared" si="26"/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27"/>
        <v/>
      </c>
      <c r="K815" s="387"/>
      <c r="L815" s="388"/>
      <c r="M815" s="387"/>
      <c r="N815" s="382"/>
      <c r="O815" s="384"/>
      <c r="P815" s="184"/>
    </row>
    <row r="816" spans="1:16" ht="13.2" hidden="1" x14ac:dyDescent="0.25">
      <c r="A816" s="381" t="str">
        <f t="shared" ref="A816:A876" si="28">IF(B816="","",ROW()-ROW($A$3))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27"/>
        <v/>
      </c>
      <c r="K816" s="387"/>
      <c r="L816" s="388"/>
      <c r="M816" s="387"/>
      <c r="N816" s="382"/>
      <c r="O816" s="384"/>
      <c r="P816" s="184"/>
    </row>
    <row r="817" spans="1:16" ht="13.2" hidden="1" x14ac:dyDescent="0.25">
      <c r="A817" s="381" t="str">
        <f t="shared" si="28"/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27"/>
        <v/>
      </c>
      <c r="K817" s="387"/>
      <c r="L817" s="388"/>
      <c r="M817" s="387"/>
      <c r="N817" s="382"/>
      <c r="O817" s="384"/>
      <c r="P817" s="184"/>
    </row>
    <row r="818" spans="1:16" ht="13.2" hidden="1" x14ac:dyDescent="0.25">
      <c r="A818" s="381" t="str">
        <f t="shared" si="28"/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27"/>
        <v/>
      </c>
      <c r="K818" s="387"/>
      <c r="L818" s="388"/>
      <c r="M818" s="387"/>
      <c r="N818" s="382"/>
      <c r="O818" s="384"/>
      <c r="P818" s="184"/>
    </row>
    <row r="819" spans="1:16" ht="13.2" hidden="1" x14ac:dyDescent="0.25">
      <c r="A819" s="381" t="str">
        <f t="shared" si="28"/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27"/>
        <v/>
      </c>
      <c r="K819" s="387"/>
      <c r="L819" s="388"/>
      <c r="M819" s="387"/>
      <c r="N819" s="382"/>
      <c r="O819" s="384"/>
      <c r="P819" s="184"/>
    </row>
    <row r="820" spans="1:16" ht="13.2" hidden="1" x14ac:dyDescent="0.25">
      <c r="A820" s="381" t="str">
        <f t="shared" si="28"/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27"/>
        <v/>
      </c>
      <c r="K820" s="387"/>
      <c r="L820" s="388"/>
      <c r="M820" s="387"/>
      <c r="N820" s="382"/>
      <c r="O820" s="384"/>
      <c r="P820" s="184"/>
    </row>
    <row r="821" spans="1:16" ht="13.2" hidden="1" x14ac:dyDescent="0.25">
      <c r="A821" s="381" t="str">
        <f t="shared" si="28"/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27"/>
        <v/>
      </c>
      <c r="K821" s="387"/>
      <c r="L821" s="388"/>
      <c r="M821" s="387"/>
      <c r="N821" s="382"/>
      <c r="O821" s="384"/>
      <c r="P821" s="184"/>
    </row>
    <row r="822" spans="1:16" ht="13.2" hidden="1" x14ac:dyDescent="0.25">
      <c r="A822" s="381" t="str">
        <f t="shared" si="28"/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27"/>
        <v/>
      </c>
      <c r="K822" s="387"/>
      <c r="L822" s="388"/>
      <c r="M822" s="387"/>
      <c r="N822" s="382"/>
      <c r="O822" s="384"/>
      <c r="P822" s="184"/>
    </row>
    <row r="823" spans="1:16" ht="13.2" hidden="1" x14ac:dyDescent="0.25">
      <c r="A823" s="381" t="str">
        <f t="shared" si="28"/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27"/>
        <v/>
      </c>
      <c r="K823" s="387"/>
      <c r="L823" s="388"/>
      <c r="M823" s="387"/>
      <c r="N823" s="382"/>
      <c r="O823" s="384"/>
      <c r="P823" s="184"/>
    </row>
    <row r="824" spans="1:16" ht="13.2" hidden="1" x14ac:dyDescent="0.25">
      <c r="A824" s="381" t="str">
        <f t="shared" si="28"/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27"/>
        <v/>
      </c>
      <c r="K824" s="387"/>
      <c r="L824" s="388"/>
      <c r="M824" s="387"/>
      <c r="N824" s="382"/>
      <c r="O824" s="384"/>
      <c r="P824" s="184"/>
    </row>
    <row r="825" spans="1:16" ht="13.2" hidden="1" x14ac:dyDescent="0.25">
      <c r="A825" s="381" t="str">
        <f t="shared" si="28"/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27"/>
        <v/>
      </c>
      <c r="K825" s="387"/>
      <c r="L825" s="388"/>
      <c r="M825" s="387"/>
      <c r="N825" s="382"/>
      <c r="O825" s="384"/>
      <c r="P825" s="184"/>
    </row>
    <row r="826" spans="1:16" ht="13.2" hidden="1" x14ac:dyDescent="0.25">
      <c r="A826" s="381" t="str">
        <f t="shared" si="28"/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27"/>
        <v/>
      </c>
      <c r="K826" s="387"/>
      <c r="L826" s="388"/>
      <c r="M826" s="387"/>
      <c r="N826" s="382"/>
      <c r="O826" s="384"/>
      <c r="P826" s="184"/>
    </row>
    <row r="827" spans="1:16" ht="13.2" hidden="1" x14ac:dyDescent="0.25">
      <c r="A827" s="381" t="str">
        <f t="shared" si="28"/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27"/>
        <v/>
      </c>
      <c r="K827" s="387"/>
      <c r="L827" s="388"/>
      <c r="M827" s="387"/>
      <c r="N827" s="382"/>
      <c r="O827" s="384"/>
      <c r="P827" s="184"/>
    </row>
    <row r="828" spans="1:16" ht="13.2" hidden="1" x14ac:dyDescent="0.25">
      <c r="A828" s="381" t="str">
        <f t="shared" si="28"/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27"/>
        <v/>
      </c>
      <c r="K828" s="387"/>
      <c r="L828" s="388"/>
      <c r="M828" s="387"/>
      <c r="N828" s="382"/>
      <c r="O828" s="384"/>
      <c r="P828" s="184"/>
    </row>
    <row r="829" spans="1:16" ht="13.2" hidden="1" x14ac:dyDescent="0.25">
      <c r="A829" s="381" t="str">
        <f t="shared" si="28"/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27"/>
        <v/>
      </c>
      <c r="K829" s="387"/>
      <c r="L829" s="388"/>
      <c r="M829" s="387"/>
      <c r="N829" s="382"/>
      <c r="O829" s="384"/>
      <c r="P829" s="184"/>
    </row>
    <row r="830" spans="1:16" ht="13.2" hidden="1" x14ac:dyDescent="0.25">
      <c r="A830" s="381" t="str">
        <f t="shared" si="28"/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27"/>
        <v/>
      </c>
      <c r="K830" s="387"/>
      <c r="L830" s="388"/>
      <c r="M830" s="387"/>
      <c r="N830" s="382"/>
      <c r="O830" s="384"/>
      <c r="P830" s="184"/>
    </row>
    <row r="831" spans="1:16" ht="13.2" hidden="1" x14ac:dyDescent="0.25">
      <c r="A831" s="381" t="str">
        <f t="shared" si="28"/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27"/>
        <v/>
      </c>
      <c r="K831" s="387"/>
      <c r="L831" s="388"/>
      <c r="M831" s="387"/>
      <c r="N831" s="382"/>
      <c r="O831" s="384"/>
      <c r="P831" s="184"/>
    </row>
    <row r="832" spans="1:16" ht="13.2" hidden="1" x14ac:dyDescent="0.25">
      <c r="A832" s="381" t="str">
        <f t="shared" si="28"/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27"/>
        <v/>
      </c>
      <c r="K832" s="387"/>
      <c r="L832" s="388"/>
      <c r="M832" s="387"/>
      <c r="N832" s="382"/>
      <c r="O832" s="384"/>
      <c r="P832" s="184"/>
    </row>
    <row r="833" spans="1:16" ht="13.2" hidden="1" x14ac:dyDescent="0.25">
      <c r="A833" s="381" t="str">
        <f t="shared" si="28"/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si="27"/>
        <v/>
      </c>
      <c r="K833" s="387"/>
      <c r="L833" s="388"/>
      <c r="M833" s="387"/>
      <c r="N833" s="382"/>
      <c r="O833" s="384"/>
      <c r="P833" s="184"/>
    </row>
    <row r="834" spans="1:16" ht="13.2" hidden="1" x14ac:dyDescent="0.25">
      <c r="A834" s="381" t="str">
        <f t="shared" si="28"/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27"/>
        <v/>
      </c>
      <c r="K834" s="387"/>
      <c r="L834" s="388"/>
      <c r="M834" s="387"/>
      <c r="N834" s="382"/>
      <c r="O834" s="384"/>
      <c r="P834" s="184"/>
    </row>
    <row r="835" spans="1:16" ht="13.2" hidden="1" x14ac:dyDescent="0.25">
      <c r="A835" s="381" t="str">
        <f t="shared" si="28"/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27"/>
        <v/>
      </c>
      <c r="K835" s="387"/>
      <c r="L835" s="388"/>
      <c r="M835" s="387"/>
      <c r="N835" s="382"/>
      <c r="O835" s="384"/>
      <c r="P835" s="184"/>
    </row>
    <row r="836" spans="1:16" ht="13.2" hidden="1" x14ac:dyDescent="0.25">
      <c r="A836" s="381" t="str">
        <f t="shared" si="28"/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ref="J836:J899" si="29">IF(O836="","",IF(LEN(O836)&gt;14,O836,"CPF Protegido - LGPD"))</f>
        <v/>
      </c>
      <c r="K836" s="387"/>
      <c r="L836" s="388"/>
      <c r="M836" s="387"/>
      <c r="N836" s="382"/>
      <c r="O836" s="384"/>
      <c r="P836" s="184"/>
    </row>
    <row r="837" spans="1:16" ht="13.2" hidden="1" x14ac:dyDescent="0.25">
      <c r="A837" s="381" t="str">
        <f t="shared" si="28"/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29"/>
        <v/>
      </c>
      <c r="K837" s="387"/>
      <c r="L837" s="388"/>
      <c r="M837" s="387"/>
      <c r="N837" s="382"/>
      <c r="O837" s="384"/>
      <c r="P837" s="184"/>
    </row>
    <row r="838" spans="1:16" ht="13.2" hidden="1" x14ac:dyDescent="0.25">
      <c r="A838" s="381" t="str">
        <f t="shared" si="28"/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29"/>
        <v/>
      </c>
      <c r="K838" s="387"/>
      <c r="L838" s="388"/>
      <c r="M838" s="387"/>
      <c r="N838" s="382"/>
      <c r="O838" s="384"/>
      <c r="P838" s="184"/>
    </row>
    <row r="839" spans="1:16" ht="13.2" hidden="1" x14ac:dyDescent="0.25">
      <c r="A839" s="381" t="str">
        <f t="shared" si="28"/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29"/>
        <v/>
      </c>
      <c r="K839" s="387"/>
      <c r="L839" s="388"/>
      <c r="M839" s="387"/>
      <c r="N839" s="382"/>
      <c r="O839" s="384"/>
      <c r="P839" s="184"/>
    </row>
    <row r="840" spans="1:16" ht="13.2" hidden="1" x14ac:dyDescent="0.25">
      <c r="A840" s="381" t="str">
        <f t="shared" si="28"/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29"/>
        <v/>
      </c>
      <c r="K840" s="387"/>
      <c r="L840" s="388"/>
      <c r="M840" s="387"/>
      <c r="N840" s="382"/>
      <c r="O840" s="384"/>
      <c r="P840" s="184"/>
    </row>
    <row r="841" spans="1:16" ht="13.2" hidden="1" x14ac:dyDescent="0.25">
      <c r="A841" s="381" t="str">
        <f t="shared" si="28"/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si="29"/>
        <v/>
      </c>
      <c r="K841" s="387"/>
      <c r="L841" s="388"/>
      <c r="M841" s="387"/>
      <c r="N841" s="382"/>
      <c r="O841" s="384"/>
      <c r="P841" s="184"/>
    </row>
    <row r="842" spans="1:16" ht="13.2" hidden="1" x14ac:dyDescent="0.25">
      <c r="A842" s="381" t="str">
        <f t="shared" si="28"/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29"/>
        <v/>
      </c>
      <c r="K842" s="387"/>
      <c r="L842" s="388"/>
      <c r="M842" s="387"/>
      <c r="N842" s="382"/>
      <c r="O842" s="384"/>
      <c r="P842" s="184"/>
    </row>
    <row r="843" spans="1:16" ht="13.2" hidden="1" x14ac:dyDescent="0.25">
      <c r="A843" s="381" t="str">
        <f t="shared" si="28"/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29"/>
        <v/>
      </c>
      <c r="K843" s="387"/>
      <c r="L843" s="388"/>
      <c r="M843" s="387"/>
      <c r="N843" s="382"/>
      <c r="O843" s="384"/>
      <c r="P843" s="184"/>
    </row>
    <row r="844" spans="1:16" ht="13.2" hidden="1" x14ac:dyDescent="0.25">
      <c r="A844" s="381" t="str">
        <f t="shared" si="28"/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29"/>
        <v/>
      </c>
      <c r="K844" s="387"/>
      <c r="L844" s="388"/>
      <c r="M844" s="387"/>
      <c r="N844" s="382"/>
      <c r="O844" s="384"/>
      <c r="P844" s="184"/>
    </row>
    <row r="845" spans="1:16" ht="13.2" hidden="1" x14ac:dyDescent="0.25">
      <c r="A845" s="381" t="str">
        <f t="shared" si="28"/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29"/>
        <v/>
      </c>
      <c r="K845" s="387"/>
      <c r="L845" s="388"/>
      <c r="M845" s="387"/>
      <c r="N845" s="382"/>
      <c r="O845" s="384"/>
      <c r="P845" s="184"/>
    </row>
    <row r="846" spans="1:16" ht="13.2" hidden="1" x14ac:dyDescent="0.25">
      <c r="A846" s="381" t="str">
        <f t="shared" si="28"/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29"/>
        <v/>
      </c>
      <c r="K846" s="387"/>
      <c r="L846" s="388"/>
      <c r="M846" s="387"/>
      <c r="N846" s="382"/>
      <c r="O846" s="384"/>
      <c r="P846" s="184"/>
    </row>
    <row r="847" spans="1:16" ht="13.2" hidden="1" x14ac:dyDescent="0.25">
      <c r="A847" s="381" t="str">
        <f t="shared" si="28"/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29"/>
        <v/>
      </c>
      <c r="K847" s="387"/>
      <c r="L847" s="388"/>
      <c r="M847" s="387"/>
      <c r="N847" s="382"/>
      <c r="O847" s="384"/>
      <c r="P847" s="184"/>
    </row>
    <row r="848" spans="1:16" ht="13.2" hidden="1" x14ac:dyDescent="0.25">
      <c r="A848" s="381" t="str">
        <f t="shared" si="28"/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29"/>
        <v/>
      </c>
      <c r="K848" s="387"/>
      <c r="L848" s="388"/>
      <c r="M848" s="387"/>
      <c r="N848" s="382"/>
      <c r="O848" s="384"/>
      <c r="P848" s="184"/>
    </row>
    <row r="849" spans="1:16" ht="13.2" hidden="1" x14ac:dyDescent="0.25">
      <c r="A849" s="381" t="str">
        <f t="shared" si="28"/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29"/>
        <v/>
      </c>
      <c r="K849" s="387"/>
      <c r="L849" s="388"/>
      <c r="M849" s="387"/>
      <c r="N849" s="382"/>
      <c r="O849" s="384"/>
      <c r="P849" s="184"/>
    </row>
    <row r="850" spans="1:16" ht="13.2" hidden="1" x14ac:dyDescent="0.25">
      <c r="A850" s="381" t="str">
        <f t="shared" si="28"/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29"/>
        <v/>
      </c>
      <c r="K850" s="387"/>
      <c r="L850" s="388"/>
      <c r="M850" s="387"/>
      <c r="N850" s="382"/>
      <c r="O850" s="384"/>
      <c r="P850" s="184"/>
    </row>
    <row r="851" spans="1:16" ht="13.2" hidden="1" x14ac:dyDescent="0.25">
      <c r="A851" s="381" t="str">
        <f t="shared" si="28"/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29"/>
        <v/>
      </c>
      <c r="K851" s="387"/>
      <c r="L851" s="388"/>
      <c r="M851" s="387"/>
      <c r="N851" s="382"/>
      <c r="O851" s="384"/>
      <c r="P851" s="184"/>
    </row>
    <row r="852" spans="1:16" ht="13.2" hidden="1" x14ac:dyDescent="0.25">
      <c r="A852" s="381" t="str">
        <f t="shared" si="28"/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29"/>
        <v/>
      </c>
      <c r="K852" s="387"/>
      <c r="L852" s="388"/>
      <c r="M852" s="387"/>
      <c r="N852" s="382"/>
      <c r="O852" s="384"/>
      <c r="P852" s="184"/>
    </row>
    <row r="853" spans="1:16" ht="13.2" hidden="1" x14ac:dyDescent="0.25">
      <c r="A853" s="381" t="str">
        <f t="shared" si="28"/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29"/>
        <v/>
      </c>
      <c r="K853" s="387"/>
      <c r="L853" s="388"/>
      <c r="M853" s="387"/>
      <c r="N853" s="382"/>
      <c r="O853" s="384"/>
      <c r="P853" s="184"/>
    </row>
    <row r="854" spans="1:16" ht="13.2" hidden="1" x14ac:dyDescent="0.25">
      <c r="A854" s="381" t="str">
        <f t="shared" si="28"/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si="29"/>
        <v/>
      </c>
      <c r="K854" s="387"/>
      <c r="L854" s="388"/>
      <c r="M854" s="387"/>
      <c r="N854" s="382"/>
      <c r="O854" s="384"/>
      <c r="P854" s="184"/>
    </row>
    <row r="855" spans="1:16" ht="13.2" hidden="1" x14ac:dyDescent="0.25">
      <c r="A855" s="381" t="str">
        <f t="shared" si="28"/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29"/>
        <v/>
      </c>
      <c r="K855" s="387"/>
      <c r="L855" s="388"/>
      <c r="M855" s="387"/>
      <c r="N855" s="382"/>
      <c r="O855" s="384"/>
      <c r="P855" s="184"/>
    </row>
    <row r="856" spans="1:16" ht="13.2" hidden="1" x14ac:dyDescent="0.25">
      <c r="A856" s="381" t="str">
        <f t="shared" si="28"/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29"/>
        <v/>
      </c>
      <c r="K856" s="387"/>
      <c r="L856" s="388"/>
      <c r="M856" s="387"/>
      <c r="N856" s="382"/>
      <c r="O856" s="384"/>
      <c r="P856" s="184"/>
    </row>
    <row r="857" spans="1:16" ht="13.2" hidden="1" x14ac:dyDescent="0.25">
      <c r="A857" s="381" t="str">
        <f t="shared" si="28"/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29"/>
        <v/>
      </c>
      <c r="K857" s="387"/>
      <c r="L857" s="388"/>
      <c r="M857" s="387"/>
      <c r="N857" s="382"/>
      <c r="O857" s="384"/>
      <c r="P857" s="184"/>
    </row>
    <row r="858" spans="1:16" ht="13.2" hidden="1" x14ac:dyDescent="0.25">
      <c r="A858" s="381" t="str">
        <f t="shared" si="28"/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29"/>
        <v/>
      </c>
      <c r="K858" s="387"/>
      <c r="L858" s="388"/>
      <c r="M858" s="387"/>
      <c r="N858" s="382"/>
      <c r="O858" s="384"/>
      <c r="P858" s="184"/>
    </row>
    <row r="859" spans="1:16" ht="13.2" hidden="1" x14ac:dyDescent="0.25">
      <c r="A859" s="381" t="str">
        <f t="shared" si="28"/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29"/>
        <v/>
      </c>
      <c r="K859" s="387"/>
      <c r="L859" s="388"/>
      <c r="M859" s="387"/>
      <c r="N859" s="382"/>
      <c r="O859" s="384"/>
      <c r="P859" s="184"/>
    </row>
    <row r="860" spans="1:16" ht="13.2" hidden="1" x14ac:dyDescent="0.25">
      <c r="A860" s="381" t="str">
        <f t="shared" si="28"/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29"/>
        <v/>
      </c>
      <c r="K860" s="387"/>
      <c r="L860" s="388"/>
      <c r="M860" s="387"/>
      <c r="N860" s="382"/>
      <c r="O860" s="384"/>
      <c r="P860" s="184"/>
    </row>
    <row r="861" spans="1:16" ht="13.2" hidden="1" x14ac:dyDescent="0.25">
      <c r="A861" s="381" t="str">
        <f t="shared" si="28"/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29"/>
        <v/>
      </c>
      <c r="K861" s="387"/>
      <c r="L861" s="388"/>
      <c r="M861" s="387"/>
      <c r="N861" s="382"/>
      <c r="O861" s="384"/>
      <c r="P861" s="184"/>
    </row>
    <row r="862" spans="1:16" ht="13.2" hidden="1" x14ac:dyDescent="0.25">
      <c r="A862" s="381" t="str">
        <f t="shared" si="28"/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29"/>
        <v/>
      </c>
      <c r="K862" s="387"/>
      <c r="L862" s="388"/>
      <c r="M862" s="387"/>
      <c r="N862" s="382"/>
      <c r="O862" s="384"/>
      <c r="P862" s="184"/>
    </row>
    <row r="863" spans="1:16" ht="13.2" hidden="1" x14ac:dyDescent="0.25">
      <c r="A863" s="381" t="str">
        <f t="shared" si="28"/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29"/>
        <v/>
      </c>
      <c r="K863" s="387"/>
      <c r="L863" s="388"/>
      <c r="M863" s="387"/>
      <c r="N863" s="382"/>
      <c r="O863" s="384"/>
      <c r="P863" s="184"/>
    </row>
    <row r="864" spans="1:16" ht="13.2" hidden="1" x14ac:dyDescent="0.25">
      <c r="A864" s="381" t="str">
        <f t="shared" si="28"/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29"/>
        <v/>
      </c>
      <c r="K864" s="387"/>
      <c r="L864" s="388"/>
      <c r="M864" s="387"/>
      <c r="N864" s="382"/>
      <c r="O864" s="384"/>
      <c r="P864" s="184"/>
    </row>
    <row r="865" spans="1:16" ht="13.2" hidden="1" x14ac:dyDescent="0.25">
      <c r="A865" s="381" t="str">
        <f t="shared" si="28"/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29"/>
        <v/>
      </c>
      <c r="K865" s="387"/>
      <c r="L865" s="388"/>
      <c r="M865" s="387"/>
      <c r="N865" s="382"/>
      <c r="O865" s="384"/>
      <c r="P865" s="184"/>
    </row>
    <row r="866" spans="1:16" ht="13.2" hidden="1" x14ac:dyDescent="0.25">
      <c r="A866" s="381" t="str">
        <f t="shared" si="28"/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29"/>
        <v/>
      </c>
      <c r="K866" s="387"/>
      <c r="L866" s="388"/>
      <c r="M866" s="387"/>
      <c r="N866" s="382"/>
      <c r="O866" s="384"/>
      <c r="P866" s="184"/>
    </row>
    <row r="867" spans="1:16" ht="13.2" hidden="1" x14ac:dyDescent="0.25">
      <c r="A867" s="381" t="str">
        <f t="shared" si="28"/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29"/>
        <v/>
      </c>
      <c r="K867" s="387"/>
      <c r="L867" s="388"/>
      <c r="M867" s="387"/>
      <c r="N867" s="382"/>
      <c r="O867" s="384"/>
      <c r="P867" s="184"/>
    </row>
    <row r="868" spans="1:16" ht="13.2" hidden="1" x14ac:dyDescent="0.25">
      <c r="A868" s="381" t="str">
        <f t="shared" si="28"/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29"/>
        <v/>
      </c>
      <c r="K868" s="387"/>
      <c r="L868" s="388"/>
      <c r="M868" s="387"/>
      <c r="N868" s="382"/>
      <c r="O868" s="384"/>
      <c r="P868" s="184"/>
    </row>
    <row r="869" spans="1:16" ht="13.2" hidden="1" x14ac:dyDescent="0.25">
      <c r="A869" s="381" t="str">
        <f t="shared" si="28"/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29"/>
        <v/>
      </c>
      <c r="K869" s="387"/>
      <c r="L869" s="388"/>
      <c r="M869" s="387"/>
      <c r="N869" s="382"/>
      <c r="O869" s="384"/>
      <c r="P869" s="184"/>
    </row>
    <row r="870" spans="1:16" ht="13.2" hidden="1" x14ac:dyDescent="0.25">
      <c r="A870" s="381" t="str">
        <f t="shared" si="28"/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29"/>
        <v/>
      </c>
      <c r="K870" s="387"/>
      <c r="L870" s="388"/>
      <c r="M870" s="387"/>
      <c r="N870" s="382"/>
      <c r="O870" s="384"/>
      <c r="P870" s="184"/>
    </row>
    <row r="871" spans="1:16" ht="13.2" hidden="1" x14ac:dyDescent="0.25">
      <c r="A871" s="381" t="str">
        <f t="shared" si="28"/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29"/>
        <v/>
      </c>
      <c r="K871" s="387"/>
      <c r="L871" s="388"/>
      <c r="M871" s="387"/>
      <c r="N871" s="382"/>
      <c r="O871" s="384"/>
      <c r="P871" s="184"/>
    </row>
    <row r="872" spans="1:16" ht="13.2" hidden="1" x14ac:dyDescent="0.25">
      <c r="A872" s="381" t="str">
        <f t="shared" si="28"/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29"/>
        <v/>
      </c>
      <c r="K872" s="387"/>
      <c r="L872" s="388"/>
      <c r="M872" s="387"/>
      <c r="N872" s="382"/>
      <c r="O872" s="384"/>
      <c r="P872" s="184"/>
    </row>
    <row r="873" spans="1:16" ht="13.2" hidden="1" x14ac:dyDescent="0.25">
      <c r="A873" s="381" t="str">
        <f t="shared" si="28"/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29"/>
        <v/>
      </c>
      <c r="K873" s="387"/>
      <c r="L873" s="388"/>
      <c r="M873" s="387"/>
      <c r="N873" s="382"/>
      <c r="O873" s="384"/>
      <c r="P873" s="184"/>
    </row>
    <row r="874" spans="1:16" ht="13.2" hidden="1" x14ac:dyDescent="0.25">
      <c r="A874" s="381" t="str">
        <f t="shared" si="28"/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29"/>
        <v/>
      </c>
      <c r="K874" s="387"/>
      <c r="L874" s="388"/>
      <c r="M874" s="387"/>
      <c r="N874" s="382"/>
      <c r="O874" s="384"/>
      <c r="P874" s="184"/>
    </row>
    <row r="875" spans="1:16" ht="13.2" hidden="1" x14ac:dyDescent="0.25">
      <c r="A875" s="381" t="str">
        <f t="shared" si="28"/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29"/>
        <v/>
      </c>
      <c r="K875" s="387"/>
      <c r="L875" s="388"/>
      <c r="M875" s="387"/>
      <c r="N875" s="382"/>
      <c r="O875" s="384"/>
      <c r="P875" s="184"/>
    </row>
    <row r="876" spans="1:16" ht="13.2" hidden="1" x14ac:dyDescent="0.25">
      <c r="A876" s="381" t="str">
        <f t="shared" si="28"/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29"/>
        <v/>
      </c>
      <c r="K876" s="387"/>
      <c r="L876" s="388"/>
      <c r="M876" s="387"/>
      <c r="N876" s="382"/>
      <c r="O876" s="384"/>
      <c r="P876" s="184"/>
    </row>
    <row r="877" spans="1:16" ht="13.2" hidden="1" x14ac:dyDescent="0.25">
      <c r="A877" s="381" t="str">
        <f t="shared" ref="A877:A940" si="30">IF(B877="","",ROW()-ROW($A$3))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29"/>
        <v/>
      </c>
      <c r="K877" s="387"/>
      <c r="L877" s="388"/>
      <c r="M877" s="387"/>
      <c r="N877" s="382"/>
      <c r="O877" s="384"/>
      <c r="P877" s="184"/>
    </row>
    <row r="878" spans="1:16" ht="13.2" hidden="1" x14ac:dyDescent="0.25">
      <c r="A878" s="381" t="str">
        <f t="shared" si="30"/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29"/>
        <v/>
      </c>
      <c r="K878" s="387"/>
      <c r="L878" s="388"/>
      <c r="M878" s="387"/>
      <c r="N878" s="382"/>
      <c r="O878" s="384"/>
      <c r="P878" s="184"/>
    </row>
    <row r="879" spans="1:16" ht="13.2" hidden="1" x14ac:dyDescent="0.25">
      <c r="A879" s="381" t="str">
        <f t="shared" si="30"/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29"/>
        <v/>
      </c>
      <c r="K879" s="387"/>
      <c r="L879" s="388"/>
      <c r="M879" s="387"/>
      <c r="N879" s="382"/>
      <c r="O879" s="384"/>
      <c r="P879" s="184"/>
    </row>
    <row r="880" spans="1:16" ht="13.2" hidden="1" x14ac:dyDescent="0.25">
      <c r="A880" s="381" t="str">
        <f t="shared" si="30"/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29"/>
        <v/>
      </c>
      <c r="K880" s="387"/>
      <c r="L880" s="388"/>
      <c r="M880" s="387"/>
      <c r="N880" s="382"/>
      <c r="O880" s="384"/>
      <c r="P880" s="184"/>
    </row>
    <row r="881" spans="1:16" ht="13.2" hidden="1" x14ac:dyDescent="0.25">
      <c r="A881" s="381" t="str">
        <f t="shared" si="30"/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29"/>
        <v/>
      </c>
      <c r="K881" s="387"/>
      <c r="L881" s="388"/>
      <c r="M881" s="387"/>
      <c r="N881" s="382"/>
      <c r="O881" s="384"/>
      <c r="P881" s="184"/>
    </row>
    <row r="882" spans="1:16" ht="13.2" hidden="1" x14ac:dyDescent="0.25">
      <c r="A882" s="381" t="str">
        <f t="shared" si="30"/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29"/>
        <v/>
      </c>
      <c r="K882" s="387"/>
      <c r="L882" s="388"/>
      <c r="M882" s="387"/>
      <c r="N882" s="382"/>
      <c r="O882" s="384"/>
      <c r="P882" s="184"/>
    </row>
    <row r="883" spans="1:16" ht="13.2" hidden="1" x14ac:dyDescent="0.25">
      <c r="A883" s="381" t="str">
        <f t="shared" si="30"/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29"/>
        <v/>
      </c>
      <c r="K883" s="387"/>
      <c r="L883" s="388"/>
      <c r="M883" s="387"/>
      <c r="N883" s="382"/>
      <c r="O883" s="384"/>
      <c r="P883" s="184"/>
    </row>
    <row r="884" spans="1:16" ht="13.2" hidden="1" x14ac:dyDescent="0.25">
      <c r="A884" s="381" t="str">
        <f t="shared" si="30"/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29"/>
        <v/>
      </c>
      <c r="K884" s="387"/>
      <c r="L884" s="388"/>
      <c r="M884" s="387"/>
      <c r="N884" s="382"/>
      <c r="O884" s="384"/>
      <c r="P884" s="184"/>
    </row>
    <row r="885" spans="1:16" ht="13.2" hidden="1" x14ac:dyDescent="0.25">
      <c r="A885" s="381" t="str">
        <f t="shared" si="30"/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29"/>
        <v/>
      </c>
      <c r="K885" s="387"/>
      <c r="L885" s="388"/>
      <c r="M885" s="387"/>
      <c r="N885" s="382"/>
      <c r="O885" s="384"/>
      <c r="P885" s="184"/>
    </row>
    <row r="886" spans="1:16" ht="13.2" hidden="1" x14ac:dyDescent="0.25">
      <c r="A886" s="381" t="str">
        <f t="shared" si="30"/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29"/>
        <v/>
      </c>
      <c r="K886" s="387"/>
      <c r="L886" s="388"/>
      <c r="M886" s="387"/>
      <c r="N886" s="382"/>
      <c r="O886" s="384"/>
      <c r="P886" s="184"/>
    </row>
    <row r="887" spans="1:16" ht="13.2" hidden="1" x14ac:dyDescent="0.25">
      <c r="A887" s="381" t="str">
        <f t="shared" si="30"/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29"/>
        <v/>
      </c>
      <c r="K887" s="387"/>
      <c r="L887" s="388"/>
      <c r="M887" s="387"/>
      <c r="N887" s="382"/>
      <c r="O887" s="384"/>
      <c r="P887" s="184"/>
    </row>
    <row r="888" spans="1:16" ht="13.2" hidden="1" x14ac:dyDescent="0.25">
      <c r="A888" s="381" t="str">
        <f t="shared" si="30"/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29"/>
        <v/>
      </c>
      <c r="K888" s="387"/>
      <c r="L888" s="388"/>
      <c r="M888" s="387"/>
      <c r="N888" s="382"/>
      <c r="O888" s="384"/>
      <c r="P888" s="184"/>
    </row>
    <row r="889" spans="1:16" ht="13.2" hidden="1" x14ac:dyDescent="0.25">
      <c r="A889" s="381" t="str">
        <f t="shared" si="30"/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29"/>
        <v/>
      </c>
      <c r="K889" s="387"/>
      <c r="L889" s="388"/>
      <c r="M889" s="387"/>
      <c r="N889" s="382"/>
      <c r="O889" s="384"/>
      <c r="P889" s="184"/>
    </row>
    <row r="890" spans="1:16" ht="13.2" hidden="1" x14ac:dyDescent="0.25">
      <c r="A890" s="381" t="str">
        <f t="shared" si="30"/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29"/>
        <v/>
      </c>
      <c r="K890" s="387"/>
      <c r="L890" s="388"/>
      <c r="M890" s="387"/>
      <c r="N890" s="382"/>
      <c r="O890" s="384"/>
      <c r="P890" s="184"/>
    </row>
    <row r="891" spans="1:16" ht="13.2" hidden="1" x14ac:dyDescent="0.25">
      <c r="A891" s="381" t="str">
        <f t="shared" si="30"/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29"/>
        <v/>
      </c>
      <c r="K891" s="387"/>
      <c r="L891" s="388"/>
      <c r="M891" s="387"/>
      <c r="N891" s="382"/>
      <c r="O891" s="384"/>
      <c r="P891" s="184"/>
    </row>
    <row r="892" spans="1:16" ht="13.2" hidden="1" x14ac:dyDescent="0.25">
      <c r="A892" s="381" t="str">
        <f t="shared" si="30"/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29"/>
        <v/>
      </c>
      <c r="K892" s="387"/>
      <c r="L892" s="388"/>
      <c r="M892" s="387"/>
      <c r="N892" s="382"/>
      <c r="O892" s="384"/>
      <c r="P892" s="184"/>
    </row>
    <row r="893" spans="1:16" ht="13.2" hidden="1" x14ac:dyDescent="0.25">
      <c r="A893" s="381" t="str">
        <f t="shared" si="30"/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29"/>
        <v/>
      </c>
      <c r="K893" s="387"/>
      <c r="L893" s="388"/>
      <c r="M893" s="387"/>
      <c r="N893" s="382"/>
      <c r="O893" s="384"/>
      <c r="P893" s="184"/>
    </row>
    <row r="894" spans="1:16" ht="13.2" hidden="1" x14ac:dyDescent="0.25">
      <c r="A894" s="381" t="str">
        <f t="shared" si="30"/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29"/>
        <v/>
      </c>
      <c r="K894" s="387"/>
      <c r="L894" s="388"/>
      <c r="M894" s="387"/>
      <c r="N894" s="382"/>
      <c r="O894" s="384"/>
      <c r="P894" s="184"/>
    </row>
    <row r="895" spans="1:16" ht="13.2" hidden="1" x14ac:dyDescent="0.25">
      <c r="A895" s="381" t="str">
        <f t="shared" si="30"/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29"/>
        <v/>
      </c>
      <c r="K895" s="387"/>
      <c r="L895" s="388"/>
      <c r="M895" s="387"/>
      <c r="N895" s="382"/>
      <c r="O895" s="384"/>
      <c r="P895" s="184"/>
    </row>
    <row r="896" spans="1:16" ht="13.2" hidden="1" x14ac:dyDescent="0.25">
      <c r="A896" s="381" t="str">
        <f t="shared" si="30"/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29"/>
        <v/>
      </c>
      <c r="K896" s="387"/>
      <c r="L896" s="388"/>
      <c r="M896" s="387"/>
      <c r="N896" s="382"/>
      <c r="O896" s="384"/>
      <c r="P896" s="184"/>
    </row>
    <row r="897" spans="1:16" ht="13.2" hidden="1" x14ac:dyDescent="0.25">
      <c r="A897" s="381" t="str">
        <f t="shared" si="30"/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si="29"/>
        <v/>
      </c>
      <c r="K897" s="387"/>
      <c r="L897" s="388"/>
      <c r="M897" s="387"/>
      <c r="N897" s="382"/>
      <c r="O897" s="384"/>
      <c r="P897" s="184"/>
    </row>
    <row r="898" spans="1:16" ht="13.2" hidden="1" x14ac:dyDescent="0.25">
      <c r="A898" s="381" t="str">
        <f t="shared" si="30"/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29"/>
        <v/>
      </c>
      <c r="K898" s="387"/>
      <c r="L898" s="388"/>
      <c r="M898" s="387"/>
      <c r="N898" s="382"/>
      <c r="O898" s="384"/>
      <c r="P898" s="184"/>
    </row>
    <row r="899" spans="1:16" ht="13.2" hidden="1" x14ac:dyDescent="0.25">
      <c r="A899" s="381" t="str">
        <f t="shared" si="30"/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29"/>
        <v/>
      </c>
      <c r="K899" s="387"/>
      <c r="L899" s="388"/>
      <c r="M899" s="387"/>
      <c r="N899" s="382"/>
      <c r="O899" s="384"/>
      <c r="P899" s="184"/>
    </row>
    <row r="900" spans="1:16" ht="13.2" hidden="1" x14ac:dyDescent="0.25">
      <c r="A900" s="381" t="str">
        <f t="shared" si="30"/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ref="J900:J963" si="31">IF(O900="","",IF(LEN(O900)&gt;14,O900,"CPF Protegido - LGPD"))</f>
        <v/>
      </c>
      <c r="K900" s="387"/>
      <c r="L900" s="388"/>
      <c r="M900" s="387"/>
      <c r="N900" s="382"/>
      <c r="O900" s="384"/>
      <c r="P900" s="184"/>
    </row>
    <row r="901" spans="1:16" ht="13.2" hidden="1" x14ac:dyDescent="0.25">
      <c r="A901" s="381" t="str">
        <f t="shared" si="30"/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31"/>
        <v/>
      </c>
      <c r="K901" s="387"/>
      <c r="L901" s="388"/>
      <c r="M901" s="387"/>
      <c r="N901" s="382"/>
      <c r="O901" s="384"/>
      <c r="P901" s="184"/>
    </row>
    <row r="902" spans="1:16" ht="13.2" hidden="1" x14ac:dyDescent="0.25">
      <c r="A902" s="381" t="str">
        <f t="shared" si="30"/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31"/>
        <v/>
      </c>
      <c r="K902" s="387"/>
      <c r="L902" s="388"/>
      <c r="M902" s="387"/>
      <c r="N902" s="382"/>
      <c r="O902" s="384"/>
      <c r="P902" s="184"/>
    </row>
    <row r="903" spans="1:16" ht="13.2" hidden="1" x14ac:dyDescent="0.25">
      <c r="A903" s="381" t="str">
        <f t="shared" si="30"/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31"/>
        <v/>
      </c>
      <c r="K903" s="387"/>
      <c r="L903" s="388"/>
      <c r="M903" s="387"/>
      <c r="N903" s="382"/>
      <c r="O903" s="384"/>
      <c r="P903" s="184"/>
    </row>
    <row r="904" spans="1:16" ht="13.2" hidden="1" x14ac:dyDescent="0.25">
      <c r="A904" s="381" t="str">
        <f t="shared" si="30"/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31"/>
        <v/>
      </c>
      <c r="K904" s="387"/>
      <c r="L904" s="388"/>
      <c r="M904" s="387"/>
      <c r="N904" s="382"/>
      <c r="O904" s="384"/>
      <c r="P904" s="184"/>
    </row>
    <row r="905" spans="1:16" ht="13.2" hidden="1" x14ac:dyDescent="0.25">
      <c r="A905" s="381" t="str">
        <f t="shared" si="30"/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si="31"/>
        <v/>
      </c>
      <c r="K905" s="387"/>
      <c r="L905" s="388"/>
      <c r="M905" s="387"/>
      <c r="N905" s="382"/>
      <c r="O905" s="384"/>
      <c r="P905" s="184"/>
    </row>
    <row r="906" spans="1:16" ht="13.2" hidden="1" x14ac:dyDescent="0.25">
      <c r="A906" s="381" t="str">
        <f t="shared" si="30"/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31"/>
        <v/>
      </c>
      <c r="K906" s="387"/>
      <c r="L906" s="388"/>
      <c r="M906" s="387"/>
      <c r="N906" s="382"/>
      <c r="O906" s="384"/>
      <c r="P906" s="184"/>
    </row>
    <row r="907" spans="1:16" ht="13.2" hidden="1" x14ac:dyDescent="0.25">
      <c r="A907" s="381" t="str">
        <f t="shared" si="30"/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31"/>
        <v/>
      </c>
      <c r="K907" s="387"/>
      <c r="L907" s="388"/>
      <c r="M907" s="387"/>
      <c r="N907" s="382"/>
      <c r="O907" s="384"/>
      <c r="P907" s="184"/>
    </row>
    <row r="908" spans="1:16" ht="13.2" hidden="1" x14ac:dyDescent="0.25">
      <c r="A908" s="381" t="str">
        <f t="shared" si="30"/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31"/>
        <v/>
      </c>
      <c r="K908" s="387"/>
      <c r="L908" s="388"/>
      <c r="M908" s="387"/>
      <c r="N908" s="382"/>
      <c r="O908" s="384"/>
      <c r="P908" s="184"/>
    </row>
    <row r="909" spans="1:16" ht="13.2" hidden="1" x14ac:dyDescent="0.25">
      <c r="A909" s="381" t="str">
        <f t="shared" si="30"/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31"/>
        <v/>
      </c>
      <c r="K909" s="387"/>
      <c r="L909" s="388"/>
      <c r="M909" s="387"/>
      <c r="N909" s="382"/>
      <c r="O909" s="384"/>
      <c r="P909" s="184"/>
    </row>
    <row r="910" spans="1:16" ht="13.2" hidden="1" x14ac:dyDescent="0.25">
      <c r="A910" s="381" t="str">
        <f t="shared" si="30"/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31"/>
        <v/>
      </c>
      <c r="K910" s="387"/>
      <c r="L910" s="388"/>
      <c r="M910" s="387"/>
      <c r="N910" s="382"/>
      <c r="O910" s="384"/>
      <c r="P910" s="184"/>
    </row>
    <row r="911" spans="1:16" ht="13.2" hidden="1" x14ac:dyDescent="0.25">
      <c r="A911" s="381" t="str">
        <f t="shared" si="30"/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31"/>
        <v/>
      </c>
      <c r="K911" s="387"/>
      <c r="L911" s="388"/>
      <c r="M911" s="387"/>
      <c r="N911" s="382"/>
      <c r="O911" s="384"/>
      <c r="P911" s="184"/>
    </row>
    <row r="912" spans="1:16" ht="13.2" hidden="1" x14ac:dyDescent="0.25">
      <c r="A912" s="381" t="str">
        <f t="shared" si="30"/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31"/>
        <v/>
      </c>
      <c r="K912" s="387"/>
      <c r="L912" s="388"/>
      <c r="M912" s="387"/>
      <c r="N912" s="382"/>
      <c r="O912" s="384"/>
      <c r="P912" s="184"/>
    </row>
    <row r="913" spans="1:16" ht="13.2" hidden="1" x14ac:dyDescent="0.25">
      <c r="A913" s="381" t="str">
        <f t="shared" si="30"/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31"/>
        <v/>
      </c>
      <c r="K913" s="387"/>
      <c r="L913" s="388"/>
      <c r="M913" s="387"/>
      <c r="N913" s="382"/>
      <c r="O913" s="384"/>
      <c r="P913" s="184"/>
    </row>
    <row r="914" spans="1:16" ht="13.2" hidden="1" x14ac:dyDescent="0.25">
      <c r="A914" s="381" t="str">
        <f t="shared" si="30"/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31"/>
        <v/>
      </c>
      <c r="K914" s="387"/>
      <c r="L914" s="388"/>
      <c r="M914" s="387"/>
      <c r="N914" s="382"/>
      <c r="O914" s="384"/>
      <c r="P914" s="184"/>
    </row>
    <row r="915" spans="1:16" ht="13.2" hidden="1" x14ac:dyDescent="0.25">
      <c r="A915" s="381" t="str">
        <f t="shared" si="30"/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31"/>
        <v/>
      </c>
      <c r="K915" s="387"/>
      <c r="L915" s="388"/>
      <c r="M915" s="387"/>
      <c r="N915" s="382"/>
      <c r="O915" s="384"/>
      <c r="P915" s="184"/>
    </row>
    <row r="916" spans="1:16" ht="13.2" hidden="1" x14ac:dyDescent="0.25">
      <c r="A916" s="381" t="str">
        <f t="shared" si="30"/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31"/>
        <v/>
      </c>
      <c r="K916" s="387"/>
      <c r="L916" s="388"/>
      <c r="M916" s="387"/>
      <c r="N916" s="382"/>
      <c r="O916" s="384"/>
      <c r="P916" s="184"/>
    </row>
    <row r="917" spans="1:16" ht="13.2" hidden="1" x14ac:dyDescent="0.25">
      <c r="A917" s="381" t="str">
        <f t="shared" si="30"/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31"/>
        <v/>
      </c>
      <c r="K917" s="387"/>
      <c r="L917" s="388"/>
      <c r="M917" s="387"/>
      <c r="N917" s="382"/>
      <c r="O917" s="384"/>
      <c r="P917" s="184"/>
    </row>
    <row r="918" spans="1:16" ht="13.2" hidden="1" x14ac:dyDescent="0.25">
      <c r="A918" s="381" t="str">
        <f t="shared" si="30"/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si="31"/>
        <v/>
      </c>
      <c r="K918" s="387"/>
      <c r="L918" s="388"/>
      <c r="M918" s="387"/>
      <c r="N918" s="382"/>
      <c r="O918" s="384"/>
      <c r="P918" s="184"/>
    </row>
    <row r="919" spans="1:16" ht="13.2" hidden="1" x14ac:dyDescent="0.25">
      <c r="A919" s="381" t="str">
        <f t="shared" si="30"/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31"/>
        <v/>
      </c>
      <c r="K919" s="387"/>
      <c r="L919" s="388"/>
      <c r="M919" s="387"/>
      <c r="N919" s="382"/>
      <c r="O919" s="384"/>
      <c r="P919" s="184"/>
    </row>
    <row r="920" spans="1:16" ht="13.2" hidden="1" x14ac:dyDescent="0.25">
      <c r="A920" s="381" t="str">
        <f t="shared" si="30"/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31"/>
        <v/>
      </c>
      <c r="K920" s="387"/>
      <c r="L920" s="388"/>
      <c r="M920" s="387"/>
      <c r="N920" s="382"/>
      <c r="O920" s="384"/>
      <c r="P920" s="184"/>
    </row>
    <row r="921" spans="1:16" ht="13.2" hidden="1" x14ac:dyDescent="0.25">
      <c r="A921" s="381" t="str">
        <f t="shared" si="30"/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31"/>
        <v/>
      </c>
      <c r="K921" s="387"/>
      <c r="L921" s="388"/>
      <c r="M921" s="387"/>
      <c r="N921" s="382"/>
      <c r="O921" s="384"/>
      <c r="P921" s="184"/>
    </row>
    <row r="922" spans="1:16" ht="13.2" hidden="1" x14ac:dyDescent="0.25">
      <c r="A922" s="381" t="str">
        <f t="shared" si="30"/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31"/>
        <v/>
      </c>
      <c r="K922" s="387"/>
      <c r="L922" s="388"/>
      <c r="M922" s="387"/>
      <c r="N922" s="382"/>
      <c r="O922" s="384"/>
      <c r="P922" s="184"/>
    </row>
    <row r="923" spans="1:16" ht="13.2" hidden="1" x14ac:dyDescent="0.25">
      <c r="A923" s="381" t="str">
        <f t="shared" si="30"/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31"/>
        <v/>
      </c>
      <c r="K923" s="387"/>
      <c r="L923" s="388"/>
      <c r="M923" s="387"/>
      <c r="N923" s="382"/>
      <c r="O923" s="384"/>
      <c r="P923" s="184"/>
    </row>
    <row r="924" spans="1:16" ht="13.2" hidden="1" x14ac:dyDescent="0.25">
      <c r="A924" s="381" t="str">
        <f t="shared" si="30"/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31"/>
        <v/>
      </c>
      <c r="K924" s="387"/>
      <c r="L924" s="388"/>
      <c r="M924" s="387"/>
      <c r="N924" s="382"/>
      <c r="O924" s="384"/>
      <c r="P924" s="184"/>
    </row>
    <row r="925" spans="1:16" ht="13.2" hidden="1" x14ac:dyDescent="0.25">
      <c r="A925" s="381" t="str">
        <f t="shared" si="30"/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31"/>
        <v/>
      </c>
      <c r="K925" s="387"/>
      <c r="L925" s="388"/>
      <c r="M925" s="387"/>
      <c r="N925" s="382"/>
      <c r="O925" s="384"/>
      <c r="P925" s="184"/>
    </row>
    <row r="926" spans="1:16" ht="13.2" hidden="1" x14ac:dyDescent="0.25">
      <c r="A926" s="381" t="str">
        <f t="shared" si="30"/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31"/>
        <v/>
      </c>
      <c r="K926" s="387"/>
      <c r="L926" s="388"/>
      <c r="M926" s="387"/>
      <c r="N926" s="382"/>
      <c r="O926" s="384"/>
      <c r="P926" s="184"/>
    </row>
    <row r="927" spans="1:16" ht="13.2" hidden="1" x14ac:dyDescent="0.25">
      <c r="A927" s="381" t="str">
        <f t="shared" si="30"/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31"/>
        <v/>
      </c>
      <c r="K927" s="387"/>
      <c r="L927" s="388"/>
      <c r="M927" s="387"/>
      <c r="N927" s="382"/>
      <c r="O927" s="384"/>
      <c r="P927" s="184"/>
    </row>
    <row r="928" spans="1:16" ht="13.2" hidden="1" x14ac:dyDescent="0.25">
      <c r="A928" s="381" t="str">
        <f t="shared" si="30"/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31"/>
        <v/>
      </c>
      <c r="K928" s="387"/>
      <c r="L928" s="388"/>
      <c r="M928" s="387"/>
      <c r="N928" s="382"/>
      <c r="O928" s="384"/>
      <c r="P928" s="184"/>
    </row>
    <row r="929" spans="1:16" ht="13.2" hidden="1" x14ac:dyDescent="0.25">
      <c r="A929" s="381" t="str">
        <f t="shared" si="30"/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31"/>
        <v/>
      </c>
      <c r="K929" s="387"/>
      <c r="L929" s="388"/>
      <c r="M929" s="387"/>
      <c r="N929" s="382"/>
      <c r="O929" s="384"/>
      <c r="P929" s="184"/>
    </row>
    <row r="930" spans="1:16" ht="13.2" hidden="1" x14ac:dyDescent="0.25">
      <c r="A930" s="381" t="str">
        <f t="shared" si="30"/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31"/>
        <v/>
      </c>
      <c r="K930" s="387"/>
      <c r="L930" s="388"/>
      <c r="M930" s="387"/>
      <c r="N930" s="382"/>
      <c r="O930" s="384"/>
      <c r="P930" s="184"/>
    </row>
    <row r="931" spans="1:16" ht="13.2" hidden="1" x14ac:dyDescent="0.25">
      <c r="A931" s="381" t="str">
        <f t="shared" si="30"/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31"/>
        <v/>
      </c>
      <c r="K931" s="387"/>
      <c r="L931" s="388"/>
      <c r="M931" s="387"/>
      <c r="N931" s="382"/>
      <c r="O931" s="384"/>
      <c r="P931" s="184"/>
    </row>
    <row r="932" spans="1:16" ht="13.2" hidden="1" x14ac:dyDescent="0.25">
      <c r="A932" s="381" t="str">
        <f t="shared" si="30"/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31"/>
        <v/>
      </c>
      <c r="K932" s="387"/>
      <c r="L932" s="388"/>
      <c r="M932" s="387"/>
      <c r="N932" s="382"/>
      <c r="O932" s="384"/>
      <c r="P932" s="184"/>
    </row>
    <row r="933" spans="1:16" ht="13.2" hidden="1" x14ac:dyDescent="0.25">
      <c r="A933" s="381" t="str">
        <f t="shared" si="30"/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31"/>
        <v/>
      </c>
      <c r="K933" s="387"/>
      <c r="L933" s="388"/>
      <c r="M933" s="387"/>
      <c r="N933" s="382"/>
      <c r="O933" s="384"/>
      <c r="P933" s="184"/>
    </row>
    <row r="934" spans="1:16" ht="13.2" hidden="1" x14ac:dyDescent="0.25">
      <c r="A934" s="381" t="str">
        <f t="shared" si="30"/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31"/>
        <v/>
      </c>
      <c r="K934" s="387"/>
      <c r="L934" s="388"/>
      <c r="M934" s="387"/>
      <c r="N934" s="382"/>
      <c r="O934" s="384"/>
      <c r="P934" s="184"/>
    </row>
    <row r="935" spans="1:16" ht="13.2" hidden="1" x14ac:dyDescent="0.25">
      <c r="A935" s="381" t="str">
        <f t="shared" si="30"/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31"/>
        <v/>
      </c>
      <c r="K935" s="387"/>
      <c r="L935" s="388"/>
      <c r="M935" s="387"/>
      <c r="N935" s="382"/>
      <c r="O935" s="384"/>
      <c r="P935" s="184"/>
    </row>
    <row r="936" spans="1:16" ht="13.2" hidden="1" x14ac:dyDescent="0.25">
      <c r="A936" s="381" t="str">
        <f t="shared" si="30"/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31"/>
        <v/>
      </c>
      <c r="K936" s="387"/>
      <c r="L936" s="388"/>
      <c r="M936" s="387"/>
      <c r="N936" s="382"/>
      <c r="O936" s="384"/>
      <c r="P936" s="184"/>
    </row>
    <row r="937" spans="1:16" ht="13.2" hidden="1" x14ac:dyDescent="0.25">
      <c r="A937" s="381" t="str">
        <f t="shared" si="30"/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31"/>
        <v/>
      </c>
      <c r="K937" s="387"/>
      <c r="L937" s="388"/>
      <c r="M937" s="387"/>
      <c r="N937" s="382"/>
      <c r="O937" s="384"/>
      <c r="P937" s="184"/>
    </row>
    <row r="938" spans="1:16" ht="13.2" hidden="1" x14ac:dyDescent="0.25">
      <c r="A938" s="381" t="str">
        <f t="shared" si="30"/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31"/>
        <v/>
      </c>
      <c r="K938" s="387"/>
      <c r="L938" s="388"/>
      <c r="M938" s="387"/>
      <c r="N938" s="382"/>
      <c r="O938" s="384"/>
      <c r="P938" s="184"/>
    </row>
    <row r="939" spans="1:16" ht="13.2" hidden="1" x14ac:dyDescent="0.25">
      <c r="A939" s="381" t="str">
        <f t="shared" si="30"/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31"/>
        <v/>
      </c>
      <c r="K939" s="387"/>
      <c r="L939" s="388"/>
      <c r="M939" s="387"/>
      <c r="N939" s="382"/>
      <c r="O939" s="384"/>
      <c r="P939" s="184"/>
    </row>
    <row r="940" spans="1:16" ht="13.2" hidden="1" x14ac:dyDescent="0.25">
      <c r="A940" s="381" t="str">
        <f t="shared" si="30"/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31"/>
        <v/>
      </c>
      <c r="K940" s="387"/>
      <c r="L940" s="388"/>
      <c r="M940" s="387"/>
      <c r="N940" s="382"/>
      <c r="O940" s="384"/>
      <c r="P940" s="184"/>
    </row>
    <row r="941" spans="1:16" ht="13.2" hidden="1" x14ac:dyDescent="0.25">
      <c r="A941" s="381" t="str">
        <f t="shared" ref="A941:A1003" si="32">IF(B941="","",ROW()-ROW($A$3))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31"/>
        <v/>
      </c>
      <c r="K941" s="387"/>
      <c r="L941" s="388"/>
      <c r="M941" s="387"/>
      <c r="N941" s="382"/>
      <c r="O941" s="384"/>
      <c r="P941" s="184"/>
    </row>
    <row r="942" spans="1:16" ht="13.2" hidden="1" x14ac:dyDescent="0.25">
      <c r="A942" s="381" t="str">
        <f t="shared" si="32"/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31"/>
        <v/>
      </c>
      <c r="K942" s="387"/>
      <c r="L942" s="388"/>
      <c r="M942" s="387"/>
      <c r="N942" s="382"/>
      <c r="O942" s="384"/>
      <c r="P942" s="184"/>
    </row>
    <row r="943" spans="1:16" ht="13.2" hidden="1" x14ac:dyDescent="0.25">
      <c r="A943" s="381" t="str">
        <f t="shared" si="32"/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31"/>
        <v/>
      </c>
      <c r="K943" s="387"/>
      <c r="L943" s="388"/>
      <c r="M943" s="387"/>
      <c r="N943" s="382"/>
      <c r="O943" s="384"/>
      <c r="P943" s="184"/>
    </row>
    <row r="944" spans="1:16" ht="13.2" hidden="1" x14ac:dyDescent="0.25">
      <c r="A944" s="381" t="str">
        <f t="shared" si="32"/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31"/>
        <v/>
      </c>
      <c r="K944" s="387"/>
      <c r="L944" s="388"/>
      <c r="M944" s="387"/>
      <c r="N944" s="382"/>
      <c r="O944" s="384"/>
      <c r="P944" s="184"/>
    </row>
    <row r="945" spans="1:16" ht="13.2" hidden="1" x14ac:dyDescent="0.25">
      <c r="A945" s="381" t="str">
        <f t="shared" si="32"/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31"/>
        <v/>
      </c>
      <c r="K945" s="387"/>
      <c r="L945" s="388"/>
      <c r="M945" s="387"/>
      <c r="N945" s="382"/>
      <c r="O945" s="384"/>
      <c r="P945" s="184"/>
    </row>
    <row r="946" spans="1:16" ht="13.2" hidden="1" x14ac:dyDescent="0.25">
      <c r="A946" s="381" t="str">
        <f t="shared" si="32"/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31"/>
        <v/>
      </c>
      <c r="K946" s="387"/>
      <c r="L946" s="388"/>
      <c r="M946" s="387"/>
      <c r="N946" s="382"/>
      <c r="O946" s="384"/>
      <c r="P946" s="184"/>
    </row>
    <row r="947" spans="1:16" ht="13.2" hidden="1" x14ac:dyDescent="0.25">
      <c r="A947" s="381" t="str">
        <f t="shared" si="32"/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31"/>
        <v/>
      </c>
      <c r="K947" s="387"/>
      <c r="L947" s="388"/>
      <c r="M947" s="387"/>
      <c r="N947" s="382"/>
      <c r="O947" s="384"/>
      <c r="P947" s="184"/>
    </row>
    <row r="948" spans="1:16" ht="13.2" hidden="1" x14ac:dyDescent="0.25">
      <c r="A948" s="381" t="str">
        <f t="shared" si="32"/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31"/>
        <v/>
      </c>
      <c r="K948" s="387"/>
      <c r="L948" s="388"/>
      <c r="M948" s="387"/>
      <c r="N948" s="382"/>
      <c r="O948" s="384"/>
      <c r="P948" s="184"/>
    </row>
    <row r="949" spans="1:16" ht="13.2" hidden="1" x14ac:dyDescent="0.25">
      <c r="A949" s="381" t="str">
        <f t="shared" si="32"/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31"/>
        <v/>
      </c>
      <c r="K949" s="387"/>
      <c r="L949" s="388"/>
      <c r="M949" s="387"/>
      <c r="N949" s="382"/>
      <c r="O949" s="384"/>
      <c r="P949" s="184"/>
    </row>
    <row r="950" spans="1:16" ht="13.2" hidden="1" x14ac:dyDescent="0.25">
      <c r="A950" s="381" t="str">
        <f t="shared" si="32"/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31"/>
        <v/>
      </c>
      <c r="K950" s="387"/>
      <c r="L950" s="388"/>
      <c r="M950" s="387"/>
      <c r="N950" s="382"/>
      <c r="O950" s="384"/>
      <c r="P950" s="184"/>
    </row>
    <row r="951" spans="1:16" ht="13.2" hidden="1" x14ac:dyDescent="0.25">
      <c r="A951" s="381" t="str">
        <f t="shared" si="32"/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31"/>
        <v/>
      </c>
      <c r="K951" s="387"/>
      <c r="L951" s="388"/>
      <c r="M951" s="387"/>
      <c r="N951" s="382"/>
      <c r="O951" s="384"/>
      <c r="P951" s="184"/>
    </row>
    <row r="952" spans="1:16" ht="13.2" hidden="1" x14ac:dyDescent="0.25">
      <c r="A952" s="381" t="str">
        <f t="shared" si="32"/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31"/>
        <v/>
      </c>
      <c r="K952" s="387"/>
      <c r="L952" s="388"/>
      <c r="M952" s="387"/>
      <c r="N952" s="382"/>
      <c r="O952" s="384"/>
      <c r="P952" s="184"/>
    </row>
    <row r="953" spans="1:16" ht="13.2" hidden="1" x14ac:dyDescent="0.25">
      <c r="A953" s="381" t="str">
        <f t="shared" si="32"/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31"/>
        <v/>
      </c>
      <c r="K953" s="387"/>
      <c r="L953" s="388"/>
      <c r="M953" s="387"/>
      <c r="N953" s="382"/>
      <c r="O953" s="384"/>
      <c r="P953" s="184"/>
    </row>
    <row r="954" spans="1:16" ht="13.2" hidden="1" x14ac:dyDescent="0.25">
      <c r="A954" s="381" t="str">
        <f t="shared" si="32"/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31"/>
        <v/>
      </c>
      <c r="K954" s="387"/>
      <c r="L954" s="388"/>
      <c r="M954" s="387"/>
      <c r="N954" s="382"/>
      <c r="O954" s="384"/>
      <c r="P954" s="184"/>
    </row>
    <row r="955" spans="1:16" ht="13.2" hidden="1" x14ac:dyDescent="0.25">
      <c r="A955" s="381" t="str">
        <f t="shared" si="32"/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31"/>
        <v/>
      </c>
      <c r="K955" s="387"/>
      <c r="L955" s="388"/>
      <c r="M955" s="387"/>
      <c r="N955" s="382"/>
      <c r="O955" s="384"/>
      <c r="P955" s="184"/>
    </row>
    <row r="956" spans="1:16" ht="13.2" hidden="1" x14ac:dyDescent="0.25">
      <c r="A956" s="381" t="str">
        <f t="shared" si="32"/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31"/>
        <v/>
      </c>
      <c r="K956" s="387"/>
      <c r="L956" s="388"/>
      <c r="M956" s="387"/>
      <c r="N956" s="382"/>
      <c r="O956" s="384"/>
      <c r="P956" s="184"/>
    </row>
    <row r="957" spans="1:16" ht="13.2" hidden="1" x14ac:dyDescent="0.25">
      <c r="A957" s="381" t="str">
        <f t="shared" si="32"/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31"/>
        <v/>
      </c>
      <c r="K957" s="387"/>
      <c r="L957" s="388"/>
      <c r="M957" s="387"/>
      <c r="N957" s="382"/>
      <c r="O957" s="384"/>
      <c r="P957" s="184"/>
    </row>
    <row r="958" spans="1:16" ht="13.2" hidden="1" x14ac:dyDescent="0.25">
      <c r="A958" s="381" t="str">
        <f t="shared" si="32"/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31"/>
        <v/>
      </c>
      <c r="K958" s="387"/>
      <c r="L958" s="388"/>
      <c r="M958" s="387"/>
      <c r="N958" s="382"/>
      <c r="O958" s="384"/>
      <c r="P958" s="184"/>
    </row>
    <row r="959" spans="1:16" ht="13.2" hidden="1" x14ac:dyDescent="0.25">
      <c r="A959" s="381" t="str">
        <f t="shared" si="32"/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31"/>
        <v/>
      </c>
      <c r="K959" s="387"/>
      <c r="L959" s="388"/>
      <c r="M959" s="387"/>
      <c r="N959" s="382"/>
      <c r="O959" s="384"/>
      <c r="P959" s="184"/>
    </row>
    <row r="960" spans="1:16" ht="13.2" hidden="1" x14ac:dyDescent="0.25">
      <c r="A960" s="381" t="str">
        <f t="shared" si="32"/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31"/>
        <v/>
      </c>
      <c r="K960" s="387"/>
      <c r="L960" s="388"/>
      <c r="M960" s="387"/>
      <c r="N960" s="382"/>
      <c r="O960" s="384"/>
      <c r="P960" s="184"/>
    </row>
    <row r="961" spans="1:16" ht="13.2" hidden="1" x14ac:dyDescent="0.25">
      <c r="A961" s="381" t="str">
        <f t="shared" si="32"/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si="31"/>
        <v/>
      </c>
      <c r="K961" s="387"/>
      <c r="L961" s="388"/>
      <c r="M961" s="387"/>
      <c r="N961" s="382"/>
      <c r="O961" s="384"/>
      <c r="P961" s="184"/>
    </row>
    <row r="962" spans="1:16" ht="13.2" hidden="1" x14ac:dyDescent="0.25">
      <c r="A962" s="381" t="str">
        <f t="shared" si="32"/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31"/>
        <v/>
      </c>
      <c r="K962" s="387"/>
      <c r="L962" s="388"/>
      <c r="M962" s="387"/>
      <c r="N962" s="382"/>
      <c r="O962" s="384"/>
      <c r="P962" s="184"/>
    </row>
    <row r="963" spans="1:16" ht="13.2" hidden="1" x14ac:dyDescent="0.25">
      <c r="A963" s="381" t="str">
        <f t="shared" si="32"/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31"/>
        <v/>
      </c>
      <c r="K963" s="387"/>
      <c r="L963" s="388"/>
      <c r="M963" s="387"/>
      <c r="N963" s="382"/>
      <c r="O963" s="384"/>
      <c r="P963" s="184"/>
    </row>
    <row r="964" spans="1:16" ht="13.2" hidden="1" x14ac:dyDescent="0.25">
      <c r="A964" s="381" t="str">
        <f t="shared" si="32"/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ref="J964:J1027" si="33">IF(O964="","",IF(LEN(O964)&gt;14,O964,"CPF Protegido - LGPD"))</f>
        <v/>
      </c>
      <c r="K964" s="387"/>
      <c r="L964" s="388"/>
      <c r="M964" s="387"/>
      <c r="N964" s="382"/>
      <c r="O964" s="384"/>
      <c r="P964" s="184"/>
    </row>
    <row r="965" spans="1:16" ht="13.2" hidden="1" x14ac:dyDescent="0.25">
      <c r="A965" s="381" t="str">
        <f t="shared" si="32"/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33"/>
        <v/>
      </c>
      <c r="K965" s="387"/>
      <c r="L965" s="388"/>
      <c r="M965" s="387"/>
      <c r="N965" s="382"/>
      <c r="O965" s="384"/>
      <c r="P965" s="184"/>
    </row>
    <row r="966" spans="1:16" ht="13.2" hidden="1" x14ac:dyDescent="0.25">
      <c r="A966" s="381" t="str">
        <f t="shared" si="32"/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33"/>
        <v/>
      </c>
      <c r="K966" s="387"/>
      <c r="L966" s="388"/>
      <c r="M966" s="387"/>
      <c r="N966" s="382"/>
      <c r="O966" s="384"/>
      <c r="P966" s="184"/>
    </row>
    <row r="967" spans="1:16" ht="13.2" hidden="1" x14ac:dyDescent="0.25">
      <c r="A967" s="381" t="str">
        <f t="shared" si="32"/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33"/>
        <v/>
      </c>
      <c r="K967" s="387"/>
      <c r="L967" s="388"/>
      <c r="M967" s="387"/>
      <c r="N967" s="382"/>
      <c r="O967" s="384"/>
      <c r="P967" s="184"/>
    </row>
    <row r="968" spans="1:16" ht="13.2" hidden="1" x14ac:dyDescent="0.25">
      <c r="A968" s="381" t="str">
        <f t="shared" si="32"/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33"/>
        <v/>
      </c>
      <c r="K968" s="387"/>
      <c r="L968" s="388"/>
      <c r="M968" s="387"/>
      <c r="N968" s="382"/>
      <c r="O968" s="384"/>
      <c r="P968" s="184"/>
    </row>
    <row r="969" spans="1:16" ht="13.2" hidden="1" x14ac:dyDescent="0.25">
      <c r="A969" s="381" t="str">
        <f t="shared" si="32"/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si="33"/>
        <v/>
      </c>
      <c r="K969" s="387"/>
      <c r="L969" s="388"/>
      <c r="M969" s="387"/>
      <c r="N969" s="382"/>
      <c r="O969" s="384"/>
      <c r="P969" s="184"/>
    </row>
    <row r="970" spans="1:16" ht="13.2" hidden="1" x14ac:dyDescent="0.25">
      <c r="A970" s="381" t="str">
        <f t="shared" si="32"/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33"/>
        <v/>
      </c>
      <c r="K970" s="387"/>
      <c r="L970" s="388"/>
      <c r="M970" s="387"/>
      <c r="N970" s="382"/>
      <c r="O970" s="384"/>
      <c r="P970" s="184"/>
    </row>
    <row r="971" spans="1:16" ht="13.2" hidden="1" x14ac:dyDescent="0.25">
      <c r="A971" s="381" t="str">
        <f t="shared" si="32"/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33"/>
        <v/>
      </c>
      <c r="K971" s="387"/>
      <c r="L971" s="388"/>
      <c r="M971" s="387"/>
      <c r="N971" s="382"/>
      <c r="O971" s="384"/>
      <c r="P971" s="184"/>
    </row>
    <row r="972" spans="1:16" ht="13.2" hidden="1" x14ac:dyDescent="0.25">
      <c r="A972" s="381" t="str">
        <f t="shared" si="32"/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33"/>
        <v/>
      </c>
      <c r="K972" s="387"/>
      <c r="L972" s="388"/>
      <c r="M972" s="387"/>
      <c r="N972" s="382"/>
      <c r="O972" s="384"/>
      <c r="P972" s="184"/>
    </row>
    <row r="973" spans="1:16" ht="13.2" hidden="1" x14ac:dyDescent="0.25">
      <c r="A973" s="381" t="str">
        <f t="shared" si="32"/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33"/>
        <v/>
      </c>
      <c r="K973" s="387"/>
      <c r="L973" s="388"/>
      <c r="M973" s="387"/>
      <c r="N973" s="382"/>
      <c r="O973" s="384"/>
      <c r="P973" s="184"/>
    </row>
    <row r="974" spans="1:16" ht="13.2" hidden="1" x14ac:dyDescent="0.25">
      <c r="A974" s="381" t="str">
        <f t="shared" si="32"/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33"/>
        <v/>
      </c>
      <c r="K974" s="387"/>
      <c r="L974" s="388"/>
      <c r="M974" s="387"/>
      <c r="N974" s="382"/>
      <c r="O974" s="384"/>
      <c r="P974" s="184"/>
    </row>
    <row r="975" spans="1:16" ht="13.2" hidden="1" x14ac:dyDescent="0.25">
      <c r="A975" s="381" t="str">
        <f t="shared" si="32"/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33"/>
        <v/>
      </c>
      <c r="K975" s="387"/>
      <c r="L975" s="388"/>
      <c r="M975" s="387"/>
      <c r="N975" s="382"/>
      <c r="O975" s="384"/>
      <c r="P975" s="184"/>
    </row>
    <row r="976" spans="1:16" ht="13.2" hidden="1" x14ac:dyDescent="0.25">
      <c r="A976" s="381" t="str">
        <f t="shared" si="32"/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33"/>
        <v/>
      </c>
      <c r="K976" s="387"/>
      <c r="L976" s="388"/>
      <c r="M976" s="387"/>
      <c r="N976" s="382"/>
      <c r="O976" s="384"/>
      <c r="P976" s="184"/>
    </row>
    <row r="977" spans="1:16" ht="13.2" hidden="1" x14ac:dyDescent="0.25">
      <c r="A977" s="381" t="str">
        <f t="shared" si="32"/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33"/>
        <v/>
      </c>
      <c r="K977" s="387"/>
      <c r="L977" s="388"/>
      <c r="M977" s="387"/>
      <c r="N977" s="382"/>
      <c r="O977" s="384"/>
      <c r="P977" s="184"/>
    </row>
    <row r="978" spans="1:16" ht="13.2" hidden="1" x14ac:dyDescent="0.25">
      <c r="A978" s="381" t="str">
        <f t="shared" si="32"/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33"/>
        <v/>
      </c>
      <c r="K978" s="387"/>
      <c r="L978" s="388"/>
      <c r="M978" s="387"/>
      <c r="N978" s="382"/>
      <c r="O978" s="384"/>
      <c r="P978" s="184"/>
    </row>
    <row r="979" spans="1:16" ht="13.2" hidden="1" x14ac:dyDescent="0.25">
      <c r="A979" s="381" t="str">
        <f t="shared" si="32"/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33"/>
        <v/>
      </c>
      <c r="K979" s="387"/>
      <c r="L979" s="388"/>
      <c r="M979" s="387"/>
      <c r="N979" s="382"/>
      <c r="O979" s="384"/>
      <c r="P979" s="184"/>
    </row>
    <row r="980" spans="1:16" ht="13.2" hidden="1" x14ac:dyDescent="0.25">
      <c r="A980" s="381" t="str">
        <f t="shared" si="32"/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33"/>
        <v/>
      </c>
      <c r="K980" s="387"/>
      <c r="L980" s="388"/>
      <c r="M980" s="387"/>
      <c r="N980" s="382"/>
      <c r="O980" s="384"/>
      <c r="P980" s="184"/>
    </row>
    <row r="981" spans="1:16" ht="13.2" hidden="1" x14ac:dyDescent="0.25">
      <c r="A981" s="381" t="str">
        <f t="shared" si="32"/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33"/>
        <v/>
      </c>
      <c r="K981" s="387"/>
      <c r="L981" s="388"/>
      <c r="M981" s="387"/>
      <c r="N981" s="382"/>
      <c r="O981" s="384"/>
      <c r="P981" s="184"/>
    </row>
    <row r="982" spans="1:16" ht="13.2" hidden="1" x14ac:dyDescent="0.25">
      <c r="A982" s="381" t="str">
        <f t="shared" si="32"/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si="33"/>
        <v/>
      </c>
      <c r="K982" s="387"/>
      <c r="L982" s="388"/>
      <c r="M982" s="387"/>
      <c r="N982" s="382"/>
      <c r="O982" s="384"/>
      <c r="P982" s="184"/>
    </row>
    <row r="983" spans="1:16" ht="13.2" hidden="1" x14ac:dyDescent="0.25">
      <c r="A983" s="381" t="str">
        <f t="shared" si="32"/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33"/>
        <v/>
      </c>
      <c r="K983" s="387"/>
      <c r="L983" s="388"/>
      <c r="M983" s="387"/>
      <c r="N983" s="382"/>
      <c r="O983" s="384"/>
      <c r="P983" s="184"/>
    </row>
    <row r="984" spans="1:16" ht="13.2" hidden="1" x14ac:dyDescent="0.25">
      <c r="A984" s="381" t="str">
        <f t="shared" si="32"/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33"/>
        <v/>
      </c>
      <c r="K984" s="387"/>
      <c r="L984" s="388"/>
      <c r="M984" s="387"/>
      <c r="N984" s="382"/>
      <c r="O984" s="384"/>
      <c r="P984" s="184"/>
    </row>
    <row r="985" spans="1:16" ht="13.2" hidden="1" x14ac:dyDescent="0.25">
      <c r="A985" s="381" t="str">
        <f t="shared" si="32"/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33"/>
        <v/>
      </c>
      <c r="K985" s="387"/>
      <c r="L985" s="388"/>
      <c r="M985" s="387"/>
      <c r="N985" s="382"/>
      <c r="O985" s="384"/>
      <c r="P985" s="184"/>
    </row>
    <row r="986" spans="1:16" ht="13.2" hidden="1" x14ac:dyDescent="0.25">
      <c r="A986" s="381" t="str">
        <f t="shared" si="32"/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33"/>
        <v/>
      </c>
      <c r="K986" s="387"/>
      <c r="L986" s="388"/>
      <c r="M986" s="387"/>
      <c r="N986" s="382"/>
      <c r="O986" s="384"/>
      <c r="P986" s="184"/>
    </row>
    <row r="987" spans="1:16" ht="13.2" hidden="1" x14ac:dyDescent="0.25">
      <c r="A987" s="381" t="str">
        <f t="shared" si="32"/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33"/>
        <v/>
      </c>
      <c r="K987" s="387"/>
      <c r="L987" s="388"/>
      <c r="M987" s="387"/>
      <c r="N987" s="382"/>
      <c r="O987" s="384"/>
      <c r="P987" s="184"/>
    </row>
    <row r="988" spans="1:16" ht="13.2" hidden="1" x14ac:dyDescent="0.25">
      <c r="A988" s="381" t="str">
        <f t="shared" si="32"/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33"/>
        <v/>
      </c>
      <c r="K988" s="387"/>
      <c r="L988" s="388"/>
      <c r="M988" s="387"/>
      <c r="N988" s="382"/>
      <c r="O988" s="384"/>
      <c r="P988" s="184"/>
    </row>
    <row r="989" spans="1:16" ht="13.2" hidden="1" x14ac:dyDescent="0.25">
      <c r="A989" s="381" t="str">
        <f t="shared" si="32"/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33"/>
        <v/>
      </c>
      <c r="K989" s="387"/>
      <c r="L989" s="388"/>
      <c r="M989" s="387"/>
      <c r="N989" s="382"/>
      <c r="O989" s="384"/>
      <c r="P989" s="184"/>
    </row>
    <row r="990" spans="1:16" ht="13.2" hidden="1" x14ac:dyDescent="0.25">
      <c r="A990" s="381" t="str">
        <f t="shared" si="32"/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33"/>
        <v/>
      </c>
      <c r="K990" s="387"/>
      <c r="L990" s="388"/>
      <c r="M990" s="387"/>
      <c r="N990" s="382"/>
      <c r="O990" s="384"/>
      <c r="P990" s="184"/>
    </row>
    <row r="991" spans="1:16" ht="13.2" hidden="1" x14ac:dyDescent="0.25">
      <c r="A991" s="381" t="str">
        <f t="shared" si="32"/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33"/>
        <v/>
      </c>
      <c r="K991" s="387"/>
      <c r="L991" s="388"/>
      <c r="M991" s="387"/>
      <c r="N991" s="382"/>
      <c r="O991" s="384"/>
      <c r="P991" s="184"/>
    </row>
    <row r="992" spans="1:16" ht="13.2" hidden="1" x14ac:dyDescent="0.25">
      <c r="A992" s="381" t="str">
        <f t="shared" si="32"/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33"/>
        <v/>
      </c>
      <c r="K992" s="387"/>
      <c r="L992" s="388"/>
      <c r="M992" s="387"/>
      <c r="N992" s="382"/>
      <c r="O992" s="384"/>
      <c r="P992" s="184"/>
    </row>
    <row r="993" spans="1:16" ht="13.2" hidden="1" x14ac:dyDescent="0.25">
      <c r="A993" s="381" t="str">
        <f t="shared" si="32"/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33"/>
        <v/>
      </c>
      <c r="K993" s="387"/>
      <c r="L993" s="388"/>
      <c r="M993" s="387"/>
      <c r="N993" s="382"/>
      <c r="O993" s="384"/>
      <c r="P993" s="184"/>
    </row>
    <row r="994" spans="1:16" ht="13.2" hidden="1" x14ac:dyDescent="0.25">
      <c r="A994" s="381" t="str">
        <f t="shared" si="32"/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33"/>
        <v/>
      </c>
      <c r="K994" s="387"/>
      <c r="L994" s="388"/>
      <c r="M994" s="387"/>
      <c r="N994" s="382"/>
      <c r="O994" s="384"/>
      <c r="P994" s="184"/>
    </row>
    <row r="995" spans="1:16" ht="13.2" hidden="1" x14ac:dyDescent="0.25">
      <c r="A995" s="381" t="str">
        <f t="shared" si="32"/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33"/>
        <v/>
      </c>
      <c r="K995" s="387"/>
      <c r="L995" s="388"/>
      <c r="M995" s="387"/>
      <c r="N995" s="382"/>
      <c r="O995" s="384"/>
      <c r="P995" s="184"/>
    </row>
    <row r="996" spans="1:16" ht="13.2" hidden="1" x14ac:dyDescent="0.25">
      <c r="A996" s="381" t="str">
        <f t="shared" si="32"/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33"/>
        <v/>
      </c>
      <c r="K996" s="387"/>
      <c r="L996" s="388"/>
      <c r="M996" s="387"/>
      <c r="N996" s="382"/>
      <c r="O996" s="384"/>
      <c r="P996" s="184"/>
    </row>
    <row r="997" spans="1:16" ht="13.2" hidden="1" x14ac:dyDescent="0.25">
      <c r="A997" s="381" t="str">
        <f t="shared" si="32"/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33"/>
        <v/>
      </c>
      <c r="K997" s="387"/>
      <c r="L997" s="388"/>
      <c r="M997" s="387"/>
      <c r="N997" s="382"/>
      <c r="O997" s="384"/>
      <c r="P997" s="184"/>
    </row>
    <row r="998" spans="1:16" ht="13.2" hidden="1" x14ac:dyDescent="0.25">
      <c r="A998" s="381" t="str">
        <f t="shared" si="32"/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33"/>
        <v/>
      </c>
      <c r="K998" s="387"/>
      <c r="L998" s="388"/>
      <c r="M998" s="387"/>
      <c r="N998" s="382"/>
      <c r="O998" s="384"/>
      <c r="P998" s="184"/>
    </row>
    <row r="999" spans="1:16" ht="13.2" hidden="1" x14ac:dyDescent="0.25">
      <c r="A999" s="381" t="str">
        <f t="shared" si="32"/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33"/>
        <v/>
      </c>
      <c r="K999" s="387"/>
      <c r="L999" s="388"/>
      <c r="M999" s="387"/>
      <c r="N999" s="382"/>
      <c r="O999" s="384"/>
      <c r="P999" s="184"/>
    </row>
    <row r="1000" spans="1:16" ht="13.2" hidden="1" x14ac:dyDescent="0.25">
      <c r="A1000" s="381" t="str">
        <f t="shared" si="32"/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33"/>
        <v/>
      </c>
      <c r="K1000" s="387"/>
      <c r="L1000" s="388"/>
      <c r="M1000" s="387"/>
      <c r="N1000" s="382"/>
      <c r="O1000" s="384"/>
      <c r="P1000" s="184"/>
    </row>
    <row r="1001" spans="1:16" ht="13.2" hidden="1" x14ac:dyDescent="0.25">
      <c r="A1001" s="381" t="str">
        <f t="shared" si="32"/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33"/>
        <v/>
      </c>
      <c r="K1001" s="387"/>
      <c r="L1001" s="388"/>
      <c r="M1001" s="387"/>
      <c r="N1001" s="382"/>
      <c r="O1001" s="384"/>
      <c r="P1001" s="184"/>
    </row>
    <row r="1002" spans="1:16" ht="13.2" hidden="1" x14ac:dyDescent="0.25">
      <c r="A1002" s="381" t="str">
        <f t="shared" si="32"/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33"/>
        <v/>
      </c>
      <c r="K1002" s="387"/>
      <c r="L1002" s="388"/>
      <c r="M1002" s="387"/>
      <c r="N1002" s="382"/>
      <c r="O1002" s="384"/>
      <c r="P1002" s="184"/>
    </row>
    <row r="1003" spans="1:16" ht="13.2" hidden="1" x14ac:dyDescent="0.25">
      <c r="A1003" s="381" t="str">
        <f t="shared" si="32"/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33"/>
        <v/>
      </c>
      <c r="K1003" s="387"/>
      <c r="L1003" s="388"/>
      <c r="M1003" s="387"/>
      <c r="N1003" s="382"/>
      <c r="O1003" s="384"/>
      <c r="P1003" s="184"/>
    </row>
    <row r="1004" spans="1:16" ht="13.2" hidden="1" x14ac:dyDescent="0.25">
      <c r="A1004" s="381" t="str">
        <f t="shared" ref="A1004:A1067" si="34">IF(B1004="","",ROW()-ROW($A$3))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33"/>
        <v/>
      </c>
      <c r="K1004" s="387"/>
      <c r="L1004" s="388"/>
      <c r="M1004" s="387"/>
      <c r="N1004" s="382"/>
      <c r="O1004" s="384"/>
      <c r="P1004" s="184"/>
    </row>
    <row r="1005" spans="1:16" ht="13.2" hidden="1" x14ac:dyDescent="0.25">
      <c r="A1005" s="381" t="str">
        <f t="shared" si="34"/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33"/>
        <v/>
      </c>
      <c r="K1005" s="387"/>
      <c r="L1005" s="388"/>
      <c r="M1005" s="387"/>
      <c r="N1005" s="382"/>
      <c r="O1005" s="384"/>
      <c r="P1005" s="184"/>
    </row>
    <row r="1006" spans="1:16" ht="13.2" hidden="1" x14ac:dyDescent="0.25">
      <c r="A1006" s="381" t="str">
        <f t="shared" si="34"/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33"/>
        <v/>
      </c>
      <c r="K1006" s="387"/>
      <c r="L1006" s="388"/>
      <c r="M1006" s="387"/>
      <c r="N1006" s="382"/>
      <c r="O1006" s="384"/>
      <c r="P1006" s="184"/>
    </row>
    <row r="1007" spans="1:16" ht="13.2" hidden="1" x14ac:dyDescent="0.25">
      <c r="A1007" s="381" t="str">
        <f t="shared" si="34"/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33"/>
        <v/>
      </c>
      <c r="K1007" s="387"/>
      <c r="L1007" s="388"/>
      <c r="M1007" s="387"/>
      <c r="N1007" s="382"/>
      <c r="O1007" s="384"/>
      <c r="P1007" s="184"/>
    </row>
    <row r="1008" spans="1:16" ht="13.2" hidden="1" x14ac:dyDescent="0.25">
      <c r="A1008" s="381" t="str">
        <f t="shared" si="34"/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33"/>
        <v/>
      </c>
      <c r="K1008" s="387"/>
      <c r="L1008" s="388"/>
      <c r="M1008" s="387"/>
      <c r="N1008" s="382"/>
      <c r="O1008" s="384"/>
      <c r="P1008" s="184"/>
    </row>
    <row r="1009" spans="1:16" ht="13.2" hidden="1" x14ac:dyDescent="0.25">
      <c r="A1009" s="381" t="str">
        <f t="shared" si="34"/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33"/>
        <v/>
      </c>
      <c r="K1009" s="387"/>
      <c r="L1009" s="388"/>
      <c r="M1009" s="387"/>
      <c r="N1009" s="382"/>
      <c r="O1009" s="384"/>
      <c r="P1009" s="184"/>
    </row>
    <row r="1010" spans="1:16" ht="13.2" hidden="1" x14ac:dyDescent="0.25">
      <c r="A1010" s="381" t="str">
        <f t="shared" si="34"/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33"/>
        <v/>
      </c>
      <c r="K1010" s="387"/>
      <c r="L1010" s="388"/>
      <c r="M1010" s="387"/>
      <c r="N1010" s="382"/>
      <c r="O1010" s="384"/>
      <c r="P1010" s="184"/>
    </row>
    <row r="1011" spans="1:16" ht="13.2" hidden="1" x14ac:dyDescent="0.25">
      <c r="A1011" s="381" t="str">
        <f t="shared" si="34"/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33"/>
        <v/>
      </c>
      <c r="K1011" s="387"/>
      <c r="L1011" s="388"/>
      <c r="M1011" s="387"/>
      <c r="N1011" s="382"/>
      <c r="O1011" s="384"/>
      <c r="P1011" s="184"/>
    </row>
    <row r="1012" spans="1:16" ht="13.2" hidden="1" x14ac:dyDescent="0.25">
      <c r="A1012" s="381" t="str">
        <f t="shared" si="34"/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33"/>
        <v/>
      </c>
      <c r="K1012" s="387"/>
      <c r="L1012" s="388"/>
      <c r="M1012" s="387"/>
      <c r="N1012" s="382"/>
      <c r="O1012" s="384"/>
      <c r="P1012" s="184"/>
    </row>
    <row r="1013" spans="1:16" ht="13.2" hidden="1" x14ac:dyDescent="0.25">
      <c r="A1013" s="381" t="str">
        <f t="shared" si="34"/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33"/>
        <v/>
      </c>
      <c r="K1013" s="387"/>
      <c r="L1013" s="388"/>
      <c r="M1013" s="387"/>
      <c r="N1013" s="382"/>
      <c r="O1013" s="384"/>
      <c r="P1013" s="184"/>
    </row>
    <row r="1014" spans="1:16" ht="13.2" hidden="1" x14ac:dyDescent="0.25">
      <c r="A1014" s="381" t="str">
        <f t="shared" si="34"/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33"/>
        <v/>
      </c>
      <c r="K1014" s="387"/>
      <c r="L1014" s="388"/>
      <c r="M1014" s="387"/>
      <c r="N1014" s="382"/>
      <c r="O1014" s="384"/>
      <c r="P1014" s="184"/>
    </row>
    <row r="1015" spans="1:16" ht="13.2" hidden="1" x14ac:dyDescent="0.25">
      <c r="A1015" s="381" t="str">
        <f t="shared" si="34"/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33"/>
        <v/>
      </c>
      <c r="K1015" s="387"/>
      <c r="L1015" s="388"/>
      <c r="M1015" s="387"/>
      <c r="N1015" s="382"/>
      <c r="O1015" s="384"/>
      <c r="P1015" s="184"/>
    </row>
    <row r="1016" spans="1:16" ht="13.2" hidden="1" x14ac:dyDescent="0.25">
      <c r="A1016" s="381" t="str">
        <f t="shared" si="34"/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33"/>
        <v/>
      </c>
      <c r="K1016" s="387"/>
      <c r="L1016" s="388"/>
      <c r="M1016" s="387"/>
      <c r="N1016" s="382"/>
      <c r="O1016" s="384"/>
      <c r="P1016" s="184"/>
    </row>
    <row r="1017" spans="1:16" ht="13.2" hidden="1" x14ac:dyDescent="0.25">
      <c r="A1017" s="381" t="str">
        <f t="shared" si="34"/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33"/>
        <v/>
      </c>
      <c r="K1017" s="387"/>
      <c r="L1017" s="388"/>
      <c r="M1017" s="387"/>
      <c r="N1017" s="382"/>
      <c r="O1017" s="384"/>
      <c r="P1017" s="184"/>
    </row>
    <row r="1018" spans="1:16" ht="13.2" hidden="1" x14ac:dyDescent="0.25">
      <c r="A1018" s="381" t="str">
        <f t="shared" si="34"/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33"/>
        <v/>
      </c>
      <c r="K1018" s="387"/>
      <c r="L1018" s="388"/>
      <c r="M1018" s="387"/>
      <c r="N1018" s="382"/>
      <c r="O1018" s="384"/>
      <c r="P1018" s="184"/>
    </row>
    <row r="1019" spans="1:16" ht="13.2" hidden="1" x14ac:dyDescent="0.25">
      <c r="A1019" s="381" t="str">
        <f t="shared" si="34"/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33"/>
        <v/>
      </c>
      <c r="K1019" s="387"/>
      <c r="L1019" s="388"/>
      <c r="M1019" s="387"/>
      <c r="N1019" s="382"/>
      <c r="O1019" s="384"/>
      <c r="P1019" s="184"/>
    </row>
    <row r="1020" spans="1:16" ht="13.2" hidden="1" x14ac:dyDescent="0.25">
      <c r="A1020" s="381" t="str">
        <f t="shared" si="34"/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33"/>
        <v/>
      </c>
      <c r="K1020" s="387"/>
      <c r="L1020" s="388"/>
      <c r="M1020" s="387"/>
      <c r="N1020" s="382"/>
      <c r="O1020" s="384"/>
      <c r="P1020" s="184"/>
    </row>
    <row r="1021" spans="1:16" ht="13.2" hidden="1" x14ac:dyDescent="0.25">
      <c r="A1021" s="381" t="str">
        <f t="shared" si="34"/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33"/>
        <v/>
      </c>
      <c r="K1021" s="387"/>
      <c r="L1021" s="388"/>
      <c r="M1021" s="387"/>
      <c r="N1021" s="382"/>
      <c r="O1021" s="384"/>
      <c r="P1021" s="184"/>
    </row>
    <row r="1022" spans="1:16" ht="13.2" hidden="1" x14ac:dyDescent="0.25">
      <c r="A1022" s="381" t="str">
        <f t="shared" si="34"/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33"/>
        <v/>
      </c>
      <c r="K1022" s="387"/>
      <c r="L1022" s="388"/>
      <c r="M1022" s="387"/>
      <c r="N1022" s="382"/>
      <c r="O1022" s="384"/>
      <c r="P1022" s="184"/>
    </row>
    <row r="1023" spans="1:16" ht="13.2" hidden="1" x14ac:dyDescent="0.25">
      <c r="A1023" s="381" t="str">
        <f t="shared" si="34"/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33"/>
        <v/>
      </c>
      <c r="K1023" s="387"/>
      <c r="L1023" s="388"/>
      <c r="M1023" s="387"/>
      <c r="N1023" s="382"/>
      <c r="O1023" s="384"/>
      <c r="P1023" s="184"/>
    </row>
    <row r="1024" spans="1:16" ht="13.2" hidden="1" x14ac:dyDescent="0.25">
      <c r="A1024" s="381" t="str">
        <f t="shared" si="34"/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33"/>
        <v/>
      </c>
      <c r="K1024" s="387"/>
      <c r="L1024" s="388"/>
      <c r="M1024" s="387"/>
      <c r="N1024" s="382"/>
      <c r="O1024" s="384"/>
      <c r="P1024" s="184"/>
    </row>
    <row r="1025" spans="1:16" ht="13.2" hidden="1" x14ac:dyDescent="0.25">
      <c r="A1025" s="381" t="str">
        <f t="shared" si="34"/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si="33"/>
        <v/>
      </c>
      <c r="K1025" s="387"/>
      <c r="L1025" s="388"/>
      <c r="M1025" s="387"/>
      <c r="N1025" s="382"/>
      <c r="O1025" s="384"/>
      <c r="P1025" s="184"/>
    </row>
    <row r="1026" spans="1:16" ht="13.2" hidden="1" x14ac:dyDescent="0.25">
      <c r="A1026" s="381" t="str">
        <f t="shared" si="34"/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33"/>
        <v/>
      </c>
      <c r="K1026" s="387"/>
      <c r="L1026" s="388"/>
      <c r="M1026" s="387"/>
      <c r="N1026" s="382"/>
      <c r="O1026" s="384"/>
      <c r="P1026" s="184"/>
    </row>
    <row r="1027" spans="1:16" ht="13.2" hidden="1" x14ac:dyDescent="0.25">
      <c r="A1027" s="381" t="str">
        <f t="shared" si="34"/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33"/>
        <v/>
      </c>
      <c r="K1027" s="387"/>
      <c r="L1027" s="388"/>
      <c r="M1027" s="387"/>
      <c r="N1027" s="382"/>
      <c r="O1027" s="384"/>
      <c r="P1027" s="184"/>
    </row>
    <row r="1028" spans="1:16" ht="13.2" hidden="1" x14ac:dyDescent="0.25">
      <c r="A1028" s="381" t="str">
        <f t="shared" si="34"/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ref="J1028:J1091" si="35">IF(O1028="","",IF(LEN(O1028)&gt;14,O1028,"CPF Protegido - LGPD"))</f>
        <v/>
      </c>
      <c r="K1028" s="387"/>
      <c r="L1028" s="388"/>
      <c r="M1028" s="387"/>
      <c r="N1028" s="382"/>
      <c r="O1028" s="384"/>
      <c r="P1028" s="184"/>
    </row>
    <row r="1029" spans="1:16" ht="13.2" hidden="1" x14ac:dyDescent="0.25">
      <c r="A1029" s="381" t="str">
        <f t="shared" si="34"/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35"/>
        <v/>
      </c>
      <c r="K1029" s="387"/>
      <c r="L1029" s="388"/>
      <c r="M1029" s="387"/>
      <c r="N1029" s="382"/>
      <c r="O1029" s="384"/>
      <c r="P1029" s="184"/>
    </row>
    <row r="1030" spans="1:16" ht="13.2" hidden="1" x14ac:dyDescent="0.25">
      <c r="A1030" s="381" t="str">
        <f t="shared" si="34"/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35"/>
        <v/>
      </c>
      <c r="K1030" s="387"/>
      <c r="L1030" s="388"/>
      <c r="M1030" s="387"/>
      <c r="N1030" s="382"/>
      <c r="O1030" s="384"/>
      <c r="P1030" s="184"/>
    </row>
    <row r="1031" spans="1:16" ht="13.2" hidden="1" x14ac:dyDescent="0.25">
      <c r="A1031" s="381" t="str">
        <f t="shared" si="34"/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35"/>
        <v/>
      </c>
      <c r="K1031" s="387"/>
      <c r="L1031" s="388"/>
      <c r="M1031" s="387"/>
      <c r="N1031" s="382"/>
      <c r="O1031" s="384"/>
      <c r="P1031" s="184"/>
    </row>
    <row r="1032" spans="1:16" ht="13.2" hidden="1" x14ac:dyDescent="0.25">
      <c r="A1032" s="381" t="str">
        <f t="shared" si="34"/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35"/>
        <v/>
      </c>
      <c r="K1032" s="387"/>
      <c r="L1032" s="388"/>
      <c r="M1032" s="387"/>
      <c r="N1032" s="382"/>
      <c r="O1032" s="384"/>
      <c r="P1032" s="184"/>
    </row>
    <row r="1033" spans="1:16" ht="13.2" hidden="1" x14ac:dyDescent="0.25">
      <c r="A1033" s="381" t="str">
        <f t="shared" si="34"/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si="35"/>
        <v/>
      </c>
      <c r="K1033" s="387"/>
      <c r="L1033" s="388"/>
      <c r="M1033" s="387"/>
      <c r="N1033" s="382"/>
      <c r="O1033" s="384"/>
      <c r="P1033" s="184"/>
    </row>
    <row r="1034" spans="1:16" ht="13.2" hidden="1" x14ac:dyDescent="0.25">
      <c r="A1034" s="381" t="str">
        <f t="shared" si="34"/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35"/>
        <v/>
      </c>
      <c r="K1034" s="387"/>
      <c r="L1034" s="388"/>
      <c r="M1034" s="387"/>
      <c r="N1034" s="382"/>
      <c r="O1034" s="384"/>
      <c r="P1034" s="184"/>
    </row>
    <row r="1035" spans="1:16" ht="13.2" hidden="1" x14ac:dyDescent="0.25">
      <c r="A1035" s="381" t="str">
        <f t="shared" si="34"/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35"/>
        <v/>
      </c>
      <c r="K1035" s="387"/>
      <c r="L1035" s="388"/>
      <c r="M1035" s="387"/>
      <c r="N1035" s="382"/>
      <c r="O1035" s="384"/>
      <c r="P1035" s="184"/>
    </row>
    <row r="1036" spans="1:16" ht="13.2" hidden="1" x14ac:dyDescent="0.25">
      <c r="A1036" s="381" t="str">
        <f t="shared" si="34"/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35"/>
        <v/>
      </c>
      <c r="K1036" s="387"/>
      <c r="L1036" s="388"/>
      <c r="M1036" s="387"/>
      <c r="N1036" s="382"/>
      <c r="O1036" s="384"/>
      <c r="P1036" s="184"/>
    </row>
    <row r="1037" spans="1:16" ht="13.2" hidden="1" x14ac:dyDescent="0.25">
      <c r="A1037" s="381" t="str">
        <f t="shared" si="34"/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35"/>
        <v/>
      </c>
      <c r="K1037" s="387"/>
      <c r="L1037" s="388"/>
      <c r="M1037" s="387"/>
      <c r="N1037" s="382"/>
      <c r="O1037" s="384"/>
      <c r="P1037" s="184"/>
    </row>
    <row r="1038" spans="1:16" ht="13.2" hidden="1" x14ac:dyDescent="0.25">
      <c r="A1038" s="381" t="str">
        <f t="shared" si="34"/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35"/>
        <v/>
      </c>
      <c r="K1038" s="387"/>
      <c r="L1038" s="388"/>
      <c r="M1038" s="387"/>
      <c r="N1038" s="382"/>
      <c r="O1038" s="384"/>
      <c r="P1038" s="184"/>
    </row>
    <row r="1039" spans="1:16" ht="13.2" hidden="1" x14ac:dyDescent="0.25">
      <c r="A1039" s="381" t="str">
        <f t="shared" si="34"/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35"/>
        <v/>
      </c>
      <c r="K1039" s="387"/>
      <c r="L1039" s="388"/>
      <c r="M1039" s="387"/>
      <c r="N1039" s="382"/>
      <c r="O1039" s="384"/>
      <c r="P1039" s="184"/>
    </row>
    <row r="1040" spans="1:16" ht="13.2" hidden="1" x14ac:dyDescent="0.25">
      <c r="A1040" s="381" t="str">
        <f t="shared" si="34"/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35"/>
        <v/>
      </c>
      <c r="K1040" s="387"/>
      <c r="L1040" s="388"/>
      <c r="M1040" s="387"/>
      <c r="N1040" s="382"/>
      <c r="O1040" s="384"/>
      <c r="P1040" s="184"/>
    </row>
    <row r="1041" spans="1:16" ht="13.2" hidden="1" x14ac:dyDescent="0.25">
      <c r="A1041" s="381" t="str">
        <f t="shared" si="34"/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35"/>
        <v/>
      </c>
      <c r="K1041" s="387"/>
      <c r="L1041" s="388"/>
      <c r="M1041" s="387"/>
      <c r="N1041" s="382"/>
      <c r="O1041" s="384"/>
      <c r="P1041" s="184"/>
    </row>
    <row r="1042" spans="1:16" ht="13.2" hidden="1" x14ac:dyDescent="0.25">
      <c r="A1042" s="381" t="str">
        <f t="shared" si="34"/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35"/>
        <v/>
      </c>
      <c r="K1042" s="387"/>
      <c r="L1042" s="388"/>
      <c r="M1042" s="387"/>
      <c r="N1042" s="382"/>
      <c r="O1042" s="384"/>
      <c r="P1042" s="184"/>
    </row>
    <row r="1043" spans="1:16" ht="13.2" hidden="1" x14ac:dyDescent="0.25">
      <c r="A1043" s="381" t="str">
        <f t="shared" si="34"/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35"/>
        <v/>
      </c>
      <c r="K1043" s="387"/>
      <c r="L1043" s="388"/>
      <c r="M1043" s="387"/>
      <c r="N1043" s="382"/>
      <c r="O1043" s="384"/>
      <c r="P1043" s="184"/>
    </row>
    <row r="1044" spans="1:16" ht="13.2" hidden="1" x14ac:dyDescent="0.25">
      <c r="A1044" s="381" t="str">
        <f t="shared" si="34"/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35"/>
        <v/>
      </c>
      <c r="K1044" s="387"/>
      <c r="L1044" s="388"/>
      <c r="M1044" s="387"/>
      <c r="N1044" s="382"/>
      <c r="O1044" s="384"/>
      <c r="P1044" s="184"/>
    </row>
    <row r="1045" spans="1:16" ht="13.2" hidden="1" x14ac:dyDescent="0.25">
      <c r="A1045" s="381" t="str">
        <f t="shared" si="34"/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35"/>
        <v/>
      </c>
      <c r="K1045" s="387"/>
      <c r="L1045" s="388"/>
      <c r="M1045" s="387"/>
      <c r="N1045" s="382"/>
      <c r="O1045" s="384"/>
      <c r="P1045" s="184"/>
    </row>
    <row r="1046" spans="1:16" ht="13.2" hidden="1" x14ac:dyDescent="0.25">
      <c r="A1046" s="381" t="str">
        <f t="shared" si="34"/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si="35"/>
        <v/>
      </c>
      <c r="K1046" s="387"/>
      <c r="L1046" s="388"/>
      <c r="M1046" s="387"/>
      <c r="N1046" s="382"/>
      <c r="O1046" s="384"/>
      <c r="P1046" s="184"/>
    </row>
    <row r="1047" spans="1:16" ht="13.2" hidden="1" x14ac:dyDescent="0.25">
      <c r="A1047" s="381" t="str">
        <f t="shared" si="34"/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35"/>
        <v/>
      </c>
      <c r="K1047" s="387"/>
      <c r="L1047" s="388"/>
      <c r="M1047" s="387"/>
      <c r="N1047" s="382"/>
      <c r="O1047" s="384"/>
      <c r="P1047" s="184"/>
    </row>
    <row r="1048" spans="1:16" ht="13.2" hidden="1" x14ac:dyDescent="0.25">
      <c r="A1048" s="381" t="str">
        <f t="shared" si="34"/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35"/>
        <v/>
      </c>
      <c r="K1048" s="387"/>
      <c r="L1048" s="388"/>
      <c r="M1048" s="387"/>
      <c r="N1048" s="382"/>
      <c r="O1048" s="384"/>
      <c r="P1048" s="184"/>
    </row>
    <row r="1049" spans="1:16" ht="13.2" hidden="1" x14ac:dyDescent="0.25">
      <c r="A1049" s="381" t="str">
        <f t="shared" si="34"/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35"/>
        <v/>
      </c>
      <c r="K1049" s="387"/>
      <c r="L1049" s="388"/>
      <c r="M1049" s="387"/>
      <c r="N1049" s="382"/>
      <c r="O1049" s="384"/>
      <c r="P1049" s="184"/>
    </row>
    <row r="1050" spans="1:16" ht="13.2" hidden="1" x14ac:dyDescent="0.25">
      <c r="A1050" s="381" t="str">
        <f t="shared" si="34"/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35"/>
        <v/>
      </c>
      <c r="K1050" s="387"/>
      <c r="L1050" s="388"/>
      <c r="M1050" s="387"/>
      <c r="N1050" s="382"/>
      <c r="O1050" s="384"/>
      <c r="P1050" s="184"/>
    </row>
    <row r="1051" spans="1:16" ht="13.2" hidden="1" x14ac:dyDescent="0.25">
      <c r="A1051" s="381" t="str">
        <f t="shared" si="34"/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35"/>
        <v/>
      </c>
      <c r="K1051" s="387"/>
      <c r="L1051" s="388"/>
      <c r="M1051" s="387"/>
      <c r="N1051" s="382"/>
      <c r="O1051" s="384"/>
      <c r="P1051" s="184"/>
    </row>
    <row r="1052" spans="1:16" ht="13.2" hidden="1" x14ac:dyDescent="0.25">
      <c r="A1052" s="381" t="str">
        <f t="shared" si="34"/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35"/>
        <v/>
      </c>
      <c r="K1052" s="387"/>
      <c r="L1052" s="388"/>
      <c r="M1052" s="387"/>
      <c r="N1052" s="382"/>
      <c r="O1052" s="384"/>
      <c r="P1052" s="184"/>
    </row>
    <row r="1053" spans="1:16" ht="13.2" hidden="1" x14ac:dyDescent="0.25">
      <c r="A1053" s="381" t="str">
        <f t="shared" si="34"/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35"/>
        <v/>
      </c>
      <c r="K1053" s="387"/>
      <c r="L1053" s="388"/>
      <c r="M1053" s="387"/>
      <c r="N1053" s="382"/>
      <c r="O1053" s="384"/>
      <c r="P1053" s="184"/>
    </row>
    <row r="1054" spans="1:16" ht="13.2" hidden="1" x14ac:dyDescent="0.25">
      <c r="A1054" s="381" t="str">
        <f t="shared" si="34"/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35"/>
        <v/>
      </c>
      <c r="K1054" s="387"/>
      <c r="L1054" s="388"/>
      <c r="M1054" s="387"/>
      <c r="N1054" s="382"/>
      <c r="O1054" s="384"/>
      <c r="P1054" s="184"/>
    </row>
    <row r="1055" spans="1:16" ht="13.2" hidden="1" x14ac:dyDescent="0.25">
      <c r="A1055" s="381" t="str">
        <f t="shared" si="34"/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35"/>
        <v/>
      </c>
      <c r="K1055" s="387"/>
      <c r="L1055" s="388"/>
      <c r="M1055" s="387"/>
      <c r="N1055" s="382"/>
      <c r="O1055" s="384"/>
      <c r="P1055" s="184"/>
    </row>
    <row r="1056" spans="1:16" ht="13.2" hidden="1" x14ac:dyDescent="0.25">
      <c r="A1056" s="381" t="str">
        <f t="shared" si="34"/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35"/>
        <v/>
      </c>
      <c r="K1056" s="387"/>
      <c r="L1056" s="388"/>
      <c r="M1056" s="387"/>
      <c r="N1056" s="382"/>
      <c r="O1056" s="384"/>
      <c r="P1056" s="184"/>
    </row>
    <row r="1057" spans="1:16" ht="13.2" hidden="1" x14ac:dyDescent="0.25">
      <c r="A1057" s="381" t="str">
        <f t="shared" si="34"/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35"/>
        <v/>
      </c>
      <c r="K1057" s="387"/>
      <c r="L1057" s="388"/>
      <c r="M1057" s="387"/>
      <c r="N1057" s="382"/>
      <c r="O1057" s="384"/>
      <c r="P1057" s="184"/>
    </row>
    <row r="1058" spans="1:16" ht="13.2" hidden="1" x14ac:dyDescent="0.25">
      <c r="A1058" s="381" t="str">
        <f t="shared" si="34"/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35"/>
        <v/>
      </c>
      <c r="K1058" s="387"/>
      <c r="L1058" s="388"/>
      <c r="M1058" s="387"/>
      <c r="N1058" s="382"/>
      <c r="O1058" s="384"/>
      <c r="P1058" s="184"/>
    </row>
    <row r="1059" spans="1:16" ht="13.2" hidden="1" x14ac:dyDescent="0.25">
      <c r="A1059" s="381" t="str">
        <f t="shared" si="34"/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35"/>
        <v/>
      </c>
      <c r="K1059" s="387"/>
      <c r="L1059" s="388"/>
      <c r="M1059" s="387"/>
      <c r="N1059" s="382"/>
      <c r="O1059" s="384"/>
      <c r="P1059" s="184"/>
    </row>
    <row r="1060" spans="1:16" ht="13.2" hidden="1" x14ac:dyDescent="0.25">
      <c r="A1060" s="381" t="str">
        <f t="shared" si="34"/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35"/>
        <v/>
      </c>
      <c r="K1060" s="387"/>
      <c r="L1060" s="388"/>
      <c r="M1060" s="387"/>
      <c r="N1060" s="382"/>
      <c r="O1060" s="384"/>
      <c r="P1060" s="184"/>
    </row>
    <row r="1061" spans="1:16" ht="13.2" hidden="1" x14ac:dyDescent="0.25">
      <c r="A1061" s="381" t="str">
        <f t="shared" si="34"/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35"/>
        <v/>
      </c>
      <c r="K1061" s="387"/>
      <c r="L1061" s="388"/>
      <c r="M1061" s="387"/>
      <c r="N1061" s="382"/>
      <c r="O1061" s="384"/>
      <c r="P1061" s="184"/>
    </row>
    <row r="1062" spans="1:16" ht="13.2" hidden="1" x14ac:dyDescent="0.25">
      <c r="A1062" s="381" t="str">
        <f t="shared" si="34"/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35"/>
        <v/>
      </c>
      <c r="K1062" s="387"/>
      <c r="L1062" s="388"/>
      <c r="M1062" s="387"/>
      <c r="N1062" s="382"/>
      <c r="O1062" s="384"/>
      <c r="P1062" s="184"/>
    </row>
    <row r="1063" spans="1:16" ht="13.2" hidden="1" x14ac:dyDescent="0.25">
      <c r="A1063" s="381" t="str">
        <f t="shared" si="34"/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35"/>
        <v/>
      </c>
      <c r="K1063" s="387"/>
      <c r="L1063" s="388"/>
      <c r="M1063" s="387"/>
      <c r="N1063" s="382"/>
      <c r="O1063" s="384"/>
      <c r="P1063" s="184"/>
    </row>
    <row r="1064" spans="1:16" ht="13.2" hidden="1" x14ac:dyDescent="0.25">
      <c r="A1064" s="381" t="str">
        <f t="shared" si="34"/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35"/>
        <v/>
      </c>
      <c r="K1064" s="387"/>
      <c r="L1064" s="388"/>
      <c r="M1064" s="387"/>
      <c r="N1064" s="382"/>
      <c r="O1064" s="384"/>
      <c r="P1064" s="184"/>
    </row>
    <row r="1065" spans="1:16" ht="13.2" hidden="1" x14ac:dyDescent="0.25">
      <c r="A1065" s="381" t="str">
        <f t="shared" si="34"/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35"/>
        <v/>
      </c>
      <c r="K1065" s="387"/>
      <c r="L1065" s="388"/>
      <c r="M1065" s="387"/>
      <c r="N1065" s="382"/>
      <c r="O1065" s="384"/>
      <c r="P1065" s="184"/>
    </row>
    <row r="1066" spans="1:16" ht="13.2" hidden="1" x14ac:dyDescent="0.25">
      <c r="A1066" s="381" t="str">
        <f t="shared" si="34"/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35"/>
        <v/>
      </c>
      <c r="K1066" s="387"/>
      <c r="L1066" s="388"/>
      <c r="M1066" s="387"/>
      <c r="N1066" s="382"/>
      <c r="O1066" s="384"/>
      <c r="P1066" s="184"/>
    </row>
    <row r="1067" spans="1:16" ht="13.2" hidden="1" x14ac:dyDescent="0.25">
      <c r="A1067" s="381" t="str">
        <f t="shared" si="34"/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35"/>
        <v/>
      </c>
      <c r="K1067" s="387"/>
      <c r="L1067" s="388"/>
      <c r="M1067" s="387"/>
      <c r="N1067" s="382"/>
      <c r="O1067" s="384"/>
      <c r="P1067" s="184"/>
    </row>
    <row r="1068" spans="1:16" ht="13.2" hidden="1" x14ac:dyDescent="0.25">
      <c r="A1068" s="381" t="str">
        <f t="shared" ref="A1068:A1130" si="36">IF(B1068="","",ROW()-ROW($A$3))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35"/>
        <v/>
      </c>
      <c r="K1068" s="387"/>
      <c r="L1068" s="388"/>
      <c r="M1068" s="387"/>
      <c r="N1068" s="382"/>
      <c r="O1068" s="384"/>
      <c r="P1068" s="184"/>
    </row>
    <row r="1069" spans="1:16" ht="13.2" hidden="1" x14ac:dyDescent="0.25">
      <c r="A1069" s="381" t="str">
        <f t="shared" si="36"/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35"/>
        <v/>
      </c>
      <c r="K1069" s="387"/>
      <c r="L1069" s="388"/>
      <c r="M1069" s="387"/>
      <c r="N1069" s="382"/>
      <c r="O1069" s="384"/>
      <c r="P1069" s="184"/>
    </row>
    <row r="1070" spans="1:16" ht="13.2" hidden="1" x14ac:dyDescent="0.25">
      <c r="A1070" s="381" t="str">
        <f t="shared" si="36"/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35"/>
        <v/>
      </c>
      <c r="K1070" s="387"/>
      <c r="L1070" s="388"/>
      <c r="M1070" s="387"/>
      <c r="N1070" s="382"/>
      <c r="O1070" s="384"/>
      <c r="P1070" s="184"/>
    </row>
    <row r="1071" spans="1:16" ht="13.2" hidden="1" x14ac:dyDescent="0.25">
      <c r="A1071" s="381" t="str">
        <f t="shared" si="36"/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35"/>
        <v/>
      </c>
      <c r="K1071" s="387"/>
      <c r="L1071" s="388"/>
      <c r="M1071" s="387"/>
      <c r="N1071" s="382"/>
      <c r="O1071" s="384"/>
      <c r="P1071" s="184"/>
    </row>
    <row r="1072" spans="1:16" ht="13.2" hidden="1" x14ac:dyDescent="0.25">
      <c r="A1072" s="381" t="str">
        <f t="shared" si="36"/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35"/>
        <v/>
      </c>
      <c r="K1072" s="387"/>
      <c r="L1072" s="388"/>
      <c r="M1072" s="387"/>
      <c r="N1072" s="382"/>
      <c r="O1072" s="384"/>
      <c r="P1072" s="184"/>
    </row>
    <row r="1073" spans="1:16" ht="13.2" hidden="1" x14ac:dyDescent="0.25">
      <c r="A1073" s="381" t="str">
        <f t="shared" si="36"/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35"/>
        <v/>
      </c>
      <c r="K1073" s="387"/>
      <c r="L1073" s="388"/>
      <c r="M1073" s="387"/>
      <c r="N1073" s="382"/>
      <c r="O1073" s="384"/>
      <c r="P1073" s="184"/>
    </row>
    <row r="1074" spans="1:16" ht="13.2" hidden="1" x14ac:dyDescent="0.25">
      <c r="A1074" s="381" t="str">
        <f t="shared" si="36"/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35"/>
        <v/>
      </c>
      <c r="K1074" s="387"/>
      <c r="L1074" s="388"/>
      <c r="M1074" s="387"/>
      <c r="N1074" s="382"/>
      <c r="O1074" s="384"/>
      <c r="P1074" s="184"/>
    </row>
    <row r="1075" spans="1:16" ht="13.2" hidden="1" x14ac:dyDescent="0.25">
      <c r="A1075" s="381" t="str">
        <f t="shared" si="36"/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35"/>
        <v/>
      </c>
      <c r="K1075" s="387"/>
      <c r="L1075" s="388"/>
      <c r="M1075" s="387"/>
      <c r="N1075" s="382"/>
      <c r="O1075" s="384"/>
      <c r="P1075" s="184"/>
    </row>
    <row r="1076" spans="1:16" ht="13.2" hidden="1" x14ac:dyDescent="0.25">
      <c r="A1076" s="381" t="str">
        <f t="shared" si="36"/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35"/>
        <v/>
      </c>
      <c r="K1076" s="387"/>
      <c r="L1076" s="388"/>
      <c r="M1076" s="387"/>
      <c r="N1076" s="382"/>
      <c r="O1076" s="384"/>
      <c r="P1076" s="184"/>
    </row>
    <row r="1077" spans="1:16" ht="13.2" hidden="1" x14ac:dyDescent="0.25">
      <c r="A1077" s="381" t="str">
        <f t="shared" si="36"/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35"/>
        <v/>
      </c>
      <c r="K1077" s="387"/>
      <c r="L1077" s="388"/>
      <c r="M1077" s="387"/>
      <c r="N1077" s="382"/>
      <c r="O1077" s="384"/>
      <c r="P1077" s="184"/>
    </row>
    <row r="1078" spans="1:16" ht="13.2" hidden="1" x14ac:dyDescent="0.25">
      <c r="A1078" s="381" t="str">
        <f t="shared" si="36"/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35"/>
        <v/>
      </c>
      <c r="K1078" s="387"/>
      <c r="L1078" s="388"/>
      <c r="M1078" s="387"/>
      <c r="N1078" s="382"/>
      <c r="O1078" s="384"/>
      <c r="P1078" s="184"/>
    </row>
    <row r="1079" spans="1:16" ht="13.2" hidden="1" x14ac:dyDescent="0.25">
      <c r="A1079" s="381" t="str">
        <f t="shared" si="36"/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35"/>
        <v/>
      </c>
      <c r="K1079" s="387"/>
      <c r="L1079" s="388"/>
      <c r="M1079" s="387"/>
      <c r="N1079" s="382"/>
      <c r="O1079" s="384"/>
      <c r="P1079" s="184"/>
    </row>
    <row r="1080" spans="1:16" ht="13.2" hidden="1" x14ac:dyDescent="0.25">
      <c r="A1080" s="381" t="str">
        <f t="shared" si="36"/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35"/>
        <v/>
      </c>
      <c r="K1080" s="387"/>
      <c r="L1080" s="388"/>
      <c r="M1080" s="387"/>
      <c r="N1080" s="382"/>
      <c r="O1080" s="384"/>
      <c r="P1080" s="184"/>
    </row>
    <row r="1081" spans="1:16" ht="13.2" hidden="1" x14ac:dyDescent="0.25">
      <c r="A1081" s="381" t="str">
        <f t="shared" si="36"/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35"/>
        <v/>
      </c>
      <c r="K1081" s="387"/>
      <c r="L1081" s="388"/>
      <c r="M1081" s="387"/>
      <c r="N1081" s="382"/>
      <c r="O1081" s="384"/>
      <c r="P1081" s="184"/>
    </row>
    <row r="1082" spans="1:16" ht="13.2" hidden="1" x14ac:dyDescent="0.25">
      <c r="A1082" s="381" t="str">
        <f t="shared" si="36"/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35"/>
        <v/>
      </c>
      <c r="K1082" s="387"/>
      <c r="L1082" s="388"/>
      <c r="M1082" s="387"/>
      <c r="N1082" s="382"/>
      <c r="O1082" s="384"/>
      <c r="P1082" s="184"/>
    </row>
    <row r="1083" spans="1:16" ht="13.2" hidden="1" x14ac:dyDescent="0.25">
      <c r="A1083" s="381" t="str">
        <f t="shared" si="36"/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35"/>
        <v/>
      </c>
      <c r="K1083" s="387"/>
      <c r="L1083" s="388"/>
      <c r="M1083" s="387"/>
      <c r="N1083" s="382"/>
      <c r="O1083" s="384"/>
      <c r="P1083" s="184"/>
    </row>
    <row r="1084" spans="1:16" ht="13.2" hidden="1" x14ac:dyDescent="0.25">
      <c r="A1084" s="381" t="str">
        <f t="shared" si="36"/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35"/>
        <v/>
      </c>
      <c r="K1084" s="387"/>
      <c r="L1084" s="388"/>
      <c r="M1084" s="387"/>
      <c r="N1084" s="382"/>
      <c r="O1084" s="384"/>
      <c r="P1084" s="184"/>
    </row>
    <row r="1085" spans="1:16" ht="13.2" hidden="1" x14ac:dyDescent="0.25">
      <c r="A1085" s="381" t="str">
        <f t="shared" si="36"/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35"/>
        <v/>
      </c>
      <c r="K1085" s="387"/>
      <c r="L1085" s="388"/>
      <c r="M1085" s="387"/>
      <c r="N1085" s="382"/>
      <c r="O1085" s="384"/>
      <c r="P1085" s="184"/>
    </row>
    <row r="1086" spans="1:16" ht="13.2" hidden="1" x14ac:dyDescent="0.25">
      <c r="A1086" s="381" t="str">
        <f t="shared" si="36"/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35"/>
        <v/>
      </c>
      <c r="K1086" s="387"/>
      <c r="L1086" s="388"/>
      <c r="M1086" s="387"/>
      <c r="N1086" s="382"/>
      <c r="O1086" s="384"/>
      <c r="P1086" s="184"/>
    </row>
    <row r="1087" spans="1:16" ht="13.2" hidden="1" x14ac:dyDescent="0.25">
      <c r="A1087" s="381" t="str">
        <f t="shared" si="36"/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35"/>
        <v/>
      </c>
      <c r="K1087" s="387"/>
      <c r="L1087" s="388"/>
      <c r="M1087" s="387"/>
      <c r="N1087" s="382"/>
      <c r="O1087" s="384"/>
      <c r="P1087" s="184"/>
    </row>
    <row r="1088" spans="1:16" ht="13.2" hidden="1" x14ac:dyDescent="0.25">
      <c r="A1088" s="381" t="str">
        <f t="shared" si="36"/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35"/>
        <v/>
      </c>
      <c r="K1088" s="387"/>
      <c r="L1088" s="388"/>
      <c r="M1088" s="387"/>
      <c r="N1088" s="382"/>
      <c r="O1088" s="384"/>
      <c r="P1088" s="184"/>
    </row>
    <row r="1089" spans="1:16" ht="13.2" hidden="1" x14ac:dyDescent="0.25">
      <c r="A1089" s="381" t="str">
        <f t="shared" si="36"/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si="35"/>
        <v/>
      </c>
      <c r="K1089" s="387"/>
      <c r="L1089" s="388"/>
      <c r="M1089" s="387"/>
      <c r="N1089" s="382"/>
      <c r="O1089" s="384"/>
      <c r="P1089" s="184"/>
    </row>
    <row r="1090" spans="1:16" ht="13.2" hidden="1" x14ac:dyDescent="0.25">
      <c r="A1090" s="381" t="str">
        <f t="shared" si="36"/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35"/>
        <v/>
      </c>
      <c r="K1090" s="387"/>
      <c r="L1090" s="388"/>
      <c r="M1090" s="387"/>
      <c r="N1090" s="382"/>
      <c r="O1090" s="384"/>
      <c r="P1090" s="184"/>
    </row>
    <row r="1091" spans="1:16" ht="13.2" hidden="1" x14ac:dyDescent="0.25">
      <c r="A1091" s="381" t="str">
        <f t="shared" si="36"/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35"/>
        <v/>
      </c>
      <c r="K1091" s="387"/>
      <c r="L1091" s="388"/>
      <c r="M1091" s="387"/>
      <c r="N1091" s="382"/>
      <c r="O1091" s="384"/>
      <c r="P1091" s="184"/>
    </row>
    <row r="1092" spans="1:16" ht="13.2" hidden="1" x14ac:dyDescent="0.25">
      <c r="A1092" s="381" t="str">
        <f t="shared" si="36"/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ref="J1092:J1155" si="37">IF(O1092="","",IF(LEN(O1092)&gt;14,O1092,"CPF Protegido - LGPD"))</f>
        <v/>
      </c>
      <c r="K1092" s="387"/>
      <c r="L1092" s="388"/>
      <c r="M1092" s="387"/>
      <c r="N1092" s="382"/>
      <c r="O1092" s="384"/>
      <c r="P1092" s="184"/>
    </row>
    <row r="1093" spans="1:16" ht="13.2" hidden="1" x14ac:dyDescent="0.25">
      <c r="A1093" s="381" t="str">
        <f t="shared" si="36"/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37"/>
        <v/>
      </c>
      <c r="K1093" s="387"/>
      <c r="L1093" s="388"/>
      <c r="M1093" s="387"/>
      <c r="N1093" s="382"/>
      <c r="O1093" s="384"/>
      <c r="P1093" s="184"/>
    </row>
    <row r="1094" spans="1:16" ht="13.2" hidden="1" x14ac:dyDescent="0.25">
      <c r="A1094" s="381" t="str">
        <f t="shared" si="36"/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37"/>
        <v/>
      </c>
      <c r="K1094" s="387"/>
      <c r="L1094" s="388"/>
      <c r="M1094" s="387"/>
      <c r="N1094" s="382"/>
      <c r="O1094" s="384"/>
      <c r="P1094" s="184"/>
    </row>
    <row r="1095" spans="1:16" ht="13.2" hidden="1" x14ac:dyDescent="0.25">
      <c r="A1095" s="381" t="str">
        <f t="shared" si="36"/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37"/>
        <v/>
      </c>
      <c r="K1095" s="387"/>
      <c r="L1095" s="388"/>
      <c r="M1095" s="387"/>
      <c r="N1095" s="382"/>
      <c r="O1095" s="384"/>
      <c r="P1095" s="184"/>
    </row>
    <row r="1096" spans="1:16" ht="13.2" hidden="1" x14ac:dyDescent="0.25">
      <c r="A1096" s="381" t="str">
        <f t="shared" si="36"/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37"/>
        <v/>
      </c>
      <c r="K1096" s="387"/>
      <c r="L1096" s="388"/>
      <c r="M1096" s="387"/>
      <c r="N1096" s="382"/>
      <c r="O1096" s="384"/>
      <c r="P1096" s="184"/>
    </row>
    <row r="1097" spans="1:16" ht="13.2" hidden="1" x14ac:dyDescent="0.25">
      <c r="A1097" s="381" t="str">
        <f t="shared" si="36"/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si="37"/>
        <v/>
      </c>
      <c r="K1097" s="387"/>
      <c r="L1097" s="388"/>
      <c r="M1097" s="387"/>
      <c r="N1097" s="382"/>
      <c r="O1097" s="384"/>
      <c r="P1097" s="184"/>
    </row>
    <row r="1098" spans="1:16" ht="13.2" hidden="1" x14ac:dyDescent="0.25">
      <c r="A1098" s="381" t="str">
        <f t="shared" si="36"/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37"/>
        <v/>
      </c>
      <c r="K1098" s="387"/>
      <c r="L1098" s="388"/>
      <c r="M1098" s="387"/>
      <c r="N1098" s="382"/>
      <c r="O1098" s="384"/>
      <c r="P1098" s="184"/>
    </row>
    <row r="1099" spans="1:16" ht="13.2" hidden="1" x14ac:dyDescent="0.25">
      <c r="A1099" s="381" t="str">
        <f t="shared" si="36"/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37"/>
        <v/>
      </c>
      <c r="K1099" s="387"/>
      <c r="L1099" s="388"/>
      <c r="M1099" s="387"/>
      <c r="N1099" s="382"/>
      <c r="O1099" s="384"/>
      <c r="P1099" s="184"/>
    </row>
    <row r="1100" spans="1:16" ht="13.2" hidden="1" x14ac:dyDescent="0.25">
      <c r="A1100" s="381" t="str">
        <f t="shared" si="36"/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37"/>
        <v/>
      </c>
      <c r="K1100" s="387"/>
      <c r="L1100" s="388"/>
      <c r="M1100" s="387"/>
      <c r="N1100" s="382"/>
      <c r="O1100" s="384"/>
      <c r="P1100" s="184"/>
    </row>
    <row r="1101" spans="1:16" ht="13.2" hidden="1" x14ac:dyDescent="0.25">
      <c r="A1101" s="381" t="str">
        <f t="shared" si="36"/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37"/>
        <v/>
      </c>
      <c r="K1101" s="387"/>
      <c r="L1101" s="388"/>
      <c r="M1101" s="387"/>
      <c r="N1101" s="382"/>
      <c r="O1101" s="384"/>
      <c r="P1101" s="184"/>
    </row>
    <row r="1102" spans="1:16" ht="13.2" hidden="1" x14ac:dyDescent="0.25">
      <c r="A1102" s="381" t="str">
        <f t="shared" si="36"/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37"/>
        <v/>
      </c>
      <c r="K1102" s="387"/>
      <c r="L1102" s="388"/>
      <c r="M1102" s="387"/>
      <c r="N1102" s="382"/>
      <c r="O1102" s="384"/>
      <c r="P1102" s="184"/>
    </row>
    <row r="1103" spans="1:16" ht="13.2" hidden="1" x14ac:dyDescent="0.25">
      <c r="A1103" s="381" t="str">
        <f t="shared" si="36"/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37"/>
        <v/>
      </c>
      <c r="K1103" s="387"/>
      <c r="L1103" s="388"/>
      <c r="M1103" s="387"/>
      <c r="N1103" s="382"/>
      <c r="O1103" s="384"/>
      <c r="P1103" s="184"/>
    </row>
    <row r="1104" spans="1:16" ht="13.2" hidden="1" x14ac:dyDescent="0.25">
      <c r="A1104" s="381" t="str">
        <f t="shared" si="36"/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37"/>
        <v/>
      </c>
      <c r="K1104" s="387"/>
      <c r="L1104" s="388"/>
      <c r="M1104" s="387"/>
      <c r="N1104" s="382"/>
      <c r="O1104" s="384"/>
      <c r="P1104" s="184"/>
    </row>
    <row r="1105" spans="1:16" ht="13.2" hidden="1" x14ac:dyDescent="0.25">
      <c r="A1105" s="381" t="str">
        <f t="shared" si="36"/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37"/>
        <v/>
      </c>
      <c r="K1105" s="387"/>
      <c r="L1105" s="388"/>
      <c r="M1105" s="387"/>
      <c r="N1105" s="382"/>
      <c r="O1105" s="384"/>
      <c r="P1105" s="184"/>
    </row>
    <row r="1106" spans="1:16" ht="13.2" hidden="1" x14ac:dyDescent="0.25">
      <c r="A1106" s="381" t="str">
        <f t="shared" si="36"/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37"/>
        <v/>
      </c>
      <c r="K1106" s="387"/>
      <c r="L1106" s="388"/>
      <c r="M1106" s="387"/>
      <c r="N1106" s="382"/>
      <c r="O1106" s="384"/>
      <c r="P1106" s="184"/>
    </row>
    <row r="1107" spans="1:16" ht="13.2" hidden="1" x14ac:dyDescent="0.25">
      <c r="A1107" s="381" t="str">
        <f t="shared" si="36"/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37"/>
        <v/>
      </c>
      <c r="K1107" s="387"/>
      <c r="L1107" s="388"/>
      <c r="M1107" s="387"/>
      <c r="N1107" s="382"/>
      <c r="O1107" s="384"/>
      <c r="P1107" s="184"/>
    </row>
    <row r="1108" spans="1:16" ht="13.2" hidden="1" x14ac:dyDescent="0.25">
      <c r="A1108" s="381" t="str">
        <f t="shared" si="36"/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37"/>
        <v/>
      </c>
      <c r="K1108" s="387"/>
      <c r="L1108" s="388"/>
      <c r="M1108" s="387"/>
      <c r="N1108" s="382"/>
      <c r="O1108" s="384"/>
      <c r="P1108" s="184"/>
    </row>
    <row r="1109" spans="1:16" ht="13.2" hidden="1" x14ac:dyDescent="0.25">
      <c r="A1109" s="381" t="str">
        <f t="shared" si="36"/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37"/>
        <v/>
      </c>
      <c r="K1109" s="387"/>
      <c r="L1109" s="388"/>
      <c r="M1109" s="387"/>
      <c r="N1109" s="382"/>
      <c r="O1109" s="384"/>
      <c r="P1109" s="184"/>
    </row>
    <row r="1110" spans="1:16" ht="13.2" hidden="1" x14ac:dyDescent="0.25">
      <c r="A1110" s="381" t="str">
        <f t="shared" si="36"/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si="37"/>
        <v/>
      </c>
      <c r="K1110" s="387"/>
      <c r="L1110" s="388"/>
      <c r="M1110" s="387"/>
      <c r="N1110" s="382"/>
      <c r="O1110" s="384"/>
      <c r="P1110" s="184"/>
    </row>
    <row r="1111" spans="1:16" ht="13.2" hidden="1" x14ac:dyDescent="0.25">
      <c r="A1111" s="381" t="str">
        <f t="shared" si="36"/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37"/>
        <v/>
      </c>
      <c r="K1111" s="387"/>
      <c r="L1111" s="388"/>
      <c r="M1111" s="387"/>
      <c r="N1111" s="382"/>
      <c r="O1111" s="384"/>
      <c r="P1111" s="184"/>
    </row>
    <row r="1112" spans="1:16" ht="13.2" hidden="1" x14ac:dyDescent="0.25">
      <c r="A1112" s="381" t="str">
        <f t="shared" si="36"/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37"/>
        <v/>
      </c>
      <c r="K1112" s="387"/>
      <c r="L1112" s="388"/>
      <c r="M1112" s="387"/>
      <c r="N1112" s="382"/>
      <c r="O1112" s="384"/>
      <c r="P1112" s="184"/>
    </row>
    <row r="1113" spans="1:16" ht="13.2" hidden="1" x14ac:dyDescent="0.25">
      <c r="A1113" s="381" t="str">
        <f t="shared" si="36"/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37"/>
        <v/>
      </c>
      <c r="K1113" s="387"/>
      <c r="L1113" s="388"/>
      <c r="M1113" s="387"/>
      <c r="N1113" s="382"/>
      <c r="O1113" s="384"/>
      <c r="P1113" s="184"/>
    </row>
    <row r="1114" spans="1:16" ht="13.2" hidden="1" x14ac:dyDescent="0.25">
      <c r="A1114" s="381" t="str">
        <f t="shared" si="36"/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37"/>
        <v/>
      </c>
      <c r="K1114" s="387"/>
      <c r="L1114" s="388"/>
      <c r="M1114" s="387"/>
      <c r="N1114" s="382"/>
      <c r="O1114" s="384"/>
      <c r="P1114" s="184"/>
    </row>
    <row r="1115" spans="1:16" ht="13.2" hidden="1" x14ac:dyDescent="0.25">
      <c r="A1115" s="381" t="str">
        <f t="shared" si="36"/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37"/>
        <v/>
      </c>
      <c r="K1115" s="387"/>
      <c r="L1115" s="388"/>
      <c r="M1115" s="387"/>
      <c r="N1115" s="382"/>
      <c r="O1115" s="384"/>
      <c r="P1115" s="184"/>
    </row>
    <row r="1116" spans="1:16" ht="13.2" hidden="1" x14ac:dyDescent="0.25">
      <c r="A1116" s="381" t="str">
        <f t="shared" si="36"/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37"/>
        <v/>
      </c>
      <c r="K1116" s="387"/>
      <c r="L1116" s="388"/>
      <c r="M1116" s="387"/>
      <c r="N1116" s="382"/>
      <c r="O1116" s="384"/>
      <c r="P1116" s="184"/>
    </row>
    <row r="1117" spans="1:16" ht="13.2" hidden="1" x14ac:dyDescent="0.25">
      <c r="A1117" s="381" t="str">
        <f t="shared" si="36"/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37"/>
        <v/>
      </c>
      <c r="K1117" s="387"/>
      <c r="L1117" s="388"/>
      <c r="M1117" s="387"/>
      <c r="N1117" s="382"/>
      <c r="O1117" s="384"/>
      <c r="P1117" s="184"/>
    </row>
    <row r="1118" spans="1:16" ht="13.2" hidden="1" x14ac:dyDescent="0.25">
      <c r="A1118" s="381" t="str">
        <f t="shared" si="36"/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37"/>
        <v/>
      </c>
      <c r="K1118" s="387"/>
      <c r="L1118" s="388"/>
      <c r="M1118" s="387"/>
      <c r="N1118" s="382"/>
      <c r="O1118" s="384"/>
      <c r="P1118" s="184"/>
    </row>
    <row r="1119" spans="1:16" ht="13.2" hidden="1" x14ac:dyDescent="0.25">
      <c r="A1119" s="381" t="str">
        <f t="shared" si="36"/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37"/>
        <v/>
      </c>
      <c r="K1119" s="387"/>
      <c r="L1119" s="388"/>
      <c r="M1119" s="387"/>
      <c r="N1119" s="382"/>
      <c r="O1119" s="384"/>
      <c r="P1119" s="184"/>
    </row>
    <row r="1120" spans="1:16" ht="13.2" hidden="1" x14ac:dyDescent="0.25">
      <c r="A1120" s="381" t="str">
        <f t="shared" si="36"/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37"/>
        <v/>
      </c>
      <c r="K1120" s="387"/>
      <c r="L1120" s="388"/>
      <c r="M1120" s="387"/>
      <c r="N1120" s="382"/>
      <c r="O1120" s="384"/>
      <c r="P1120" s="184"/>
    </row>
    <row r="1121" spans="1:16" ht="13.2" hidden="1" x14ac:dyDescent="0.25">
      <c r="A1121" s="381" t="str">
        <f t="shared" si="36"/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37"/>
        <v/>
      </c>
      <c r="K1121" s="387"/>
      <c r="L1121" s="388"/>
      <c r="M1121" s="387"/>
      <c r="N1121" s="382"/>
      <c r="O1121" s="384"/>
      <c r="P1121" s="184"/>
    </row>
    <row r="1122" spans="1:16" ht="13.2" hidden="1" x14ac:dyDescent="0.25">
      <c r="A1122" s="381" t="str">
        <f t="shared" si="36"/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37"/>
        <v/>
      </c>
      <c r="K1122" s="387"/>
      <c r="L1122" s="388"/>
      <c r="M1122" s="387"/>
      <c r="N1122" s="382"/>
      <c r="O1122" s="384"/>
      <c r="P1122" s="184"/>
    </row>
    <row r="1123" spans="1:16" ht="13.2" hidden="1" x14ac:dyDescent="0.25">
      <c r="A1123" s="381" t="str">
        <f t="shared" si="36"/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37"/>
        <v/>
      </c>
      <c r="K1123" s="387"/>
      <c r="L1123" s="388"/>
      <c r="M1123" s="387"/>
      <c r="N1123" s="382"/>
      <c r="O1123" s="384"/>
      <c r="P1123" s="184"/>
    </row>
    <row r="1124" spans="1:16" ht="13.2" hidden="1" x14ac:dyDescent="0.25">
      <c r="A1124" s="381" t="str">
        <f t="shared" si="36"/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37"/>
        <v/>
      </c>
      <c r="K1124" s="387"/>
      <c r="L1124" s="388"/>
      <c r="M1124" s="387"/>
      <c r="N1124" s="382"/>
      <c r="O1124" s="384"/>
      <c r="P1124" s="184"/>
    </row>
    <row r="1125" spans="1:16" ht="13.2" hidden="1" x14ac:dyDescent="0.25">
      <c r="A1125" s="381" t="str">
        <f t="shared" si="36"/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37"/>
        <v/>
      </c>
      <c r="K1125" s="387"/>
      <c r="L1125" s="388"/>
      <c r="M1125" s="387"/>
      <c r="N1125" s="382"/>
      <c r="O1125" s="384"/>
      <c r="P1125" s="184"/>
    </row>
    <row r="1126" spans="1:16" ht="13.2" hidden="1" x14ac:dyDescent="0.25">
      <c r="A1126" s="381" t="str">
        <f t="shared" si="36"/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37"/>
        <v/>
      </c>
      <c r="K1126" s="387"/>
      <c r="L1126" s="388"/>
      <c r="M1126" s="387"/>
      <c r="N1126" s="382"/>
      <c r="O1126" s="384"/>
      <c r="P1126" s="184"/>
    </row>
    <row r="1127" spans="1:16" ht="13.2" hidden="1" x14ac:dyDescent="0.25">
      <c r="A1127" s="381" t="str">
        <f t="shared" si="36"/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37"/>
        <v/>
      </c>
      <c r="K1127" s="387"/>
      <c r="L1127" s="388"/>
      <c r="M1127" s="387"/>
      <c r="N1127" s="382"/>
      <c r="O1127" s="384"/>
      <c r="P1127" s="184"/>
    </row>
    <row r="1128" spans="1:16" ht="13.2" hidden="1" x14ac:dyDescent="0.25">
      <c r="A1128" s="381" t="str">
        <f t="shared" si="36"/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37"/>
        <v/>
      </c>
      <c r="K1128" s="387"/>
      <c r="L1128" s="388"/>
      <c r="M1128" s="387"/>
      <c r="N1128" s="382"/>
      <c r="O1128" s="384"/>
      <c r="P1128" s="184"/>
    </row>
    <row r="1129" spans="1:16" ht="13.2" hidden="1" x14ac:dyDescent="0.25">
      <c r="A1129" s="381" t="str">
        <f t="shared" si="36"/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37"/>
        <v/>
      </c>
      <c r="K1129" s="387"/>
      <c r="L1129" s="388"/>
      <c r="M1129" s="387"/>
      <c r="N1129" s="382"/>
      <c r="O1129" s="384"/>
      <c r="P1129" s="184"/>
    </row>
    <row r="1130" spans="1:16" ht="13.2" hidden="1" x14ac:dyDescent="0.25">
      <c r="A1130" s="381" t="str">
        <f t="shared" si="36"/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37"/>
        <v/>
      </c>
      <c r="K1130" s="387"/>
      <c r="L1130" s="388"/>
      <c r="M1130" s="387"/>
      <c r="N1130" s="382"/>
      <c r="O1130" s="384"/>
      <c r="P1130" s="184"/>
    </row>
    <row r="1131" spans="1:16" ht="13.2" hidden="1" x14ac:dyDescent="0.25">
      <c r="A1131" s="381" t="str">
        <f t="shared" ref="A1131:A1188" si="38">IF(B1131="","",ROW()-ROW($A$3))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37"/>
        <v/>
      </c>
      <c r="K1131" s="387"/>
      <c r="L1131" s="388"/>
      <c r="M1131" s="387"/>
      <c r="N1131" s="382"/>
      <c r="O1131" s="384"/>
      <c r="P1131" s="184"/>
    </row>
    <row r="1132" spans="1:16" ht="13.2" hidden="1" x14ac:dyDescent="0.25">
      <c r="A1132" s="381" t="str">
        <f t="shared" si="38"/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37"/>
        <v/>
      </c>
      <c r="K1132" s="387"/>
      <c r="L1132" s="388"/>
      <c r="M1132" s="387"/>
      <c r="N1132" s="382"/>
      <c r="O1132" s="384"/>
      <c r="P1132" s="184"/>
    </row>
    <row r="1133" spans="1:16" ht="13.2" hidden="1" x14ac:dyDescent="0.25">
      <c r="A1133" s="381" t="str">
        <f t="shared" si="38"/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37"/>
        <v/>
      </c>
      <c r="K1133" s="387"/>
      <c r="L1133" s="388"/>
      <c r="M1133" s="387"/>
      <c r="N1133" s="382"/>
      <c r="O1133" s="384"/>
      <c r="P1133" s="184"/>
    </row>
    <row r="1134" spans="1:16" ht="13.2" hidden="1" x14ac:dyDescent="0.25">
      <c r="A1134" s="381" t="str">
        <f t="shared" si="38"/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37"/>
        <v/>
      </c>
      <c r="K1134" s="387"/>
      <c r="L1134" s="388"/>
      <c r="M1134" s="387"/>
      <c r="N1134" s="382"/>
      <c r="O1134" s="384"/>
      <c r="P1134" s="184"/>
    </row>
    <row r="1135" spans="1:16" ht="13.2" hidden="1" x14ac:dyDescent="0.25">
      <c r="A1135" s="381" t="str">
        <f t="shared" si="38"/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37"/>
        <v/>
      </c>
      <c r="K1135" s="387"/>
      <c r="L1135" s="388"/>
      <c r="M1135" s="387"/>
      <c r="N1135" s="382"/>
      <c r="O1135" s="384"/>
      <c r="P1135" s="184"/>
    </row>
    <row r="1136" spans="1:16" ht="13.2" hidden="1" x14ac:dyDescent="0.25">
      <c r="A1136" s="381" t="str">
        <f t="shared" si="38"/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37"/>
        <v/>
      </c>
      <c r="K1136" s="387"/>
      <c r="L1136" s="388"/>
      <c r="M1136" s="387"/>
      <c r="N1136" s="382"/>
      <c r="O1136" s="384"/>
      <c r="P1136" s="184"/>
    </row>
    <row r="1137" spans="1:16" ht="13.2" hidden="1" x14ac:dyDescent="0.25">
      <c r="A1137" s="381" t="str">
        <f t="shared" si="38"/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37"/>
        <v/>
      </c>
      <c r="K1137" s="387"/>
      <c r="L1137" s="388"/>
      <c r="M1137" s="387"/>
      <c r="N1137" s="382"/>
      <c r="O1137" s="384"/>
      <c r="P1137" s="184"/>
    </row>
    <row r="1138" spans="1:16" ht="13.2" hidden="1" x14ac:dyDescent="0.25">
      <c r="A1138" s="381" t="str">
        <f t="shared" si="38"/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37"/>
        <v/>
      </c>
      <c r="K1138" s="387"/>
      <c r="L1138" s="388"/>
      <c r="M1138" s="387"/>
      <c r="N1138" s="382"/>
      <c r="O1138" s="384"/>
      <c r="P1138" s="184"/>
    </row>
    <row r="1139" spans="1:16" ht="13.2" hidden="1" x14ac:dyDescent="0.25">
      <c r="A1139" s="381" t="str">
        <f t="shared" si="38"/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37"/>
        <v/>
      </c>
      <c r="K1139" s="387"/>
      <c r="L1139" s="388"/>
      <c r="M1139" s="387"/>
      <c r="N1139" s="382"/>
      <c r="O1139" s="384"/>
      <c r="P1139" s="184"/>
    </row>
    <row r="1140" spans="1:16" ht="13.2" hidden="1" x14ac:dyDescent="0.25">
      <c r="A1140" s="381" t="str">
        <f t="shared" si="38"/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37"/>
        <v/>
      </c>
      <c r="K1140" s="387"/>
      <c r="L1140" s="388"/>
      <c r="M1140" s="387"/>
      <c r="N1140" s="382"/>
      <c r="O1140" s="384"/>
      <c r="P1140" s="184"/>
    </row>
    <row r="1141" spans="1:16" ht="13.2" hidden="1" x14ac:dyDescent="0.25">
      <c r="A1141" s="381" t="str">
        <f t="shared" si="38"/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37"/>
        <v/>
      </c>
      <c r="K1141" s="387"/>
      <c r="L1141" s="388"/>
      <c r="M1141" s="387"/>
      <c r="N1141" s="382"/>
      <c r="O1141" s="384"/>
      <c r="P1141" s="184"/>
    </row>
    <row r="1142" spans="1:16" ht="13.2" hidden="1" x14ac:dyDescent="0.25">
      <c r="A1142" s="381" t="str">
        <f t="shared" si="38"/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37"/>
        <v/>
      </c>
      <c r="K1142" s="387"/>
      <c r="L1142" s="388"/>
      <c r="M1142" s="387"/>
      <c r="N1142" s="382"/>
      <c r="O1142" s="384"/>
      <c r="P1142" s="184"/>
    </row>
    <row r="1143" spans="1:16" ht="13.2" hidden="1" x14ac:dyDescent="0.25">
      <c r="A1143" s="381" t="str">
        <f t="shared" si="38"/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37"/>
        <v/>
      </c>
      <c r="K1143" s="387"/>
      <c r="L1143" s="388"/>
      <c r="M1143" s="387"/>
      <c r="N1143" s="382"/>
      <c r="O1143" s="384"/>
      <c r="P1143" s="184"/>
    </row>
    <row r="1144" spans="1:16" ht="13.2" hidden="1" x14ac:dyDescent="0.25">
      <c r="A1144" s="381" t="str">
        <f t="shared" si="38"/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37"/>
        <v/>
      </c>
      <c r="K1144" s="387"/>
      <c r="L1144" s="388"/>
      <c r="M1144" s="387"/>
      <c r="N1144" s="382"/>
      <c r="O1144" s="384"/>
      <c r="P1144" s="184"/>
    </row>
    <row r="1145" spans="1:16" ht="13.2" hidden="1" x14ac:dyDescent="0.25">
      <c r="A1145" s="381" t="str">
        <f t="shared" si="38"/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37"/>
        <v/>
      </c>
      <c r="K1145" s="387"/>
      <c r="L1145" s="388"/>
      <c r="M1145" s="387"/>
      <c r="N1145" s="382"/>
      <c r="O1145" s="384"/>
      <c r="P1145" s="184"/>
    </row>
    <row r="1146" spans="1:16" ht="13.2" hidden="1" x14ac:dyDescent="0.25">
      <c r="A1146" s="381" t="str">
        <f t="shared" si="38"/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37"/>
        <v/>
      </c>
      <c r="K1146" s="387"/>
      <c r="L1146" s="388"/>
      <c r="M1146" s="387"/>
      <c r="N1146" s="382"/>
      <c r="O1146" s="384"/>
      <c r="P1146" s="184"/>
    </row>
    <row r="1147" spans="1:16" ht="13.2" hidden="1" x14ac:dyDescent="0.25">
      <c r="A1147" s="381" t="str">
        <f t="shared" si="38"/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37"/>
        <v/>
      </c>
      <c r="K1147" s="387"/>
      <c r="L1147" s="388"/>
      <c r="M1147" s="387"/>
      <c r="N1147" s="382"/>
      <c r="O1147" s="384"/>
      <c r="P1147" s="184"/>
    </row>
    <row r="1148" spans="1:16" ht="13.2" hidden="1" x14ac:dyDescent="0.25">
      <c r="A1148" s="381" t="str">
        <f t="shared" si="38"/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37"/>
        <v/>
      </c>
      <c r="K1148" s="387"/>
      <c r="L1148" s="388"/>
      <c r="M1148" s="387"/>
      <c r="N1148" s="382"/>
      <c r="O1148" s="384"/>
      <c r="P1148" s="184"/>
    </row>
    <row r="1149" spans="1:16" ht="13.2" hidden="1" x14ac:dyDescent="0.25">
      <c r="A1149" s="381" t="str">
        <f t="shared" si="38"/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37"/>
        <v/>
      </c>
      <c r="K1149" s="387"/>
      <c r="L1149" s="388"/>
      <c r="M1149" s="387"/>
      <c r="N1149" s="382"/>
      <c r="O1149" s="384"/>
      <c r="P1149" s="184"/>
    </row>
    <row r="1150" spans="1:16" ht="13.2" hidden="1" x14ac:dyDescent="0.25">
      <c r="A1150" s="381" t="str">
        <f t="shared" si="38"/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37"/>
        <v/>
      </c>
      <c r="K1150" s="387"/>
      <c r="L1150" s="388"/>
      <c r="M1150" s="387"/>
      <c r="N1150" s="382"/>
      <c r="O1150" s="384"/>
      <c r="P1150" s="184"/>
    </row>
    <row r="1151" spans="1:16" ht="13.2" hidden="1" x14ac:dyDescent="0.25">
      <c r="A1151" s="381" t="str">
        <f t="shared" si="38"/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37"/>
        <v/>
      </c>
      <c r="K1151" s="387"/>
      <c r="L1151" s="388"/>
      <c r="M1151" s="387"/>
      <c r="N1151" s="382"/>
      <c r="O1151" s="384"/>
      <c r="P1151" s="184"/>
    </row>
    <row r="1152" spans="1:16" ht="13.2" hidden="1" x14ac:dyDescent="0.25">
      <c r="A1152" s="381" t="str">
        <f t="shared" si="38"/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37"/>
        <v/>
      </c>
      <c r="K1152" s="387"/>
      <c r="L1152" s="388"/>
      <c r="M1152" s="387"/>
      <c r="N1152" s="382"/>
      <c r="O1152" s="384"/>
      <c r="P1152" s="184"/>
    </row>
    <row r="1153" spans="1:16" ht="13.2" hidden="1" x14ac:dyDescent="0.25">
      <c r="A1153" s="381" t="str">
        <f t="shared" si="38"/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si="37"/>
        <v/>
      </c>
      <c r="K1153" s="387"/>
      <c r="L1153" s="388"/>
      <c r="M1153" s="387"/>
      <c r="N1153" s="382"/>
      <c r="O1153" s="384"/>
      <c r="P1153" s="184"/>
    </row>
    <row r="1154" spans="1:16" ht="13.2" hidden="1" x14ac:dyDescent="0.25">
      <c r="A1154" s="381" t="str">
        <f t="shared" si="38"/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37"/>
        <v/>
      </c>
      <c r="K1154" s="387"/>
      <c r="L1154" s="388"/>
      <c r="M1154" s="387"/>
      <c r="N1154" s="382"/>
      <c r="O1154" s="384"/>
      <c r="P1154" s="184"/>
    </row>
    <row r="1155" spans="1:16" ht="13.2" hidden="1" x14ac:dyDescent="0.25">
      <c r="A1155" s="381" t="str">
        <f t="shared" si="38"/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37"/>
        <v/>
      </c>
      <c r="K1155" s="387"/>
      <c r="L1155" s="388"/>
      <c r="M1155" s="387"/>
      <c r="N1155" s="382"/>
      <c r="O1155" s="384"/>
      <c r="P1155" s="184"/>
    </row>
    <row r="1156" spans="1:16" ht="13.2" hidden="1" x14ac:dyDescent="0.25">
      <c r="A1156" s="381" t="str">
        <f t="shared" si="38"/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ref="J1156:J1219" si="39">IF(O1156="","",IF(LEN(O1156)&gt;14,O1156,"CPF Protegido - LGPD"))</f>
        <v/>
      </c>
      <c r="K1156" s="387"/>
      <c r="L1156" s="388"/>
      <c r="M1156" s="387"/>
      <c r="N1156" s="382"/>
      <c r="O1156" s="384"/>
      <c r="P1156" s="184"/>
    </row>
    <row r="1157" spans="1:16" ht="13.2" hidden="1" x14ac:dyDescent="0.25">
      <c r="A1157" s="381" t="str">
        <f t="shared" si="38"/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39"/>
        <v/>
      </c>
      <c r="K1157" s="387"/>
      <c r="L1157" s="388"/>
      <c r="M1157" s="387"/>
      <c r="N1157" s="382"/>
      <c r="O1157" s="384"/>
      <c r="P1157" s="184"/>
    </row>
    <row r="1158" spans="1:16" ht="13.2" hidden="1" x14ac:dyDescent="0.25">
      <c r="A1158" s="381" t="str">
        <f t="shared" si="38"/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39"/>
        <v/>
      </c>
      <c r="K1158" s="387"/>
      <c r="L1158" s="388"/>
      <c r="M1158" s="387"/>
      <c r="N1158" s="382"/>
      <c r="O1158" s="384"/>
      <c r="P1158" s="184"/>
    </row>
    <row r="1159" spans="1:16" ht="13.2" hidden="1" x14ac:dyDescent="0.25">
      <c r="A1159" s="381" t="str">
        <f t="shared" si="38"/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39"/>
        <v/>
      </c>
      <c r="K1159" s="387"/>
      <c r="L1159" s="388"/>
      <c r="M1159" s="387"/>
      <c r="N1159" s="382"/>
      <c r="O1159" s="384"/>
      <c r="P1159" s="184"/>
    </row>
    <row r="1160" spans="1:16" ht="13.2" hidden="1" x14ac:dyDescent="0.25">
      <c r="A1160" s="381" t="str">
        <f t="shared" si="38"/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39"/>
        <v/>
      </c>
      <c r="K1160" s="387"/>
      <c r="L1160" s="388"/>
      <c r="M1160" s="387"/>
      <c r="N1160" s="382"/>
      <c r="O1160" s="384"/>
      <c r="P1160" s="184"/>
    </row>
    <row r="1161" spans="1:16" ht="13.2" hidden="1" x14ac:dyDescent="0.25">
      <c r="A1161" s="381" t="str">
        <f t="shared" si="38"/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si="39"/>
        <v/>
      </c>
      <c r="K1161" s="387"/>
      <c r="L1161" s="388"/>
      <c r="M1161" s="387"/>
      <c r="N1161" s="382"/>
      <c r="O1161" s="384"/>
      <c r="P1161" s="184"/>
    </row>
    <row r="1162" spans="1:16" ht="13.2" hidden="1" x14ac:dyDescent="0.25">
      <c r="A1162" s="381" t="str">
        <f t="shared" si="38"/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39"/>
        <v/>
      </c>
      <c r="K1162" s="387"/>
      <c r="L1162" s="388"/>
      <c r="M1162" s="387"/>
      <c r="N1162" s="382"/>
      <c r="O1162" s="384"/>
      <c r="P1162" s="184"/>
    </row>
    <row r="1163" spans="1:16" ht="13.2" hidden="1" x14ac:dyDescent="0.25">
      <c r="A1163" s="381" t="str">
        <f t="shared" si="38"/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39"/>
        <v/>
      </c>
      <c r="K1163" s="387"/>
      <c r="L1163" s="388"/>
      <c r="M1163" s="387"/>
      <c r="N1163" s="382"/>
      <c r="O1163" s="384"/>
      <c r="P1163" s="184"/>
    </row>
    <row r="1164" spans="1:16" ht="13.2" hidden="1" x14ac:dyDescent="0.25">
      <c r="A1164" s="381" t="str">
        <f t="shared" si="38"/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39"/>
        <v/>
      </c>
      <c r="K1164" s="387"/>
      <c r="L1164" s="388"/>
      <c r="M1164" s="387"/>
      <c r="N1164" s="382"/>
      <c r="O1164" s="384"/>
      <c r="P1164" s="184"/>
    </row>
    <row r="1165" spans="1:16" ht="13.2" hidden="1" x14ac:dyDescent="0.25">
      <c r="A1165" s="381" t="str">
        <f t="shared" si="38"/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39"/>
        <v/>
      </c>
      <c r="K1165" s="387"/>
      <c r="L1165" s="388"/>
      <c r="M1165" s="387"/>
      <c r="N1165" s="382"/>
      <c r="O1165" s="384"/>
      <c r="P1165" s="184"/>
    </row>
    <row r="1166" spans="1:16" ht="13.2" hidden="1" x14ac:dyDescent="0.25">
      <c r="A1166" s="381" t="str">
        <f t="shared" si="38"/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39"/>
        <v/>
      </c>
      <c r="K1166" s="387"/>
      <c r="L1166" s="388"/>
      <c r="M1166" s="387"/>
      <c r="N1166" s="382"/>
      <c r="O1166" s="384"/>
      <c r="P1166" s="184"/>
    </row>
    <row r="1167" spans="1:16" ht="13.2" hidden="1" x14ac:dyDescent="0.25">
      <c r="A1167" s="381" t="str">
        <f t="shared" si="38"/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39"/>
        <v/>
      </c>
      <c r="K1167" s="387"/>
      <c r="L1167" s="388"/>
      <c r="M1167" s="387"/>
      <c r="N1167" s="382"/>
      <c r="O1167" s="384"/>
      <c r="P1167" s="184"/>
    </row>
    <row r="1168" spans="1:16" ht="13.2" hidden="1" x14ac:dyDescent="0.25">
      <c r="A1168" s="381" t="str">
        <f t="shared" si="38"/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39"/>
        <v/>
      </c>
      <c r="K1168" s="387"/>
      <c r="L1168" s="388"/>
      <c r="M1168" s="387"/>
      <c r="N1168" s="382"/>
      <c r="O1168" s="384"/>
      <c r="P1168" s="184"/>
    </row>
    <row r="1169" spans="1:16" ht="13.2" hidden="1" x14ac:dyDescent="0.25">
      <c r="A1169" s="381" t="str">
        <f t="shared" si="38"/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39"/>
        <v/>
      </c>
      <c r="K1169" s="387"/>
      <c r="L1169" s="388"/>
      <c r="M1169" s="387"/>
      <c r="N1169" s="382"/>
      <c r="O1169" s="384"/>
      <c r="P1169" s="184"/>
    </row>
    <row r="1170" spans="1:16" ht="13.2" hidden="1" x14ac:dyDescent="0.25">
      <c r="A1170" s="381" t="str">
        <f t="shared" si="38"/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39"/>
        <v/>
      </c>
      <c r="K1170" s="387"/>
      <c r="L1170" s="388"/>
      <c r="M1170" s="387"/>
      <c r="N1170" s="382"/>
      <c r="O1170" s="384"/>
      <c r="P1170" s="184"/>
    </row>
    <row r="1171" spans="1:16" ht="13.2" hidden="1" x14ac:dyDescent="0.25">
      <c r="A1171" s="381" t="str">
        <f t="shared" si="38"/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39"/>
        <v/>
      </c>
      <c r="K1171" s="387"/>
      <c r="L1171" s="388"/>
      <c r="M1171" s="387"/>
      <c r="N1171" s="382"/>
      <c r="O1171" s="384"/>
      <c r="P1171" s="184"/>
    </row>
    <row r="1172" spans="1:16" ht="13.2" hidden="1" x14ac:dyDescent="0.25">
      <c r="A1172" s="381" t="str">
        <f t="shared" si="38"/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39"/>
        <v/>
      </c>
      <c r="K1172" s="387"/>
      <c r="L1172" s="388"/>
      <c r="M1172" s="387"/>
      <c r="N1172" s="382"/>
      <c r="O1172" s="384"/>
      <c r="P1172" s="184"/>
    </row>
    <row r="1173" spans="1:16" ht="13.2" hidden="1" x14ac:dyDescent="0.25">
      <c r="A1173" s="381" t="str">
        <f t="shared" si="38"/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39"/>
        <v/>
      </c>
      <c r="K1173" s="387"/>
      <c r="L1173" s="388"/>
      <c r="M1173" s="387"/>
      <c r="N1173" s="382"/>
      <c r="O1173" s="384"/>
      <c r="P1173" s="184"/>
    </row>
    <row r="1174" spans="1:16" ht="13.2" hidden="1" x14ac:dyDescent="0.25">
      <c r="A1174" s="381" t="str">
        <f t="shared" si="38"/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si="39"/>
        <v/>
      </c>
      <c r="K1174" s="387"/>
      <c r="L1174" s="388"/>
      <c r="M1174" s="387"/>
      <c r="N1174" s="382"/>
      <c r="O1174" s="384"/>
      <c r="P1174" s="184"/>
    </row>
    <row r="1175" spans="1:16" ht="13.2" hidden="1" x14ac:dyDescent="0.25">
      <c r="A1175" s="381" t="str">
        <f t="shared" si="38"/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39"/>
        <v/>
      </c>
      <c r="K1175" s="387"/>
      <c r="L1175" s="388"/>
      <c r="M1175" s="387"/>
      <c r="N1175" s="382"/>
      <c r="O1175" s="384"/>
      <c r="P1175" s="184"/>
    </row>
    <row r="1176" spans="1:16" ht="13.2" hidden="1" x14ac:dyDescent="0.25">
      <c r="A1176" s="381" t="str">
        <f t="shared" si="38"/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39"/>
        <v/>
      </c>
      <c r="K1176" s="387"/>
      <c r="L1176" s="388"/>
      <c r="M1176" s="387"/>
      <c r="N1176" s="382"/>
      <c r="O1176" s="384"/>
      <c r="P1176" s="184"/>
    </row>
    <row r="1177" spans="1:16" ht="13.2" hidden="1" x14ac:dyDescent="0.25">
      <c r="A1177" s="381" t="str">
        <f t="shared" si="38"/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39"/>
        <v/>
      </c>
      <c r="K1177" s="387"/>
      <c r="L1177" s="388"/>
      <c r="M1177" s="387"/>
      <c r="N1177" s="382"/>
      <c r="O1177" s="384"/>
      <c r="P1177" s="184"/>
    </row>
    <row r="1178" spans="1:16" ht="13.2" hidden="1" x14ac:dyDescent="0.25">
      <c r="A1178" s="381" t="str">
        <f t="shared" si="38"/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39"/>
        <v/>
      </c>
      <c r="K1178" s="387"/>
      <c r="L1178" s="388"/>
      <c r="M1178" s="387"/>
      <c r="N1178" s="382"/>
      <c r="O1178" s="384"/>
      <c r="P1178" s="184"/>
    </row>
    <row r="1179" spans="1:16" ht="13.2" hidden="1" x14ac:dyDescent="0.25">
      <c r="A1179" s="381" t="str">
        <f t="shared" si="38"/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39"/>
        <v/>
      </c>
      <c r="K1179" s="387"/>
      <c r="L1179" s="388"/>
      <c r="M1179" s="387"/>
      <c r="N1179" s="382"/>
      <c r="O1179" s="384"/>
      <c r="P1179" s="184"/>
    </row>
    <row r="1180" spans="1:16" ht="13.2" hidden="1" x14ac:dyDescent="0.25">
      <c r="A1180" s="381" t="str">
        <f t="shared" si="38"/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39"/>
        <v/>
      </c>
      <c r="K1180" s="387"/>
      <c r="L1180" s="388"/>
      <c r="M1180" s="387"/>
      <c r="N1180" s="382"/>
      <c r="O1180" s="384"/>
      <c r="P1180" s="184"/>
    </row>
    <row r="1181" spans="1:16" ht="13.2" hidden="1" x14ac:dyDescent="0.25">
      <c r="A1181" s="381" t="str">
        <f t="shared" si="38"/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39"/>
        <v/>
      </c>
      <c r="K1181" s="387"/>
      <c r="L1181" s="388"/>
      <c r="M1181" s="387"/>
      <c r="N1181" s="382"/>
      <c r="O1181" s="384"/>
      <c r="P1181" s="184"/>
    </row>
    <row r="1182" spans="1:16" ht="13.2" hidden="1" x14ac:dyDescent="0.25">
      <c r="A1182" s="381" t="str">
        <f t="shared" si="38"/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39"/>
        <v/>
      </c>
      <c r="K1182" s="387"/>
      <c r="L1182" s="388"/>
      <c r="M1182" s="387"/>
      <c r="N1182" s="382"/>
      <c r="O1182" s="384"/>
      <c r="P1182" s="184"/>
    </row>
    <row r="1183" spans="1:16" ht="13.2" hidden="1" x14ac:dyDescent="0.25">
      <c r="A1183" s="381" t="str">
        <f t="shared" si="38"/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39"/>
        <v/>
      </c>
      <c r="K1183" s="387"/>
      <c r="L1183" s="388"/>
      <c r="M1183" s="387"/>
      <c r="N1183" s="382"/>
      <c r="O1183" s="384"/>
      <c r="P1183" s="184"/>
    </row>
    <row r="1184" spans="1:16" ht="13.2" hidden="1" x14ac:dyDescent="0.25">
      <c r="A1184" s="381" t="str">
        <f t="shared" si="38"/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39"/>
        <v/>
      </c>
      <c r="K1184" s="387"/>
      <c r="L1184" s="388"/>
      <c r="M1184" s="387"/>
      <c r="N1184" s="382"/>
      <c r="O1184" s="384"/>
      <c r="P1184" s="184"/>
    </row>
    <row r="1185" spans="1:16" ht="13.2" hidden="1" x14ac:dyDescent="0.25">
      <c r="A1185" s="381" t="str">
        <f t="shared" si="38"/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39"/>
        <v/>
      </c>
      <c r="K1185" s="387"/>
      <c r="L1185" s="388"/>
      <c r="M1185" s="387"/>
      <c r="N1185" s="382"/>
      <c r="O1185" s="384"/>
      <c r="P1185" s="184"/>
    </row>
    <row r="1186" spans="1:16" ht="13.2" hidden="1" x14ac:dyDescent="0.25">
      <c r="A1186" s="381" t="str">
        <f t="shared" si="38"/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39"/>
        <v/>
      </c>
      <c r="K1186" s="387"/>
      <c r="L1186" s="388"/>
      <c r="M1186" s="387"/>
      <c r="N1186" s="382"/>
      <c r="O1186" s="384"/>
      <c r="P1186" s="184"/>
    </row>
    <row r="1187" spans="1:16" ht="13.2" hidden="1" x14ac:dyDescent="0.25">
      <c r="A1187" s="381" t="str">
        <f t="shared" si="38"/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39"/>
        <v/>
      </c>
      <c r="K1187" s="387"/>
      <c r="L1187" s="388"/>
      <c r="M1187" s="387"/>
      <c r="N1187" s="382"/>
      <c r="O1187" s="384"/>
      <c r="P1187" s="184"/>
    </row>
    <row r="1188" spans="1:16" ht="13.2" hidden="1" x14ac:dyDescent="0.25">
      <c r="A1188" s="381" t="str">
        <f t="shared" si="38"/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39"/>
        <v/>
      </c>
      <c r="K1188" s="387"/>
      <c r="L1188" s="388"/>
      <c r="M1188" s="387"/>
      <c r="N1188" s="382"/>
      <c r="O1188" s="384"/>
      <c r="P1188" s="184"/>
    </row>
    <row r="1189" spans="1:16" ht="13.2" hidden="1" x14ac:dyDescent="0.25">
      <c r="A1189" s="381" t="str">
        <f t="shared" ref="A1189:A1238" si="40">IF(B1189="","",ROW()-ROW($A$3))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39"/>
        <v/>
      </c>
      <c r="K1189" s="387"/>
      <c r="L1189" s="388"/>
      <c r="M1189" s="387"/>
      <c r="N1189" s="382"/>
      <c r="O1189" s="384"/>
      <c r="P1189" s="184"/>
    </row>
    <row r="1190" spans="1:16" ht="13.2" hidden="1" x14ac:dyDescent="0.25">
      <c r="A1190" s="381" t="str">
        <f t="shared" si="40"/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39"/>
        <v/>
      </c>
      <c r="K1190" s="387"/>
      <c r="L1190" s="388"/>
      <c r="M1190" s="387"/>
      <c r="N1190" s="382"/>
      <c r="O1190" s="384"/>
      <c r="P1190" s="184"/>
    </row>
    <row r="1191" spans="1:16" ht="13.2" hidden="1" x14ac:dyDescent="0.25">
      <c r="A1191" s="381" t="str">
        <f t="shared" si="40"/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39"/>
        <v/>
      </c>
      <c r="K1191" s="387"/>
      <c r="L1191" s="388"/>
      <c r="M1191" s="387"/>
      <c r="N1191" s="382"/>
      <c r="O1191" s="384"/>
      <c r="P1191" s="184"/>
    </row>
    <row r="1192" spans="1:16" ht="13.2" hidden="1" x14ac:dyDescent="0.25">
      <c r="A1192" s="381" t="str">
        <f t="shared" si="40"/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39"/>
        <v/>
      </c>
      <c r="K1192" s="387"/>
      <c r="L1192" s="388"/>
      <c r="M1192" s="387"/>
      <c r="N1192" s="382"/>
      <c r="O1192" s="384"/>
      <c r="P1192" s="184"/>
    </row>
    <row r="1193" spans="1:16" ht="13.2" hidden="1" x14ac:dyDescent="0.25">
      <c r="A1193" s="381" t="str">
        <f t="shared" si="40"/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39"/>
        <v/>
      </c>
      <c r="K1193" s="387"/>
      <c r="L1193" s="388"/>
      <c r="M1193" s="387"/>
      <c r="N1193" s="382"/>
      <c r="O1193" s="384"/>
      <c r="P1193" s="184"/>
    </row>
    <row r="1194" spans="1:16" ht="13.2" hidden="1" x14ac:dyDescent="0.25">
      <c r="A1194" s="381" t="str">
        <f t="shared" si="40"/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39"/>
        <v/>
      </c>
      <c r="K1194" s="387"/>
      <c r="L1194" s="388"/>
      <c r="M1194" s="387"/>
      <c r="N1194" s="382"/>
      <c r="O1194" s="384"/>
      <c r="P1194" s="184"/>
    </row>
    <row r="1195" spans="1:16" ht="13.2" hidden="1" x14ac:dyDescent="0.25">
      <c r="A1195" s="381" t="str">
        <f t="shared" si="40"/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39"/>
        <v/>
      </c>
      <c r="K1195" s="387"/>
      <c r="L1195" s="388"/>
      <c r="M1195" s="387"/>
      <c r="N1195" s="382"/>
      <c r="O1195" s="384"/>
      <c r="P1195" s="184"/>
    </row>
    <row r="1196" spans="1:16" ht="13.2" hidden="1" x14ac:dyDescent="0.25">
      <c r="A1196" s="381" t="str">
        <f t="shared" si="40"/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39"/>
        <v/>
      </c>
      <c r="K1196" s="387"/>
      <c r="L1196" s="388"/>
      <c r="M1196" s="387"/>
      <c r="N1196" s="382"/>
      <c r="O1196" s="384"/>
      <c r="P1196" s="184"/>
    </row>
    <row r="1197" spans="1:16" ht="13.2" hidden="1" x14ac:dyDescent="0.25">
      <c r="A1197" s="381" t="str">
        <f t="shared" si="40"/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39"/>
        <v/>
      </c>
      <c r="K1197" s="387"/>
      <c r="L1197" s="388"/>
      <c r="M1197" s="387"/>
      <c r="N1197" s="382"/>
      <c r="O1197" s="384"/>
      <c r="P1197" s="184"/>
    </row>
    <row r="1198" spans="1:16" ht="13.2" hidden="1" x14ac:dyDescent="0.25">
      <c r="A1198" s="381" t="str">
        <f t="shared" si="40"/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39"/>
        <v/>
      </c>
      <c r="K1198" s="387"/>
      <c r="L1198" s="388"/>
      <c r="M1198" s="387"/>
      <c r="N1198" s="382"/>
      <c r="O1198" s="384"/>
      <c r="P1198" s="184"/>
    </row>
    <row r="1199" spans="1:16" ht="13.2" hidden="1" x14ac:dyDescent="0.25">
      <c r="A1199" s="381" t="str">
        <f t="shared" si="40"/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39"/>
        <v/>
      </c>
      <c r="K1199" s="387"/>
      <c r="L1199" s="388"/>
      <c r="M1199" s="387"/>
      <c r="N1199" s="382"/>
      <c r="O1199" s="384"/>
      <c r="P1199" s="184"/>
    </row>
    <row r="1200" spans="1:16" ht="13.2" hidden="1" x14ac:dyDescent="0.25">
      <c r="A1200" s="381" t="str">
        <f t="shared" si="40"/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39"/>
        <v/>
      </c>
      <c r="K1200" s="387"/>
      <c r="L1200" s="388"/>
      <c r="M1200" s="387"/>
      <c r="N1200" s="382"/>
      <c r="O1200" s="384"/>
      <c r="P1200" s="184"/>
    </row>
    <row r="1201" spans="1:16" ht="13.2" hidden="1" x14ac:dyDescent="0.25">
      <c r="A1201" s="381" t="str">
        <f t="shared" si="40"/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39"/>
        <v/>
      </c>
      <c r="K1201" s="387"/>
      <c r="L1201" s="388"/>
      <c r="M1201" s="387"/>
      <c r="N1201" s="382"/>
      <c r="O1201" s="384"/>
      <c r="P1201" s="184"/>
    </row>
    <row r="1202" spans="1:16" ht="13.2" hidden="1" x14ac:dyDescent="0.25">
      <c r="A1202" s="381" t="str">
        <f t="shared" si="40"/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39"/>
        <v/>
      </c>
      <c r="K1202" s="387"/>
      <c r="L1202" s="388"/>
      <c r="M1202" s="387"/>
      <c r="N1202" s="382"/>
      <c r="O1202" s="384"/>
      <c r="P1202" s="184"/>
    </row>
    <row r="1203" spans="1:16" ht="13.2" hidden="1" x14ac:dyDescent="0.25">
      <c r="A1203" s="381" t="str">
        <f t="shared" si="40"/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39"/>
        <v/>
      </c>
      <c r="K1203" s="387"/>
      <c r="L1203" s="388"/>
      <c r="M1203" s="387"/>
      <c r="N1203" s="382"/>
      <c r="O1203" s="384"/>
      <c r="P1203" s="184"/>
    </row>
    <row r="1204" spans="1:16" ht="13.2" hidden="1" x14ac:dyDescent="0.25">
      <c r="A1204" s="381" t="str">
        <f t="shared" si="40"/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39"/>
        <v/>
      </c>
      <c r="K1204" s="387"/>
      <c r="L1204" s="388"/>
      <c r="M1204" s="387"/>
      <c r="N1204" s="382"/>
      <c r="O1204" s="384"/>
      <c r="P1204" s="184"/>
    </row>
    <row r="1205" spans="1:16" ht="13.2" hidden="1" x14ac:dyDescent="0.25">
      <c r="A1205" s="381" t="str">
        <f t="shared" si="40"/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39"/>
        <v/>
      </c>
      <c r="K1205" s="387"/>
      <c r="L1205" s="388"/>
      <c r="M1205" s="387"/>
      <c r="N1205" s="382"/>
      <c r="O1205" s="384"/>
      <c r="P1205" s="184"/>
    </row>
    <row r="1206" spans="1:16" ht="13.2" hidden="1" x14ac:dyDescent="0.25">
      <c r="A1206" s="381" t="str">
        <f t="shared" si="40"/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39"/>
        <v/>
      </c>
      <c r="K1206" s="387"/>
      <c r="L1206" s="388"/>
      <c r="M1206" s="387"/>
      <c r="N1206" s="382"/>
      <c r="O1206" s="384"/>
      <c r="P1206" s="184"/>
    </row>
    <row r="1207" spans="1:16" ht="13.2" hidden="1" x14ac:dyDescent="0.25">
      <c r="A1207" s="381" t="str">
        <f t="shared" si="40"/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39"/>
        <v/>
      </c>
      <c r="K1207" s="387"/>
      <c r="L1207" s="388"/>
      <c r="M1207" s="387"/>
      <c r="N1207" s="382"/>
      <c r="O1207" s="384"/>
      <c r="P1207" s="184"/>
    </row>
    <row r="1208" spans="1:16" ht="13.2" hidden="1" x14ac:dyDescent="0.25">
      <c r="A1208" s="381" t="str">
        <f t="shared" si="40"/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39"/>
        <v/>
      </c>
      <c r="K1208" s="387"/>
      <c r="L1208" s="388"/>
      <c r="M1208" s="387"/>
      <c r="N1208" s="382"/>
      <c r="O1208" s="384"/>
      <c r="P1208" s="184"/>
    </row>
    <row r="1209" spans="1:16" ht="13.2" hidden="1" x14ac:dyDescent="0.25">
      <c r="A1209" s="381" t="str">
        <f t="shared" si="40"/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39"/>
        <v/>
      </c>
      <c r="K1209" s="387"/>
      <c r="L1209" s="388"/>
      <c r="M1209" s="387"/>
      <c r="N1209" s="382"/>
      <c r="O1209" s="384"/>
      <c r="P1209" s="184"/>
    </row>
    <row r="1210" spans="1:16" ht="13.2" hidden="1" x14ac:dyDescent="0.25">
      <c r="A1210" s="381" t="str">
        <f t="shared" si="40"/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39"/>
        <v/>
      </c>
      <c r="K1210" s="387"/>
      <c r="L1210" s="388"/>
      <c r="M1210" s="387"/>
      <c r="N1210" s="382"/>
      <c r="O1210" s="384"/>
      <c r="P1210" s="184"/>
    </row>
    <row r="1211" spans="1:16" ht="13.2" hidden="1" x14ac:dyDescent="0.25">
      <c r="A1211" s="381" t="str">
        <f t="shared" si="40"/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39"/>
        <v/>
      </c>
      <c r="K1211" s="387"/>
      <c r="L1211" s="388"/>
      <c r="M1211" s="387"/>
      <c r="N1211" s="382"/>
      <c r="O1211" s="384"/>
      <c r="P1211" s="184"/>
    </row>
    <row r="1212" spans="1:16" ht="13.2" hidden="1" x14ac:dyDescent="0.25">
      <c r="A1212" s="381" t="str">
        <f t="shared" si="40"/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39"/>
        <v/>
      </c>
      <c r="K1212" s="387"/>
      <c r="L1212" s="388"/>
      <c r="M1212" s="387"/>
      <c r="N1212" s="382"/>
      <c r="O1212" s="384"/>
      <c r="P1212" s="184"/>
    </row>
    <row r="1213" spans="1:16" ht="13.2" hidden="1" x14ac:dyDescent="0.25">
      <c r="A1213" s="381" t="str">
        <f t="shared" si="40"/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39"/>
        <v/>
      </c>
      <c r="K1213" s="387"/>
      <c r="L1213" s="388"/>
      <c r="M1213" s="387"/>
      <c r="N1213" s="382"/>
      <c r="O1213" s="384"/>
      <c r="P1213" s="184"/>
    </row>
    <row r="1214" spans="1:16" ht="13.2" hidden="1" x14ac:dyDescent="0.25">
      <c r="A1214" s="381" t="str">
        <f t="shared" si="40"/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39"/>
        <v/>
      </c>
      <c r="K1214" s="387"/>
      <c r="L1214" s="388"/>
      <c r="M1214" s="387"/>
      <c r="N1214" s="382"/>
      <c r="O1214" s="384"/>
      <c r="P1214" s="184"/>
    </row>
    <row r="1215" spans="1:16" ht="13.2" hidden="1" x14ac:dyDescent="0.25">
      <c r="A1215" s="381" t="str">
        <f t="shared" si="40"/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39"/>
        <v/>
      </c>
      <c r="K1215" s="387"/>
      <c r="L1215" s="388"/>
      <c r="M1215" s="387"/>
      <c r="N1215" s="382"/>
      <c r="O1215" s="384"/>
      <c r="P1215" s="184"/>
    </row>
    <row r="1216" spans="1:16" ht="13.2" hidden="1" x14ac:dyDescent="0.25">
      <c r="A1216" s="381" t="str">
        <f t="shared" si="40"/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39"/>
        <v/>
      </c>
      <c r="K1216" s="387"/>
      <c r="L1216" s="388"/>
      <c r="M1216" s="387"/>
      <c r="N1216" s="382"/>
      <c r="O1216" s="384"/>
      <c r="P1216" s="184"/>
    </row>
    <row r="1217" spans="1:16" ht="13.2" hidden="1" x14ac:dyDescent="0.25">
      <c r="A1217" s="381" t="str">
        <f t="shared" si="40"/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si="39"/>
        <v/>
      </c>
      <c r="K1217" s="387"/>
      <c r="L1217" s="388"/>
      <c r="M1217" s="387"/>
      <c r="N1217" s="382"/>
      <c r="O1217" s="384"/>
      <c r="P1217" s="184"/>
    </row>
    <row r="1218" spans="1:16" ht="13.2" hidden="1" x14ac:dyDescent="0.25">
      <c r="A1218" s="381" t="str">
        <f t="shared" si="40"/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39"/>
        <v/>
      </c>
      <c r="K1218" s="387"/>
      <c r="L1218" s="388"/>
      <c r="M1218" s="387"/>
      <c r="N1218" s="382"/>
      <c r="O1218" s="384"/>
      <c r="P1218" s="184"/>
    </row>
    <row r="1219" spans="1:16" ht="13.2" hidden="1" x14ac:dyDescent="0.25">
      <c r="A1219" s="381" t="str">
        <f t="shared" si="40"/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39"/>
        <v/>
      </c>
      <c r="K1219" s="387"/>
      <c r="L1219" s="388"/>
      <c r="M1219" s="387"/>
      <c r="N1219" s="382"/>
      <c r="O1219" s="384"/>
      <c r="P1219" s="184"/>
    </row>
    <row r="1220" spans="1:16" ht="13.2" hidden="1" x14ac:dyDescent="0.25">
      <c r="A1220" s="381" t="str">
        <f t="shared" si="40"/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ref="J1220:J1283" si="41">IF(O1220="","",IF(LEN(O1220)&gt;14,O1220,"CPF Protegido - LGPD"))</f>
        <v/>
      </c>
      <c r="K1220" s="387"/>
      <c r="L1220" s="388"/>
      <c r="M1220" s="387"/>
      <c r="N1220" s="382"/>
      <c r="O1220" s="384"/>
      <c r="P1220" s="184"/>
    </row>
    <row r="1221" spans="1:16" ht="13.2" hidden="1" x14ac:dyDescent="0.25">
      <c r="A1221" s="381" t="str">
        <f t="shared" si="40"/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41"/>
        <v/>
      </c>
      <c r="K1221" s="387"/>
      <c r="L1221" s="388"/>
      <c r="M1221" s="387"/>
      <c r="N1221" s="382"/>
      <c r="O1221" s="384"/>
      <c r="P1221" s="184"/>
    </row>
    <row r="1222" spans="1:16" ht="13.2" hidden="1" x14ac:dyDescent="0.25">
      <c r="A1222" s="381" t="str">
        <f t="shared" si="40"/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41"/>
        <v/>
      </c>
      <c r="K1222" s="387"/>
      <c r="L1222" s="388"/>
      <c r="M1222" s="387"/>
      <c r="N1222" s="382"/>
      <c r="O1222" s="384"/>
      <c r="P1222" s="184"/>
    </row>
    <row r="1223" spans="1:16" ht="13.2" hidden="1" x14ac:dyDescent="0.25">
      <c r="A1223" s="381" t="str">
        <f t="shared" si="40"/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41"/>
        <v/>
      </c>
      <c r="K1223" s="387"/>
      <c r="L1223" s="388"/>
      <c r="M1223" s="387"/>
      <c r="N1223" s="382"/>
      <c r="O1223" s="384"/>
      <c r="P1223" s="184"/>
    </row>
    <row r="1224" spans="1:16" ht="13.2" hidden="1" x14ac:dyDescent="0.25">
      <c r="A1224" s="381" t="str">
        <f t="shared" si="40"/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41"/>
        <v/>
      </c>
      <c r="K1224" s="387"/>
      <c r="L1224" s="388"/>
      <c r="M1224" s="387"/>
      <c r="N1224" s="382"/>
      <c r="O1224" s="384"/>
      <c r="P1224" s="184"/>
    </row>
    <row r="1225" spans="1:16" ht="13.2" hidden="1" x14ac:dyDescent="0.25">
      <c r="A1225" s="381" t="str">
        <f t="shared" si="40"/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si="41"/>
        <v/>
      </c>
      <c r="K1225" s="387"/>
      <c r="L1225" s="388"/>
      <c r="M1225" s="387"/>
      <c r="N1225" s="382"/>
      <c r="O1225" s="384"/>
      <c r="P1225" s="184"/>
    </row>
    <row r="1226" spans="1:16" ht="13.2" hidden="1" x14ac:dyDescent="0.25">
      <c r="A1226" s="381" t="str">
        <f t="shared" si="40"/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41"/>
        <v/>
      </c>
      <c r="K1226" s="387"/>
      <c r="L1226" s="388"/>
      <c r="M1226" s="387"/>
      <c r="N1226" s="382"/>
      <c r="O1226" s="384"/>
      <c r="P1226" s="184"/>
    </row>
    <row r="1227" spans="1:16" ht="13.2" hidden="1" x14ac:dyDescent="0.25">
      <c r="A1227" s="381" t="str">
        <f t="shared" si="40"/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41"/>
        <v/>
      </c>
      <c r="K1227" s="387"/>
      <c r="L1227" s="388"/>
      <c r="M1227" s="387"/>
      <c r="N1227" s="382"/>
      <c r="O1227" s="384"/>
      <c r="P1227" s="184"/>
    </row>
    <row r="1228" spans="1:16" ht="13.2" hidden="1" x14ac:dyDescent="0.25">
      <c r="A1228" s="381" t="str">
        <f t="shared" si="40"/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41"/>
        <v/>
      </c>
      <c r="K1228" s="387"/>
      <c r="L1228" s="388"/>
      <c r="M1228" s="387"/>
      <c r="N1228" s="382"/>
      <c r="O1228" s="384"/>
      <c r="P1228" s="184"/>
    </row>
    <row r="1229" spans="1:16" ht="13.2" hidden="1" x14ac:dyDescent="0.25">
      <c r="A1229" s="381" t="str">
        <f t="shared" si="40"/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41"/>
        <v/>
      </c>
      <c r="K1229" s="387"/>
      <c r="L1229" s="388"/>
      <c r="M1229" s="387"/>
      <c r="N1229" s="382"/>
      <c r="O1229" s="384"/>
      <c r="P1229" s="184"/>
    </row>
    <row r="1230" spans="1:16" ht="13.2" hidden="1" x14ac:dyDescent="0.25">
      <c r="A1230" s="381" t="str">
        <f t="shared" si="40"/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41"/>
        <v/>
      </c>
      <c r="K1230" s="387"/>
      <c r="L1230" s="388"/>
      <c r="M1230" s="387"/>
      <c r="N1230" s="382"/>
      <c r="O1230" s="384"/>
      <c r="P1230" s="184"/>
    </row>
    <row r="1231" spans="1:16" ht="13.2" hidden="1" x14ac:dyDescent="0.25">
      <c r="A1231" s="381" t="str">
        <f t="shared" si="40"/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41"/>
        <v/>
      </c>
      <c r="K1231" s="387"/>
      <c r="L1231" s="388"/>
      <c r="M1231" s="387"/>
      <c r="N1231" s="382"/>
      <c r="O1231" s="384"/>
      <c r="P1231" s="184"/>
    </row>
    <row r="1232" spans="1:16" ht="13.2" hidden="1" x14ac:dyDescent="0.25">
      <c r="A1232" s="381" t="str">
        <f t="shared" si="40"/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41"/>
        <v/>
      </c>
      <c r="K1232" s="387"/>
      <c r="L1232" s="388"/>
      <c r="M1232" s="387"/>
      <c r="N1232" s="382"/>
      <c r="O1232" s="384"/>
      <c r="P1232" s="184"/>
    </row>
    <row r="1233" spans="1:16" ht="13.2" hidden="1" x14ac:dyDescent="0.25">
      <c r="A1233" s="381" t="str">
        <f t="shared" si="40"/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41"/>
        <v/>
      </c>
      <c r="K1233" s="387"/>
      <c r="L1233" s="388"/>
      <c r="M1233" s="387"/>
      <c r="N1233" s="382"/>
      <c r="O1233" s="384"/>
      <c r="P1233" s="184"/>
    </row>
    <row r="1234" spans="1:16" ht="13.2" hidden="1" x14ac:dyDescent="0.25">
      <c r="A1234" s="381" t="str">
        <f t="shared" si="40"/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41"/>
        <v/>
      </c>
      <c r="K1234" s="387"/>
      <c r="L1234" s="388"/>
      <c r="M1234" s="387"/>
      <c r="N1234" s="382"/>
      <c r="O1234" s="384"/>
      <c r="P1234" s="184"/>
    </row>
    <row r="1235" spans="1:16" ht="13.2" hidden="1" x14ac:dyDescent="0.25">
      <c r="A1235" s="381" t="str">
        <f t="shared" si="40"/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41"/>
        <v/>
      </c>
      <c r="K1235" s="387"/>
      <c r="L1235" s="388"/>
      <c r="M1235" s="387"/>
      <c r="N1235" s="382"/>
      <c r="O1235" s="384"/>
      <c r="P1235" s="184"/>
    </row>
    <row r="1236" spans="1:16" ht="13.2" hidden="1" x14ac:dyDescent="0.25">
      <c r="A1236" s="381" t="str">
        <f t="shared" si="40"/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41"/>
        <v/>
      </c>
      <c r="K1236" s="387"/>
      <c r="L1236" s="388"/>
      <c r="M1236" s="387"/>
      <c r="N1236" s="382"/>
      <c r="O1236" s="384"/>
      <c r="P1236" s="184"/>
    </row>
    <row r="1237" spans="1:16" ht="13.2" hidden="1" x14ac:dyDescent="0.25">
      <c r="A1237" s="381" t="str">
        <f t="shared" si="40"/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41"/>
        <v/>
      </c>
      <c r="K1237" s="387"/>
      <c r="L1237" s="388"/>
      <c r="M1237" s="387"/>
      <c r="N1237" s="382"/>
      <c r="O1237" s="384"/>
      <c r="P1237" s="184"/>
    </row>
    <row r="1238" spans="1:16" ht="13.2" hidden="1" x14ac:dyDescent="0.25">
      <c r="A1238" s="381" t="str">
        <f t="shared" si="40"/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si="41"/>
        <v/>
      </c>
      <c r="K1238" s="387"/>
      <c r="L1238" s="388"/>
      <c r="M1238" s="387"/>
      <c r="N1238" s="382"/>
      <c r="O1238" s="384"/>
      <c r="P1238" s="184"/>
    </row>
    <row r="1239" spans="1:16" ht="13.2" hidden="1" x14ac:dyDescent="0.25">
      <c r="A1239" s="381" t="str">
        <f t="shared" ref="A1239:A1299" si="42">IF(B1239="","",ROW()-ROW($A$3))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41"/>
        <v/>
      </c>
      <c r="K1239" s="387"/>
      <c r="L1239" s="388"/>
      <c r="M1239" s="387"/>
      <c r="N1239" s="382"/>
      <c r="O1239" s="384"/>
      <c r="P1239" s="184"/>
    </row>
    <row r="1240" spans="1:16" ht="13.2" hidden="1" x14ac:dyDescent="0.25">
      <c r="A1240" s="381" t="str">
        <f t="shared" si="42"/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41"/>
        <v/>
      </c>
      <c r="K1240" s="387"/>
      <c r="L1240" s="388"/>
      <c r="M1240" s="387"/>
      <c r="N1240" s="382"/>
      <c r="O1240" s="384"/>
      <c r="P1240" s="184"/>
    </row>
    <row r="1241" spans="1:16" ht="13.2" hidden="1" x14ac:dyDescent="0.25">
      <c r="A1241" s="381" t="str">
        <f t="shared" si="42"/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41"/>
        <v/>
      </c>
      <c r="K1241" s="387"/>
      <c r="L1241" s="388"/>
      <c r="M1241" s="387"/>
      <c r="N1241" s="382"/>
      <c r="O1241" s="384"/>
      <c r="P1241" s="184"/>
    </row>
    <row r="1242" spans="1:16" ht="13.2" hidden="1" x14ac:dyDescent="0.25">
      <c r="A1242" s="381" t="str">
        <f t="shared" si="42"/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41"/>
        <v/>
      </c>
      <c r="K1242" s="387"/>
      <c r="L1242" s="388"/>
      <c r="M1242" s="387"/>
      <c r="N1242" s="382"/>
      <c r="O1242" s="384"/>
      <c r="P1242" s="184"/>
    </row>
    <row r="1243" spans="1:16" ht="13.2" hidden="1" x14ac:dyDescent="0.25">
      <c r="A1243" s="381" t="str">
        <f t="shared" si="42"/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41"/>
        <v/>
      </c>
      <c r="K1243" s="387"/>
      <c r="L1243" s="388"/>
      <c r="M1243" s="387"/>
      <c r="N1243" s="382"/>
      <c r="O1243" s="384"/>
      <c r="P1243" s="184"/>
    </row>
    <row r="1244" spans="1:16" ht="13.2" hidden="1" x14ac:dyDescent="0.25">
      <c r="A1244" s="381" t="str">
        <f t="shared" si="42"/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41"/>
        <v/>
      </c>
      <c r="K1244" s="387"/>
      <c r="L1244" s="388"/>
      <c r="M1244" s="387"/>
      <c r="N1244" s="382"/>
      <c r="O1244" s="384"/>
      <c r="P1244" s="184"/>
    </row>
    <row r="1245" spans="1:16" ht="13.2" hidden="1" x14ac:dyDescent="0.25">
      <c r="A1245" s="381" t="str">
        <f t="shared" si="42"/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41"/>
        <v/>
      </c>
      <c r="K1245" s="387"/>
      <c r="L1245" s="388"/>
      <c r="M1245" s="387"/>
      <c r="N1245" s="382"/>
      <c r="O1245" s="384"/>
      <c r="P1245" s="184"/>
    </row>
    <row r="1246" spans="1:16" ht="13.2" hidden="1" x14ac:dyDescent="0.25">
      <c r="A1246" s="381" t="str">
        <f t="shared" si="42"/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41"/>
        <v/>
      </c>
      <c r="K1246" s="387"/>
      <c r="L1246" s="388"/>
      <c r="M1246" s="387"/>
      <c r="N1246" s="382"/>
      <c r="O1246" s="384"/>
      <c r="P1246" s="184"/>
    </row>
    <row r="1247" spans="1:16" ht="13.2" hidden="1" x14ac:dyDescent="0.25">
      <c r="A1247" s="381" t="str">
        <f t="shared" si="42"/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41"/>
        <v/>
      </c>
      <c r="K1247" s="387"/>
      <c r="L1247" s="388"/>
      <c r="M1247" s="387"/>
      <c r="N1247" s="382"/>
      <c r="O1247" s="384"/>
      <c r="P1247" s="184"/>
    </row>
    <row r="1248" spans="1:16" ht="13.2" hidden="1" x14ac:dyDescent="0.25">
      <c r="A1248" s="381" t="str">
        <f t="shared" si="42"/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41"/>
        <v/>
      </c>
      <c r="K1248" s="387"/>
      <c r="L1248" s="388"/>
      <c r="M1248" s="387"/>
      <c r="N1248" s="382"/>
      <c r="O1248" s="384"/>
      <c r="P1248" s="184"/>
    </row>
    <row r="1249" spans="1:16" ht="13.2" hidden="1" x14ac:dyDescent="0.25">
      <c r="A1249" s="381" t="str">
        <f t="shared" si="42"/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41"/>
        <v/>
      </c>
      <c r="K1249" s="387"/>
      <c r="L1249" s="388"/>
      <c r="M1249" s="387"/>
      <c r="N1249" s="382"/>
      <c r="O1249" s="384"/>
      <c r="P1249" s="184"/>
    </row>
    <row r="1250" spans="1:16" ht="13.2" hidden="1" x14ac:dyDescent="0.25">
      <c r="A1250" s="381" t="str">
        <f t="shared" si="42"/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41"/>
        <v/>
      </c>
      <c r="K1250" s="387"/>
      <c r="L1250" s="388"/>
      <c r="M1250" s="387"/>
      <c r="N1250" s="382"/>
      <c r="O1250" s="384"/>
      <c r="P1250" s="184"/>
    </row>
    <row r="1251" spans="1:16" ht="13.2" hidden="1" x14ac:dyDescent="0.25">
      <c r="A1251" s="381" t="str">
        <f t="shared" si="42"/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41"/>
        <v/>
      </c>
      <c r="K1251" s="387"/>
      <c r="L1251" s="388"/>
      <c r="M1251" s="387"/>
      <c r="N1251" s="382"/>
      <c r="O1251" s="384"/>
      <c r="P1251" s="184"/>
    </row>
    <row r="1252" spans="1:16" ht="13.2" hidden="1" x14ac:dyDescent="0.25">
      <c r="A1252" s="381" t="str">
        <f t="shared" si="42"/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41"/>
        <v/>
      </c>
      <c r="K1252" s="387"/>
      <c r="L1252" s="388"/>
      <c r="M1252" s="387"/>
      <c r="N1252" s="382"/>
      <c r="O1252" s="384"/>
      <c r="P1252" s="184"/>
    </row>
    <row r="1253" spans="1:16" ht="13.2" hidden="1" x14ac:dyDescent="0.25">
      <c r="A1253" s="381" t="str">
        <f t="shared" si="42"/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41"/>
        <v/>
      </c>
      <c r="K1253" s="387"/>
      <c r="L1253" s="388"/>
      <c r="M1253" s="387"/>
      <c r="N1253" s="382"/>
      <c r="O1253" s="384"/>
      <c r="P1253" s="184"/>
    </row>
    <row r="1254" spans="1:16" ht="13.2" hidden="1" x14ac:dyDescent="0.25">
      <c r="A1254" s="381" t="str">
        <f t="shared" si="42"/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41"/>
        <v/>
      </c>
      <c r="K1254" s="387"/>
      <c r="L1254" s="388"/>
      <c r="M1254" s="387"/>
      <c r="N1254" s="382"/>
      <c r="O1254" s="384"/>
      <c r="P1254" s="184"/>
    </row>
    <row r="1255" spans="1:16" ht="13.2" hidden="1" x14ac:dyDescent="0.25">
      <c r="A1255" s="381" t="str">
        <f t="shared" si="42"/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41"/>
        <v/>
      </c>
      <c r="K1255" s="387"/>
      <c r="L1255" s="388"/>
      <c r="M1255" s="387"/>
      <c r="N1255" s="382"/>
      <c r="O1255" s="384"/>
      <c r="P1255" s="184"/>
    </row>
    <row r="1256" spans="1:16" ht="13.2" hidden="1" x14ac:dyDescent="0.25">
      <c r="A1256" s="381" t="str">
        <f t="shared" si="42"/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41"/>
        <v/>
      </c>
      <c r="K1256" s="387"/>
      <c r="L1256" s="388"/>
      <c r="M1256" s="387"/>
      <c r="N1256" s="382"/>
      <c r="O1256" s="384"/>
      <c r="P1256" s="184"/>
    </row>
    <row r="1257" spans="1:16" ht="13.2" hidden="1" x14ac:dyDescent="0.25">
      <c r="A1257" s="381" t="str">
        <f t="shared" si="42"/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41"/>
        <v/>
      </c>
      <c r="K1257" s="387"/>
      <c r="L1257" s="388"/>
      <c r="M1257" s="387"/>
      <c r="N1257" s="382"/>
      <c r="O1257" s="384"/>
      <c r="P1257" s="184"/>
    </row>
    <row r="1258" spans="1:16" ht="13.2" hidden="1" x14ac:dyDescent="0.25">
      <c r="A1258" s="381" t="str">
        <f t="shared" si="42"/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41"/>
        <v/>
      </c>
      <c r="K1258" s="387"/>
      <c r="L1258" s="388"/>
      <c r="M1258" s="387"/>
      <c r="N1258" s="382"/>
      <c r="O1258" s="384"/>
      <c r="P1258" s="184"/>
    </row>
    <row r="1259" spans="1:16" ht="13.2" hidden="1" x14ac:dyDescent="0.25">
      <c r="A1259" s="381" t="str">
        <f t="shared" si="42"/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41"/>
        <v/>
      </c>
      <c r="K1259" s="387"/>
      <c r="L1259" s="388"/>
      <c r="M1259" s="387"/>
      <c r="N1259" s="382"/>
      <c r="O1259" s="384"/>
      <c r="P1259" s="184"/>
    </row>
    <row r="1260" spans="1:16" ht="13.2" hidden="1" x14ac:dyDescent="0.25">
      <c r="A1260" s="381" t="str">
        <f t="shared" si="42"/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41"/>
        <v/>
      </c>
      <c r="K1260" s="387"/>
      <c r="L1260" s="388"/>
      <c r="M1260" s="387"/>
      <c r="N1260" s="382"/>
      <c r="O1260" s="384"/>
      <c r="P1260" s="184"/>
    </row>
    <row r="1261" spans="1:16" ht="13.2" hidden="1" x14ac:dyDescent="0.25">
      <c r="A1261" s="381" t="str">
        <f t="shared" si="42"/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41"/>
        <v/>
      </c>
      <c r="K1261" s="387"/>
      <c r="L1261" s="388"/>
      <c r="M1261" s="387"/>
      <c r="N1261" s="382"/>
      <c r="O1261" s="384"/>
      <c r="P1261" s="184"/>
    </row>
    <row r="1262" spans="1:16" ht="13.2" hidden="1" x14ac:dyDescent="0.25">
      <c r="A1262" s="381" t="str">
        <f t="shared" si="42"/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41"/>
        <v/>
      </c>
      <c r="K1262" s="387"/>
      <c r="L1262" s="388"/>
      <c r="M1262" s="387"/>
      <c r="N1262" s="382"/>
      <c r="O1262" s="384"/>
      <c r="P1262" s="184"/>
    </row>
    <row r="1263" spans="1:16" ht="13.2" hidden="1" x14ac:dyDescent="0.25">
      <c r="A1263" s="381" t="str">
        <f t="shared" si="42"/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41"/>
        <v/>
      </c>
      <c r="K1263" s="387"/>
      <c r="L1263" s="388"/>
      <c r="M1263" s="387"/>
      <c r="N1263" s="382"/>
      <c r="O1263" s="384"/>
      <c r="P1263" s="184"/>
    </row>
    <row r="1264" spans="1:16" ht="13.2" hidden="1" x14ac:dyDescent="0.25">
      <c r="A1264" s="381" t="str">
        <f t="shared" si="42"/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41"/>
        <v/>
      </c>
      <c r="K1264" s="387"/>
      <c r="L1264" s="388"/>
      <c r="M1264" s="387"/>
      <c r="N1264" s="382"/>
      <c r="O1264" s="384"/>
      <c r="P1264" s="184"/>
    </row>
    <row r="1265" spans="1:16" ht="13.2" hidden="1" x14ac:dyDescent="0.25">
      <c r="A1265" s="381" t="str">
        <f t="shared" si="42"/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41"/>
        <v/>
      </c>
      <c r="K1265" s="387"/>
      <c r="L1265" s="388"/>
      <c r="M1265" s="387"/>
      <c r="N1265" s="382"/>
      <c r="O1265" s="384"/>
      <c r="P1265" s="184"/>
    </row>
    <row r="1266" spans="1:16" ht="13.2" hidden="1" x14ac:dyDescent="0.25">
      <c r="A1266" s="381" t="str">
        <f t="shared" si="42"/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41"/>
        <v/>
      </c>
      <c r="K1266" s="387"/>
      <c r="L1266" s="388"/>
      <c r="M1266" s="387"/>
      <c r="N1266" s="382"/>
      <c r="O1266" s="384"/>
      <c r="P1266" s="184"/>
    </row>
    <row r="1267" spans="1:16" ht="13.2" hidden="1" x14ac:dyDescent="0.25">
      <c r="A1267" s="381" t="str">
        <f t="shared" si="42"/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41"/>
        <v/>
      </c>
      <c r="K1267" s="387"/>
      <c r="L1267" s="388"/>
      <c r="M1267" s="387"/>
      <c r="N1267" s="382"/>
      <c r="O1267" s="384"/>
      <c r="P1267" s="184"/>
    </row>
    <row r="1268" spans="1:16" ht="13.2" hidden="1" x14ac:dyDescent="0.25">
      <c r="A1268" s="381" t="str">
        <f t="shared" si="42"/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41"/>
        <v/>
      </c>
      <c r="K1268" s="387"/>
      <c r="L1268" s="388"/>
      <c r="M1268" s="387"/>
      <c r="N1268" s="382"/>
      <c r="O1268" s="384"/>
      <c r="P1268" s="184"/>
    </row>
    <row r="1269" spans="1:16" ht="13.2" hidden="1" x14ac:dyDescent="0.25">
      <c r="A1269" s="381" t="str">
        <f t="shared" si="42"/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41"/>
        <v/>
      </c>
      <c r="K1269" s="387"/>
      <c r="L1269" s="388"/>
      <c r="M1269" s="387"/>
      <c r="N1269" s="382"/>
      <c r="O1269" s="384"/>
      <c r="P1269" s="184"/>
    </row>
    <row r="1270" spans="1:16" ht="13.2" hidden="1" x14ac:dyDescent="0.25">
      <c r="A1270" s="381" t="str">
        <f t="shared" si="42"/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41"/>
        <v/>
      </c>
      <c r="K1270" s="387"/>
      <c r="L1270" s="388"/>
      <c r="M1270" s="387"/>
      <c r="N1270" s="382"/>
      <c r="O1270" s="384"/>
      <c r="P1270" s="184"/>
    </row>
    <row r="1271" spans="1:16" ht="13.2" hidden="1" x14ac:dyDescent="0.25">
      <c r="A1271" s="381" t="str">
        <f t="shared" si="42"/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41"/>
        <v/>
      </c>
      <c r="K1271" s="387"/>
      <c r="L1271" s="388"/>
      <c r="M1271" s="387"/>
      <c r="N1271" s="382"/>
      <c r="O1271" s="384"/>
      <c r="P1271" s="184"/>
    </row>
    <row r="1272" spans="1:16" ht="13.2" hidden="1" x14ac:dyDescent="0.25">
      <c r="A1272" s="381" t="str">
        <f t="shared" si="42"/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41"/>
        <v/>
      </c>
      <c r="K1272" s="387"/>
      <c r="L1272" s="388"/>
      <c r="M1272" s="387"/>
      <c r="N1272" s="382"/>
      <c r="O1272" s="384"/>
      <c r="P1272" s="184"/>
    </row>
    <row r="1273" spans="1:16" ht="13.2" hidden="1" x14ac:dyDescent="0.25">
      <c r="A1273" s="381" t="str">
        <f t="shared" si="42"/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41"/>
        <v/>
      </c>
      <c r="K1273" s="387"/>
      <c r="L1273" s="388"/>
      <c r="M1273" s="387"/>
      <c r="N1273" s="382"/>
      <c r="O1273" s="384"/>
      <c r="P1273" s="184"/>
    </row>
    <row r="1274" spans="1:16" ht="13.2" hidden="1" x14ac:dyDescent="0.25">
      <c r="A1274" s="381" t="str">
        <f t="shared" si="42"/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41"/>
        <v/>
      </c>
      <c r="K1274" s="387"/>
      <c r="L1274" s="388"/>
      <c r="M1274" s="387"/>
      <c r="N1274" s="382"/>
      <c r="O1274" s="384"/>
      <c r="P1274" s="184"/>
    </row>
    <row r="1275" spans="1:16" ht="13.2" hidden="1" x14ac:dyDescent="0.25">
      <c r="A1275" s="381" t="str">
        <f t="shared" si="42"/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41"/>
        <v/>
      </c>
      <c r="K1275" s="387"/>
      <c r="L1275" s="388"/>
      <c r="M1275" s="387"/>
      <c r="N1275" s="382"/>
      <c r="O1275" s="384"/>
      <c r="P1275" s="184"/>
    </row>
    <row r="1276" spans="1:16" ht="13.2" hidden="1" x14ac:dyDescent="0.25">
      <c r="A1276" s="381" t="str">
        <f t="shared" si="42"/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41"/>
        <v/>
      </c>
      <c r="K1276" s="387"/>
      <c r="L1276" s="388"/>
      <c r="M1276" s="387"/>
      <c r="N1276" s="382"/>
      <c r="O1276" s="384"/>
      <c r="P1276" s="184"/>
    </row>
    <row r="1277" spans="1:16" ht="13.2" hidden="1" x14ac:dyDescent="0.25">
      <c r="A1277" s="381" t="str">
        <f t="shared" si="42"/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41"/>
        <v/>
      </c>
      <c r="K1277" s="387"/>
      <c r="L1277" s="388"/>
      <c r="M1277" s="387"/>
      <c r="N1277" s="382"/>
      <c r="O1277" s="384"/>
      <c r="P1277" s="184"/>
    </row>
    <row r="1278" spans="1:16" ht="13.2" hidden="1" x14ac:dyDescent="0.25">
      <c r="A1278" s="381" t="str">
        <f t="shared" si="42"/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41"/>
        <v/>
      </c>
      <c r="K1278" s="387"/>
      <c r="L1278" s="388"/>
      <c r="M1278" s="387"/>
      <c r="N1278" s="382"/>
      <c r="O1278" s="384"/>
      <c r="P1278" s="184"/>
    </row>
    <row r="1279" spans="1:16" ht="13.2" hidden="1" x14ac:dyDescent="0.25">
      <c r="A1279" s="381" t="str">
        <f t="shared" si="42"/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41"/>
        <v/>
      </c>
      <c r="K1279" s="387"/>
      <c r="L1279" s="388"/>
      <c r="M1279" s="387"/>
      <c r="N1279" s="382"/>
      <c r="O1279" s="384"/>
      <c r="P1279" s="184"/>
    </row>
    <row r="1280" spans="1:16" ht="13.2" hidden="1" x14ac:dyDescent="0.25">
      <c r="A1280" s="381" t="str">
        <f t="shared" si="42"/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41"/>
        <v/>
      </c>
      <c r="K1280" s="387"/>
      <c r="L1280" s="388"/>
      <c r="M1280" s="387"/>
      <c r="N1280" s="382"/>
      <c r="O1280" s="384"/>
      <c r="P1280" s="184"/>
    </row>
    <row r="1281" spans="1:16" ht="13.2" hidden="1" x14ac:dyDescent="0.25">
      <c r="A1281" s="381" t="str">
        <f t="shared" si="42"/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si="41"/>
        <v/>
      </c>
      <c r="K1281" s="387"/>
      <c r="L1281" s="388"/>
      <c r="M1281" s="387"/>
      <c r="N1281" s="382"/>
      <c r="O1281" s="384"/>
      <c r="P1281" s="184"/>
    </row>
    <row r="1282" spans="1:16" ht="13.2" hidden="1" x14ac:dyDescent="0.25">
      <c r="A1282" s="381" t="str">
        <f t="shared" si="42"/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41"/>
        <v/>
      </c>
      <c r="K1282" s="387"/>
      <c r="L1282" s="388"/>
      <c r="M1282" s="387"/>
      <c r="N1282" s="382"/>
      <c r="O1282" s="384"/>
      <c r="P1282" s="184"/>
    </row>
    <row r="1283" spans="1:16" ht="13.2" hidden="1" x14ac:dyDescent="0.25">
      <c r="A1283" s="381" t="str">
        <f t="shared" si="42"/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41"/>
        <v/>
      </c>
      <c r="K1283" s="387"/>
      <c r="L1283" s="388"/>
      <c r="M1283" s="387"/>
      <c r="N1283" s="382"/>
      <c r="O1283" s="384"/>
      <c r="P1283" s="184"/>
    </row>
    <row r="1284" spans="1:16" ht="13.2" hidden="1" x14ac:dyDescent="0.25">
      <c r="A1284" s="381" t="str">
        <f t="shared" si="42"/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ref="J1284:J1347" si="43">IF(O1284="","",IF(LEN(O1284)&gt;14,O1284,"CPF Protegido - LGPD"))</f>
        <v/>
      </c>
      <c r="K1284" s="387"/>
      <c r="L1284" s="388"/>
      <c r="M1284" s="387"/>
      <c r="N1284" s="382"/>
      <c r="O1284" s="384"/>
      <c r="P1284" s="184"/>
    </row>
    <row r="1285" spans="1:16" ht="13.2" hidden="1" x14ac:dyDescent="0.25">
      <c r="A1285" s="381" t="str">
        <f t="shared" si="42"/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43"/>
        <v/>
      </c>
      <c r="K1285" s="387"/>
      <c r="L1285" s="388"/>
      <c r="M1285" s="387"/>
      <c r="N1285" s="382"/>
      <c r="O1285" s="384"/>
      <c r="P1285" s="184"/>
    </row>
    <row r="1286" spans="1:16" ht="13.2" hidden="1" x14ac:dyDescent="0.25">
      <c r="A1286" s="381" t="str">
        <f t="shared" si="42"/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43"/>
        <v/>
      </c>
      <c r="K1286" s="387"/>
      <c r="L1286" s="388"/>
      <c r="M1286" s="387"/>
      <c r="N1286" s="382"/>
      <c r="O1286" s="384"/>
      <c r="P1286" s="184"/>
    </row>
    <row r="1287" spans="1:16" ht="13.2" hidden="1" x14ac:dyDescent="0.25">
      <c r="A1287" s="381" t="str">
        <f t="shared" si="42"/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43"/>
        <v/>
      </c>
      <c r="K1287" s="387"/>
      <c r="L1287" s="388"/>
      <c r="M1287" s="387"/>
      <c r="N1287" s="382"/>
      <c r="O1287" s="384"/>
      <c r="P1287" s="184"/>
    </row>
    <row r="1288" spans="1:16" ht="13.2" hidden="1" x14ac:dyDescent="0.25">
      <c r="A1288" s="381" t="str">
        <f t="shared" si="42"/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43"/>
        <v/>
      </c>
      <c r="K1288" s="387"/>
      <c r="L1288" s="388"/>
      <c r="M1288" s="387"/>
      <c r="N1288" s="382"/>
      <c r="O1288" s="384"/>
      <c r="P1288" s="184"/>
    </row>
    <row r="1289" spans="1:16" ht="13.2" hidden="1" x14ac:dyDescent="0.25">
      <c r="A1289" s="381" t="str">
        <f t="shared" si="42"/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si="43"/>
        <v/>
      </c>
      <c r="K1289" s="387"/>
      <c r="L1289" s="388"/>
      <c r="M1289" s="387"/>
      <c r="N1289" s="382"/>
      <c r="O1289" s="384"/>
      <c r="P1289" s="184"/>
    </row>
    <row r="1290" spans="1:16" ht="13.2" hidden="1" x14ac:dyDescent="0.25">
      <c r="A1290" s="381" t="str">
        <f t="shared" si="42"/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43"/>
        <v/>
      </c>
      <c r="K1290" s="387"/>
      <c r="L1290" s="388"/>
      <c r="M1290" s="387"/>
      <c r="N1290" s="382"/>
      <c r="O1290" s="384"/>
      <c r="P1290" s="184"/>
    </row>
    <row r="1291" spans="1:16" ht="13.2" hidden="1" x14ac:dyDescent="0.25">
      <c r="A1291" s="381" t="str">
        <f t="shared" si="42"/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43"/>
        <v/>
      </c>
      <c r="K1291" s="387"/>
      <c r="L1291" s="388"/>
      <c r="M1291" s="387"/>
      <c r="N1291" s="382"/>
      <c r="O1291" s="384"/>
      <c r="P1291" s="184"/>
    </row>
    <row r="1292" spans="1:16" ht="13.2" hidden="1" x14ac:dyDescent="0.25">
      <c r="A1292" s="381" t="str">
        <f t="shared" si="42"/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43"/>
        <v/>
      </c>
      <c r="K1292" s="387"/>
      <c r="L1292" s="388"/>
      <c r="M1292" s="387"/>
      <c r="N1292" s="382"/>
      <c r="O1292" s="384"/>
      <c r="P1292" s="184"/>
    </row>
    <row r="1293" spans="1:16" ht="13.2" hidden="1" x14ac:dyDescent="0.25">
      <c r="A1293" s="381" t="str">
        <f t="shared" si="42"/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43"/>
        <v/>
      </c>
      <c r="K1293" s="387"/>
      <c r="L1293" s="388"/>
      <c r="M1293" s="387"/>
      <c r="N1293" s="382"/>
      <c r="O1293" s="384"/>
      <c r="P1293" s="184"/>
    </row>
    <row r="1294" spans="1:16" ht="13.2" hidden="1" x14ac:dyDescent="0.25">
      <c r="A1294" s="381" t="str">
        <f t="shared" si="42"/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43"/>
        <v/>
      </c>
      <c r="K1294" s="387"/>
      <c r="L1294" s="388"/>
      <c r="M1294" s="387"/>
      <c r="N1294" s="382"/>
      <c r="O1294" s="384"/>
      <c r="P1294" s="184"/>
    </row>
    <row r="1295" spans="1:16" ht="13.2" hidden="1" x14ac:dyDescent="0.25">
      <c r="A1295" s="381" t="str">
        <f t="shared" si="42"/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43"/>
        <v/>
      </c>
      <c r="K1295" s="387"/>
      <c r="L1295" s="388"/>
      <c r="M1295" s="387"/>
      <c r="N1295" s="382"/>
      <c r="O1295" s="384"/>
      <c r="P1295" s="184"/>
    </row>
    <row r="1296" spans="1:16" ht="13.2" hidden="1" x14ac:dyDescent="0.25">
      <c r="A1296" s="381" t="str">
        <f t="shared" si="42"/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43"/>
        <v/>
      </c>
      <c r="K1296" s="387"/>
      <c r="L1296" s="388"/>
      <c r="M1296" s="387"/>
      <c r="N1296" s="382"/>
      <c r="O1296" s="384"/>
      <c r="P1296" s="184"/>
    </row>
    <row r="1297" spans="1:16" ht="13.2" hidden="1" x14ac:dyDescent="0.25">
      <c r="A1297" s="381" t="str">
        <f t="shared" si="42"/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43"/>
        <v/>
      </c>
      <c r="K1297" s="387"/>
      <c r="L1297" s="388"/>
      <c r="M1297" s="387"/>
      <c r="N1297" s="382"/>
      <c r="O1297" s="384"/>
      <c r="P1297" s="184"/>
    </row>
    <row r="1298" spans="1:16" ht="13.2" hidden="1" x14ac:dyDescent="0.25">
      <c r="A1298" s="381" t="str">
        <f t="shared" si="42"/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43"/>
        <v/>
      </c>
      <c r="K1298" s="387"/>
      <c r="L1298" s="388"/>
      <c r="M1298" s="387"/>
      <c r="N1298" s="382"/>
      <c r="O1298" s="384"/>
      <c r="P1298" s="184"/>
    </row>
    <row r="1299" spans="1:16" ht="13.2" hidden="1" x14ac:dyDescent="0.25">
      <c r="A1299" s="381" t="str">
        <f t="shared" si="42"/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43"/>
        <v/>
      </c>
      <c r="K1299" s="387"/>
      <c r="L1299" s="388"/>
      <c r="M1299" s="387"/>
      <c r="N1299" s="382"/>
      <c r="O1299" s="384"/>
      <c r="P1299" s="184"/>
    </row>
    <row r="1300" spans="1:16" ht="13.2" hidden="1" x14ac:dyDescent="0.25">
      <c r="A1300" s="381" t="str">
        <f t="shared" ref="A1300:A1363" si="44">IF(B1300="","",ROW()-ROW($A$3))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43"/>
        <v/>
      </c>
      <c r="K1300" s="387"/>
      <c r="L1300" s="388"/>
      <c r="M1300" s="387"/>
      <c r="N1300" s="382"/>
      <c r="O1300" s="384"/>
      <c r="P1300" s="184"/>
    </row>
    <row r="1301" spans="1:16" ht="13.2" hidden="1" x14ac:dyDescent="0.25">
      <c r="A1301" s="381" t="str">
        <f t="shared" si="44"/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43"/>
        <v/>
      </c>
      <c r="K1301" s="387"/>
      <c r="L1301" s="388"/>
      <c r="M1301" s="387"/>
      <c r="N1301" s="382"/>
      <c r="O1301" s="384"/>
      <c r="P1301" s="184"/>
    </row>
    <row r="1302" spans="1:16" ht="13.2" hidden="1" x14ac:dyDescent="0.25">
      <c r="A1302" s="381" t="str">
        <f t="shared" si="44"/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si="43"/>
        <v/>
      </c>
      <c r="K1302" s="387"/>
      <c r="L1302" s="388"/>
      <c r="M1302" s="387"/>
      <c r="N1302" s="382"/>
      <c r="O1302" s="384"/>
      <c r="P1302" s="184"/>
    </row>
    <row r="1303" spans="1:16" ht="13.2" hidden="1" x14ac:dyDescent="0.25">
      <c r="A1303" s="381" t="str">
        <f t="shared" si="44"/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43"/>
        <v/>
      </c>
      <c r="K1303" s="387"/>
      <c r="L1303" s="388"/>
      <c r="M1303" s="387"/>
      <c r="N1303" s="382"/>
      <c r="O1303" s="384"/>
      <c r="P1303" s="184"/>
    </row>
    <row r="1304" spans="1:16" ht="13.2" hidden="1" x14ac:dyDescent="0.25">
      <c r="A1304" s="381" t="str">
        <f t="shared" si="44"/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43"/>
        <v/>
      </c>
      <c r="K1304" s="387"/>
      <c r="L1304" s="388"/>
      <c r="M1304" s="387"/>
      <c r="N1304" s="382"/>
      <c r="O1304" s="384"/>
      <c r="P1304" s="184"/>
    </row>
    <row r="1305" spans="1:16" ht="13.2" hidden="1" x14ac:dyDescent="0.25">
      <c r="A1305" s="381" t="str">
        <f t="shared" si="44"/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43"/>
        <v/>
      </c>
      <c r="K1305" s="387"/>
      <c r="L1305" s="388"/>
      <c r="M1305" s="387"/>
      <c r="N1305" s="382"/>
      <c r="O1305" s="384"/>
      <c r="P1305" s="184"/>
    </row>
    <row r="1306" spans="1:16" ht="13.2" hidden="1" x14ac:dyDescent="0.25">
      <c r="A1306" s="381" t="str">
        <f t="shared" si="44"/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43"/>
        <v/>
      </c>
      <c r="K1306" s="387"/>
      <c r="L1306" s="388"/>
      <c r="M1306" s="387"/>
      <c r="N1306" s="382"/>
      <c r="O1306" s="384"/>
      <c r="P1306" s="184"/>
    </row>
    <row r="1307" spans="1:16" ht="13.2" hidden="1" x14ac:dyDescent="0.25">
      <c r="A1307" s="381" t="str">
        <f t="shared" si="44"/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43"/>
        <v/>
      </c>
      <c r="K1307" s="387"/>
      <c r="L1307" s="388"/>
      <c r="M1307" s="387"/>
      <c r="N1307" s="382"/>
      <c r="O1307" s="384"/>
      <c r="P1307" s="184"/>
    </row>
    <row r="1308" spans="1:16" ht="13.2" hidden="1" x14ac:dyDescent="0.25">
      <c r="A1308" s="381" t="str">
        <f t="shared" si="44"/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43"/>
        <v/>
      </c>
      <c r="K1308" s="387"/>
      <c r="L1308" s="388"/>
      <c r="M1308" s="387"/>
      <c r="N1308" s="382"/>
      <c r="O1308" s="384"/>
      <c r="P1308" s="184"/>
    </row>
    <row r="1309" spans="1:16" ht="13.2" hidden="1" x14ac:dyDescent="0.25">
      <c r="A1309" s="381" t="str">
        <f t="shared" si="44"/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43"/>
        <v/>
      </c>
      <c r="K1309" s="387"/>
      <c r="L1309" s="388"/>
      <c r="M1309" s="387"/>
      <c r="N1309" s="382"/>
      <c r="O1309" s="384"/>
      <c r="P1309" s="184"/>
    </row>
    <row r="1310" spans="1:16" ht="13.2" hidden="1" x14ac:dyDescent="0.25">
      <c r="A1310" s="381" t="str">
        <f t="shared" si="44"/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43"/>
        <v/>
      </c>
      <c r="K1310" s="387"/>
      <c r="L1310" s="388"/>
      <c r="M1310" s="387"/>
      <c r="N1310" s="382"/>
      <c r="O1310" s="384"/>
      <c r="P1310" s="184"/>
    </row>
    <row r="1311" spans="1:16" ht="13.2" hidden="1" x14ac:dyDescent="0.25">
      <c r="A1311" s="381" t="str">
        <f t="shared" si="44"/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43"/>
        <v/>
      </c>
      <c r="K1311" s="387"/>
      <c r="L1311" s="388"/>
      <c r="M1311" s="387"/>
      <c r="N1311" s="382"/>
      <c r="O1311" s="384"/>
      <c r="P1311" s="184"/>
    </row>
    <row r="1312" spans="1:16" ht="13.2" hidden="1" x14ac:dyDescent="0.25">
      <c r="A1312" s="381" t="str">
        <f t="shared" si="44"/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43"/>
        <v/>
      </c>
      <c r="K1312" s="387"/>
      <c r="L1312" s="388"/>
      <c r="M1312" s="387"/>
      <c r="N1312" s="382"/>
      <c r="O1312" s="384"/>
      <c r="P1312" s="184"/>
    </row>
    <row r="1313" spans="1:16" ht="13.2" hidden="1" x14ac:dyDescent="0.25">
      <c r="A1313" s="381" t="str">
        <f t="shared" si="44"/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43"/>
        <v/>
      </c>
      <c r="K1313" s="387"/>
      <c r="L1313" s="388"/>
      <c r="M1313" s="387"/>
      <c r="N1313" s="382"/>
      <c r="O1313" s="384"/>
      <c r="P1313" s="184"/>
    </row>
    <row r="1314" spans="1:16" ht="13.2" hidden="1" x14ac:dyDescent="0.25">
      <c r="A1314" s="381" t="str">
        <f t="shared" si="44"/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43"/>
        <v/>
      </c>
      <c r="K1314" s="387"/>
      <c r="L1314" s="388"/>
      <c r="M1314" s="387"/>
      <c r="N1314" s="382"/>
      <c r="O1314" s="384"/>
      <c r="P1314" s="184"/>
    </row>
    <row r="1315" spans="1:16" ht="13.2" hidden="1" x14ac:dyDescent="0.25">
      <c r="A1315" s="381" t="str">
        <f t="shared" si="44"/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43"/>
        <v/>
      </c>
      <c r="K1315" s="387"/>
      <c r="L1315" s="388"/>
      <c r="M1315" s="387"/>
      <c r="N1315" s="382"/>
      <c r="O1315" s="384"/>
      <c r="P1315" s="184"/>
    </row>
    <row r="1316" spans="1:16" ht="13.2" hidden="1" x14ac:dyDescent="0.25">
      <c r="A1316" s="381" t="str">
        <f t="shared" si="44"/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43"/>
        <v/>
      </c>
      <c r="K1316" s="387"/>
      <c r="L1316" s="388"/>
      <c r="M1316" s="387"/>
      <c r="N1316" s="382"/>
      <c r="O1316" s="384"/>
      <c r="P1316" s="184"/>
    </row>
    <row r="1317" spans="1:16" ht="13.2" hidden="1" x14ac:dyDescent="0.25">
      <c r="A1317" s="381" t="str">
        <f t="shared" si="44"/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43"/>
        <v/>
      </c>
      <c r="K1317" s="387"/>
      <c r="L1317" s="388"/>
      <c r="M1317" s="387"/>
      <c r="N1317" s="382"/>
      <c r="O1317" s="384"/>
      <c r="P1317" s="184"/>
    </row>
    <row r="1318" spans="1:16" ht="13.2" hidden="1" x14ac:dyDescent="0.25">
      <c r="A1318" s="381" t="str">
        <f t="shared" si="44"/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43"/>
        <v/>
      </c>
      <c r="K1318" s="387"/>
      <c r="L1318" s="388"/>
      <c r="M1318" s="387"/>
      <c r="N1318" s="382"/>
      <c r="O1318" s="384"/>
      <c r="P1318" s="184"/>
    </row>
    <row r="1319" spans="1:16" ht="13.2" hidden="1" x14ac:dyDescent="0.25">
      <c r="A1319" s="381" t="str">
        <f t="shared" si="44"/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43"/>
        <v/>
      </c>
      <c r="K1319" s="387"/>
      <c r="L1319" s="388"/>
      <c r="M1319" s="387"/>
      <c r="N1319" s="382"/>
      <c r="O1319" s="384"/>
      <c r="P1319" s="184"/>
    </row>
    <row r="1320" spans="1:16" ht="13.2" hidden="1" x14ac:dyDescent="0.25">
      <c r="A1320" s="381" t="str">
        <f t="shared" si="44"/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43"/>
        <v/>
      </c>
      <c r="K1320" s="387"/>
      <c r="L1320" s="388"/>
      <c r="M1320" s="387"/>
      <c r="N1320" s="382"/>
      <c r="O1320" s="384"/>
      <c r="P1320" s="184"/>
    </row>
    <row r="1321" spans="1:16" ht="13.2" hidden="1" x14ac:dyDescent="0.25">
      <c r="A1321" s="381" t="str">
        <f t="shared" si="44"/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43"/>
        <v/>
      </c>
      <c r="K1321" s="387"/>
      <c r="L1321" s="388"/>
      <c r="M1321" s="387"/>
      <c r="N1321" s="382"/>
      <c r="O1321" s="384"/>
      <c r="P1321" s="184"/>
    </row>
    <row r="1322" spans="1:16" ht="13.2" hidden="1" x14ac:dyDescent="0.25">
      <c r="A1322" s="381" t="str">
        <f t="shared" si="44"/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43"/>
        <v/>
      </c>
      <c r="K1322" s="387"/>
      <c r="L1322" s="388"/>
      <c r="M1322" s="387"/>
      <c r="N1322" s="382"/>
      <c r="O1322" s="384"/>
      <c r="P1322" s="184"/>
    </row>
    <row r="1323" spans="1:16" ht="13.2" hidden="1" x14ac:dyDescent="0.25">
      <c r="A1323" s="381" t="str">
        <f t="shared" si="44"/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43"/>
        <v/>
      </c>
      <c r="K1323" s="387"/>
      <c r="L1323" s="388"/>
      <c r="M1323" s="387"/>
      <c r="N1323" s="382"/>
      <c r="O1323" s="384"/>
      <c r="P1323" s="184"/>
    </row>
    <row r="1324" spans="1:16" ht="13.2" hidden="1" x14ac:dyDescent="0.25">
      <c r="A1324" s="381" t="str">
        <f t="shared" si="44"/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43"/>
        <v/>
      </c>
      <c r="K1324" s="387"/>
      <c r="L1324" s="388"/>
      <c r="M1324" s="387"/>
      <c r="N1324" s="382"/>
      <c r="O1324" s="384"/>
      <c r="P1324" s="184"/>
    </row>
    <row r="1325" spans="1:16" ht="13.2" hidden="1" x14ac:dyDescent="0.25">
      <c r="A1325" s="381" t="str">
        <f t="shared" si="44"/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43"/>
        <v/>
      </c>
      <c r="K1325" s="387"/>
      <c r="L1325" s="388"/>
      <c r="M1325" s="387"/>
      <c r="N1325" s="382"/>
      <c r="O1325" s="384"/>
      <c r="P1325" s="184"/>
    </row>
    <row r="1326" spans="1:16" ht="13.2" hidden="1" x14ac:dyDescent="0.25">
      <c r="A1326" s="381" t="str">
        <f t="shared" si="44"/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43"/>
        <v/>
      </c>
      <c r="K1326" s="387"/>
      <c r="L1326" s="388"/>
      <c r="M1326" s="387"/>
      <c r="N1326" s="382"/>
      <c r="O1326" s="384"/>
      <c r="P1326" s="184"/>
    </row>
    <row r="1327" spans="1:16" ht="13.2" hidden="1" x14ac:dyDescent="0.25">
      <c r="A1327" s="381" t="str">
        <f t="shared" si="44"/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43"/>
        <v/>
      </c>
      <c r="K1327" s="387"/>
      <c r="L1327" s="388"/>
      <c r="M1327" s="387"/>
      <c r="N1327" s="382"/>
      <c r="O1327" s="384"/>
      <c r="P1327" s="184"/>
    </row>
    <row r="1328" spans="1:16" ht="13.2" hidden="1" x14ac:dyDescent="0.25">
      <c r="A1328" s="381" t="str">
        <f t="shared" si="44"/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43"/>
        <v/>
      </c>
      <c r="K1328" s="387"/>
      <c r="L1328" s="388"/>
      <c r="M1328" s="387"/>
      <c r="N1328" s="382"/>
      <c r="O1328" s="384"/>
      <c r="P1328" s="184"/>
    </row>
    <row r="1329" spans="1:16" ht="13.2" hidden="1" x14ac:dyDescent="0.25">
      <c r="A1329" s="381" t="str">
        <f t="shared" si="44"/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43"/>
        <v/>
      </c>
      <c r="K1329" s="387"/>
      <c r="L1329" s="388"/>
      <c r="M1329" s="387"/>
      <c r="N1329" s="382"/>
      <c r="O1329" s="384"/>
      <c r="P1329" s="184"/>
    </row>
    <row r="1330" spans="1:16" ht="13.2" hidden="1" x14ac:dyDescent="0.25">
      <c r="A1330" s="381" t="str">
        <f t="shared" si="44"/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43"/>
        <v/>
      </c>
      <c r="K1330" s="387"/>
      <c r="L1330" s="388"/>
      <c r="M1330" s="387"/>
      <c r="N1330" s="382"/>
      <c r="O1330" s="384"/>
      <c r="P1330" s="184"/>
    </row>
    <row r="1331" spans="1:16" ht="13.2" hidden="1" x14ac:dyDescent="0.25">
      <c r="A1331" s="381" t="str">
        <f t="shared" si="44"/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43"/>
        <v/>
      </c>
      <c r="K1331" s="387"/>
      <c r="L1331" s="388"/>
      <c r="M1331" s="387"/>
      <c r="N1331" s="382"/>
      <c r="O1331" s="384"/>
      <c r="P1331" s="184"/>
    </row>
    <row r="1332" spans="1:16" ht="13.2" hidden="1" x14ac:dyDescent="0.25">
      <c r="A1332" s="381" t="str">
        <f t="shared" si="44"/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43"/>
        <v/>
      </c>
      <c r="K1332" s="387"/>
      <c r="L1332" s="388"/>
      <c r="M1332" s="387"/>
      <c r="N1332" s="382"/>
      <c r="O1332" s="384"/>
      <c r="P1332" s="184"/>
    </row>
    <row r="1333" spans="1:16" ht="13.2" hidden="1" x14ac:dyDescent="0.25">
      <c r="A1333" s="381" t="str">
        <f t="shared" si="44"/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43"/>
        <v/>
      </c>
      <c r="K1333" s="387"/>
      <c r="L1333" s="388"/>
      <c r="M1333" s="387"/>
      <c r="N1333" s="382"/>
      <c r="O1333" s="384"/>
      <c r="P1333" s="184"/>
    </row>
    <row r="1334" spans="1:16" ht="13.2" hidden="1" x14ac:dyDescent="0.25">
      <c r="A1334" s="381" t="str">
        <f t="shared" si="44"/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43"/>
        <v/>
      </c>
      <c r="K1334" s="387"/>
      <c r="L1334" s="388"/>
      <c r="M1334" s="387"/>
      <c r="N1334" s="382"/>
      <c r="O1334" s="384"/>
      <c r="P1334" s="184"/>
    </row>
    <row r="1335" spans="1:16" ht="13.2" hidden="1" x14ac:dyDescent="0.25">
      <c r="A1335" s="381" t="str">
        <f t="shared" si="44"/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43"/>
        <v/>
      </c>
      <c r="K1335" s="387"/>
      <c r="L1335" s="388"/>
      <c r="M1335" s="387"/>
      <c r="N1335" s="382"/>
      <c r="O1335" s="384"/>
      <c r="P1335" s="184"/>
    </row>
    <row r="1336" spans="1:16" ht="13.2" hidden="1" x14ac:dyDescent="0.25">
      <c r="A1336" s="381" t="str">
        <f t="shared" si="44"/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43"/>
        <v/>
      </c>
      <c r="K1336" s="387"/>
      <c r="L1336" s="388"/>
      <c r="M1336" s="387"/>
      <c r="N1336" s="382"/>
      <c r="O1336" s="384"/>
      <c r="P1336" s="184"/>
    </row>
    <row r="1337" spans="1:16" ht="13.2" hidden="1" x14ac:dyDescent="0.25">
      <c r="A1337" s="381" t="str">
        <f t="shared" si="44"/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43"/>
        <v/>
      </c>
      <c r="K1337" s="387"/>
      <c r="L1337" s="388"/>
      <c r="M1337" s="387"/>
      <c r="N1337" s="382"/>
      <c r="O1337" s="384"/>
      <c r="P1337" s="184"/>
    </row>
    <row r="1338" spans="1:16" ht="13.2" hidden="1" x14ac:dyDescent="0.25">
      <c r="A1338" s="381" t="str">
        <f t="shared" si="44"/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43"/>
        <v/>
      </c>
      <c r="K1338" s="387"/>
      <c r="L1338" s="388"/>
      <c r="M1338" s="387"/>
      <c r="N1338" s="382"/>
      <c r="O1338" s="384"/>
      <c r="P1338" s="184"/>
    </row>
    <row r="1339" spans="1:16" ht="13.2" hidden="1" x14ac:dyDescent="0.25">
      <c r="A1339" s="381" t="str">
        <f t="shared" si="44"/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43"/>
        <v/>
      </c>
      <c r="K1339" s="387"/>
      <c r="L1339" s="388"/>
      <c r="M1339" s="387"/>
      <c r="N1339" s="382"/>
      <c r="O1339" s="384"/>
      <c r="P1339" s="184"/>
    </row>
    <row r="1340" spans="1:16" ht="13.2" hidden="1" x14ac:dyDescent="0.25">
      <c r="A1340" s="381" t="str">
        <f t="shared" si="44"/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43"/>
        <v/>
      </c>
      <c r="K1340" s="387"/>
      <c r="L1340" s="388"/>
      <c r="M1340" s="387"/>
      <c r="N1340" s="382"/>
      <c r="O1340" s="384"/>
      <c r="P1340" s="184"/>
    </row>
    <row r="1341" spans="1:16" ht="13.2" hidden="1" x14ac:dyDescent="0.25">
      <c r="A1341" s="381" t="str">
        <f t="shared" si="44"/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43"/>
        <v/>
      </c>
      <c r="K1341" s="387"/>
      <c r="L1341" s="388"/>
      <c r="M1341" s="387"/>
      <c r="N1341" s="382"/>
      <c r="O1341" s="384"/>
      <c r="P1341" s="184"/>
    </row>
    <row r="1342" spans="1:16" ht="13.2" hidden="1" x14ac:dyDescent="0.25">
      <c r="A1342" s="381" t="str">
        <f t="shared" si="44"/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43"/>
        <v/>
      </c>
      <c r="K1342" s="387"/>
      <c r="L1342" s="388"/>
      <c r="M1342" s="387"/>
      <c r="N1342" s="382"/>
      <c r="O1342" s="384"/>
      <c r="P1342" s="184"/>
    </row>
    <row r="1343" spans="1:16" ht="13.2" hidden="1" x14ac:dyDescent="0.25">
      <c r="A1343" s="381" t="str">
        <f t="shared" si="44"/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43"/>
        <v/>
      </c>
      <c r="K1343" s="387"/>
      <c r="L1343" s="388"/>
      <c r="M1343" s="387"/>
      <c r="N1343" s="382"/>
      <c r="O1343" s="384"/>
      <c r="P1343" s="184"/>
    </row>
    <row r="1344" spans="1:16" ht="13.2" hidden="1" x14ac:dyDescent="0.25">
      <c r="A1344" s="381" t="str">
        <f t="shared" si="44"/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43"/>
        <v/>
      </c>
      <c r="K1344" s="387"/>
      <c r="L1344" s="388"/>
      <c r="M1344" s="387"/>
      <c r="N1344" s="382"/>
      <c r="O1344" s="384"/>
      <c r="P1344" s="184"/>
    </row>
    <row r="1345" spans="1:16" ht="13.2" hidden="1" x14ac:dyDescent="0.25">
      <c r="A1345" s="381" t="str">
        <f t="shared" si="44"/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si="43"/>
        <v/>
      </c>
      <c r="K1345" s="387"/>
      <c r="L1345" s="388"/>
      <c r="M1345" s="387"/>
      <c r="N1345" s="382"/>
      <c r="O1345" s="384"/>
      <c r="P1345" s="184"/>
    </row>
    <row r="1346" spans="1:16" ht="13.2" hidden="1" x14ac:dyDescent="0.25">
      <c r="A1346" s="381" t="str">
        <f t="shared" si="44"/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43"/>
        <v/>
      </c>
      <c r="K1346" s="387"/>
      <c r="L1346" s="388"/>
      <c r="M1346" s="387"/>
      <c r="N1346" s="382"/>
      <c r="O1346" s="384"/>
      <c r="P1346" s="184"/>
    </row>
    <row r="1347" spans="1:16" ht="13.2" hidden="1" x14ac:dyDescent="0.25">
      <c r="A1347" s="381" t="str">
        <f t="shared" si="44"/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43"/>
        <v/>
      </c>
      <c r="K1347" s="387"/>
      <c r="L1347" s="388"/>
      <c r="M1347" s="387"/>
      <c r="N1347" s="382"/>
      <c r="O1347" s="384"/>
      <c r="P1347" s="184"/>
    </row>
    <row r="1348" spans="1:16" ht="13.2" hidden="1" x14ac:dyDescent="0.25">
      <c r="A1348" s="381" t="str">
        <f t="shared" si="44"/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ref="J1348:J1411" si="45">IF(O1348="","",IF(LEN(O1348)&gt;14,O1348,"CPF Protegido - LGPD"))</f>
        <v/>
      </c>
      <c r="K1348" s="387"/>
      <c r="L1348" s="388"/>
      <c r="M1348" s="387"/>
      <c r="N1348" s="382"/>
      <c r="O1348" s="384"/>
      <c r="P1348" s="184"/>
    </row>
    <row r="1349" spans="1:16" ht="13.2" hidden="1" x14ac:dyDescent="0.25">
      <c r="A1349" s="381" t="str">
        <f t="shared" si="44"/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45"/>
        <v/>
      </c>
      <c r="K1349" s="387"/>
      <c r="L1349" s="388"/>
      <c r="M1349" s="387"/>
      <c r="N1349" s="382"/>
      <c r="O1349" s="384"/>
      <c r="P1349" s="184"/>
    </row>
    <row r="1350" spans="1:16" ht="13.2" hidden="1" x14ac:dyDescent="0.25">
      <c r="A1350" s="381" t="str">
        <f t="shared" si="44"/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45"/>
        <v/>
      </c>
      <c r="K1350" s="387"/>
      <c r="L1350" s="388"/>
      <c r="M1350" s="387"/>
      <c r="N1350" s="382"/>
      <c r="O1350" s="384"/>
      <c r="P1350" s="184"/>
    </row>
    <row r="1351" spans="1:16" ht="13.2" hidden="1" x14ac:dyDescent="0.25">
      <c r="A1351" s="381" t="str">
        <f t="shared" si="44"/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45"/>
        <v/>
      </c>
      <c r="K1351" s="387"/>
      <c r="L1351" s="388"/>
      <c r="M1351" s="387"/>
      <c r="N1351" s="382"/>
      <c r="O1351" s="384"/>
      <c r="P1351" s="184"/>
    </row>
    <row r="1352" spans="1:16" ht="13.2" hidden="1" x14ac:dyDescent="0.25">
      <c r="A1352" s="381" t="str">
        <f t="shared" si="44"/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45"/>
        <v/>
      </c>
      <c r="K1352" s="387"/>
      <c r="L1352" s="388"/>
      <c r="M1352" s="387"/>
      <c r="N1352" s="382"/>
      <c r="O1352" s="384"/>
      <c r="P1352" s="184"/>
    </row>
    <row r="1353" spans="1:16" ht="13.2" hidden="1" x14ac:dyDescent="0.25">
      <c r="A1353" s="381" t="str">
        <f t="shared" si="44"/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si="45"/>
        <v/>
      </c>
      <c r="K1353" s="387"/>
      <c r="L1353" s="388"/>
      <c r="M1353" s="387"/>
      <c r="N1353" s="382"/>
      <c r="O1353" s="384"/>
      <c r="P1353" s="184"/>
    </row>
    <row r="1354" spans="1:16" ht="13.2" hidden="1" x14ac:dyDescent="0.25">
      <c r="A1354" s="381" t="str">
        <f t="shared" si="44"/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45"/>
        <v/>
      </c>
      <c r="K1354" s="387"/>
      <c r="L1354" s="388"/>
      <c r="M1354" s="387"/>
      <c r="N1354" s="382"/>
      <c r="O1354" s="384"/>
      <c r="P1354" s="184"/>
    </row>
    <row r="1355" spans="1:16" ht="13.2" hidden="1" x14ac:dyDescent="0.25">
      <c r="A1355" s="381" t="str">
        <f t="shared" si="44"/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45"/>
        <v/>
      </c>
      <c r="K1355" s="387"/>
      <c r="L1355" s="388"/>
      <c r="M1355" s="387"/>
      <c r="N1355" s="382"/>
      <c r="O1355" s="384"/>
      <c r="P1355" s="184"/>
    </row>
    <row r="1356" spans="1:16" ht="13.2" hidden="1" x14ac:dyDescent="0.25">
      <c r="A1356" s="381" t="str">
        <f t="shared" si="44"/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45"/>
        <v/>
      </c>
      <c r="K1356" s="387"/>
      <c r="L1356" s="388"/>
      <c r="M1356" s="387"/>
      <c r="N1356" s="382"/>
      <c r="O1356" s="384"/>
      <c r="P1356" s="184"/>
    </row>
    <row r="1357" spans="1:16" ht="13.2" hidden="1" x14ac:dyDescent="0.25">
      <c r="A1357" s="381" t="str">
        <f t="shared" si="44"/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45"/>
        <v/>
      </c>
      <c r="K1357" s="387"/>
      <c r="L1357" s="388"/>
      <c r="M1357" s="387"/>
      <c r="N1357" s="382"/>
      <c r="O1357" s="384"/>
      <c r="P1357" s="184"/>
    </row>
    <row r="1358" spans="1:16" ht="13.2" hidden="1" x14ac:dyDescent="0.25">
      <c r="A1358" s="381" t="str">
        <f t="shared" si="44"/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45"/>
        <v/>
      </c>
      <c r="K1358" s="387"/>
      <c r="L1358" s="388"/>
      <c r="M1358" s="387"/>
      <c r="N1358" s="382"/>
      <c r="O1358" s="384"/>
      <c r="P1358" s="184"/>
    </row>
    <row r="1359" spans="1:16" ht="13.2" hidden="1" x14ac:dyDescent="0.25">
      <c r="A1359" s="381" t="str">
        <f t="shared" si="44"/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45"/>
        <v/>
      </c>
      <c r="K1359" s="387"/>
      <c r="L1359" s="388"/>
      <c r="M1359" s="387"/>
      <c r="N1359" s="382"/>
      <c r="O1359" s="384"/>
      <c r="P1359" s="184"/>
    </row>
    <row r="1360" spans="1:16" ht="13.2" hidden="1" x14ac:dyDescent="0.25">
      <c r="A1360" s="381" t="str">
        <f t="shared" si="44"/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45"/>
        <v/>
      </c>
      <c r="K1360" s="387"/>
      <c r="L1360" s="388"/>
      <c r="M1360" s="387"/>
      <c r="N1360" s="382"/>
      <c r="O1360" s="384"/>
      <c r="P1360" s="184"/>
    </row>
    <row r="1361" spans="1:16" ht="13.2" hidden="1" x14ac:dyDescent="0.25">
      <c r="A1361" s="381" t="str">
        <f t="shared" si="44"/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45"/>
        <v/>
      </c>
      <c r="K1361" s="387"/>
      <c r="L1361" s="388"/>
      <c r="M1361" s="387"/>
      <c r="N1361" s="382"/>
      <c r="O1361" s="384"/>
      <c r="P1361" s="184"/>
    </row>
    <row r="1362" spans="1:16" ht="13.2" hidden="1" x14ac:dyDescent="0.25">
      <c r="A1362" s="381" t="str">
        <f t="shared" si="44"/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45"/>
        <v/>
      </c>
      <c r="K1362" s="387"/>
      <c r="L1362" s="388"/>
      <c r="M1362" s="387"/>
      <c r="N1362" s="382"/>
      <c r="O1362" s="384"/>
      <c r="P1362" s="184"/>
    </row>
    <row r="1363" spans="1:16" ht="13.2" hidden="1" x14ac:dyDescent="0.25">
      <c r="A1363" s="381" t="str">
        <f t="shared" si="44"/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45"/>
        <v/>
      </c>
      <c r="K1363" s="387"/>
      <c r="L1363" s="388"/>
      <c r="M1363" s="387"/>
      <c r="N1363" s="382"/>
      <c r="O1363" s="384"/>
      <c r="P1363" s="184"/>
    </row>
    <row r="1364" spans="1:16" ht="13.2" hidden="1" x14ac:dyDescent="0.25">
      <c r="A1364" s="381" t="str">
        <f t="shared" ref="A1364:A1427" si="46">IF(B1364="","",ROW()-ROW($A$3))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45"/>
        <v/>
      </c>
      <c r="K1364" s="387"/>
      <c r="L1364" s="388"/>
      <c r="M1364" s="387"/>
      <c r="N1364" s="382"/>
      <c r="O1364" s="384"/>
      <c r="P1364" s="184"/>
    </row>
    <row r="1365" spans="1:16" ht="13.2" hidden="1" x14ac:dyDescent="0.25">
      <c r="A1365" s="381" t="str">
        <f t="shared" si="46"/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45"/>
        <v/>
      </c>
      <c r="K1365" s="387"/>
      <c r="L1365" s="388"/>
      <c r="M1365" s="387"/>
      <c r="N1365" s="382"/>
      <c r="O1365" s="384"/>
      <c r="P1365" s="184"/>
    </row>
    <row r="1366" spans="1:16" ht="13.2" hidden="1" x14ac:dyDescent="0.25">
      <c r="A1366" s="381" t="str">
        <f t="shared" si="46"/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si="45"/>
        <v/>
      </c>
      <c r="K1366" s="387"/>
      <c r="L1366" s="388"/>
      <c r="M1366" s="387"/>
      <c r="N1366" s="382"/>
      <c r="O1366" s="384"/>
      <c r="P1366" s="184"/>
    </row>
    <row r="1367" spans="1:16" ht="13.2" hidden="1" x14ac:dyDescent="0.25">
      <c r="A1367" s="381" t="str">
        <f t="shared" si="46"/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45"/>
        <v/>
      </c>
      <c r="K1367" s="387"/>
      <c r="L1367" s="388"/>
      <c r="M1367" s="387"/>
      <c r="N1367" s="382"/>
      <c r="O1367" s="384"/>
      <c r="P1367" s="184"/>
    </row>
    <row r="1368" spans="1:16" ht="13.2" hidden="1" x14ac:dyDescent="0.25">
      <c r="A1368" s="381" t="str">
        <f t="shared" si="46"/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45"/>
        <v/>
      </c>
      <c r="K1368" s="387"/>
      <c r="L1368" s="388"/>
      <c r="M1368" s="387"/>
      <c r="N1368" s="382"/>
      <c r="O1368" s="384"/>
      <c r="P1368" s="184"/>
    </row>
    <row r="1369" spans="1:16" ht="13.2" hidden="1" x14ac:dyDescent="0.25">
      <c r="A1369" s="381" t="str">
        <f t="shared" si="46"/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45"/>
        <v/>
      </c>
      <c r="K1369" s="387"/>
      <c r="L1369" s="388"/>
      <c r="M1369" s="387"/>
      <c r="N1369" s="382"/>
      <c r="O1369" s="384"/>
      <c r="P1369" s="184"/>
    </row>
    <row r="1370" spans="1:16" ht="13.2" hidden="1" x14ac:dyDescent="0.25">
      <c r="A1370" s="381" t="str">
        <f t="shared" si="46"/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45"/>
        <v/>
      </c>
      <c r="K1370" s="387"/>
      <c r="L1370" s="388"/>
      <c r="M1370" s="387"/>
      <c r="N1370" s="382"/>
      <c r="O1370" s="384"/>
      <c r="P1370" s="184"/>
    </row>
    <row r="1371" spans="1:16" ht="13.2" hidden="1" x14ac:dyDescent="0.25">
      <c r="A1371" s="381" t="str">
        <f t="shared" si="46"/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45"/>
        <v/>
      </c>
      <c r="K1371" s="387"/>
      <c r="L1371" s="388"/>
      <c r="M1371" s="387"/>
      <c r="N1371" s="382"/>
      <c r="O1371" s="384"/>
      <c r="P1371" s="184"/>
    </row>
    <row r="1372" spans="1:16" ht="13.2" hidden="1" x14ac:dyDescent="0.25">
      <c r="A1372" s="381" t="str">
        <f t="shared" si="46"/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45"/>
        <v/>
      </c>
      <c r="K1372" s="387"/>
      <c r="L1372" s="388"/>
      <c r="M1372" s="387"/>
      <c r="N1372" s="382"/>
      <c r="O1372" s="384"/>
      <c r="P1372" s="184"/>
    </row>
    <row r="1373" spans="1:16" ht="13.2" hidden="1" x14ac:dyDescent="0.25">
      <c r="A1373" s="381" t="str">
        <f t="shared" si="46"/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45"/>
        <v/>
      </c>
      <c r="K1373" s="387"/>
      <c r="L1373" s="388"/>
      <c r="M1373" s="387"/>
      <c r="N1373" s="382"/>
      <c r="O1373" s="384"/>
      <c r="P1373" s="184"/>
    </row>
    <row r="1374" spans="1:16" ht="13.2" hidden="1" x14ac:dyDescent="0.25">
      <c r="A1374" s="381" t="str">
        <f t="shared" si="46"/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45"/>
        <v/>
      </c>
      <c r="K1374" s="387"/>
      <c r="L1374" s="388"/>
      <c r="M1374" s="387"/>
      <c r="N1374" s="382"/>
      <c r="O1374" s="384"/>
      <c r="P1374" s="184"/>
    </row>
    <row r="1375" spans="1:16" ht="13.2" hidden="1" x14ac:dyDescent="0.25">
      <c r="A1375" s="381" t="str">
        <f t="shared" si="46"/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45"/>
        <v/>
      </c>
      <c r="K1375" s="387"/>
      <c r="L1375" s="388"/>
      <c r="M1375" s="387"/>
      <c r="N1375" s="382"/>
      <c r="O1375" s="384"/>
      <c r="P1375" s="184"/>
    </row>
    <row r="1376" spans="1:16" ht="13.2" hidden="1" x14ac:dyDescent="0.25">
      <c r="A1376" s="381" t="str">
        <f t="shared" si="46"/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45"/>
        <v/>
      </c>
      <c r="K1376" s="387"/>
      <c r="L1376" s="388"/>
      <c r="M1376" s="387"/>
      <c r="N1376" s="382"/>
      <c r="O1376" s="384"/>
      <c r="P1376" s="184"/>
    </row>
    <row r="1377" spans="1:16" ht="13.2" hidden="1" x14ac:dyDescent="0.25">
      <c r="A1377" s="381" t="str">
        <f t="shared" si="46"/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45"/>
        <v/>
      </c>
      <c r="K1377" s="387"/>
      <c r="L1377" s="388"/>
      <c r="M1377" s="387"/>
      <c r="N1377" s="382"/>
      <c r="O1377" s="384"/>
      <c r="P1377" s="184"/>
    </row>
    <row r="1378" spans="1:16" ht="13.2" hidden="1" x14ac:dyDescent="0.25">
      <c r="A1378" s="381" t="str">
        <f t="shared" si="46"/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45"/>
        <v/>
      </c>
      <c r="K1378" s="387"/>
      <c r="L1378" s="388"/>
      <c r="M1378" s="387"/>
      <c r="N1378" s="382"/>
      <c r="O1378" s="384"/>
      <c r="P1378" s="184"/>
    </row>
    <row r="1379" spans="1:16" ht="13.2" hidden="1" x14ac:dyDescent="0.25">
      <c r="A1379" s="381" t="str">
        <f t="shared" si="46"/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45"/>
        <v/>
      </c>
      <c r="K1379" s="387"/>
      <c r="L1379" s="388"/>
      <c r="M1379" s="387"/>
      <c r="N1379" s="382"/>
      <c r="O1379" s="384"/>
      <c r="P1379" s="184"/>
    </row>
    <row r="1380" spans="1:16" ht="13.2" hidden="1" x14ac:dyDescent="0.25">
      <c r="A1380" s="381" t="str">
        <f t="shared" si="46"/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45"/>
        <v/>
      </c>
      <c r="K1380" s="387"/>
      <c r="L1380" s="388"/>
      <c r="M1380" s="387"/>
      <c r="N1380" s="382"/>
      <c r="O1380" s="384"/>
      <c r="P1380" s="184"/>
    </row>
    <row r="1381" spans="1:16" ht="13.2" hidden="1" x14ac:dyDescent="0.25">
      <c r="A1381" s="381" t="str">
        <f t="shared" si="46"/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45"/>
        <v/>
      </c>
      <c r="K1381" s="387"/>
      <c r="L1381" s="388"/>
      <c r="M1381" s="387"/>
      <c r="N1381" s="382"/>
      <c r="O1381" s="384"/>
      <c r="P1381" s="184"/>
    </row>
    <row r="1382" spans="1:16" ht="13.2" hidden="1" x14ac:dyDescent="0.25">
      <c r="A1382" s="381" t="str">
        <f t="shared" si="46"/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45"/>
        <v/>
      </c>
      <c r="K1382" s="387"/>
      <c r="L1382" s="388"/>
      <c r="M1382" s="387"/>
      <c r="N1382" s="382"/>
      <c r="O1382" s="384"/>
      <c r="P1382" s="184"/>
    </row>
    <row r="1383" spans="1:16" ht="13.2" hidden="1" x14ac:dyDescent="0.25">
      <c r="A1383" s="381" t="str">
        <f t="shared" si="46"/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45"/>
        <v/>
      </c>
      <c r="K1383" s="387"/>
      <c r="L1383" s="388"/>
      <c r="M1383" s="387"/>
      <c r="N1383" s="382"/>
      <c r="O1383" s="384"/>
      <c r="P1383" s="184"/>
    </row>
    <row r="1384" spans="1:16" ht="13.2" hidden="1" x14ac:dyDescent="0.25">
      <c r="A1384" s="381" t="str">
        <f t="shared" si="46"/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45"/>
        <v/>
      </c>
      <c r="K1384" s="387"/>
      <c r="L1384" s="388"/>
      <c r="M1384" s="387"/>
      <c r="N1384" s="382"/>
      <c r="O1384" s="384"/>
      <c r="P1384" s="184"/>
    </row>
    <row r="1385" spans="1:16" ht="13.2" hidden="1" x14ac:dyDescent="0.25">
      <c r="A1385" s="381" t="str">
        <f t="shared" si="46"/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45"/>
        <v/>
      </c>
      <c r="K1385" s="387"/>
      <c r="L1385" s="388"/>
      <c r="M1385" s="387"/>
      <c r="N1385" s="382"/>
      <c r="O1385" s="384"/>
      <c r="P1385" s="184"/>
    </row>
    <row r="1386" spans="1:16" ht="13.2" hidden="1" x14ac:dyDescent="0.25">
      <c r="A1386" s="381" t="str">
        <f t="shared" si="46"/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45"/>
        <v/>
      </c>
      <c r="K1386" s="387"/>
      <c r="L1386" s="388"/>
      <c r="M1386" s="387"/>
      <c r="N1386" s="382"/>
      <c r="O1386" s="384"/>
      <c r="P1386" s="184"/>
    </row>
    <row r="1387" spans="1:16" ht="13.2" hidden="1" x14ac:dyDescent="0.25">
      <c r="A1387" s="381" t="str">
        <f t="shared" si="46"/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45"/>
        <v/>
      </c>
      <c r="K1387" s="387"/>
      <c r="L1387" s="388"/>
      <c r="M1387" s="387"/>
      <c r="N1387" s="382"/>
      <c r="O1387" s="384"/>
      <c r="P1387" s="184"/>
    </row>
    <row r="1388" spans="1:16" ht="13.2" hidden="1" x14ac:dyDescent="0.25">
      <c r="A1388" s="381" t="str">
        <f t="shared" si="46"/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45"/>
        <v/>
      </c>
      <c r="K1388" s="387"/>
      <c r="L1388" s="388"/>
      <c r="M1388" s="387"/>
      <c r="N1388" s="382"/>
      <c r="O1388" s="384"/>
      <c r="P1388" s="184"/>
    </row>
    <row r="1389" spans="1:16" ht="13.2" hidden="1" x14ac:dyDescent="0.25">
      <c r="A1389" s="381" t="str">
        <f t="shared" si="46"/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45"/>
        <v/>
      </c>
      <c r="K1389" s="387"/>
      <c r="L1389" s="388"/>
      <c r="M1389" s="387"/>
      <c r="N1389" s="382"/>
      <c r="O1389" s="384"/>
      <c r="P1389" s="184"/>
    </row>
    <row r="1390" spans="1:16" ht="13.2" hidden="1" x14ac:dyDescent="0.25">
      <c r="A1390" s="381" t="str">
        <f t="shared" si="46"/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45"/>
        <v/>
      </c>
      <c r="K1390" s="387"/>
      <c r="L1390" s="388"/>
      <c r="M1390" s="387"/>
      <c r="N1390" s="382"/>
      <c r="O1390" s="384"/>
      <c r="P1390" s="184"/>
    </row>
    <row r="1391" spans="1:16" ht="13.2" hidden="1" x14ac:dyDescent="0.25">
      <c r="A1391" s="381" t="str">
        <f t="shared" si="46"/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45"/>
        <v/>
      </c>
      <c r="K1391" s="387"/>
      <c r="L1391" s="388"/>
      <c r="M1391" s="387"/>
      <c r="N1391" s="382"/>
      <c r="O1391" s="384"/>
      <c r="P1391" s="184"/>
    </row>
    <row r="1392" spans="1:16" ht="13.2" hidden="1" x14ac:dyDescent="0.25">
      <c r="A1392" s="381" t="str">
        <f t="shared" si="46"/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45"/>
        <v/>
      </c>
      <c r="K1392" s="387"/>
      <c r="L1392" s="388"/>
      <c r="M1392" s="387"/>
      <c r="N1392" s="382"/>
      <c r="O1392" s="384"/>
      <c r="P1392" s="184"/>
    </row>
    <row r="1393" spans="1:16" ht="13.2" hidden="1" x14ac:dyDescent="0.25">
      <c r="A1393" s="381" t="str">
        <f t="shared" si="46"/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45"/>
        <v/>
      </c>
      <c r="K1393" s="387"/>
      <c r="L1393" s="388"/>
      <c r="M1393" s="387"/>
      <c r="N1393" s="382"/>
      <c r="O1393" s="384"/>
      <c r="P1393" s="184"/>
    </row>
    <row r="1394" spans="1:16" ht="13.2" hidden="1" x14ac:dyDescent="0.25">
      <c r="A1394" s="381" t="str">
        <f t="shared" si="46"/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45"/>
        <v/>
      </c>
      <c r="K1394" s="387"/>
      <c r="L1394" s="388"/>
      <c r="M1394" s="387"/>
      <c r="N1394" s="382"/>
      <c r="O1394" s="384"/>
      <c r="P1394" s="184"/>
    </row>
    <row r="1395" spans="1:16" ht="13.2" hidden="1" x14ac:dyDescent="0.25">
      <c r="A1395" s="381" t="str">
        <f t="shared" si="46"/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45"/>
        <v/>
      </c>
      <c r="K1395" s="387"/>
      <c r="L1395" s="388"/>
      <c r="M1395" s="387"/>
      <c r="N1395" s="382"/>
      <c r="O1395" s="384"/>
      <c r="P1395" s="184"/>
    </row>
    <row r="1396" spans="1:16" ht="13.2" hidden="1" x14ac:dyDescent="0.25">
      <c r="A1396" s="381" t="str">
        <f t="shared" si="46"/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45"/>
        <v/>
      </c>
      <c r="K1396" s="387"/>
      <c r="L1396" s="388"/>
      <c r="M1396" s="387"/>
      <c r="N1396" s="382"/>
      <c r="O1396" s="384"/>
      <c r="P1396" s="184"/>
    </row>
    <row r="1397" spans="1:16" ht="13.2" hidden="1" x14ac:dyDescent="0.25">
      <c r="A1397" s="381" t="str">
        <f t="shared" si="46"/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45"/>
        <v/>
      </c>
      <c r="K1397" s="387"/>
      <c r="L1397" s="388"/>
      <c r="M1397" s="387"/>
      <c r="N1397" s="382"/>
      <c r="O1397" s="384"/>
      <c r="P1397" s="184"/>
    </row>
    <row r="1398" spans="1:16" ht="13.2" hidden="1" x14ac:dyDescent="0.25">
      <c r="A1398" s="381" t="str">
        <f t="shared" si="46"/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45"/>
        <v/>
      </c>
      <c r="K1398" s="387"/>
      <c r="L1398" s="388"/>
      <c r="M1398" s="387"/>
      <c r="N1398" s="382"/>
      <c r="O1398" s="384"/>
      <c r="P1398" s="184"/>
    </row>
    <row r="1399" spans="1:16" ht="13.2" hidden="1" x14ac:dyDescent="0.25">
      <c r="A1399" s="381" t="str">
        <f t="shared" si="46"/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45"/>
        <v/>
      </c>
      <c r="K1399" s="387"/>
      <c r="L1399" s="388"/>
      <c r="M1399" s="387"/>
      <c r="N1399" s="382"/>
      <c r="O1399" s="384"/>
      <c r="P1399" s="184"/>
    </row>
    <row r="1400" spans="1:16" ht="13.2" hidden="1" x14ac:dyDescent="0.25">
      <c r="A1400" s="381" t="str">
        <f t="shared" si="46"/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45"/>
        <v/>
      </c>
      <c r="K1400" s="387"/>
      <c r="L1400" s="388"/>
      <c r="M1400" s="387"/>
      <c r="N1400" s="382"/>
      <c r="O1400" s="384"/>
      <c r="P1400" s="184"/>
    </row>
    <row r="1401" spans="1:16" ht="13.2" hidden="1" x14ac:dyDescent="0.25">
      <c r="A1401" s="381" t="str">
        <f t="shared" si="46"/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45"/>
        <v/>
      </c>
      <c r="K1401" s="387"/>
      <c r="L1401" s="388"/>
      <c r="M1401" s="387"/>
      <c r="N1401" s="382"/>
      <c r="O1401" s="384"/>
      <c r="P1401" s="184"/>
    </row>
    <row r="1402" spans="1:16" ht="13.2" hidden="1" x14ac:dyDescent="0.25">
      <c r="A1402" s="381" t="str">
        <f t="shared" si="46"/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45"/>
        <v/>
      </c>
      <c r="K1402" s="387"/>
      <c r="L1402" s="388"/>
      <c r="M1402" s="387"/>
      <c r="N1402" s="382"/>
      <c r="O1402" s="384"/>
      <c r="P1402" s="184"/>
    </row>
    <row r="1403" spans="1:16" ht="13.2" hidden="1" x14ac:dyDescent="0.25">
      <c r="A1403" s="381" t="str">
        <f t="shared" si="46"/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45"/>
        <v/>
      </c>
      <c r="K1403" s="387"/>
      <c r="L1403" s="388"/>
      <c r="M1403" s="387"/>
      <c r="N1403" s="382"/>
      <c r="O1403" s="384"/>
      <c r="P1403" s="184"/>
    </row>
    <row r="1404" spans="1:16" ht="13.2" hidden="1" x14ac:dyDescent="0.25">
      <c r="A1404" s="381" t="str">
        <f t="shared" si="46"/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45"/>
        <v/>
      </c>
      <c r="K1404" s="387"/>
      <c r="L1404" s="388"/>
      <c r="M1404" s="387"/>
      <c r="N1404" s="382"/>
      <c r="O1404" s="384"/>
      <c r="P1404" s="184"/>
    </row>
    <row r="1405" spans="1:16" ht="13.2" hidden="1" x14ac:dyDescent="0.25">
      <c r="A1405" s="381" t="str">
        <f t="shared" si="46"/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45"/>
        <v/>
      </c>
      <c r="K1405" s="387"/>
      <c r="L1405" s="388"/>
      <c r="M1405" s="387"/>
      <c r="N1405" s="382"/>
      <c r="O1405" s="384"/>
      <c r="P1405" s="184"/>
    </row>
    <row r="1406" spans="1:16" ht="13.2" hidden="1" x14ac:dyDescent="0.25">
      <c r="A1406" s="381" t="str">
        <f t="shared" si="46"/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45"/>
        <v/>
      </c>
      <c r="K1406" s="387"/>
      <c r="L1406" s="388"/>
      <c r="M1406" s="387"/>
      <c r="N1406" s="382"/>
      <c r="O1406" s="384"/>
      <c r="P1406" s="184"/>
    </row>
    <row r="1407" spans="1:16" ht="13.2" hidden="1" x14ac:dyDescent="0.25">
      <c r="A1407" s="381" t="str">
        <f t="shared" si="46"/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45"/>
        <v/>
      </c>
      <c r="K1407" s="387"/>
      <c r="L1407" s="388"/>
      <c r="M1407" s="387"/>
      <c r="N1407" s="382"/>
      <c r="O1407" s="384"/>
      <c r="P1407" s="184"/>
    </row>
    <row r="1408" spans="1:16" ht="13.2" hidden="1" x14ac:dyDescent="0.25">
      <c r="A1408" s="381" t="str">
        <f t="shared" si="46"/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45"/>
        <v/>
      </c>
      <c r="K1408" s="387"/>
      <c r="L1408" s="388"/>
      <c r="M1408" s="387"/>
      <c r="N1408" s="382"/>
      <c r="O1408" s="384"/>
      <c r="P1408" s="184"/>
    </row>
    <row r="1409" spans="1:16" ht="13.2" hidden="1" x14ac:dyDescent="0.25">
      <c r="A1409" s="381" t="str">
        <f t="shared" si="46"/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si="45"/>
        <v/>
      </c>
      <c r="K1409" s="387"/>
      <c r="L1409" s="388"/>
      <c r="M1409" s="387"/>
      <c r="N1409" s="382"/>
      <c r="O1409" s="384"/>
      <c r="P1409" s="184"/>
    </row>
    <row r="1410" spans="1:16" ht="13.2" hidden="1" x14ac:dyDescent="0.25">
      <c r="A1410" s="381" t="str">
        <f t="shared" si="46"/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45"/>
        <v/>
      </c>
      <c r="K1410" s="387"/>
      <c r="L1410" s="388"/>
      <c r="M1410" s="387"/>
      <c r="N1410" s="382"/>
      <c r="O1410" s="384"/>
      <c r="P1410" s="184"/>
    </row>
    <row r="1411" spans="1:16" ht="13.2" hidden="1" x14ac:dyDescent="0.25">
      <c r="A1411" s="381" t="str">
        <f t="shared" si="46"/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45"/>
        <v/>
      </c>
      <c r="K1411" s="387"/>
      <c r="L1411" s="388"/>
      <c r="M1411" s="387"/>
      <c r="N1411" s="382"/>
      <c r="O1411" s="384"/>
      <c r="P1411" s="184"/>
    </row>
    <row r="1412" spans="1:16" ht="13.2" hidden="1" x14ac:dyDescent="0.25">
      <c r="A1412" s="381" t="str">
        <f t="shared" si="46"/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ref="J1412:J1475" si="47">IF(O1412="","",IF(LEN(O1412)&gt;14,O1412,"CPF Protegido - LGPD"))</f>
        <v/>
      </c>
      <c r="K1412" s="387"/>
      <c r="L1412" s="388"/>
      <c r="M1412" s="387"/>
      <c r="N1412" s="382"/>
      <c r="O1412" s="384"/>
      <c r="P1412" s="184"/>
    </row>
    <row r="1413" spans="1:16" ht="13.2" hidden="1" x14ac:dyDescent="0.25">
      <c r="A1413" s="381" t="str">
        <f t="shared" si="46"/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47"/>
        <v/>
      </c>
      <c r="K1413" s="387"/>
      <c r="L1413" s="388"/>
      <c r="M1413" s="387"/>
      <c r="N1413" s="382"/>
      <c r="O1413" s="384"/>
      <c r="P1413" s="184"/>
    </row>
    <row r="1414" spans="1:16" ht="13.2" hidden="1" x14ac:dyDescent="0.25">
      <c r="A1414" s="381" t="str">
        <f t="shared" si="46"/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47"/>
        <v/>
      </c>
      <c r="K1414" s="387"/>
      <c r="L1414" s="388"/>
      <c r="M1414" s="387"/>
      <c r="N1414" s="382"/>
      <c r="O1414" s="384"/>
      <c r="P1414" s="184"/>
    </row>
    <row r="1415" spans="1:16" ht="13.2" hidden="1" x14ac:dyDescent="0.25">
      <c r="A1415" s="381" t="str">
        <f t="shared" si="46"/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47"/>
        <v/>
      </c>
      <c r="K1415" s="387"/>
      <c r="L1415" s="388"/>
      <c r="M1415" s="387"/>
      <c r="N1415" s="382"/>
      <c r="O1415" s="384"/>
      <c r="P1415" s="184"/>
    </row>
    <row r="1416" spans="1:16" ht="13.2" hidden="1" x14ac:dyDescent="0.25">
      <c r="A1416" s="381" t="str">
        <f t="shared" si="46"/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47"/>
        <v/>
      </c>
      <c r="K1416" s="387"/>
      <c r="L1416" s="388"/>
      <c r="M1416" s="387"/>
      <c r="N1416" s="382"/>
      <c r="O1416" s="384"/>
      <c r="P1416" s="184"/>
    </row>
    <row r="1417" spans="1:16" ht="13.2" hidden="1" x14ac:dyDescent="0.25">
      <c r="A1417" s="381" t="str">
        <f t="shared" si="46"/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si="47"/>
        <v/>
      </c>
      <c r="K1417" s="387"/>
      <c r="L1417" s="388"/>
      <c r="M1417" s="387"/>
      <c r="N1417" s="382"/>
      <c r="O1417" s="384"/>
      <c r="P1417" s="184"/>
    </row>
    <row r="1418" spans="1:16" ht="13.2" hidden="1" x14ac:dyDescent="0.25">
      <c r="A1418" s="381" t="str">
        <f t="shared" si="46"/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47"/>
        <v/>
      </c>
      <c r="K1418" s="387"/>
      <c r="L1418" s="388"/>
      <c r="M1418" s="387"/>
      <c r="N1418" s="382"/>
      <c r="O1418" s="384"/>
      <c r="P1418" s="184"/>
    </row>
    <row r="1419" spans="1:16" ht="13.2" hidden="1" x14ac:dyDescent="0.25">
      <c r="A1419" s="381" t="str">
        <f t="shared" si="46"/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47"/>
        <v/>
      </c>
      <c r="K1419" s="387"/>
      <c r="L1419" s="388"/>
      <c r="M1419" s="387"/>
      <c r="N1419" s="382"/>
      <c r="O1419" s="384"/>
      <c r="P1419" s="184"/>
    </row>
    <row r="1420" spans="1:16" ht="13.2" hidden="1" x14ac:dyDescent="0.25">
      <c r="A1420" s="381" t="str">
        <f t="shared" si="46"/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47"/>
        <v/>
      </c>
      <c r="K1420" s="387"/>
      <c r="L1420" s="388"/>
      <c r="M1420" s="387"/>
      <c r="N1420" s="382"/>
      <c r="O1420" s="384"/>
      <c r="P1420" s="184"/>
    </row>
    <row r="1421" spans="1:16" ht="13.2" hidden="1" x14ac:dyDescent="0.25">
      <c r="A1421" s="381" t="str">
        <f t="shared" si="46"/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47"/>
        <v/>
      </c>
      <c r="K1421" s="387"/>
      <c r="L1421" s="388"/>
      <c r="M1421" s="387"/>
      <c r="N1421" s="382"/>
      <c r="O1421" s="384"/>
      <c r="P1421" s="184"/>
    </row>
    <row r="1422" spans="1:16" ht="13.2" hidden="1" x14ac:dyDescent="0.25">
      <c r="A1422" s="381" t="str">
        <f t="shared" si="46"/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47"/>
        <v/>
      </c>
      <c r="K1422" s="387"/>
      <c r="L1422" s="388"/>
      <c r="M1422" s="387"/>
      <c r="N1422" s="382"/>
      <c r="O1422" s="384"/>
      <c r="P1422" s="184"/>
    </row>
    <row r="1423" spans="1:16" ht="13.2" hidden="1" x14ac:dyDescent="0.25">
      <c r="A1423" s="381" t="str">
        <f t="shared" si="46"/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47"/>
        <v/>
      </c>
      <c r="K1423" s="387"/>
      <c r="L1423" s="388"/>
      <c r="M1423" s="387"/>
      <c r="N1423" s="382"/>
      <c r="O1423" s="384"/>
      <c r="P1423" s="184"/>
    </row>
    <row r="1424" spans="1:16" ht="13.2" hidden="1" x14ac:dyDescent="0.25">
      <c r="A1424" s="381" t="str">
        <f t="shared" si="46"/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47"/>
        <v/>
      </c>
      <c r="K1424" s="387"/>
      <c r="L1424" s="388"/>
      <c r="M1424" s="387"/>
      <c r="N1424" s="382"/>
      <c r="O1424" s="384"/>
      <c r="P1424" s="184"/>
    </row>
    <row r="1425" spans="1:16" ht="13.2" hidden="1" x14ac:dyDescent="0.25">
      <c r="A1425" s="381" t="str">
        <f t="shared" si="46"/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47"/>
        <v/>
      </c>
      <c r="K1425" s="387"/>
      <c r="L1425" s="388"/>
      <c r="M1425" s="387"/>
      <c r="N1425" s="382"/>
      <c r="O1425" s="384"/>
      <c r="P1425" s="184"/>
    </row>
    <row r="1426" spans="1:16" ht="13.2" hidden="1" x14ac:dyDescent="0.25">
      <c r="A1426" s="381" t="str">
        <f t="shared" si="46"/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47"/>
        <v/>
      </c>
      <c r="K1426" s="387"/>
      <c r="L1426" s="388"/>
      <c r="M1426" s="387"/>
      <c r="N1426" s="382"/>
      <c r="O1426" s="384"/>
      <c r="P1426" s="184"/>
    </row>
    <row r="1427" spans="1:16" ht="13.2" hidden="1" x14ac:dyDescent="0.25">
      <c r="A1427" s="381" t="str">
        <f t="shared" si="46"/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47"/>
        <v/>
      </c>
      <c r="K1427" s="387"/>
      <c r="L1427" s="388"/>
      <c r="M1427" s="387"/>
      <c r="N1427" s="382"/>
      <c r="O1427" s="384"/>
      <c r="P1427" s="184"/>
    </row>
    <row r="1428" spans="1:16" ht="13.2" hidden="1" x14ac:dyDescent="0.25">
      <c r="A1428" s="381" t="str">
        <f t="shared" ref="A1428:A1490" si="48">IF(B1428="","",ROW()-ROW($A$3))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47"/>
        <v/>
      </c>
      <c r="K1428" s="387"/>
      <c r="L1428" s="388"/>
      <c r="M1428" s="387"/>
      <c r="N1428" s="382"/>
      <c r="O1428" s="384"/>
      <c r="P1428" s="184"/>
    </row>
    <row r="1429" spans="1:16" ht="13.2" hidden="1" x14ac:dyDescent="0.25">
      <c r="A1429" s="381" t="str">
        <f t="shared" si="48"/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47"/>
        <v/>
      </c>
      <c r="K1429" s="387"/>
      <c r="L1429" s="388"/>
      <c r="M1429" s="387"/>
      <c r="N1429" s="382"/>
      <c r="O1429" s="384"/>
      <c r="P1429" s="184"/>
    </row>
    <row r="1430" spans="1:16" ht="13.2" hidden="1" x14ac:dyDescent="0.25">
      <c r="A1430" s="381" t="str">
        <f t="shared" si="48"/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si="47"/>
        <v/>
      </c>
      <c r="K1430" s="387"/>
      <c r="L1430" s="388"/>
      <c r="M1430" s="387"/>
      <c r="N1430" s="382"/>
      <c r="O1430" s="384"/>
      <c r="P1430" s="184"/>
    </row>
    <row r="1431" spans="1:16" ht="13.2" hidden="1" x14ac:dyDescent="0.25">
      <c r="A1431" s="381" t="str">
        <f t="shared" si="48"/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47"/>
        <v/>
      </c>
      <c r="K1431" s="387"/>
      <c r="L1431" s="388"/>
      <c r="M1431" s="387"/>
      <c r="N1431" s="382"/>
      <c r="O1431" s="384"/>
      <c r="P1431" s="184"/>
    </row>
    <row r="1432" spans="1:16" ht="13.2" hidden="1" x14ac:dyDescent="0.25">
      <c r="A1432" s="381" t="str">
        <f t="shared" si="48"/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47"/>
        <v/>
      </c>
      <c r="K1432" s="387"/>
      <c r="L1432" s="388"/>
      <c r="M1432" s="387"/>
      <c r="N1432" s="382"/>
      <c r="O1432" s="384"/>
      <c r="P1432" s="184"/>
    </row>
    <row r="1433" spans="1:16" ht="13.2" hidden="1" x14ac:dyDescent="0.25">
      <c r="A1433" s="381" t="str">
        <f t="shared" si="48"/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47"/>
        <v/>
      </c>
      <c r="K1433" s="387"/>
      <c r="L1433" s="388"/>
      <c r="M1433" s="387"/>
      <c r="N1433" s="382"/>
      <c r="O1433" s="384"/>
      <c r="P1433" s="184"/>
    </row>
    <row r="1434" spans="1:16" ht="13.2" hidden="1" x14ac:dyDescent="0.25">
      <c r="A1434" s="381" t="str">
        <f t="shared" si="48"/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47"/>
        <v/>
      </c>
      <c r="K1434" s="387"/>
      <c r="L1434" s="388"/>
      <c r="M1434" s="387"/>
      <c r="N1434" s="382"/>
      <c r="O1434" s="384"/>
      <c r="P1434" s="184"/>
    </row>
    <row r="1435" spans="1:16" ht="13.2" hidden="1" x14ac:dyDescent="0.25">
      <c r="A1435" s="381" t="str">
        <f t="shared" si="48"/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47"/>
        <v/>
      </c>
      <c r="K1435" s="387"/>
      <c r="L1435" s="388"/>
      <c r="M1435" s="387"/>
      <c r="N1435" s="382"/>
      <c r="O1435" s="384"/>
      <c r="P1435" s="184"/>
    </row>
    <row r="1436" spans="1:16" ht="13.2" hidden="1" x14ac:dyDescent="0.25">
      <c r="A1436" s="381" t="str">
        <f t="shared" si="48"/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47"/>
        <v/>
      </c>
      <c r="K1436" s="387"/>
      <c r="L1436" s="388"/>
      <c r="M1436" s="387"/>
      <c r="N1436" s="382"/>
      <c r="O1436" s="384"/>
      <c r="P1436" s="184"/>
    </row>
    <row r="1437" spans="1:16" ht="13.2" hidden="1" x14ac:dyDescent="0.25">
      <c r="A1437" s="381" t="str">
        <f t="shared" si="48"/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47"/>
        <v/>
      </c>
      <c r="K1437" s="387"/>
      <c r="L1437" s="388"/>
      <c r="M1437" s="387"/>
      <c r="N1437" s="382"/>
      <c r="O1437" s="384"/>
      <c r="P1437" s="184"/>
    </row>
    <row r="1438" spans="1:16" ht="13.2" hidden="1" x14ac:dyDescent="0.25">
      <c r="A1438" s="381" t="str">
        <f t="shared" si="48"/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47"/>
        <v/>
      </c>
      <c r="K1438" s="387"/>
      <c r="L1438" s="388"/>
      <c r="M1438" s="387"/>
      <c r="N1438" s="382"/>
      <c r="O1438" s="384"/>
      <c r="P1438" s="184"/>
    </row>
    <row r="1439" spans="1:16" ht="13.2" hidden="1" x14ac:dyDescent="0.25">
      <c r="A1439" s="381" t="str">
        <f t="shared" si="48"/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47"/>
        <v/>
      </c>
      <c r="K1439" s="387"/>
      <c r="L1439" s="388"/>
      <c r="M1439" s="387"/>
      <c r="N1439" s="382"/>
      <c r="O1439" s="384"/>
      <c r="P1439" s="184"/>
    </row>
    <row r="1440" spans="1:16" ht="13.2" hidden="1" x14ac:dyDescent="0.25">
      <c r="A1440" s="381" t="str">
        <f t="shared" si="48"/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47"/>
        <v/>
      </c>
      <c r="K1440" s="387"/>
      <c r="L1440" s="388"/>
      <c r="M1440" s="387"/>
      <c r="N1440" s="382"/>
      <c r="O1440" s="384"/>
      <c r="P1440" s="184"/>
    </row>
    <row r="1441" spans="1:16" ht="13.2" hidden="1" x14ac:dyDescent="0.25">
      <c r="A1441" s="381" t="str">
        <f t="shared" si="48"/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47"/>
        <v/>
      </c>
      <c r="K1441" s="387"/>
      <c r="L1441" s="388"/>
      <c r="M1441" s="387"/>
      <c r="N1441" s="382"/>
      <c r="O1441" s="384"/>
      <c r="P1441" s="184"/>
    </row>
    <row r="1442" spans="1:16" ht="13.2" hidden="1" x14ac:dyDescent="0.25">
      <c r="A1442" s="381" t="str">
        <f t="shared" si="48"/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47"/>
        <v/>
      </c>
      <c r="K1442" s="387"/>
      <c r="L1442" s="388"/>
      <c r="M1442" s="387"/>
      <c r="N1442" s="382"/>
      <c r="O1442" s="384"/>
      <c r="P1442" s="184"/>
    </row>
    <row r="1443" spans="1:16" ht="13.2" hidden="1" x14ac:dyDescent="0.25">
      <c r="A1443" s="381" t="str">
        <f t="shared" si="48"/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47"/>
        <v/>
      </c>
      <c r="K1443" s="387"/>
      <c r="L1443" s="388"/>
      <c r="M1443" s="387"/>
      <c r="N1443" s="382"/>
      <c r="O1443" s="384"/>
      <c r="P1443" s="184"/>
    </row>
    <row r="1444" spans="1:16" ht="13.2" hidden="1" x14ac:dyDescent="0.25">
      <c r="A1444" s="381" t="str">
        <f t="shared" si="48"/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47"/>
        <v/>
      </c>
      <c r="K1444" s="387"/>
      <c r="L1444" s="388"/>
      <c r="M1444" s="387"/>
      <c r="N1444" s="382"/>
      <c r="O1444" s="384"/>
      <c r="P1444" s="184"/>
    </row>
    <row r="1445" spans="1:16" ht="13.2" hidden="1" x14ac:dyDescent="0.25">
      <c r="A1445" s="381" t="str">
        <f t="shared" si="48"/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47"/>
        <v/>
      </c>
      <c r="K1445" s="387"/>
      <c r="L1445" s="388"/>
      <c r="M1445" s="387"/>
      <c r="N1445" s="382"/>
      <c r="O1445" s="384"/>
      <c r="P1445" s="184"/>
    </row>
    <row r="1446" spans="1:16" ht="13.2" hidden="1" x14ac:dyDescent="0.25">
      <c r="A1446" s="381" t="str">
        <f t="shared" si="48"/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47"/>
        <v/>
      </c>
      <c r="K1446" s="387"/>
      <c r="L1446" s="388"/>
      <c r="M1446" s="387"/>
      <c r="N1446" s="382"/>
      <c r="O1446" s="384"/>
      <c r="P1446" s="184"/>
    </row>
    <row r="1447" spans="1:16" ht="13.2" hidden="1" x14ac:dyDescent="0.25">
      <c r="A1447" s="381" t="str">
        <f t="shared" si="48"/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47"/>
        <v/>
      </c>
      <c r="K1447" s="387"/>
      <c r="L1447" s="388"/>
      <c r="M1447" s="387"/>
      <c r="N1447" s="382"/>
      <c r="O1447" s="384"/>
      <c r="P1447" s="184"/>
    </row>
    <row r="1448" spans="1:16" ht="13.2" hidden="1" x14ac:dyDescent="0.25">
      <c r="A1448" s="381" t="str">
        <f t="shared" si="48"/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47"/>
        <v/>
      </c>
      <c r="K1448" s="387"/>
      <c r="L1448" s="388"/>
      <c r="M1448" s="387"/>
      <c r="N1448" s="382"/>
      <c r="O1448" s="384"/>
      <c r="P1448" s="184"/>
    </row>
    <row r="1449" spans="1:16" ht="13.2" hidden="1" x14ac:dyDescent="0.25">
      <c r="A1449" s="381" t="str">
        <f t="shared" si="48"/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47"/>
        <v/>
      </c>
      <c r="K1449" s="387"/>
      <c r="L1449" s="388"/>
      <c r="M1449" s="387"/>
      <c r="N1449" s="382"/>
      <c r="O1449" s="384"/>
      <c r="P1449" s="184"/>
    </row>
    <row r="1450" spans="1:16" ht="13.2" hidden="1" x14ac:dyDescent="0.25">
      <c r="A1450" s="381" t="str">
        <f t="shared" si="48"/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47"/>
        <v/>
      </c>
      <c r="K1450" s="387"/>
      <c r="L1450" s="388"/>
      <c r="M1450" s="387"/>
      <c r="N1450" s="382"/>
      <c r="O1450" s="384"/>
      <c r="P1450" s="184"/>
    </row>
    <row r="1451" spans="1:16" ht="13.2" hidden="1" x14ac:dyDescent="0.25">
      <c r="A1451" s="381" t="str">
        <f t="shared" si="48"/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47"/>
        <v/>
      </c>
      <c r="K1451" s="387"/>
      <c r="L1451" s="388"/>
      <c r="M1451" s="387"/>
      <c r="N1451" s="382"/>
      <c r="O1451" s="384"/>
      <c r="P1451" s="184"/>
    </row>
    <row r="1452" spans="1:16" ht="13.2" hidden="1" x14ac:dyDescent="0.25">
      <c r="A1452" s="381" t="str">
        <f t="shared" si="48"/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47"/>
        <v/>
      </c>
      <c r="K1452" s="387"/>
      <c r="L1452" s="388"/>
      <c r="M1452" s="387"/>
      <c r="N1452" s="382"/>
      <c r="O1452" s="384"/>
      <c r="P1452" s="184"/>
    </row>
    <row r="1453" spans="1:16" ht="13.2" hidden="1" x14ac:dyDescent="0.25">
      <c r="A1453" s="381" t="str">
        <f t="shared" si="48"/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47"/>
        <v/>
      </c>
      <c r="K1453" s="387"/>
      <c r="L1453" s="388"/>
      <c r="M1453" s="387"/>
      <c r="N1453" s="382"/>
      <c r="O1453" s="384"/>
      <c r="P1453" s="184"/>
    </row>
    <row r="1454" spans="1:16" ht="13.2" hidden="1" x14ac:dyDescent="0.25">
      <c r="A1454" s="381" t="str">
        <f t="shared" si="48"/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47"/>
        <v/>
      </c>
      <c r="K1454" s="387"/>
      <c r="L1454" s="388"/>
      <c r="M1454" s="387"/>
      <c r="N1454" s="382"/>
      <c r="O1454" s="384"/>
      <c r="P1454" s="184"/>
    </row>
    <row r="1455" spans="1:16" ht="13.2" hidden="1" x14ac:dyDescent="0.25">
      <c r="A1455" s="381" t="str">
        <f t="shared" si="48"/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47"/>
        <v/>
      </c>
      <c r="K1455" s="387"/>
      <c r="L1455" s="388"/>
      <c r="M1455" s="387"/>
      <c r="N1455" s="382"/>
      <c r="O1455" s="384"/>
      <c r="P1455" s="184"/>
    </row>
    <row r="1456" spans="1:16" ht="13.2" hidden="1" x14ac:dyDescent="0.25">
      <c r="A1456" s="381" t="str">
        <f t="shared" si="48"/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47"/>
        <v/>
      </c>
      <c r="K1456" s="387"/>
      <c r="L1456" s="388"/>
      <c r="M1456" s="387"/>
      <c r="N1456" s="382"/>
      <c r="O1456" s="384"/>
      <c r="P1456" s="184"/>
    </row>
    <row r="1457" spans="1:16" ht="13.2" hidden="1" x14ac:dyDescent="0.25">
      <c r="A1457" s="381" t="str">
        <f t="shared" si="48"/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47"/>
        <v/>
      </c>
      <c r="K1457" s="387"/>
      <c r="L1457" s="388"/>
      <c r="M1457" s="387"/>
      <c r="N1457" s="382"/>
      <c r="O1457" s="384"/>
      <c r="P1457" s="184"/>
    </row>
    <row r="1458" spans="1:16" ht="13.2" hidden="1" x14ac:dyDescent="0.25">
      <c r="A1458" s="381" t="str">
        <f t="shared" si="48"/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47"/>
        <v/>
      </c>
      <c r="K1458" s="387"/>
      <c r="L1458" s="388"/>
      <c r="M1458" s="387"/>
      <c r="N1458" s="382"/>
      <c r="O1458" s="384"/>
      <c r="P1458" s="184"/>
    </row>
    <row r="1459" spans="1:16" ht="13.2" hidden="1" x14ac:dyDescent="0.25">
      <c r="A1459" s="381" t="str">
        <f t="shared" si="48"/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47"/>
        <v/>
      </c>
      <c r="K1459" s="387"/>
      <c r="L1459" s="388"/>
      <c r="M1459" s="387"/>
      <c r="N1459" s="382"/>
      <c r="O1459" s="384"/>
      <c r="P1459" s="184"/>
    </row>
    <row r="1460" spans="1:16" ht="13.2" hidden="1" x14ac:dyDescent="0.25">
      <c r="A1460" s="381" t="str">
        <f t="shared" si="48"/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47"/>
        <v/>
      </c>
      <c r="K1460" s="387"/>
      <c r="L1460" s="388"/>
      <c r="M1460" s="387"/>
      <c r="N1460" s="382"/>
      <c r="O1460" s="384"/>
      <c r="P1460" s="184"/>
    </row>
    <row r="1461" spans="1:16" ht="13.2" hidden="1" x14ac:dyDescent="0.25">
      <c r="A1461" s="381" t="str">
        <f t="shared" si="48"/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47"/>
        <v/>
      </c>
      <c r="K1461" s="387"/>
      <c r="L1461" s="388"/>
      <c r="M1461" s="387"/>
      <c r="N1461" s="382"/>
      <c r="O1461" s="384"/>
      <c r="P1461" s="184"/>
    </row>
    <row r="1462" spans="1:16" ht="13.2" hidden="1" x14ac:dyDescent="0.25">
      <c r="A1462" s="381" t="str">
        <f t="shared" si="48"/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47"/>
        <v/>
      </c>
      <c r="K1462" s="387"/>
      <c r="L1462" s="388"/>
      <c r="M1462" s="387"/>
      <c r="N1462" s="382"/>
      <c r="O1462" s="384"/>
      <c r="P1462" s="184"/>
    </row>
    <row r="1463" spans="1:16" ht="13.2" hidden="1" x14ac:dyDescent="0.25">
      <c r="A1463" s="381" t="str">
        <f t="shared" si="48"/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47"/>
        <v/>
      </c>
      <c r="K1463" s="387"/>
      <c r="L1463" s="388"/>
      <c r="M1463" s="387"/>
      <c r="N1463" s="382"/>
      <c r="O1463" s="384"/>
      <c r="P1463" s="184"/>
    </row>
    <row r="1464" spans="1:16" ht="13.2" hidden="1" x14ac:dyDescent="0.25">
      <c r="A1464" s="381" t="str">
        <f t="shared" si="48"/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47"/>
        <v/>
      </c>
      <c r="K1464" s="387"/>
      <c r="L1464" s="388"/>
      <c r="M1464" s="387"/>
      <c r="N1464" s="382"/>
      <c r="O1464" s="384"/>
      <c r="P1464" s="184"/>
    </row>
    <row r="1465" spans="1:16" ht="13.2" hidden="1" x14ac:dyDescent="0.25">
      <c r="A1465" s="381" t="str">
        <f t="shared" si="48"/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47"/>
        <v/>
      </c>
      <c r="K1465" s="387"/>
      <c r="L1465" s="388"/>
      <c r="M1465" s="387"/>
      <c r="N1465" s="382"/>
      <c r="O1465" s="384"/>
      <c r="P1465" s="184"/>
    </row>
    <row r="1466" spans="1:16" ht="13.2" hidden="1" x14ac:dyDescent="0.25">
      <c r="A1466" s="381" t="str">
        <f t="shared" si="48"/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47"/>
        <v/>
      </c>
      <c r="K1466" s="387"/>
      <c r="L1466" s="388"/>
      <c r="M1466" s="387"/>
      <c r="N1466" s="382"/>
      <c r="O1466" s="384"/>
      <c r="P1466" s="184"/>
    </row>
    <row r="1467" spans="1:16" ht="13.2" hidden="1" x14ac:dyDescent="0.25">
      <c r="A1467" s="381" t="str">
        <f t="shared" si="48"/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47"/>
        <v/>
      </c>
      <c r="K1467" s="387"/>
      <c r="L1467" s="388"/>
      <c r="M1467" s="387"/>
      <c r="N1467" s="382"/>
      <c r="O1467" s="384"/>
      <c r="P1467" s="184"/>
    </row>
    <row r="1468" spans="1:16" ht="13.2" hidden="1" x14ac:dyDescent="0.25">
      <c r="A1468" s="381" t="str">
        <f t="shared" si="48"/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47"/>
        <v/>
      </c>
      <c r="K1468" s="387"/>
      <c r="L1468" s="388"/>
      <c r="M1468" s="387"/>
      <c r="N1468" s="382"/>
      <c r="O1468" s="384"/>
      <c r="P1468" s="184"/>
    </row>
    <row r="1469" spans="1:16" ht="13.2" hidden="1" x14ac:dyDescent="0.25">
      <c r="A1469" s="381" t="str">
        <f t="shared" si="48"/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47"/>
        <v/>
      </c>
      <c r="K1469" s="387"/>
      <c r="L1469" s="388"/>
      <c r="M1469" s="387"/>
      <c r="N1469" s="382"/>
      <c r="O1469" s="384"/>
      <c r="P1469" s="184"/>
    </row>
    <row r="1470" spans="1:16" ht="13.2" hidden="1" x14ac:dyDescent="0.25">
      <c r="A1470" s="381" t="str">
        <f t="shared" si="48"/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47"/>
        <v/>
      </c>
      <c r="K1470" s="387"/>
      <c r="L1470" s="388"/>
      <c r="M1470" s="387"/>
      <c r="N1470" s="382"/>
      <c r="O1470" s="384"/>
      <c r="P1470" s="184"/>
    </row>
    <row r="1471" spans="1:16" ht="13.2" hidden="1" x14ac:dyDescent="0.25">
      <c r="A1471" s="381" t="str">
        <f t="shared" si="48"/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47"/>
        <v/>
      </c>
      <c r="K1471" s="387"/>
      <c r="L1471" s="388"/>
      <c r="M1471" s="387"/>
      <c r="N1471" s="382"/>
      <c r="O1471" s="384"/>
      <c r="P1471" s="184"/>
    </row>
    <row r="1472" spans="1:16" ht="13.2" hidden="1" x14ac:dyDescent="0.25">
      <c r="A1472" s="381" t="str">
        <f t="shared" si="48"/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47"/>
        <v/>
      </c>
      <c r="K1472" s="387"/>
      <c r="L1472" s="388"/>
      <c r="M1472" s="387"/>
      <c r="N1472" s="382"/>
      <c r="O1472" s="384"/>
      <c r="P1472" s="184"/>
    </row>
    <row r="1473" spans="1:16" ht="13.2" hidden="1" x14ac:dyDescent="0.25">
      <c r="A1473" s="381" t="str">
        <f t="shared" si="48"/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si="47"/>
        <v/>
      </c>
      <c r="K1473" s="387"/>
      <c r="L1473" s="388"/>
      <c r="M1473" s="387"/>
      <c r="N1473" s="382"/>
      <c r="O1473" s="384"/>
      <c r="P1473" s="184"/>
    </row>
    <row r="1474" spans="1:16" ht="13.2" hidden="1" x14ac:dyDescent="0.25">
      <c r="A1474" s="381" t="str">
        <f t="shared" si="48"/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47"/>
        <v/>
      </c>
      <c r="K1474" s="387"/>
      <c r="L1474" s="388"/>
      <c r="M1474" s="387"/>
      <c r="N1474" s="382"/>
      <c r="O1474" s="384"/>
      <c r="P1474" s="184"/>
    </row>
    <row r="1475" spans="1:16" ht="13.2" hidden="1" x14ac:dyDescent="0.25">
      <c r="A1475" s="381" t="str">
        <f t="shared" si="48"/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47"/>
        <v/>
      </c>
      <c r="K1475" s="387"/>
      <c r="L1475" s="388"/>
      <c r="M1475" s="387"/>
      <c r="N1475" s="382"/>
      <c r="O1475" s="384"/>
      <c r="P1475" s="184"/>
    </row>
    <row r="1476" spans="1:16" ht="13.2" hidden="1" x14ac:dyDescent="0.25">
      <c r="A1476" s="381" t="str">
        <f t="shared" si="48"/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ref="J1476:J1539" si="49">IF(O1476="","",IF(LEN(O1476)&gt;14,O1476,"CPF Protegido - LGPD"))</f>
        <v/>
      </c>
      <c r="K1476" s="387"/>
      <c r="L1476" s="388"/>
      <c r="M1476" s="387"/>
      <c r="N1476" s="382"/>
      <c r="O1476" s="384"/>
      <c r="P1476" s="184"/>
    </row>
    <row r="1477" spans="1:16" ht="13.2" hidden="1" x14ac:dyDescent="0.25">
      <c r="A1477" s="381" t="str">
        <f t="shared" si="48"/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49"/>
        <v/>
      </c>
      <c r="K1477" s="387"/>
      <c r="L1477" s="388"/>
      <c r="M1477" s="387"/>
      <c r="N1477" s="382"/>
      <c r="O1477" s="384"/>
      <c r="P1477" s="184"/>
    </row>
    <row r="1478" spans="1:16" ht="13.2" hidden="1" x14ac:dyDescent="0.25">
      <c r="A1478" s="381" t="str">
        <f t="shared" si="48"/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49"/>
        <v/>
      </c>
      <c r="K1478" s="387"/>
      <c r="L1478" s="388"/>
      <c r="M1478" s="387"/>
      <c r="N1478" s="382"/>
      <c r="O1478" s="384"/>
      <c r="P1478" s="184"/>
    </row>
    <row r="1479" spans="1:16" ht="13.2" hidden="1" x14ac:dyDescent="0.25">
      <c r="A1479" s="381" t="str">
        <f t="shared" si="48"/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49"/>
        <v/>
      </c>
      <c r="K1479" s="387"/>
      <c r="L1479" s="388"/>
      <c r="M1479" s="387"/>
      <c r="N1479" s="382"/>
      <c r="O1479" s="384"/>
      <c r="P1479" s="184"/>
    </row>
    <row r="1480" spans="1:16" ht="13.2" hidden="1" x14ac:dyDescent="0.25">
      <c r="A1480" s="381" t="str">
        <f t="shared" si="48"/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49"/>
        <v/>
      </c>
      <c r="K1480" s="387"/>
      <c r="L1480" s="388"/>
      <c r="M1480" s="387"/>
      <c r="N1480" s="382"/>
      <c r="O1480" s="384"/>
      <c r="P1480" s="184"/>
    </row>
    <row r="1481" spans="1:16" ht="13.2" hidden="1" x14ac:dyDescent="0.25">
      <c r="A1481" s="381" t="str">
        <f t="shared" si="48"/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si="49"/>
        <v/>
      </c>
      <c r="K1481" s="387"/>
      <c r="L1481" s="388"/>
      <c r="M1481" s="387"/>
      <c r="N1481" s="382"/>
      <c r="O1481" s="384"/>
      <c r="P1481" s="184"/>
    </row>
    <row r="1482" spans="1:16" ht="13.2" hidden="1" x14ac:dyDescent="0.25">
      <c r="A1482" s="381" t="str">
        <f t="shared" si="48"/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49"/>
        <v/>
      </c>
      <c r="K1482" s="387"/>
      <c r="L1482" s="388"/>
      <c r="M1482" s="387"/>
      <c r="N1482" s="382"/>
      <c r="O1482" s="384"/>
      <c r="P1482" s="184"/>
    </row>
    <row r="1483" spans="1:16" ht="13.2" hidden="1" x14ac:dyDescent="0.25">
      <c r="A1483" s="381" t="str">
        <f t="shared" si="48"/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49"/>
        <v/>
      </c>
      <c r="K1483" s="387"/>
      <c r="L1483" s="388"/>
      <c r="M1483" s="387"/>
      <c r="N1483" s="382"/>
      <c r="O1483" s="384"/>
      <c r="P1483" s="184"/>
    </row>
    <row r="1484" spans="1:16" ht="13.2" hidden="1" x14ac:dyDescent="0.25">
      <c r="A1484" s="381" t="str">
        <f t="shared" si="48"/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49"/>
        <v/>
      </c>
      <c r="K1484" s="387"/>
      <c r="L1484" s="388"/>
      <c r="M1484" s="387"/>
      <c r="N1484" s="382"/>
      <c r="O1484" s="384"/>
      <c r="P1484" s="184"/>
    </row>
    <row r="1485" spans="1:16" ht="13.2" hidden="1" x14ac:dyDescent="0.25">
      <c r="A1485" s="381" t="str">
        <f t="shared" si="48"/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49"/>
        <v/>
      </c>
      <c r="K1485" s="387"/>
      <c r="L1485" s="388"/>
      <c r="M1485" s="387"/>
      <c r="N1485" s="382"/>
      <c r="O1485" s="384"/>
      <c r="P1485" s="184"/>
    </row>
    <row r="1486" spans="1:16" ht="13.2" hidden="1" x14ac:dyDescent="0.25">
      <c r="A1486" s="381" t="str">
        <f t="shared" si="48"/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49"/>
        <v/>
      </c>
      <c r="K1486" s="387"/>
      <c r="L1486" s="388"/>
      <c r="M1486" s="387"/>
      <c r="N1486" s="382"/>
      <c r="O1486" s="384"/>
      <c r="P1486" s="184"/>
    </row>
    <row r="1487" spans="1:16" ht="13.2" hidden="1" x14ac:dyDescent="0.25">
      <c r="A1487" s="381" t="str">
        <f t="shared" si="48"/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49"/>
        <v/>
      </c>
      <c r="K1487" s="387"/>
      <c r="L1487" s="388"/>
      <c r="M1487" s="387"/>
      <c r="N1487" s="382"/>
      <c r="O1487" s="384"/>
      <c r="P1487" s="184"/>
    </row>
    <row r="1488" spans="1:16" ht="13.2" hidden="1" x14ac:dyDescent="0.25">
      <c r="A1488" s="381" t="str">
        <f t="shared" si="48"/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49"/>
        <v/>
      </c>
      <c r="K1488" s="387"/>
      <c r="L1488" s="388"/>
      <c r="M1488" s="387"/>
      <c r="N1488" s="382"/>
      <c r="O1488" s="384"/>
      <c r="P1488" s="184"/>
    </row>
    <row r="1489" spans="1:16" ht="13.2" hidden="1" x14ac:dyDescent="0.25">
      <c r="A1489" s="381" t="str">
        <f t="shared" si="48"/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49"/>
        <v/>
      </c>
      <c r="K1489" s="387"/>
      <c r="L1489" s="388"/>
      <c r="M1489" s="387"/>
      <c r="N1489" s="382"/>
      <c r="O1489" s="384"/>
      <c r="P1489" s="184"/>
    </row>
    <row r="1490" spans="1:16" ht="13.2" hidden="1" x14ac:dyDescent="0.25">
      <c r="A1490" s="381" t="str">
        <f t="shared" si="48"/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49"/>
        <v/>
      </c>
      <c r="K1490" s="387"/>
      <c r="L1490" s="388"/>
      <c r="M1490" s="387"/>
      <c r="N1490" s="382"/>
      <c r="O1490" s="384"/>
      <c r="P1490" s="184"/>
    </row>
    <row r="1491" spans="1:16" ht="13.2" hidden="1" x14ac:dyDescent="0.25">
      <c r="A1491" s="381" t="str">
        <f t="shared" ref="A1491:A1554" si="50">IF(B1491="","",ROW()-ROW($A$3))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49"/>
        <v/>
      </c>
      <c r="K1491" s="387"/>
      <c r="L1491" s="388"/>
      <c r="M1491" s="387"/>
      <c r="N1491" s="382"/>
      <c r="O1491" s="384"/>
      <c r="P1491" s="184"/>
    </row>
    <row r="1492" spans="1:16" ht="13.2" hidden="1" x14ac:dyDescent="0.25">
      <c r="A1492" s="381" t="str">
        <f t="shared" si="50"/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49"/>
        <v/>
      </c>
      <c r="K1492" s="387"/>
      <c r="L1492" s="388"/>
      <c r="M1492" s="387"/>
      <c r="N1492" s="382"/>
      <c r="O1492" s="384"/>
      <c r="P1492" s="184"/>
    </row>
    <row r="1493" spans="1:16" ht="13.2" hidden="1" x14ac:dyDescent="0.25">
      <c r="A1493" s="381" t="str">
        <f t="shared" si="50"/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49"/>
        <v/>
      </c>
      <c r="K1493" s="387"/>
      <c r="L1493" s="388"/>
      <c r="M1493" s="387"/>
      <c r="N1493" s="382"/>
      <c r="O1493" s="384"/>
      <c r="P1493" s="184"/>
    </row>
    <row r="1494" spans="1:16" ht="13.2" hidden="1" x14ac:dyDescent="0.25">
      <c r="A1494" s="381" t="str">
        <f t="shared" si="50"/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si="49"/>
        <v/>
      </c>
      <c r="K1494" s="387"/>
      <c r="L1494" s="388"/>
      <c r="M1494" s="387"/>
      <c r="N1494" s="382"/>
      <c r="O1494" s="384"/>
      <c r="P1494" s="184"/>
    </row>
    <row r="1495" spans="1:16" ht="13.2" hidden="1" x14ac:dyDescent="0.25">
      <c r="A1495" s="381" t="str">
        <f t="shared" si="50"/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49"/>
        <v/>
      </c>
      <c r="K1495" s="387"/>
      <c r="L1495" s="388"/>
      <c r="M1495" s="387"/>
      <c r="N1495" s="382"/>
      <c r="O1495" s="384"/>
      <c r="P1495" s="184"/>
    </row>
    <row r="1496" spans="1:16" ht="13.2" hidden="1" x14ac:dyDescent="0.25">
      <c r="A1496" s="381" t="str">
        <f t="shared" si="50"/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49"/>
        <v/>
      </c>
      <c r="K1496" s="387"/>
      <c r="L1496" s="388"/>
      <c r="M1496" s="387"/>
      <c r="N1496" s="382"/>
      <c r="O1496" s="384"/>
      <c r="P1496" s="184"/>
    </row>
    <row r="1497" spans="1:16" ht="13.2" hidden="1" x14ac:dyDescent="0.25">
      <c r="A1497" s="381" t="str">
        <f t="shared" si="50"/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49"/>
        <v/>
      </c>
      <c r="K1497" s="387"/>
      <c r="L1497" s="388"/>
      <c r="M1497" s="387"/>
      <c r="N1497" s="382"/>
      <c r="O1497" s="384"/>
      <c r="P1497" s="184"/>
    </row>
    <row r="1498" spans="1:16" ht="13.2" hidden="1" x14ac:dyDescent="0.25">
      <c r="A1498" s="381" t="str">
        <f t="shared" si="50"/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49"/>
        <v/>
      </c>
      <c r="K1498" s="387"/>
      <c r="L1498" s="388"/>
      <c r="M1498" s="387"/>
      <c r="N1498" s="382"/>
      <c r="O1498" s="384"/>
      <c r="P1498" s="184"/>
    </row>
    <row r="1499" spans="1:16" ht="13.2" hidden="1" x14ac:dyDescent="0.25">
      <c r="A1499" s="381" t="str">
        <f t="shared" si="50"/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49"/>
        <v/>
      </c>
      <c r="K1499" s="387"/>
      <c r="L1499" s="388"/>
      <c r="M1499" s="387"/>
      <c r="N1499" s="382"/>
      <c r="O1499" s="384"/>
      <c r="P1499" s="184"/>
    </row>
    <row r="1500" spans="1:16" ht="13.2" hidden="1" x14ac:dyDescent="0.25">
      <c r="A1500" s="381" t="str">
        <f t="shared" si="50"/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49"/>
        <v/>
      </c>
      <c r="K1500" s="387"/>
      <c r="L1500" s="388"/>
      <c r="M1500" s="387"/>
      <c r="N1500" s="382"/>
      <c r="O1500" s="384"/>
      <c r="P1500" s="184"/>
    </row>
    <row r="1501" spans="1:16" ht="13.2" hidden="1" x14ac:dyDescent="0.25">
      <c r="A1501" s="381" t="str">
        <f t="shared" si="50"/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49"/>
        <v/>
      </c>
      <c r="K1501" s="387"/>
      <c r="L1501" s="388"/>
      <c r="M1501" s="387"/>
      <c r="N1501" s="382"/>
      <c r="O1501" s="384"/>
      <c r="P1501" s="184"/>
    </row>
    <row r="1502" spans="1:16" ht="13.2" hidden="1" x14ac:dyDescent="0.25">
      <c r="A1502" s="381" t="str">
        <f t="shared" si="50"/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49"/>
        <v/>
      </c>
      <c r="K1502" s="387"/>
      <c r="L1502" s="388"/>
      <c r="M1502" s="387"/>
      <c r="N1502" s="382"/>
      <c r="O1502" s="384"/>
      <c r="P1502" s="184"/>
    </row>
    <row r="1503" spans="1:16" ht="13.2" hidden="1" x14ac:dyDescent="0.25">
      <c r="A1503" s="381" t="str">
        <f t="shared" si="50"/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49"/>
        <v/>
      </c>
      <c r="K1503" s="387"/>
      <c r="L1503" s="388"/>
      <c r="M1503" s="387"/>
      <c r="N1503" s="382"/>
      <c r="O1503" s="384"/>
      <c r="P1503" s="184"/>
    </row>
    <row r="1504" spans="1:16" ht="13.2" hidden="1" x14ac:dyDescent="0.25">
      <c r="A1504" s="381" t="str">
        <f t="shared" si="50"/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49"/>
        <v/>
      </c>
      <c r="K1504" s="387"/>
      <c r="L1504" s="388"/>
      <c r="M1504" s="387"/>
      <c r="N1504" s="382"/>
      <c r="O1504" s="384"/>
      <c r="P1504" s="184"/>
    </row>
    <row r="1505" spans="1:16" ht="13.2" hidden="1" x14ac:dyDescent="0.25">
      <c r="A1505" s="381" t="str">
        <f t="shared" si="50"/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49"/>
        <v/>
      </c>
      <c r="K1505" s="387"/>
      <c r="L1505" s="388"/>
      <c r="M1505" s="387"/>
      <c r="N1505" s="382"/>
      <c r="O1505" s="384"/>
      <c r="P1505" s="184"/>
    </row>
    <row r="1506" spans="1:16" ht="13.2" hidden="1" x14ac:dyDescent="0.25">
      <c r="A1506" s="381" t="str">
        <f t="shared" si="50"/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49"/>
        <v/>
      </c>
      <c r="K1506" s="387"/>
      <c r="L1506" s="388"/>
      <c r="M1506" s="387"/>
      <c r="N1506" s="382"/>
      <c r="O1506" s="384"/>
      <c r="P1506" s="184"/>
    </row>
    <row r="1507" spans="1:16" ht="13.2" hidden="1" x14ac:dyDescent="0.25">
      <c r="A1507" s="381" t="str">
        <f t="shared" si="50"/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49"/>
        <v/>
      </c>
      <c r="K1507" s="387"/>
      <c r="L1507" s="388"/>
      <c r="M1507" s="387"/>
      <c r="N1507" s="382"/>
      <c r="O1507" s="384"/>
      <c r="P1507" s="184"/>
    </row>
    <row r="1508" spans="1:16" ht="13.2" hidden="1" x14ac:dyDescent="0.25">
      <c r="A1508" s="381" t="str">
        <f t="shared" si="50"/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49"/>
        <v/>
      </c>
      <c r="K1508" s="387"/>
      <c r="L1508" s="388"/>
      <c r="M1508" s="387"/>
      <c r="N1508" s="382"/>
      <c r="O1508" s="384"/>
      <c r="P1508" s="184"/>
    </row>
    <row r="1509" spans="1:16" ht="13.2" hidden="1" x14ac:dyDescent="0.25">
      <c r="A1509" s="381" t="str">
        <f t="shared" si="50"/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49"/>
        <v/>
      </c>
      <c r="K1509" s="387"/>
      <c r="L1509" s="388"/>
      <c r="M1509" s="387"/>
      <c r="N1509" s="382"/>
      <c r="O1509" s="384"/>
      <c r="P1509" s="184"/>
    </row>
    <row r="1510" spans="1:16" ht="13.2" hidden="1" x14ac:dyDescent="0.25">
      <c r="A1510" s="381" t="str">
        <f t="shared" si="50"/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49"/>
        <v/>
      </c>
      <c r="K1510" s="387"/>
      <c r="L1510" s="388"/>
      <c r="M1510" s="387"/>
      <c r="N1510" s="382"/>
      <c r="O1510" s="384"/>
      <c r="P1510" s="184"/>
    </row>
    <row r="1511" spans="1:16" ht="13.2" hidden="1" x14ac:dyDescent="0.25">
      <c r="A1511" s="381" t="str">
        <f t="shared" si="50"/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49"/>
        <v/>
      </c>
      <c r="K1511" s="387"/>
      <c r="L1511" s="388"/>
      <c r="M1511" s="387"/>
      <c r="N1511" s="382"/>
      <c r="O1511" s="384"/>
      <c r="P1511" s="184"/>
    </row>
    <row r="1512" spans="1:16" ht="13.2" hidden="1" x14ac:dyDescent="0.25">
      <c r="A1512" s="381" t="str">
        <f t="shared" si="50"/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49"/>
        <v/>
      </c>
      <c r="K1512" s="387"/>
      <c r="L1512" s="388"/>
      <c r="M1512" s="387"/>
      <c r="N1512" s="382"/>
      <c r="O1512" s="384"/>
      <c r="P1512" s="184"/>
    </row>
    <row r="1513" spans="1:16" ht="13.2" hidden="1" x14ac:dyDescent="0.25">
      <c r="A1513" s="381" t="str">
        <f t="shared" si="50"/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49"/>
        <v/>
      </c>
      <c r="K1513" s="387"/>
      <c r="L1513" s="388"/>
      <c r="M1513" s="387"/>
      <c r="N1513" s="382"/>
      <c r="O1513" s="384"/>
      <c r="P1513" s="184"/>
    </row>
    <row r="1514" spans="1:16" ht="13.2" hidden="1" x14ac:dyDescent="0.25">
      <c r="A1514" s="381" t="str">
        <f t="shared" si="50"/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49"/>
        <v/>
      </c>
      <c r="K1514" s="387"/>
      <c r="L1514" s="388"/>
      <c r="M1514" s="387"/>
      <c r="N1514" s="382"/>
      <c r="O1514" s="384"/>
      <c r="P1514" s="184"/>
    </row>
    <row r="1515" spans="1:16" ht="13.2" hidden="1" x14ac:dyDescent="0.25">
      <c r="A1515" s="381" t="str">
        <f t="shared" si="50"/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49"/>
        <v/>
      </c>
      <c r="K1515" s="387"/>
      <c r="L1515" s="388"/>
      <c r="M1515" s="387"/>
      <c r="N1515" s="382"/>
      <c r="O1515" s="384"/>
      <c r="P1515" s="184"/>
    </row>
    <row r="1516" spans="1:16" ht="13.2" hidden="1" x14ac:dyDescent="0.25">
      <c r="A1516" s="381" t="str">
        <f t="shared" si="50"/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49"/>
        <v/>
      </c>
      <c r="K1516" s="387"/>
      <c r="L1516" s="388"/>
      <c r="M1516" s="387"/>
      <c r="N1516" s="382"/>
      <c r="O1516" s="384"/>
      <c r="P1516" s="184"/>
    </row>
    <row r="1517" spans="1:16" ht="13.2" hidden="1" x14ac:dyDescent="0.25">
      <c r="A1517" s="381" t="str">
        <f t="shared" si="50"/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49"/>
        <v/>
      </c>
      <c r="K1517" s="387"/>
      <c r="L1517" s="388"/>
      <c r="M1517" s="387"/>
      <c r="N1517" s="382"/>
      <c r="O1517" s="384"/>
      <c r="P1517" s="184"/>
    </row>
    <row r="1518" spans="1:16" ht="13.2" hidden="1" x14ac:dyDescent="0.25">
      <c r="A1518" s="381" t="str">
        <f t="shared" si="50"/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49"/>
        <v/>
      </c>
      <c r="K1518" s="387"/>
      <c r="L1518" s="388"/>
      <c r="M1518" s="387"/>
      <c r="N1518" s="382"/>
      <c r="O1518" s="384"/>
      <c r="P1518" s="184"/>
    </row>
    <row r="1519" spans="1:16" ht="13.2" hidden="1" x14ac:dyDescent="0.25">
      <c r="A1519" s="381" t="str">
        <f t="shared" si="50"/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49"/>
        <v/>
      </c>
      <c r="K1519" s="387"/>
      <c r="L1519" s="388"/>
      <c r="M1519" s="387"/>
      <c r="N1519" s="382"/>
      <c r="O1519" s="384"/>
      <c r="P1519" s="184"/>
    </row>
    <row r="1520" spans="1:16" ht="13.2" hidden="1" x14ac:dyDescent="0.25">
      <c r="A1520" s="381" t="str">
        <f t="shared" si="50"/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49"/>
        <v/>
      </c>
      <c r="K1520" s="387"/>
      <c r="L1520" s="388"/>
      <c r="M1520" s="387"/>
      <c r="N1520" s="382"/>
      <c r="O1520" s="384"/>
      <c r="P1520" s="184"/>
    </row>
    <row r="1521" spans="1:16" ht="13.2" hidden="1" x14ac:dyDescent="0.25">
      <c r="A1521" s="381" t="str">
        <f t="shared" si="50"/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49"/>
        <v/>
      </c>
      <c r="K1521" s="387"/>
      <c r="L1521" s="388"/>
      <c r="M1521" s="387"/>
      <c r="N1521" s="382"/>
      <c r="O1521" s="384"/>
      <c r="P1521" s="184"/>
    </row>
    <row r="1522" spans="1:16" ht="13.2" hidden="1" x14ac:dyDescent="0.25">
      <c r="A1522" s="381" t="str">
        <f t="shared" si="50"/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49"/>
        <v/>
      </c>
      <c r="K1522" s="387"/>
      <c r="L1522" s="388"/>
      <c r="M1522" s="387"/>
      <c r="N1522" s="382"/>
      <c r="O1522" s="384"/>
      <c r="P1522" s="184"/>
    </row>
    <row r="1523" spans="1:16" ht="13.2" hidden="1" x14ac:dyDescent="0.25">
      <c r="A1523" s="381" t="str">
        <f t="shared" si="50"/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49"/>
        <v/>
      </c>
      <c r="K1523" s="387"/>
      <c r="L1523" s="388"/>
      <c r="M1523" s="387"/>
      <c r="N1523" s="382"/>
      <c r="O1523" s="384"/>
      <c r="P1523" s="184"/>
    </row>
    <row r="1524" spans="1:16" ht="13.2" hidden="1" x14ac:dyDescent="0.25">
      <c r="A1524" s="381" t="str">
        <f t="shared" si="50"/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49"/>
        <v/>
      </c>
      <c r="K1524" s="387"/>
      <c r="L1524" s="388"/>
      <c r="M1524" s="387"/>
      <c r="N1524" s="382"/>
      <c r="O1524" s="384"/>
      <c r="P1524" s="184"/>
    </row>
    <row r="1525" spans="1:16" ht="13.2" hidden="1" x14ac:dyDescent="0.25">
      <c r="A1525" s="381" t="str">
        <f t="shared" si="50"/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49"/>
        <v/>
      </c>
      <c r="K1525" s="387"/>
      <c r="L1525" s="388"/>
      <c r="M1525" s="387"/>
      <c r="N1525" s="382"/>
      <c r="O1525" s="384"/>
      <c r="P1525" s="184"/>
    </row>
    <row r="1526" spans="1:16" ht="13.2" hidden="1" x14ac:dyDescent="0.25">
      <c r="A1526" s="381" t="str">
        <f t="shared" si="50"/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49"/>
        <v/>
      </c>
      <c r="K1526" s="387"/>
      <c r="L1526" s="388"/>
      <c r="M1526" s="387"/>
      <c r="N1526" s="382"/>
      <c r="O1526" s="384"/>
      <c r="P1526" s="184"/>
    </row>
    <row r="1527" spans="1:16" ht="13.2" hidden="1" x14ac:dyDescent="0.25">
      <c r="A1527" s="381" t="str">
        <f t="shared" si="50"/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49"/>
        <v/>
      </c>
      <c r="K1527" s="387"/>
      <c r="L1527" s="388"/>
      <c r="M1527" s="387"/>
      <c r="N1527" s="382"/>
      <c r="O1527" s="384"/>
      <c r="P1527" s="184"/>
    </row>
    <row r="1528" spans="1:16" ht="13.2" hidden="1" x14ac:dyDescent="0.25">
      <c r="A1528" s="381" t="str">
        <f t="shared" si="50"/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49"/>
        <v/>
      </c>
      <c r="K1528" s="387"/>
      <c r="L1528" s="388"/>
      <c r="M1528" s="387"/>
      <c r="N1528" s="382"/>
      <c r="O1528" s="384"/>
      <c r="P1528" s="184"/>
    </row>
    <row r="1529" spans="1:16" ht="13.2" hidden="1" x14ac:dyDescent="0.25">
      <c r="A1529" s="381" t="str">
        <f t="shared" si="50"/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49"/>
        <v/>
      </c>
      <c r="K1529" s="387"/>
      <c r="L1529" s="388"/>
      <c r="M1529" s="387"/>
      <c r="N1529" s="382"/>
      <c r="O1529" s="384"/>
      <c r="P1529" s="184"/>
    </row>
    <row r="1530" spans="1:16" ht="13.2" hidden="1" x14ac:dyDescent="0.25">
      <c r="A1530" s="381" t="str">
        <f t="shared" si="50"/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49"/>
        <v/>
      </c>
      <c r="K1530" s="387"/>
      <c r="L1530" s="388"/>
      <c r="M1530" s="387"/>
      <c r="N1530" s="382"/>
      <c r="O1530" s="384"/>
      <c r="P1530" s="184"/>
    </row>
    <row r="1531" spans="1:16" ht="13.2" hidden="1" x14ac:dyDescent="0.25">
      <c r="A1531" s="381" t="str">
        <f t="shared" si="50"/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49"/>
        <v/>
      </c>
      <c r="K1531" s="387"/>
      <c r="L1531" s="388"/>
      <c r="M1531" s="387"/>
      <c r="N1531" s="382"/>
      <c r="O1531" s="384"/>
      <c r="P1531" s="184"/>
    </row>
    <row r="1532" spans="1:16" ht="13.2" hidden="1" x14ac:dyDescent="0.25">
      <c r="A1532" s="381" t="str">
        <f t="shared" si="50"/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49"/>
        <v/>
      </c>
      <c r="K1532" s="387"/>
      <c r="L1532" s="388"/>
      <c r="M1532" s="387"/>
      <c r="N1532" s="382"/>
      <c r="O1532" s="384"/>
      <c r="P1532" s="184"/>
    </row>
    <row r="1533" spans="1:16" ht="13.2" hidden="1" x14ac:dyDescent="0.25">
      <c r="A1533" s="381" t="str">
        <f t="shared" si="50"/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49"/>
        <v/>
      </c>
      <c r="K1533" s="387"/>
      <c r="L1533" s="388"/>
      <c r="M1533" s="387"/>
      <c r="N1533" s="382"/>
      <c r="O1533" s="384"/>
      <c r="P1533" s="184"/>
    </row>
    <row r="1534" spans="1:16" ht="13.2" hidden="1" x14ac:dyDescent="0.25">
      <c r="A1534" s="381" t="str">
        <f t="shared" si="50"/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49"/>
        <v/>
      </c>
      <c r="K1534" s="387"/>
      <c r="L1534" s="388"/>
      <c r="M1534" s="387"/>
      <c r="N1534" s="382"/>
      <c r="O1534" s="384"/>
      <c r="P1534" s="184"/>
    </row>
    <row r="1535" spans="1:16" ht="13.2" hidden="1" x14ac:dyDescent="0.25">
      <c r="A1535" s="381" t="str">
        <f t="shared" si="50"/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49"/>
        <v/>
      </c>
      <c r="K1535" s="387"/>
      <c r="L1535" s="388"/>
      <c r="M1535" s="387"/>
      <c r="N1535" s="382"/>
      <c r="O1535" s="384"/>
      <c r="P1535" s="184"/>
    </row>
    <row r="1536" spans="1:16" ht="13.2" hidden="1" x14ac:dyDescent="0.25">
      <c r="A1536" s="381" t="str">
        <f t="shared" si="50"/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49"/>
        <v/>
      </c>
      <c r="K1536" s="387"/>
      <c r="L1536" s="388"/>
      <c r="M1536" s="387"/>
      <c r="N1536" s="382"/>
      <c r="O1536" s="384"/>
      <c r="P1536" s="184"/>
    </row>
    <row r="1537" spans="1:16" ht="13.2" hidden="1" x14ac:dyDescent="0.25">
      <c r="A1537" s="381" t="str">
        <f t="shared" si="50"/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si="49"/>
        <v/>
      </c>
      <c r="K1537" s="387"/>
      <c r="L1537" s="388"/>
      <c r="M1537" s="387"/>
      <c r="N1537" s="382"/>
      <c r="O1537" s="384"/>
      <c r="P1537" s="184"/>
    </row>
    <row r="1538" spans="1:16" ht="13.2" hidden="1" x14ac:dyDescent="0.25">
      <c r="A1538" s="381" t="str">
        <f t="shared" si="50"/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49"/>
        <v/>
      </c>
      <c r="K1538" s="387"/>
      <c r="L1538" s="388"/>
      <c r="M1538" s="387"/>
      <c r="N1538" s="382"/>
      <c r="O1538" s="384"/>
      <c r="P1538" s="184"/>
    </row>
    <row r="1539" spans="1:16" ht="13.2" hidden="1" x14ac:dyDescent="0.25">
      <c r="A1539" s="381" t="str">
        <f t="shared" si="50"/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49"/>
        <v/>
      </c>
      <c r="K1539" s="387"/>
      <c r="L1539" s="388"/>
      <c r="M1539" s="387"/>
      <c r="N1539" s="382"/>
      <c r="O1539" s="384"/>
      <c r="P1539" s="184"/>
    </row>
    <row r="1540" spans="1:16" ht="13.2" hidden="1" x14ac:dyDescent="0.25">
      <c r="A1540" s="381" t="str">
        <f t="shared" si="50"/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ref="J1540:J1603" si="51">IF(O1540="","",IF(LEN(O1540)&gt;14,O1540,"CPF Protegido - LGPD"))</f>
        <v/>
      </c>
      <c r="K1540" s="387"/>
      <c r="L1540" s="388"/>
      <c r="M1540" s="387"/>
      <c r="N1540" s="382"/>
      <c r="O1540" s="384"/>
      <c r="P1540" s="184"/>
    </row>
    <row r="1541" spans="1:16" ht="13.2" hidden="1" x14ac:dyDescent="0.25">
      <c r="A1541" s="381" t="str">
        <f t="shared" si="50"/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51"/>
        <v/>
      </c>
      <c r="K1541" s="387"/>
      <c r="L1541" s="388"/>
      <c r="M1541" s="387"/>
      <c r="N1541" s="382"/>
      <c r="O1541" s="384"/>
      <c r="P1541" s="184"/>
    </row>
    <row r="1542" spans="1:16" ht="13.2" hidden="1" x14ac:dyDescent="0.25">
      <c r="A1542" s="381" t="str">
        <f t="shared" si="50"/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51"/>
        <v/>
      </c>
      <c r="K1542" s="387"/>
      <c r="L1542" s="388"/>
      <c r="M1542" s="387"/>
      <c r="N1542" s="382"/>
      <c r="O1542" s="384"/>
      <c r="P1542" s="184"/>
    </row>
    <row r="1543" spans="1:16" ht="13.2" hidden="1" x14ac:dyDescent="0.25">
      <c r="A1543" s="381" t="str">
        <f t="shared" si="50"/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51"/>
        <v/>
      </c>
      <c r="K1543" s="387"/>
      <c r="L1543" s="388"/>
      <c r="M1543" s="387"/>
      <c r="N1543" s="382"/>
      <c r="O1543" s="384"/>
      <c r="P1543" s="184"/>
    </row>
    <row r="1544" spans="1:16" ht="13.2" hidden="1" x14ac:dyDescent="0.25">
      <c r="A1544" s="381" t="str">
        <f t="shared" si="50"/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51"/>
        <v/>
      </c>
      <c r="K1544" s="387"/>
      <c r="L1544" s="388"/>
      <c r="M1544" s="387"/>
      <c r="N1544" s="382"/>
      <c r="O1544" s="384"/>
      <c r="P1544" s="184"/>
    </row>
    <row r="1545" spans="1:16" ht="13.2" hidden="1" x14ac:dyDescent="0.25">
      <c r="A1545" s="381" t="str">
        <f t="shared" si="50"/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si="51"/>
        <v/>
      </c>
      <c r="K1545" s="387"/>
      <c r="L1545" s="388"/>
      <c r="M1545" s="387"/>
      <c r="N1545" s="382"/>
      <c r="O1545" s="384"/>
      <c r="P1545" s="184"/>
    </row>
    <row r="1546" spans="1:16" ht="13.2" hidden="1" x14ac:dyDescent="0.25">
      <c r="A1546" s="381" t="str">
        <f t="shared" si="50"/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51"/>
        <v/>
      </c>
      <c r="K1546" s="387"/>
      <c r="L1546" s="388"/>
      <c r="M1546" s="387"/>
      <c r="N1546" s="382"/>
      <c r="O1546" s="384"/>
      <c r="P1546" s="184"/>
    </row>
    <row r="1547" spans="1:16" ht="13.2" hidden="1" x14ac:dyDescent="0.25">
      <c r="A1547" s="381" t="str">
        <f t="shared" si="50"/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51"/>
        <v/>
      </c>
      <c r="K1547" s="387"/>
      <c r="L1547" s="388"/>
      <c r="M1547" s="387"/>
      <c r="N1547" s="382"/>
      <c r="O1547" s="384"/>
      <c r="P1547" s="184"/>
    </row>
    <row r="1548" spans="1:16" ht="13.2" hidden="1" x14ac:dyDescent="0.25">
      <c r="A1548" s="381" t="str">
        <f t="shared" si="50"/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51"/>
        <v/>
      </c>
      <c r="K1548" s="387"/>
      <c r="L1548" s="388"/>
      <c r="M1548" s="387"/>
      <c r="N1548" s="382"/>
      <c r="O1548" s="384"/>
      <c r="P1548" s="184"/>
    </row>
    <row r="1549" spans="1:16" ht="13.2" hidden="1" x14ac:dyDescent="0.25">
      <c r="A1549" s="381" t="str">
        <f t="shared" si="50"/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51"/>
        <v/>
      </c>
      <c r="K1549" s="387"/>
      <c r="L1549" s="388"/>
      <c r="M1549" s="387"/>
      <c r="N1549" s="382"/>
      <c r="O1549" s="384"/>
      <c r="P1549" s="184"/>
    </row>
    <row r="1550" spans="1:16" ht="13.2" hidden="1" x14ac:dyDescent="0.25">
      <c r="A1550" s="381" t="str">
        <f t="shared" si="50"/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51"/>
        <v/>
      </c>
      <c r="K1550" s="387"/>
      <c r="L1550" s="388"/>
      <c r="M1550" s="387"/>
      <c r="N1550" s="382"/>
      <c r="O1550" s="384"/>
      <c r="P1550" s="184"/>
    </row>
    <row r="1551" spans="1:16" ht="13.2" hidden="1" x14ac:dyDescent="0.25">
      <c r="A1551" s="381" t="str">
        <f t="shared" si="50"/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51"/>
        <v/>
      </c>
      <c r="K1551" s="387"/>
      <c r="L1551" s="388"/>
      <c r="M1551" s="387"/>
      <c r="N1551" s="382"/>
      <c r="O1551" s="384"/>
      <c r="P1551" s="184"/>
    </row>
    <row r="1552" spans="1:16" ht="13.2" hidden="1" x14ac:dyDescent="0.25">
      <c r="A1552" s="381" t="str">
        <f t="shared" si="50"/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51"/>
        <v/>
      </c>
      <c r="K1552" s="387"/>
      <c r="L1552" s="388"/>
      <c r="M1552" s="387"/>
      <c r="N1552" s="382"/>
      <c r="O1552" s="384"/>
      <c r="P1552" s="184"/>
    </row>
    <row r="1553" spans="1:16" ht="13.2" hidden="1" x14ac:dyDescent="0.25">
      <c r="A1553" s="381" t="str">
        <f t="shared" si="50"/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51"/>
        <v/>
      </c>
      <c r="K1553" s="387"/>
      <c r="L1553" s="388"/>
      <c r="M1553" s="387"/>
      <c r="N1553" s="382"/>
      <c r="O1553" s="384"/>
      <c r="P1553" s="184"/>
    </row>
    <row r="1554" spans="1:16" ht="13.2" hidden="1" x14ac:dyDescent="0.25">
      <c r="A1554" s="381" t="str">
        <f t="shared" si="50"/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51"/>
        <v/>
      </c>
      <c r="K1554" s="387"/>
      <c r="L1554" s="388"/>
      <c r="M1554" s="387"/>
      <c r="N1554" s="382"/>
      <c r="O1554" s="384"/>
      <c r="P1554" s="184"/>
    </row>
    <row r="1555" spans="1:16" ht="13.2" hidden="1" x14ac:dyDescent="0.25">
      <c r="A1555" s="381" t="str">
        <f t="shared" ref="A1555:A1618" si="52">IF(B1555="","",ROW()-ROW($A$3))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51"/>
        <v/>
      </c>
      <c r="K1555" s="387"/>
      <c r="L1555" s="388"/>
      <c r="M1555" s="387"/>
      <c r="N1555" s="382"/>
      <c r="O1555" s="384"/>
      <c r="P1555" s="184"/>
    </row>
    <row r="1556" spans="1:16" ht="13.2" hidden="1" x14ac:dyDescent="0.25">
      <c r="A1556" s="381" t="str">
        <f t="shared" si="52"/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51"/>
        <v/>
      </c>
      <c r="K1556" s="387"/>
      <c r="L1556" s="388"/>
      <c r="M1556" s="387"/>
      <c r="N1556" s="382"/>
      <c r="O1556" s="384"/>
      <c r="P1556" s="184"/>
    </row>
    <row r="1557" spans="1:16" ht="13.2" hidden="1" x14ac:dyDescent="0.25">
      <c r="A1557" s="381" t="str">
        <f t="shared" si="52"/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51"/>
        <v/>
      </c>
      <c r="K1557" s="387"/>
      <c r="L1557" s="388"/>
      <c r="M1557" s="387"/>
      <c r="N1557" s="382"/>
      <c r="O1557" s="384"/>
      <c r="P1557" s="184"/>
    </row>
    <row r="1558" spans="1:16" ht="13.2" hidden="1" x14ac:dyDescent="0.25">
      <c r="A1558" s="381" t="str">
        <f t="shared" si="52"/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si="51"/>
        <v/>
      </c>
      <c r="K1558" s="387"/>
      <c r="L1558" s="388"/>
      <c r="M1558" s="387"/>
      <c r="N1558" s="382"/>
      <c r="O1558" s="384"/>
      <c r="P1558" s="184"/>
    </row>
    <row r="1559" spans="1:16" ht="13.2" hidden="1" x14ac:dyDescent="0.25">
      <c r="A1559" s="381" t="str">
        <f t="shared" si="52"/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51"/>
        <v/>
      </c>
      <c r="K1559" s="387"/>
      <c r="L1559" s="388"/>
      <c r="M1559" s="387"/>
      <c r="N1559" s="382"/>
      <c r="O1559" s="384"/>
      <c r="P1559" s="184"/>
    </row>
    <row r="1560" spans="1:16" ht="13.2" hidden="1" x14ac:dyDescent="0.25">
      <c r="A1560" s="381" t="str">
        <f t="shared" si="52"/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51"/>
        <v/>
      </c>
      <c r="K1560" s="387"/>
      <c r="L1560" s="388"/>
      <c r="M1560" s="387"/>
      <c r="N1560" s="382"/>
      <c r="O1560" s="384"/>
      <c r="P1560" s="184"/>
    </row>
    <row r="1561" spans="1:16" ht="13.2" hidden="1" x14ac:dyDescent="0.25">
      <c r="A1561" s="381" t="str">
        <f t="shared" si="52"/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51"/>
        <v/>
      </c>
      <c r="K1561" s="387"/>
      <c r="L1561" s="388"/>
      <c r="M1561" s="387"/>
      <c r="N1561" s="382"/>
      <c r="O1561" s="384"/>
      <c r="P1561" s="184"/>
    </row>
    <row r="1562" spans="1:16" ht="13.2" hidden="1" x14ac:dyDescent="0.25">
      <c r="A1562" s="381" t="str">
        <f t="shared" si="52"/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51"/>
        <v/>
      </c>
      <c r="K1562" s="387"/>
      <c r="L1562" s="388"/>
      <c r="M1562" s="387"/>
      <c r="N1562" s="382"/>
      <c r="O1562" s="384"/>
      <c r="P1562" s="184"/>
    </row>
    <row r="1563" spans="1:16" ht="13.2" hidden="1" x14ac:dyDescent="0.25">
      <c r="A1563" s="381" t="str">
        <f t="shared" si="52"/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51"/>
        <v/>
      </c>
      <c r="K1563" s="387"/>
      <c r="L1563" s="388"/>
      <c r="M1563" s="387"/>
      <c r="N1563" s="382"/>
      <c r="O1563" s="384"/>
      <c r="P1563" s="184"/>
    </row>
    <row r="1564" spans="1:16" ht="13.2" hidden="1" x14ac:dyDescent="0.25">
      <c r="A1564" s="381" t="str">
        <f t="shared" si="52"/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51"/>
        <v/>
      </c>
      <c r="K1564" s="387"/>
      <c r="L1564" s="388"/>
      <c r="M1564" s="387"/>
      <c r="N1564" s="382"/>
      <c r="O1564" s="384"/>
      <c r="P1564" s="184"/>
    </row>
    <row r="1565" spans="1:16" ht="13.2" hidden="1" x14ac:dyDescent="0.25">
      <c r="A1565" s="381" t="str">
        <f t="shared" si="52"/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51"/>
        <v/>
      </c>
      <c r="K1565" s="387"/>
      <c r="L1565" s="388"/>
      <c r="M1565" s="387"/>
      <c r="N1565" s="382"/>
      <c r="O1565" s="384"/>
      <c r="P1565" s="184"/>
    </row>
    <row r="1566" spans="1:16" ht="13.2" hidden="1" x14ac:dyDescent="0.25">
      <c r="A1566" s="381" t="str">
        <f t="shared" si="52"/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51"/>
        <v/>
      </c>
      <c r="K1566" s="387"/>
      <c r="L1566" s="388"/>
      <c r="M1566" s="387"/>
      <c r="N1566" s="382"/>
      <c r="O1566" s="384"/>
      <c r="P1566" s="184"/>
    </row>
    <row r="1567" spans="1:16" ht="13.2" hidden="1" x14ac:dyDescent="0.25">
      <c r="A1567" s="381" t="str">
        <f t="shared" si="52"/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51"/>
        <v/>
      </c>
      <c r="K1567" s="387"/>
      <c r="L1567" s="388"/>
      <c r="M1567" s="387"/>
      <c r="N1567" s="382"/>
      <c r="O1567" s="384"/>
      <c r="P1567" s="184"/>
    </row>
    <row r="1568" spans="1:16" ht="13.2" hidden="1" x14ac:dyDescent="0.25">
      <c r="A1568" s="381" t="str">
        <f t="shared" si="52"/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51"/>
        <v/>
      </c>
      <c r="K1568" s="387"/>
      <c r="L1568" s="388"/>
      <c r="M1568" s="387"/>
      <c r="N1568" s="382"/>
      <c r="O1568" s="384"/>
      <c r="P1568" s="184"/>
    </row>
    <row r="1569" spans="1:16" ht="13.2" hidden="1" x14ac:dyDescent="0.25">
      <c r="A1569" s="381" t="str">
        <f t="shared" si="52"/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51"/>
        <v/>
      </c>
      <c r="K1569" s="387"/>
      <c r="L1569" s="388"/>
      <c r="M1569" s="387"/>
      <c r="N1569" s="382"/>
      <c r="O1569" s="384"/>
      <c r="P1569" s="184"/>
    </row>
    <row r="1570" spans="1:16" ht="13.2" hidden="1" x14ac:dyDescent="0.25">
      <c r="A1570" s="381" t="str">
        <f t="shared" si="52"/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51"/>
        <v/>
      </c>
      <c r="K1570" s="387"/>
      <c r="L1570" s="388"/>
      <c r="M1570" s="387"/>
      <c r="N1570" s="382"/>
      <c r="O1570" s="384"/>
      <c r="P1570" s="184"/>
    </row>
    <row r="1571" spans="1:16" ht="13.2" hidden="1" x14ac:dyDescent="0.25">
      <c r="A1571" s="381" t="str">
        <f t="shared" si="52"/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51"/>
        <v/>
      </c>
      <c r="K1571" s="387"/>
      <c r="L1571" s="388"/>
      <c r="M1571" s="387"/>
      <c r="N1571" s="382"/>
      <c r="O1571" s="384"/>
      <c r="P1571" s="184"/>
    </row>
    <row r="1572" spans="1:16" ht="13.2" hidden="1" x14ac:dyDescent="0.25">
      <c r="A1572" s="381" t="str">
        <f t="shared" si="52"/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51"/>
        <v/>
      </c>
      <c r="K1572" s="387"/>
      <c r="L1572" s="388"/>
      <c r="M1572" s="387"/>
      <c r="N1572" s="382"/>
      <c r="O1572" s="384"/>
      <c r="P1572" s="184"/>
    </row>
    <row r="1573" spans="1:16" ht="13.2" hidden="1" x14ac:dyDescent="0.25">
      <c r="A1573" s="381" t="str">
        <f t="shared" si="52"/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51"/>
        <v/>
      </c>
      <c r="K1573" s="387"/>
      <c r="L1573" s="388"/>
      <c r="M1573" s="387"/>
      <c r="N1573" s="382"/>
      <c r="O1573" s="384"/>
      <c r="P1573" s="184"/>
    </row>
    <row r="1574" spans="1:16" ht="13.2" hidden="1" x14ac:dyDescent="0.25">
      <c r="A1574" s="381" t="str">
        <f t="shared" si="52"/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51"/>
        <v/>
      </c>
      <c r="K1574" s="387"/>
      <c r="L1574" s="388"/>
      <c r="M1574" s="387"/>
      <c r="N1574" s="382"/>
      <c r="O1574" s="384"/>
      <c r="P1574" s="184"/>
    </row>
    <row r="1575" spans="1:16" ht="13.2" hidden="1" x14ac:dyDescent="0.25">
      <c r="A1575" s="381" t="str">
        <f t="shared" si="52"/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51"/>
        <v/>
      </c>
      <c r="K1575" s="387"/>
      <c r="L1575" s="388"/>
      <c r="M1575" s="387"/>
      <c r="N1575" s="382"/>
      <c r="O1575" s="384"/>
      <c r="P1575" s="184"/>
    </row>
    <row r="1576" spans="1:16" ht="13.2" hidden="1" x14ac:dyDescent="0.25">
      <c r="A1576" s="381" t="str">
        <f t="shared" si="52"/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51"/>
        <v/>
      </c>
      <c r="K1576" s="387"/>
      <c r="L1576" s="388"/>
      <c r="M1576" s="387"/>
      <c r="N1576" s="382"/>
      <c r="O1576" s="384"/>
      <c r="P1576" s="184"/>
    </row>
    <row r="1577" spans="1:16" ht="13.2" hidden="1" x14ac:dyDescent="0.25">
      <c r="A1577" s="381" t="str">
        <f t="shared" si="52"/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51"/>
        <v/>
      </c>
      <c r="K1577" s="387"/>
      <c r="L1577" s="388"/>
      <c r="M1577" s="387"/>
      <c r="N1577" s="382"/>
      <c r="O1577" s="384"/>
      <c r="P1577" s="184"/>
    </row>
    <row r="1578" spans="1:16" ht="13.2" hidden="1" x14ac:dyDescent="0.25">
      <c r="A1578" s="381" t="str">
        <f t="shared" si="52"/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51"/>
        <v/>
      </c>
      <c r="K1578" s="387"/>
      <c r="L1578" s="388"/>
      <c r="M1578" s="387"/>
      <c r="N1578" s="382"/>
      <c r="O1578" s="384"/>
      <c r="P1578" s="184"/>
    </row>
    <row r="1579" spans="1:16" ht="13.2" hidden="1" x14ac:dyDescent="0.25">
      <c r="A1579" s="381" t="str">
        <f t="shared" si="52"/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51"/>
        <v/>
      </c>
      <c r="K1579" s="387"/>
      <c r="L1579" s="388"/>
      <c r="M1579" s="387"/>
      <c r="N1579" s="382"/>
      <c r="O1579" s="384"/>
      <c r="P1579" s="184"/>
    </row>
    <row r="1580" spans="1:16" ht="13.2" hidden="1" x14ac:dyDescent="0.25">
      <c r="A1580" s="381" t="str">
        <f t="shared" si="52"/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51"/>
        <v/>
      </c>
      <c r="K1580" s="387"/>
      <c r="L1580" s="388"/>
      <c r="M1580" s="387"/>
      <c r="N1580" s="382"/>
      <c r="O1580" s="384"/>
      <c r="P1580" s="184"/>
    </row>
    <row r="1581" spans="1:16" ht="13.2" hidden="1" x14ac:dyDescent="0.25">
      <c r="A1581" s="381" t="str">
        <f t="shared" si="52"/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51"/>
        <v/>
      </c>
      <c r="K1581" s="387"/>
      <c r="L1581" s="388"/>
      <c r="M1581" s="387"/>
      <c r="N1581" s="382"/>
      <c r="O1581" s="384"/>
      <c r="P1581" s="184"/>
    </row>
    <row r="1582" spans="1:16" ht="13.2" hidden="1" x14ac:dyDescent="0.25">
      <c r="A1582" s="381" t="str">
        <f t="shared" si="52"/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51"/>
        <v/>
      </c>
      <c r="K1582" s="387"/>
      <c r="L1582" s="388"/>
      <c r="M1582" s="387"/>
      <c r="N1582" s="382"/>
      <c r="O1582" s="384"/>
      <c r="P1582" s="184"/>
    </row>
    <row r="1583" spans="1:16" ht="13.2" hidden="1" x14ac:dyDescent="0.25">
      <c r="A1583" s="381" t="str">
        <f t="shared" si="52"/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51"/>
        <v/>
      </c>
      <c r="K1583" s="387"/>
      <c r="L1583" s="388"/>
      <c r="M1583" s="387"/>
      <c r="N1583" s="382"/>
      <c r="O1583" s="384"/>
      <c r="P1583" s="184"/>
    </row>
    <row r="1584" spans="1:16" ht="13.2" hidden="1" x14ac:dyDescent="0.25">
      <c r="A1584" s="381" t="str">
        <f t="shared" si="52"/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51"/>
        <v/>
      </c>
      <c r="K1584" s="387"/>
      <c r="L1584" s="388"/>
      <c r="M1584" s="387"/>
      <c r="N1584" s="382"/>
      <c r="O1584" s="384"/>
      <c r="P1584" s="184"/>
    </row>
    <row r="1585" spans="1:16" ht="13.2" hidden="1" x14ac:dyDescent="0.25">
      <c r="A1585" s="381" t="str">
        <f t="shared" si="52"/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51"/>
        <v/>
      </c>
      <c r="K1585" s="387"/>
      <c r="L1585" s="388"/>
      <c r="M1585" s="387"/>
      <c r="N1585" s="382"/>
      <c r="O1585" s="384"/>
      <c r="P1585" s="184"/>
    </row>
    <row r="1586" spans="1:16" ht="13.2" hidden="1" x14ac:dyDescent="0.25">
      <c r="A1586" s="381" t="str">
        <f t="shared" si="52"/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51"/>
        <v/>
      </c>
      <c r="K1586" s="387"/>
      <c r="L1586" s="388"/>
      <c r="M1586" s="387"/>
      <c r="N1586" s="382"/>
      <c r="O1586" s="384"/>
      <c r="P1586" s="184"/>
    </row>
    <row r="1587" spans="1:16" ht="13.2" hidden="1" x14ac:dyDescent="0.25">
      <c r="A1587" s="381" t="str">
        <f t="shared" si="52"/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51"/>
        <v/>
      </c>
      <c r="K1587" s="387"/>
      <c r="L1587" s="388"/>
      <c r="M1587" s="387"/>
      <c r="N1587" s="382"/>
      <c r="O1587" s="384"/>
      <c r="P1587" s="184"/>
    </row>
    <row r="1588" spans="1:16" ht="13.2" hidden="1" x14ac:dyDescent="0.25">
      <c r="A1588" s="381" t="str">
        <f t="shared" si="52"/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51"/>
        <v/>
      </c>
      <c r="K1588" s="387"/>
      <c r="L1588" s="388"/>
      <c r="M1588" s="387"/>
      <c r="N1588" s="382"/>
      <c r="O1588" s="384"/>
      <c r="P1588" s="184"/>
    </row>
    <row r="1589" spans="1:16" ht="13.2" hidden="1" x14ac:dyDescent="0.25">
      <c r="A1589" s="381" t="str">
        <f t="shared" si="52"/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51"/>
        <v/>
      </c>
      <c r="K1589" s="387"/>
      <c r="L1589" s="388"/>
      <c r="M1589" s="387"/>
      <c r="N1589" s="382"/>
      <c r="O1589" s="384"/>
      <c r="P1589" s="184"/>
    </row>
    <row r="1590" spans="1:16" ht="13.2" hidden="1" x14ac:dyDescent="0.25">
      <c r="A1590" s="381" t="str">
        <f t="shared" si="52"/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51"/>
        <v/>
      </c>
      <c r="K1590" s="387"/>
      <c r="L1590" s="388"/>
      <c r="M1590" s="387"/>
      <c r="N1590" s="382"/>
      <c r="O1590" s="384"/>
      <c r="P1590" s="184"/>
    </row>
    <row r="1591" spans="1:16" ht="13.2" hidden="1" x14ac:dyDescent="0.25">
      <c r="A1591" s="381" t="str">
        <f t="shared" si="52"/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51"/>
        <v/>
      </c>
      <c r="K1591" s="387"/>
      <c r="L1591" s="388"/>
      <c r="M1591" s="387"/>
      <c r="N1591" s="382"/>
      <c r="O1591" s="384"/>
      <c r="P1591" s="184"/>
    </row>
    <row r="1592" spans="1:16" ht="13.2" hidden="1" x14ac:dyDescent="0.25">
      <c r="A1592" s="381" t="str">
        <f t="shared" si="52"/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51"/>
        <v/>
      </c>
      <c r="K1592" s="387"/>
      <c r="L1592" s="388"/>
      <c r="M1592" s="387"/>
      <c r="N1592" s="382"/>
      <c r="O1592" s="384"/>
      <c r="P1592" s="184"/>
    </row>
    <row r="1593" spans="1:16" ht="13.2" hidden="1" x14ac:dyDescent="0.25">
      <c r="A1593" s="381" t="str">
        <f t="shared" si="52"/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51"/>
        <v/>
      </c>
      <c r="K1593" s="387"/>
      <c r="L1593" s="388"/>
      <c r="M1593" s="387"/>
      <c r="N1593" s="382"/>
      <c r="O1593" s="384"/>
      <c r="P1593" s="184"/>
    </row>
    <row r="1594" spans="1:16" ht="13.2" hidden="1" x14ac:dyDescent="0.25">
      <c r="A1594" s="381" t="str">
        <f t="shared" si="52"/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51"/>
        <v/>
      </c>
      <c r="K1594" s="387"/>
      <c r="L1594" s="388"/>
      <c r="M1594" s="387"/>
      <c r="N1594" s="382"/>
      <c r="O1594" s="384"/>
      <c r="P1594" s="184"/>
    </row>
    <row r="1595" spans="1:16" ht="13.2" hidden="1" x14ac:dyDescent="0.25">
      <c r="A1595" s="381" t="str">
        <f t="shared" si="52"/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51"/>
        <v/>
      </c>
      <c r="K1595" s="387"/>
      <c r="L1595" s="388"/>
      <c r="M1595" s="387"/>
      <c r="N1595" s="382"/>
      <c r="O1595" s="384"/>
      <c r="P1595" s="184"/>
    </row>
    <row r="1596" spans="1:16" ht="13.2" hidden="1" x14ac:dyDescent="0.25">
      <c r="A1596" s="381" t="str">
        <f t="shared" si="52"/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51"/>
        <v/>
      </c>
      <c r="K1596" s="387"/>
      <c r="L1596" s="388"/>
      <c r="M1596" s="387"/>
      <c r="N1596" s="382"/>
      <c r="O1596" s="384"/>
      <c r="P1596" s="184"/>
    </row>
    <row r="1597" spans="1:16" ht="13.2" hidden="1" x14ac:dyDescent="0.25">
      <c r="A1597" s="381" t="str">
        <f t="shared" si="52"/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51"/>
        <v/>
      </c>
      <c r="K1597" s="387"/>
      <c r="L1597" s="388"/>
      <c r="M1597" s="387"/>
      <c r="N1597" s="382"/>
      <c r="O1597" s="384"/>
      <c r="P1597" s="184"/>
    </row>
    <row r="1598" spans="1:16" ht="13.2" hidden="1" x14ac:dyDescent="0.25">
      <c r="A1598" s="381" t="str">
        <f t="shared" si="52"/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51"/>
        <v/>
      </c>
      <c r="K1598" s="387"/>
      <c r="L1598" s="388"/>
      <c r="M1598" s="387"/>
      <c r="N1598" s="382"/>
      <c r="O1598" s="384"/>
      <c r="P1598" s="184"/>
    </row>
    <row r="1599" spans="1:16" ht="13.2" hidden="1" x14ac:dyDescent="0.25">
      <c r="A1599" s="381" t="str">
        <f t="shared" si="52"/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51"/>
        <v/>
      </c>
      <c r="K1599" s="387"/>
      <c r="L1599" s="388"/>
      <c r="M1599" s="387"/>
      <c r="N1599" s="382"/>
      <c r="O1599" s="384"/>
      <c r="P1599" s="184"/>
    </row>
    <row r="1600" spans="1:16" ht="13.2" hidden="1" x14ac:dyDescent="0.25">
      <c r="A1600" s="381" t="str">
        <f t="shared" si="52"/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51"/>
        <v/>
      </c>
      <c r="K1600" s="387"/>
      <c r="L1600" s="388"/>
      <c r="M1600" s="387"/>
      <c r="N1600" s="382"/>
      <c r="O1600" s="384"/>
      <c r="P1600" s="184"/>
    </row>
    <row r="1601" spans="1:16" ht="13.2" hidden="1" x14ac:dyDescent="0.25">
      <c r="A1601" s="381" t="str">
        <f t="shared" si="52"/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si="51"/>
        <v/>
      </c>
      <c r="K1601" s="387"/>
      <c r="L1601" s="388"/>
      <c r="M1601" s="387"/>
      <c r="N1601" s="382"/>
      <c r="O1601" s="384"/>
      <c r="P1601" s="184"/>
    </row>
    <row r="1602" spans="1:16" ht="13.2" hidden="1" x14ac:dyDescent="0.25">
      <c r="A1602" s="381" t="str">
        <f t="shared" si="52"/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51"/>
        <v/>
      </c>
      <c r="K1602" s="387"/>
      <c r="L1602" s="388"/>
      <c r="M1602" s="387"/>
      <c r="N1602" s="382"/>
      <c r="O1602" s="384"/>
      <c r="P1602" s="184"/>
    </row>
    <row r="1603" spans="1:16" ht="13.2" hidden="1" x14ac:dyDescent="0.25">
      <c r="A1603" s="381" t="str">
        <f t="shared" si="52"/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51"/>
        <v/>
      </c>
      <c r="K1603" s="387"/>
      <c r="L1603" s="388"/>
      <c r="M1603" s="387"/>
      <c r="N1603" s="382"/>
      <c r="O1603" s="384"/>
      <c r="P1603" s="184"/>
    </row>
    <row r="1604" spans="1:16" ht="13.2" hidden="1" x14ac:dyDescent="0.25">
      <c r="A1604" s="381" t="str">
        <f t="shared" si="52"/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ref="J1604:J1667" si="53">IF(O1604="","",IF(LEN(O1604)&gt;14,O1604,"CPF Protegido - LGPD"))</f>
        <v/>
      </c>
      <c r="K1604" s="387"/>
      <c r="L1604" s="388"/>
      <c r="M1604" s="387"/>
      <c r="N1604" s="382"/>
      <c r="O1604" s="384"/>
      <c r="P1604" s="184"/>
    </row>
    <row r="1605" spans="1:16" ht="13.2" hidden="1" x14ac:dyDescent="0.25">
      <c r="A1605" s="381" t="str">
        <f t="shared" si="52"/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53"/>
        <v/>
      </c>
      <c r="K1605" s="387"/>
      <c r="L1605" s="388"/>
      <c r="M1605" s="387"/>
      <c r="N1605" s="382"/>
      <c r="O1605" s="384"/>
      <c r="P1605" s="184"/>
    </row>
    <row r="1606" spans="1:16" ht="13.2" hidden="1" x14ac:dyDescent="0.25">
      <c r="A1606" s="381" t="str">
        <f t="shared" si="52"/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53"/>
        <v/>
      </c>
      <c r="K1606" s="387"/>
      <c r="L1606" s="388"/>
      <c r="M1606" s="387"/>
      <c r="N1606" s="382"/>
      <c r="O1606" s="384"/>
      <c r="P1606" s="184"/>
    </row>
    <row r="1607" spans="1:16" ht="13.2" hidden="1" x14ac:dyDescent="0.25">
      <c r="A1607" s="381" t="str">
        <f t="shared" si="52"/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53"/>
        <v/>
      </c>
      <c r="K1607" s="387"/>
      <c r="L1607" s="388"/>
      <c r="M1607" s="387"/>
      <c r="N1607" s="382"/>
      <c r="O1607" s="384"/>
      <c r="P1607" s="184"/>
    </row>
    <row r="1608" spans="1:16" ht="13.2" hidden="1" x14ac:dyDescent="0.25">
      <c r="A1608" s="381" t="str">
        <f t="shared" si="52"/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53"/>
        <v/>
      </c>
      <c r="K1608" s="387"/>
      <c r="L1608" s="388"/>
      <c r="M1608" s="387"/>
      <c r="N1608" s="382"/>
      <c r="O1608" s="384"/>
      <c r="P1608" s="184"/>
    </row>
    <row r="1609" spans="1:16" ht="13.2" hidden="1" x14ac:dyDescent="0.25">
      <c r="A1609" s="381" t="str">
        <f t="shared" si="52"/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si="53"/>
        <v/>
      </c>
      <c r="K1609" s="387"/>
      <c r="L1609" s="388"/>
      <c r="M1609" s="387"/>
      <c r="N1609" s="382"/>
      <c r="O1609" s="384"/>
      <c r="P1609" s="184"/>
    </row>
    <row r="1610" spans="1:16" ht="13.2" hidden="1" x14ac:dyDescent="0.25">
      <c r="A1610" s="381" t="str">
        <f t="shared" si="52"/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53"/>
        <v/>
      </c>
      <c r="K1610" s="387"/>
      <c r="L1610" s="388"/>
      <c r="M1610" s="387"/>
      <c r="N1610" s="382"/>
      <c r="O1610" s="384"/>
      <c r="P1610" s="184"/>
    </row>
    <row r="1611" spans="1:16" ht="13.2" hidden="1" x14ac:dyDescent="0.25">
      <c r="A1611" s="381" t="str">
        <f t="shared" si="52"/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53"/>
        <v/>
      </c>
      <c r="K1611" s="387"/>
      <c r="L1611" s="388"/>
      <c r="M1611" s="387"/>
      <c r="N1611" s="382"/>
      <c r="O1611" s="384"/>
      <c r="P1611" s="184"/>
    </row>
    <row r="1612" spans="1:16" ht="13.2" hidden="1" x14ac:dyDescent="0.25">
      <c r="A1612" s="381" t="str">
        <f t="shared" si="52"/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53"/>
        <v/>
      </c>
      <c r="K1612" s="387"/>
      <c r="L1612" s="388"/>
      <c r="M1612" s="387"/>
      <c r="N1612" s="382"/>
      <c r="O1612" s="384"/>
      <c r="P1612" s="184"/>
    </row>
    <row r="1613" spans="1:16" ht="13.2" hidden="1" x14ac:dyDescent="0.25">
      <c r="A1613" s="381" t="str">
        <f t="shared" si="52"/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53"/>
        <v/>
      </c>
      <c r="K1613" s="387"/>
      <c r="L1613" s="388"/>
      <c r="M1613" s="387"/>
      <c r="N1613" s="382"/>
      <c r="O1613" s="384"/>
      <c r="P1613" s="184"/>
    </row>
    <row r="1614" spans="1:16" ht="13.2" hidden="1" x14ac:dyDescent="0.25">
      <c r="A1614" s="381" t="str">
        <f t="shared" si="52"/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53"/>
        <v/>
      </c>
      <c r="K1614" s="387"/>
      <c r="L1614" s="388"/>
      <c r="M1614" s="387"/>
      <c r="N1614" s="382"/>
      <c r="O1614" s="384"/>
      <c r="P1614" s="184"/>
    </row>
    <row r="1615" spans="1:16" ht="13.2" hidden="1" x14ac:dyDescent="0.25">
      <c r="A1615" s="381" t="str">
        <f t="shared" si="52"/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53"/>
        <v/>
      </c>
      <c r="K1615" s="387"/>
      <c r="L1615" s="388"/>
      <c r="M1615" s="387"/>
      <c r="N1615" s="382"/>
      <c r="O1615" s="384"/>
      <c r="P1615" s="184"/>
    </row>
    <row r="1616" spans="1:16" ht="13.2" hidden="1" x14ac:dyDescent="0.25">
      <c r="A1616" s="381" t="str">
        <f t="shared" si="52"/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53"/>
        <v/>
      </c>
      <c r="K1616" s="387"/>
      <c r="L1616" s="388"/>
      <c r="M1616" s="387"/>
      <c r="N1616" s="382"/>
      <c r="O1616" s="384"/>
      <c r="P1616" s="184"/>
    </row>
    <row r="1617" spans="1:16" ht="13.2" hidden="1" x14ac:dyDescent="0.25">
      <c r="A1617" s="381" t="str">
        <f t="shared" si="52"/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53"/>
        <v/>
      </c>
      <c r="K1617" s="387"/>
      <c r="L1617" s="388"/>
      <c r="M1617" s="387"/>
      <c r="N1617" s="382"/>
      <c r="O1617" s="384"/>
      <c r="P1617" s="184"/>
    </row>
    <row r="1618" spans="1:16" ht="13.2" hidden="1" x14ac:dyDescent="0.25">
      <c r="A1618" s="381" t="str">
        <f t="shared" si="52"/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53"/>
        <v/>
      </c>
      <c r="K1618" s="387"/>
      <c r="L1618" s="388"/>
      <c r="M1618" s="387"/>
      <c r="N1618" s="382"/>
      <c r="O1618" s="384"/>
      <c r="P1618" s="184"/>
    </row>
    <row r="1619" spans="1:16" ht="13.2" hidden="1" x14ac:dyDescent="0.25">
      <c r="A1619" s="381" t="str">
        <f t="shared" ref="A1619:A1671" si="54">IF(B1619="","",ROW()-ROW($A$3))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53"/>
        <v/>
      </c>
      <c r="K1619" s="387"/>
      <c r="L1619" s="388"/>
      <c r="M1619" s="387"/>
      <c r="N1619" s="382"/>
      <c r="O1619" s="384"/>
      <c r="P1619" s="184"/>
    </row>
    <row r="1620" spans="1:16" ht="13.2" hidden="1" x14ac:dyDescent="0.25">
      <c r="A1620" s="381" t="str">
        <f t="shared" si="54"/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53"/>
        <v/>
      </c>
      <c r="K1620" s="387"/>
      <c r="L1620" s="388"/>
      <c r="M1620" s="387"/>
      <c r="N1620" s="382"/>
      <c r="O1620" s="384"/>
      <c r="P1620" s="184"/>
    </row>
    <row r="1621" spans="1:16" ht="13.2" hidden="1" x14ac:dyDescent="0.25">
      <c r="A1621" s="381" t="str">
        <f t="shared" si="54"/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53"/>
        <v/>
      </c>
      <c r="K1621" s="387"/>
      <c r="L1621" s="388"/>
      <c r="M1621" s="387"/>
      <c r="N1621" s="382"/>
      <c r="O1621" s="384"/>
      <c r="P1621" s="184"/>
    </row>
    <row r="1622" spans="1:16" ht="13.2" hidden="1" x14ac:dyDescent="0.25">
      <c r="A1622" s="381" t="str">
        <f t="shared" si="54"/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si="53"/>
        <v/>
      </c>
      <c r="K1622" s="387"/>
      <c r="L1622" s="388"/>
      <c r="M1622" s="387"/>
      <c r="N1622" s="382"/>
      <c r="O1622" s="384"/>
      <c r="P1622" s="184"/>
    </row>
    <row r="1623" spans="1:16" ht="13.2" hidden="1" x14ac:dyDescent="0.25">
      <c r="A1623" s="381" t="str">
        <f t="shared" si="54"/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53"/>
        <v/>
      </c>
      <c r="K1623" s="387"/>
      <c r="L1623" s="388"/>
      <c r="M1623" s="387"/>
      <c r="N1623" s="382"/>
      <c r="O1623" s="384"/>
      <c r="P1623" s="184"/>
    </row>
    <row r="1624" spans="1:16" ht="13.2" hidden="1" x14ac:dyDescent="0.25">
      <c r="A1624" s="381" t="str">
        <f t="shared" si="54"/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53"/>
        <v/>
      </c>
      <c r="K1624" s="387"/>
      <c r="L1624" s="388"/>
      <c r="M1624" s="387"/>
      <c r="N1624" s="382"/>
      <c r="O1624" s="384"/>
      <c r="P1624" s="184"/>
    </row>
    <row r="1625" spans="1:16" ht="13.2" hidden="1" x14ac:dyDescent="0.25">
      <c r="A1625" s="381" t="str">
        <f t="shared" si="54"/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53"/>
        <v/>
      </c>
      <c r="K1625" s="387"/>
      <c r="L1625" s="388"/>
      <c r="M1625" s="387"/>
      <c r="N1625" s="382"/>
      <c r="O1625" s="384"/>
      <c r="P1625" s="184"/>
    </row>
    <row r="1626" spans="1:16" ht="13.2" hidden="1" x14ac:dyDescent="0.25">
      <c r="A1626" s="381" t="str">
        <f t="shared" si="54"/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53"/>
        <v/>
      </c>
      <c r="K1626" s="387"/>
      <c r="L1626" s="388"/>
      <c r="M1626" s="387"/>
      <c r="N1626" s="382"/>
      <c r="O1626" s="384"/>
      <c r="P1626" s="184"/>
    </row>
    <row r="1627" spans="1:16" ht="13.2" hidden="1" x14ac:dyDescent="0.25">
      <c r="A1627" s="381" t="str">
        <f t="shared" si="54"/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53"/>
        <v/>
      </c>
      <c r="K1627" s="387"/>
      <c r="L1627" s="388"/>
      <c r="M1627" s="387"/>
      <c r="N1627" s="382"/>
      <c r="O1627" s="384"/>
      <c r="P1627" s="184"/>
    </row>
    <row r="1628" spans="1:16" ht="13.2" hidden="1" x14ac:dyDescent="0.25">
      <c r="A1628" s="381" t="str">
        <f t="shared" si="54"/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53"/>
        <v/>
      </c>
      <c r="K1628" s="387"/>
      <c r="L1628" s="388"/>
      <c r="M1628" s="387"/>
      <c r="N1628" s="382"/>
      <c r="O1628" s="384"/>
      <c r="P1628" s="184"/>
    </row>
    <row r="1629" spans="1:16" ht="13.2" hidden="1" x14ac:dyDescent="0.25">
      <c r="A1629" s="381" t="str">
        <f t="shared" si="54"/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53"/>
        <v/>
      </c>
      <c r="K1629" s="387"/>
      <c r="L1629" s="388"/>
      <c r="M1629" s="387"/>
      <c r="N1629" s="382"/>
      <c r="O1629" s="384"/>
      <c r="P1629" s="184"/>
    </row>
    <row r="1630" spans="1:16" ht="13.2" hidden="1" x14ac:dyDescent="0.25">
      <c r="A1630" s="381" t="str">
        <f t="shared" si="54"/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53"/>
        <v/>
      </c>
      <c r="K1630" s="387"/>
      <c r="L1630" s="388"/>
      <c r="M1630" s="387"/>
      <c r="N1630" s="382"/>
      <c r="O1630" s="384"/>
      <c r="P1630" s="184"/>
    </row>
    <row r="1631" spans="1:16" ht="13.2" hidden="1" x14ac:dyDescent="0.25">
      <c r="A1631" s="381" t="str">
        <f t="shared" si="54"/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53"/>
        <v/>
      </c>
      <c r="K1631" s="387"/>
      <c r="L1631" s="388"/>
      <c r="M1631" s="387"/>
      <c r="N1631" s="382"/>
      <c r="O1631" s="384"/>
      <c r="P1631" s="184"/>
    </row>
    <row r="1632" spans="1:16" ht="13.2" hidden="1" x14ac:dyDescent="0.25">
      <c r="A1632" s="381" t="str">
        <f t="shared" si="54"/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53"/>
        <v/>
      </c>
      <c r="K1632" s="387"/>
      <c r="L1632" s="388"/>
      <c r="M1632" s="387"/>
      <c r="N1632" s="382"/>
      <c r="O1632" s="384"/>
      <c r="P1632" s="184"/>
    </row>
    <row r="1633" spans="1:16" ht="13.2" hidden="1" x14ac:dyDescent="0.25">
      <c r="A1633" s="381" t="str">
        <f t="shared" si="54"/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53"/>
        <v/>
      </c>
      <c r="K1633" s="387"/>
      <c r="L1633" s="388"/>
      <c r="M1633" s="387"/>
      <c r="N1633" s="382"/>
      <c r="O1633" s="384"/>
      <c r="P1633" s="184"/>
    </row>
    <row r="1634" spans="1:16" ht="13.2" hidden="1" x14ac:dyDescent="0.25">
      <c r="A1634" s="381" t="str">
        <f t="shared" si="54"/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53"/>
        <v/>
      </c>
      <c r="K1634" s="387"/>
      <c r="L1634" s="388"/>
      <c r="M1634" s="387"/>
      <c r="N1634" s="382"/>
      <c r="O1634" s="384"/>
      <c r="P1634" s="184"/>
    </row>
    <row r="1635" spans="1:16" ht="13.2" hidden="1" x14ac:dyDescent="0.25">
      <c r="A1635" s="381" t="str">
        <f t="shared" si="54"/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53"/>
        <v/>
      </c>
      <c r="K1635" s="387"/>
      <c r="L1635" s="388"/>
      <c r="M1635" s="387"/>
      <c r="N1635" s="382"/>
      <c r="O1635" s="384"/>
      <c r="P1635" s="184"/>
    </row>
    <row r="1636" spans="1:16" ht="13.2" hidden="1" x14ac:dyDescent="0.25">
      <c r="A1636" s="381" t="str">
        <f t="shared" si="54"/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53"/>
        <v/>
      </c>
      <c r="K1636" s="387"/>
      <c r="L1636" s="388"/>
      <c r="M1636" s="387"/>
      <c r="N1636" s="382"/>
      <c r="O1636" s="384"/>
      <c r="P1636" s="184"/>
    </row>
    <row r="1637" spans="1:16" ht="13.2" hidden="1" x14ac:dyDescent="0.25">
      <c r="A1637" s="381" t="str">
        <f t="shared" si="54"/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53"/>
        <v/>
      </c>
      <c r="K1637" s="387"/>
      <c r="L1637" s="388"/>
      <c r="M1637" s="387"/>
      <c r="N1637" s="382"/>
      <c r="O1637" s="384"/>
      <c r="P1637" s="184"/>
    </row>
    <row r="1638" spans="1:16" ht="13.2" hidden="1" x14ac:dyDescent="0.25">
      <c r="A1638" s="381" t="str">
        <f t="shared" si="54"/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53"/>
        <v/>
      </c>
      <c r="K1638" s="387"/>
      <c r="L1638" s="388"/>
      <c r="M1638" s="387"/>
      <c r="N1638" s="382"/>
      <c r="O1638" s="384"/>
      <c r="P1638" s="184"/>
    </row>
    <row r="1639" spans="1:16" ht="13.2" hidden="1" x14ac:dyDescent="0.25">
      <c r="A1639" s="381" t="str">
        <f t="shared" si="54"/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53"/>
        <v/>
      </c>
      <c r="K1639" s="387"/>
      <c r="L1639" s="388"/>
      <c r="M1639" s="387"/>
      <c r="N1639" s="382"/>
      <c r="O1639" s="384"/>
      <c r="P1639" s="184"/>
    </row>
    <row r="1640" spans="1:16" ht="13.2" hidden="1" x14ac:dyDescent="0.25">
      <c r="A1640" s="381" t="str">
        <f t="shared" si="54"/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53"/>
        <v/>
      </c>
      <c r="K1640" s="387"/>
      <c r="L1640" s="388"/>
      <c r="M1640" s="387"/>
      <c r="N1640" s="382"/>
      <c r="O1640" s="384"/>
      <c r="P1640" s="184"/>
    </row>
    <row r="1641" spans="1:16" ht="13.2" hidden="1" x14ac:dyDescent="0.25">
      <c r="A1641" s="381" t="str">
        <f t="shared" si="54"/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53"/>
        <v/>
      </c>
      <c r="K1641" s="387"/>
      <c r="L1641" s="388"/>
      <c r="M1641" s="387"/>
      <c r="N1641" s="382"/>
      <c r="O1641" s="384"/>
      <c r="P1641" s="184"/>
    </row>
    <row r="1642" spans="1:16" ht="13.2" hidden="1" x14ac:dyDescent="0.25">
      <c r="A1642" s="381" t="str">
        <f t="shared" si="54"/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53"/>
        <v/>
      </c>
      <c r="K1642" s="387"/>
      <c r="L1642" s="388"/>
      <c r="M1642" s="387"/>
      <c r="N1642" s="382"/>
      <c r="O1642" s="384"/>
      <c r="P1642" s="184"/>
    </row>
    <row r="1643" spans="1:16" ht="13.2" hidden="1" x14ac:dyDescent="0.25">
      <c r="A1643" s="381" t="str">
        <f t="shared" si="54"/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53"/>
        <v/>
      </c>
      <c r="K1643" s="387"/>
      <c r="L1643" s="388"/>
      <c r="M1643" s="387"/>
      <c r="N1643" s="382"/>
      <c r="O1643" s="384"/>
      <c r="P1643" s="184"/>
    </row>
    <row r="1644" spans="1:16" ht="13.2" hidden="1" x14ac:dyDescent="0.25">
      <c r="A1644" s="381" t="str">
        <f t="shared" si="54"/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53"/>
        <v/>
      </c>
      <c r="K1644" s="387"/>
      <c r="L1644" s="388"/>
      <c r="M1644" s="387"/>
      <c r="N1644" s="382"/>
      <c r="O1644" s="384"/>
      <c r="P1644" s="184"/>
    </row>
    <row r="1645" spans="1:16" ht="13.2" hidden="1" x14ac:dyDescent="0.25">
      <c r="A1645" s="381" t="str">
        <f t="shared" si="54"/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53"/>
        <v/>
      </c>
      <c r="K1645" s="387"/>
      <c r="L1645" s="388"/>
      <c r="M1645" s="387"/>
      <c r="N1645" s="382"/>
      <c r="O1645" s="384"/>
      <c r="P1645" s="184"/>
    </row>
    <row r="1646" spans="1:16" ht="13.2" hidden="1" x14ac:dyDescent="0.25">
      <c r="A1646" s="381" t="str">
        <f t="shared" si="54"/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53"/>
        <v/>
      </c>
      <c r="K1646" s="387"/>
      <c r="L1646" s="388"/>
      <c r="M1646" s="387"/>
      <c r="N1646" s="382"/>
      <c r="O1646" s="384"/>
      <c r="P1646" s="184"/>
    </row>
    <row r="1647" spans="1:16" ht="13.2" hidden="1" x14ac:dyDescent="0.25">
      <c r="A1647" s="381" t="str">
        <f t="shared" si="54"/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53"/>
        <v/>
      </c>
      <c r="K1647" s="387"/>
      <c r="L1647" s="388"/>
      <c r="M1647" s="387"/>
      <c r="N1647" s="382"/>
      <c r="O1647" s="384"/>
      <c r="P1647" s="184"/>
    </row>
    <row r="1648" spans="1:16" ht="13.2" hidden="1" x14ac:dyDescent="0.25">
      <c r="A1648" s="381" t="str">
        <f t="shared" si="54"/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53"/>
        <v/>
      </c>
      <c r="K1648" s="387"/>
      <c r="L1648" s="388"/>
      <c r="M1648" s="387"/>
      <c r="N1648" s="382"/>
      <c r="O1648" s="384"/>
      <c r="P1648" s="184"/>
    </row>
    <row r="1649" spans="1:16" ht="13.2" hidden="1" x14ac:dyDescent="0.25">
      <c r="A1649" s="381" t="str">
        <f t="shared" si="54"/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53"/>
        <v/>
      </c>
      <c r="K1649" s="387"/>
      <c r="L1649" s="388"/>
      <c r="M1649" s="387"/>
      <c r="N1649" s="382"/>
      <c r="O1649" s="384"/>
      <c r="P1649" s="184"/>
    </row>
    <row r="1650" spans="1:16" ht="13.2" hidden="1" x14ac:dyDescent="0.25">
      <c r="A1650" s="381" t="str">
        <f t="shared" si="54"/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53"/>
        <v/>
      </c>
      <c r="K1650" s="387"/>
      <c r="L1650" s="388"/>
      <c r="M1650" s="387"/>
      <c r="N1650" s="382"/>
      <c r="O1650" s="384"/>
      <c r="P1650" s="184"/>
    </row>
    <row r="1651" spans="1:16" ht="13.2" hidden="1" x14ac:dyDescent="0.25">
      <c r="A1651" s="381" t="str">
        <f t="shared" si="54"/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53"/>
        <v/>
      </c>
      <c r="K1651" s="387"/>
      <c r="L1651" s="388"/>
      <c r="M1651" s="387"/>
      <c r="N1651" s="382"/>
      <c r="O1651" s="384"/>
      <c r="P1651" s="184"/>
    </row>
    <row r="1652" spans="1:16" ht="13.2" hidden="1" x14ac:dyDescent="0.25">
      <c r="A1652" s="381" t="str">
        <f t="shared" si="54"/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53"/>
        <v/>
      </c>
      <c r="K1652" s="387"/>
      <c r="L1652" s="388"/>
      <c r="M1652" s="387"/>
      <c r="N1652" s="382"/>
      <c r="O1652" s="384"/>
      <c r="P1652" s="184"/>
    </row>
    <row r="1653" spans="1:16" ht="13.2" hidden="1" x14ac:dyDescent="0.25">
      <c r="A1653" s="381" t="str">
        <f t="shared" si="54"/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53"/>
        <v/>
      </c>
      <c r="K1653" s="387"/>
      <c r="L1653" s="388"/>
      <c r="M1653" s="387"/>
      <c r="N1653" s="382"/>
      <c r="O1653" s="384"/>
      <c r="P1653" s="184"/>
    </row>
    <row r="1654" spans="1:16" ht="13.2" hidden="1" x14ac:dyDescent="0.25">
      <c r="A1654" s="381" t="str">
        <f t="shared" si="54"/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53"/>
        <v/>
      </c>
      <c r="K1654" s="387"/>
      <c r="L1654" s="388"/>
      <c r="M1654" s="387"/>
      <c r="N1654" s="382"/>
      <c r="O1654" s="384"/>
      <c r="P1654" s="184"/>
    </row>
    <row r="1655" spans="1:16" ht="13.2" hidden="1" x14ac:dyDescent="0.25">
      <c r="A1655" s="381" t="str">
        <f t="shared" si="54"/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53"/>
        <v/>
      </c>
      <c r="K1655" s="387"/>
      <c r="L1655" s="388"/>
      <c r="M1655" s="387"/>
      <c r="N1655" s="382"/>
      <c r="O1655" s="384"/>
      <c r="P1655" s="184"/>
    </row>
    <row r="1656" spans="1:16" ht="13.2" hidden="1" x14ac:dyDescent="0.25">
      <c r="A1656" s="381" t="str">
        <f t="shared" si="54"/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53"/>
        <v/>
      </c>
      <c r="K1656" s="387"/>
      <c r="L1656" s="388"/>
      <c r="M1656" s="387"/>
      <c r="N1656" s="382"/>
      <c r="O1656" s="384"/>
      <c r="P1656" s="184"/>
    </row>
    <row r="1657" spans="1:16" ht="13.2" hidden="1" x14ac:dyDescent="0.25">
      <c r="A1657" s="381" t="str">
        <f t="shared" si="54"/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53"/>
        <v/>
      </c>
      <c r="K1657" s="387"/>
      <c r="L1657" s="388"/>
      <c r="M1657" s="387"/>
      <c r="N1657" s="382"/>
      <c r="O1657" s="384"/>
      <c r="P1657" s="184"/>
    </row>
    <row r="1658" spans="1:16" ht="13.2" hidden="1" x14ac:dyDescent="0.25">
      <c r="A1658" s="381" t="str">
        <f t="shared" si="54"/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53"/>
        <v/>
      </c>
      <c r="K1658" s="387"/>
      <c r="L1658" s="388"/>
      <c r="M1658" s="387"/>
      <c r="N1658" s="382"/>
      <c r="O1658" s="384"/>
      <c r="P1658" s="184"/>
    </row>
    <row r="1659" spans="1:16" ht="13.2" hidden="1" x14ac:dyDescent="0.25">
      <c r="A1659" s="381" t="str">
        <f t="shared" si="54"/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53"/>
        <v/>
      </c>
      <c r="K1659" s="387"/>
      <c r="L1659" s="388"/>
      <c r="M1659" s="387"/>
      <c r="N1659" s="382"/>
      <c r="O1659" s="384"/>
      <c r="P1659" s="184"/>
    </row>
    <row r="1660" spans="1:16" ht="13.2" hidden="1" x14ac:dyDescent="0.25">
      <c r="A1660" s="381" t="str">
        <f t="shared" si="54"/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53"/>
        <v/>
      </c>
      <c r="K1660" s="387"/>
      <c r="L1660" s="388"/>
      <c r="M1660" s="387"/>
      <c r="N1660" s="382"/>
      <c r="O1660" s="384"/>
      <c r="P1660" s="184"/>
    </row>
    <row r="1661" spans="1:16" ht="13.2" hidden="1" x14ac:dyDescent="0.25">
      <c r="A1661" s="381" t="str">
        <f t="shared" si="54"/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53"/>
        <v/>
      </c>
      <c r="K1661" s="387"/>
      <c r="L1661" s="388"/>
      <c r="M1661" s="387"/>
      <c r="N1661" s="382"/>
      <c r="O1661" s="384"/>
      <c r="P1661" s="184"/>
    </row>
    <row r="1662" spans="1:16" ht="13.2" hidden="1" x14ac:dyDescent="0.25">
      <c r="A1662" s="381" t="str">
        <f t="shared" si="54"/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53"/>
        <v/>
      </c>
      <c r="K1662" s="387"/>
      <c r="L1662" s="388"/>
      <c r="M1662" s="387"/>
      <c r="N1662" s="382"/>
      <c r="O1662" s="384"/>
      <c r="P1662" s="184"/>
    </row>
    <row r="1663" spans="1:16" ht="13.2" hidden="1" x14ac:dyDescent="0.25">
      <c r="A1663" s="381" t="str">
        <f t="shared" si="54"/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53"/>
        <v/>
      </c>
      <c r="K1663" s="387"/>
      <c r="L1663" s="388"/>
      <c r="M1663" s="387"/>
      <c r="N1663" s="382"/>
      <c r="O1663" s="384"/>
      <c r="P1663" s="184"/>
    </row>
    <row r="1664" spans="1:16" ht="13.2" hidden="1" x14ac:dyDescent="0.25">
      <c r="A1664" s="381" t="str">
        <f t="shared" si="54"/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53"/>
        <v/>
      </c>
      <c r="K1664" s="387"/>
      <c r="L1664" s="388"/>
      <c r="M1664" s="387"/>
      <c r="N1664" s="382"/>
      <c r="O1664" s="384"/>
      <c r="P1664" s="184"/>
    </row>
    <row r="1665" spans="1:16" ht="13.2" hidden="1" x14ac:dyDescent="0.25">
      <c r="A1665" s="381" t="str">
        <f t="shared" si="54"/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si="53"/>
        <v/>
      </c>
      <c r="K1665" s="387"/>
      <c r="L1665" s="388"/>
      <c r="M1665" s="387"/>
      <c r="N1665" s="382"/>
      <c r="O1665" s="384"/>
      <c r="P1665" s="184"/>
    </row>
    <row r="1666" spans="1:16" ht="13.2" hidden="1" x14ac:dyDescent="0.25">
      <c r="A1666" s="381" t="str">
        <f t="shared" si="54"/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53"/>
        <v/>
      </c>
      <c r="K1666" s="387"/>
      <c r="L1666" s="388"/>
      <c r="M1666" s="387"/>
      <c r="N1666" s="382"/>
      <c r="O1666" s="384"/>
      <c r="P1666" s="184"/>
    </row>
    <row r="1667" spans="1:16" ht="13.2" hidden="1" x14ac:dyDescent="0.25">
      <c r="A1667" s="381" t="str">
        <f t="shared" si="54"/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53"/>
        <v/>
      </c>
      <c r="K1667" s="387"/>
      <c r="L1667" s="388"/>
      <c r="M1667" s="387"/>
      <c r="N1667" s="382"/>
      <c r="O1667" s="384"/>
      <c r="P1667" s="184"/>
    </row>
    <row r="1668" spans="1:16" ht="13.2" hidden="1" x14ac:dyDescent="0.25">
      <c r="A1668" s="381" t="str">
        <f t="shared" si="54"/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ref="J1668:J1731" si="55">IF(O1668="","",IF(LEN(O1668)&gt;14,O1668,"CPF Protegido - LGPD"))</f>
        <v/>
      </c>
      <c r="K1668" s="387"/>
      <c r="L1668" s="388"/>
      <c r="M1668" s="387"/>
      <c r="N1668" s="382"/>
      <c r="O1668" s="384"/>
      <c r="P1668" s="184"/>
    </row>
    <row r="1669" spans="1:16" ht="13.2" hidden="1" x14ac:dyDescent="0.25">
      <c r="A1669" s="381" t="str">
        <f t="shared" si="54"/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55"/>
        <v/>
      </c>
      <c r="K1669" s="387"/>
      <c r="L1669" s="388"/>
      <c r="M1669" s="387"/>
      <c r="N1669" s="382"/>
      <c r="O1669" s="384"/>
      <c r="P1669" s="184"/>
    </row>
    <row r="1670" spans="1:16" ht="13.2" hidden="1" x14ac:dyDescent="0.25">
      <c r="A1670" s="381" t="str">
        <f t="shared" si="54"/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55"/>
        <v/>
      </c>
      <c r="K1670" s="387"/>
      <c r="L1670" s="388"/>
      <c r="M1670" s="387"/>
      <c r="N1670" s="382"/>
      <c r="O1670" s="384"/>
      <c r="P1670" s="184"/>
    </row>
    <row r="1671" spans="1:16" ht="13.2" hidden="1" x14ac:dyDescent="0.25">
      <c r="A1671" s="381" t="str">
        <f t="shared" si="54"/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55"/>
        <v/>
      </c>
      <c r="K1671" s="387"/>
      <c r="L1671" s="388"/>
      <c r="M1671" s="387"/>
      <c r="N1671" s="382"/>
      <c r="O1671" s="384"/>
      <c r="P1671" s="184"/>
    </row>
    <row r="1672" spans="1:16" ht="13.2" hidden="1" x14ac:dyDescent="0.25">
      <c r="A1672" s="381" t="str">
        <f t="shared" ref="A1672:A1733" si="56">IF(B1672="","",ROW()-ROW($A$3))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55"/>
        <v/>
      </c>
      <c r="K1672" s="387"/>
      <c r="L1672" s="388"/>
      <c r="M1672" s="387"/>
      <c r="N1672" s="382"/>
      <c r="O1672" s="384"/>
      <c r="P1672" s="184"/>
    </row>
    <row r="1673" spans="1:16" ht="13.2" hidden="1" x14ac:dyDescent="0.25">
      <c r="A1673" s="381" t="str">
        <f t="shared" si="56"/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si="55"/>
        <v/>
      </c>
      <c r="K1673" s="387"/>
      <c r="L1673" s="388"/>
      <c r="M1673" s="387"/>
      <c r="N1673" s="382"/>
      <c r="O1673" s="384"/>
      <c r="P1673" s="184"/>
    </row>
    <row r="1674" spans="1:16" ht="13.2" hidden="1" x14ac:dyDescent="0.25">
      <c r="A1674" s="381" t="str">
        <f t="shared" si="56"/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55"/>
        <v/>
      </c>
      <c r="K1674" s="387"/>
      <c r="L1674" s="388"/>
      <c r="M1674" s="387"/>
      <c r="N1674" s="382"/>
      <c r="O1674" s="384"/>
      <c r="P1674" s="184"/>
    </row>
    <row r="1675" spans="1:16" ht="13.2" hidden="1" x14ac:dyDescent="0.25">
      <c r="A1675" s="381" t="str">
        <f t="shared" si="56"/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55"/>
        <v/>
      </c>
      <c r="K1675" s="387"/>
      <c r="L1675" s="388"/>
      <c r="M1675" s="387"/>
      <c r="N1675" s="382"/>
      <c r="O1675" s="384"/>
      <c r="P1675" s="184"/>
    </row>
    <row r="1676" spans="1:16" ht="13.2" hidden="1" x14ac:dyDescent="0.25">
      <c r="A1676" s="381" t="str">
        <f t="shared" si="56"/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55"/>
        <v/>
      </c>
      <c r="K1676" s="387"/>
      <c r="L1676" s="388"/>
      <c r="M1676" s="387"/>
      <c r="N1676" s="382"/>
      <c r="O1676" s="384"/>
      <c r="P1676" s="184"/>
    </row>
    <row r="1677" spans="1:16" ht="13.2" hidden="1" x14ac:dyDescent="0.25">
      <c r="A1677" s="381" t="str">
        <f t="shared" si="56"/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55"/>
        <v/>
      </c>
      <c r="K1677" s="387"/>
      <c r="L1677" s="388"/>
      <c r="M1677" s="387"/>
      <c r="N1677" s="382"/>
      <c r="O1677" s="384"/>
      <c r="P1677" s="184"/>
    </row>
    <row r="1678" spans="1:16" ht="13.2" hidden="1" x14ac:dyDescent="0.25">
      <c r="A1678" s="381" t="str">
        <f t="shared" si="56"/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55"/>
        <v/>
      </c>
      <c r="K1678" s="387"/>
      <c r="L1678" s="388"/>
      <c r="M1678" s="387"/>
      <c r="N1678" s="382"/>
      <c r="O1678" s="384"/>
      <c r="P1678" s="184"/>
    </row>
    <row r="1679" spans="1:16" ht="13.2" hidden="1" x14ac:dyDescent="0.25">
      <c r="A1679" s="381" t="str">
        <f t="shared" si="56"/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55"/>
        <v/>
      </c>
      <c r="K1679" s="387"/>
      <c r="L1679" s="388"/>
      <c r="M1679" s="387"/>
      <c r="N1679" s="382"/>
      <c r="O1679" s="384"/>
      <c r="P1679" s="184"/>
    </row>
    <row r="1680" spans="1:16" ht="13.2" hidden="1" x14ac:dyDescent="0.25">
      <c r="A1680" s="381" t="str">
        <f t="shared" si="56"/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55"/>
        <v/>
      </c>
      <c r="K1680" s="387"/>
      <c r="L1680" s="388"/>
      <c r="M1680" s="387"/>
      <c r="N1680" s="382"/>
      <c r="O1680" s="384"/>
      <c r="P1680" s="184"/>
    </row>
    <row r="1681" spans="1:16" ht="13.2" hidden="1" x14ac:dyDescent="0.25">
      <c r="A1681" s="381" t="str">
        <f t="shared" si="56"/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55"/>
        <v/>
      </c>
      <c r="K1681" s="387"/>
      <c r="L1681" s="388"/>
      <c r="M1681" s="387"/>
      <c r="N1681" s="382"/>
      <c r="O1681" s="384"/>
      <c r="P1681" s="184"/>
    </row>
    <row r="1682" spans="1:16" ht="13.2" hidden="1" x14ac:dyDescent="0.25">
      <c r="A1682" s="381" t="str">
        <f t="shared" si="56"/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55"/>
        <v/>
      </c>
      <c r="K1682" s="387"/>
      <c r="L1682" s="388"/>
      <c r="M1682" s="387"/>
      <c r="N1682" s="382"/>
      <c r="O1682" s="384"/>
      <c r="P1682" s="184"/>
    </row>
    <row r="1683" spans="1:16" ht="13.2" hidden="1" x14ac:dyDescent="0.25">
      <c r="A1683" s="381" t="str">
        <f t="shared" si="56"/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55"/>
        <v/>
      </c>
      <c r="K1683" s="387"/>
      <c r="L1683" s="388"/>
      <c r="M1683" s="387"/>
      <c r="N1683" s="382"/>
      <c r="O1683" s="384"/>
      <c r="P1683" s="184"/>
    </row>
    <row r="1684" spans="1:16" ht="13.2" hidden="1" x14ac:dyDescent="0.25">
      <c r="A1684" s="381" t="str">
        <f t="shared" si="56"/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55"/>
        <v/>
      </c>
      <c r="K1684" s="387"/>
      <c r="L1684" s="388"/>
      <c r="M1684" s="387"/>
      <c r="N1684" s="382"/>
      <c r="O1684" s="384"/>
      <c r="P1684" s="184"/>
    </row>
    <row r="1685" spans="1:16" ht="13.2" hidden="1" x14ac:dyDescent="0.25">
      <c r="A1685" s="381" t="str">
        <f t="shared" si="56"/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55"/>
        <v/>
      </c>
      <c r="K1685" s="387"/>
      <c r="L1685" s="388"/>
      <c r="M1685" s="387"/>
      <c r="N1685" s="382"/>
      <c r="O1685" s="384"/>
      <c r="P1685" s="184"/>
    </row>
    <row r="1686" spans="1:16" ht="13.2" hidden="1" x14ac:dyDescent="0.25">
      <c r="A1686" s="381" t="str">
        <f t="shared" si="56"/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si="55"/>
        <v/>
      </c>
      <c r="K1686" s="387"/>
      <c r="L1686" s="388"/>
      <c r="M1686" s="387"/>
      <c r="N1686" s="382"/>
      <c r="O1686" s="384"/>
      <c r="P1686" s="184"/>
    </row>
    <row r="1687" spans="1:16" ht="13.2" hidden="1" x14ac:dyDescent="0.25">
      <c r="A1687" s="381" t="str">
        <f t="shared" si="56"/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55"/>
        <v/>
      </c>
      <c r="K1687" s="387"/>
      <c r="L1687" s="388"/>
      <c r="M1687" s="387"/>
      <c r="N1687" s="382"/>
      <c r="O1687" s="384"/>
      <c r="P1687" s="184"/>
    </row>
    <row r="1688" spans="1:16" ht="13.2" hidden="1" x14ac:dyDescent="0.25">
      <c r="A1688" s="381" t="str">
        <f t="shared" si="56"/>
        <v/>
      </c>
      <c r="B1688" s="382"/>
      <c r="C1688" s="383"/>
      <c r="D1688" s="384"/>
      <c r="E1688" s="184"/>
      <c r="F1688" s="385"/>
      <c r="G1688" s="384"/>
      <c r="H1688" s="384"/>
      <c r="I1688" s="184"/>
      <c r="J1688" s="386" t="str">
        <f t="shared" si="55"/>
        <v/>
      </c>
      <c r="K1688" s="387"/>
      <c r="L1688" s="388"/>
      <c r="M1688" s="387"/>
      <c r="N1688" s="382"/>
      <c r="O1688" s="384"/>
      <c r="P1688" s="184"/>
    </row>
    <row r="1689" spans="1:16" ht="13.2" hidden="1" x14ac:dyDescent="0.25">
      <c r="A1689" s="381" t="str">
        <f t="shared" si="56"/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55"/>
        <v/>
      </c>
      <c r="K1689" s="387"/>
      <c r="L1689" s="388"/>
      <c r="M1689" s="387"/>
      <c r="N1689" s="382"/>
      <c r="O1689" s="384"/>
      <c r="P1689" s="184"/>
    </row>
    <row r="1690" spans="1:16" ht="13.2" hidden="1" x14ac:dyDescent="0.25">
      <c r="A1690" s="381" t="str">
        <f t="shared" si="56"/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55"/>
        <v/>
      </c>
      <c r="K1690" s="387"/>
      <c r="L1690" s="388"/>
      <c r="M1690" s="387"/>
      <c r="N1690" s="382"/>
      <c r="O1690" s="384"/>
      <c r="P1690" s="184"/>
    </row>
    <row r="1691" spans="1:16" ht="13.2" hidden="1" x14ac:dyDescent="0.25">
      <c r="A1691" s="381" t="str">
        <f t="shared" si="56"/>
        <v/>
      </c>
      <c r="B1691" s="382"/>
      <c r="C1691" s="383"/>
      <c r="D1691" s="384"/>
      <c r="E1691" s="184"/>
      <c r="F1691" s="391"/>
      <c r="G1691" s="384"/>
      <c r="H1691" s="384"/>
      <c r="I1691" s="184"/>
      <c r="J1691" s="386" t="str">
        <f t="shared" si="55"/>
        <v/>
      </c>
      <c r="K1691" s="387"/>
      <c r="L1691" s="388"/>
      <c r="M1691" s="387"/>
      <c r="N1691" s="382"/>
      <c r="O1691" s="384"/>
      <c r="P1691" s="184"/>
    </row>
    <row r="1692" spans="1:16" ht="13.2" hidden="1" x14ac:dyDescent="0.25">
      <c r="A1692" s="381" t="str">
        <f t="shared" si="56"/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55"/>
        <v/>
      </c>
      <c r="K1692" s="387"/>
      <c r="L1692" s="388"/>
      <c r="M1692" s="387"/>
      <c r="N1692" s="382"/>
      <c r="O1692" s="384"/>
      <c r="P1692" s="184"/>
    </row>
    <row r="1693" spans="1:16" ht="13.2" hidden="1" x14ac:dyDescent="0.25">
      <c r="A1693" s="381" t="str">
        <f t="shared" si="56"/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55"/>
        <v/>
      </c>
      <c r="K1693" s="387"/>
      <c r="L1693" s="388"/>
      <c r="M1693" s="387"/>
      <c r="N1693" s="382"/>
      <c r="O1693" s="384"/>
      <c r="P1693" s="184"/>
    </row>
    <row r="1694" spans="1:16" ht="13.2" hidden="1" x14ac:dyDescent="0.25">
      <c r="A1694" s="381" t="str">
        <f t="shared" si="56"/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55"/>
        <v/>
      </c>
      <c r="K1694" s="387"/>
      <c r="L1694" s="388"/>
      <c r="M1694" s="387"/>
      <c r="N1694" s="382"/>
      <c r="O1694" s="384"/>
      <c r="P1694" s="184"/>
    </row>
    <row r="1695" spans="1:16" ht="13.2" hidden="1" x14ac:dyDescent="0.25">
      <c r="A1695" s="381" t="str">
        <f t="shared" si="56"/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55"/>
        <v/>
      </c>
      <c r="K1695" s="387"/>
      <c r="L1695" s="388"/>
      <c r="M1695" s="387"/>
      <c r="N1695" s="382"/>
      <c r="O1695" s="384"/>
      <c r="P1695" s="184"/>
    </row>
    <row r="1696" spans="1:16" ht="13.2" hidden="1" x14ac:dyDescent="0.25">
      <c r="A1696" s="381" t="str">
        <f t="shared" si="56"/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55"/>
        <v/>
      </c>
      <c r="K1696" s="387"/>
      <c r="L1696" s="388"/>
      <c r="M1696" s="387"/>
      <c r="N1696" s="382"/>
      <c r="O1696" s="384"/>
      <c r="P1696" s="184"/>
    </row>
    <row r="1697" spans="1:16" ht="13.2" hidden="1" x14ac:dyDescent="0.25">
      <c r="A1697" s="381" t="str">
        <f t="shared" si="56"/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55"/>
        <v/>
      </c>
      <c r="K1697" s="387"/>
      <c r="L1697" s="388"/>
      <c r="M1697" s="387"/>
      <c r="N1697" s="382"/>
      <c r="O1697" s="384"/>
      <c r="P1697" s="184"/>
    </row>
    <row r="1698" spans="1:16" ht="13.2" hidden="1" x14ac:dyDescent="0.25">
      <c r="A1698" s="381" t="str">
        <f t="shared" si="56"/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55"/>
        <v/>
      </c>
      <c r="K1698" s="387"/>
      <c r="L1698" s="388"/>
      <c r="M1698" s="387"/>
      <c r="N1698" s="382"/>
      <c r="O1698" s="384"/>
      <c r="P1698" s="184"/>
    </row>
    <row r="1699" spans="1:16" ht="13.2" hidden="1" x14ac:dyDescent="0.25">
      <c r="A1699" s="381" t="str">
        <f t="shared" si="56"/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55"/>
        <v/>
      </c>
      <c r="K1699" s="387"/>
      <c r="L1699" s="388"/>
      <c r="M1699" s="387"/>
      <c r="N1699" s="382"/>
      <c r="O1699" s="384"/>
      <c r="P1699" s="184"/>
    </row>
    <row r="1700" spans="1:16" ht="13.2" hidden="1" x14ac:dyDescent="0.25">
      <c r="A1700" s="381" t="str">
        <f t="shared" si="56"/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55"/>
        <v/>
      </c>
      <c r="K1700" s="387"/>
      <c r="L1700" s="388"/>
      <c r="M1700" s="387"/>
      <c r="N1700" s="382"/>
      <c r="O1700" s="384"/>
      <c r="P1700" s="184"/>
    </row>
    <row r="1701" spans="1:16" ht="13.2" hidden="1" x14ac:dyDescent="0.25">
      <c r="A1701" s="381" t="str">
        <f t="shared" si="56"/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55"/>
        <v/>
      </c>
      <c r="K1701" s="387"/>
      <c r="L1701" s="388"/>
      <c r="M1701" s="387"/>
      <c r="N1701" s="382"/>
      <c r="O1701" s="384"/>
      <c r="P1701" s="184"/>
    </row>
    <row r="1702" spans="1:16" ht="13.2" hidden="1" x14ac:dyDescent="0.25">
      <c r="A1702" s="381" t="str">
        <f t="shared" si="56"/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55"/>
        <v/>
      </c>
      <c r="K1702" s="387"/>
      <c r="L1702" s="388"/>
      <c r="M1702" s="387"/>
      <c r="N1702" s="382"/>
      <c r="O1702" s="384"/>
      <c r="P1702" s="184"/>
    </row>
    <row r="1703" spans="1:16" ht="13.2" hidden="1" x14ac:dyDescent="0.25">
      <c r="A1703" s="381" t="str">
        <f t="shared" si="56"/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55"/>
        <v/>
      </c>
      <c r="K1703" s="387"/>
      <c r="L1703" s="388"/>
      <c r="M1703" s="387"/>
      <c r="N1703" s="382"/>
      <c r="O1703" s="384"/>
      <c r="P1703" s="184"/>
    </row>
    <row r="1704" spans="1:16" ht="13.2" hidden="1" x14ac:dyDescent="0.25">
      <c r="A1704" s="381" t="str">
        <f t="shared" si="56"/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55"/>
        <v/>
      </c>
      <c r="K1704" s="387"/>
      <c r="L1704" s="388"/>
      <c r="M1704" s="387"/>
      <c r="N1704" s="382"/>
      <c r="O1704" s="384"/>
      <c r="P1704" s="184"/>
    </row>
    <row r="1705" spans="1:16" ht="13.2" hidden="1" x14ac:dyDescent="0.25">
      <c r="A1705" s="381" t="str">
        <f t="shared" si="56"/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55"/>
        <v/>
      </c>
      <c r="K1705" s="387"/>
      <c r="L1705" s="388"/>
      <c r="M1705" s="387"/>
      <c r="N1705" s="382"/>
      <c r="O1705" s="384"/>
      <c r="P1705" s="184"/>
    </row>
    <row r="1706" spans="1:16" ht="13.2" hidden="1" x14ac:dyDescent="0.25">
      <c r="A1706" s="381" t="str">
        <f t="shared" si="56"/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55"/>
        <v/>
      </c>
      <c r="K1706" s="387"/>
      <c r="L1706" s="388"/>
      <c r="M1706" s="387"/>
      <c r="N1706" s="382"/>
      <c r="O1706" s="384"/>
      <c r="P1706" s="184"/>
    </row>
    <row r="1707" spans="1:16" ht="13.2" hidden="1" x14ac:dyDescent="0.25">
      <c r="A1707" s="381" t="str">
        <f t="shared" si="56"/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55"/>
        <v/>
      </c>
      <c r="K1707" s="387"/>
      <c r="L1707" s="388"/>
      <c r="M1707" s="387"/>
      <c r="N1707" s="382"/>
      <c r="O1707" s="384"/>
      <c r="P1707" s="184"/>
    </row>
    <row r="1708" spans="1:16" ht="13.2" hidden="1" x14ac:dyDescent="0.25">
      <c r="A1708" s="381" t="str">
        <f t="shared" si="56"/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55"/>
        <v/>
      </c>
      <c r="K1708" s="387"/>
      <c r="L1708" s="388"/>
      <c r="M1708" s="387"/>
      <c r="N1708" s="382"/>
      <c r="O1708" s="384"/>
      <c r="P1708" s="184"/>
    </row>
    <row r="1709" spans="1:16" ht="13.2" hidden="1" x14ac:dyDescent="0.25">
      <c r="A1709" s="381" t="str">
        <f t="shared" si="56"/>
        <v/>
      </c>
      <c r="B1709" s="382"/>
      <c r="C1709" s="383"/>
      <c r="D1709" s="384"/>
      <c r="E1709" s="184"/>
      <c r="F1709" s="385"/>
      <c r="G1709" s="384"/>
      <c r="H1709" s="384"/>
      <c r="I1709" s="184"/>
      <c r="J1709" s="386" t="str">
        <f t="shared" si="55"/>
        <v/>
      </c>
      <c r="K1709" s="387"/>
      <c r="L1709" s="388"/>
      <c r="M1709" s="387"/>
      <c r="N1709" s="382"/>
      <c r="O1709" s="384"/>
      <c r="P1709" s="184"/>
    </row>
    <row r="1710" spans="1:16" ht="13.2" hidden="1" x14ac:dyDescent="0.25">
      <c r="A1710" s="381" t="str">
        <f t="shared" si="56"/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55"/>
        <v/>
      </c>
      <c r="K1710" s="387"/>
      <c r="L1710" s="388"/>
      <c r="M1710" s="387"/>
      <c r="N1710" s="382"/>
      <c r="O1710" s="384"/>
      <c r="P1710" s="184"/>
    </row>
    <row r="1711" spans="1:16" ht="13.2" hidden="1" x14ac:dyDescent="0.25">
      <c r="A1711" s="381" t="str">
        <f t="shared" si="56"/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55"/>
        <v/>
      </c>
      <c r="K1711" s="387"/>
      <c r="L1711" s="388"/>
      <c r="M1711" s="387"/>
      <c r="N1711" s="382"/>
      <c r="O1711" s="384"/>
      <c r="P1711" s="184"/>
    </row>
    <row r="1712" spans="1:16" ht="13.2" hidden="1" x14ac:dyDescent="0.25">
      <c r="A1712" s="381" t="str">
        <f t="shared" si="56"/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55"/>
        <v/>
      </c>
      <c r="K1712" s="387"/>
      <c r="L1712" s="388"/>
      <c r="M1712" s="387"/>
      <c r="N1712" s="382"/>
      <c r="O1712" s="384"/>
      <c r="P1712" s="184"/>
    </row>
    <row r="1713" spans="1:16" ht="13.2" hidden="1" x14ac:dyDescent="0.25">
      <c r="A1713" s="381" t="str">
        <f t="shared" si="56"/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55"/>
        <v/>
      </c>
      <c r="K1713" s="387"/>
      <c r="L1713" s="388"/>
      <c r="M1713" s="387"/>
      <c r="N1713" s="382"/>
      <c r="O1713" s="384"/>
      <c r="P1713" s="184"/>
    </row>
    <row r="1714" spans="1:16" ht="13.2" hidden="1" x14ac:dyDescent="0.25">
      <c r="A1714" s="381" t="str">
        <f t="shared" si="56"/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55"/>
        <v/>
      </c>
      <c r="K1714" s="387"/>
      <c r="L1714" s="388"/>
      <c r="M1714" s="387"/>
      <c r="N1714" s="382"/>
      <c r="O1714" s="384"/>
      <c r="P1714" s="184"/>
    </row>
    <row r="1715" spans="1:16" ht="13.2" hidden="1" x14ac:dyDescent="0.25">
      <c r="A1715" s="381" t="str">
        <f t="shared" si="56"/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55"/>
        <v/>
      </c>
      <c r="K1715" s="387"/>
      <c r="L1715" s="388"/>
      <c r="M1715" s="387"/>
      <c r="N1715" s="382"/>
      <c r="O1715" s="384"/>
      <c r="P1715" s="184"/>
    </row>
    <row r="1716" spans="1:16" ht="13.2" hidden="1" x14ac:dyDescent="0.25">
      <c r="A1716" s="381" t="str">
        <f t="shared" si="56"/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55"/>
        <v/>
      </c>
      <c r="K1716" s="387"/>
      <c r="L1716" s="388"/>
      <c r="M1716" s="387"/>
      <c r="N1716" s="382"/>
      <c r="O1716" s="384"/>
      <c r="P1716" s="184"/>
    </row>
    <row r="1717" spans="1:16" ht="13.2" hidden="1" x14ac:dyDescent="0.25">
      <c r="A1717" s="381" t="str">
        <f t="shared" si="56"/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55"/>
        <v/>
      </c>
      <c r="K1717" s="387"/>
      <c r="L1717" s="388"/>
      <c r="M1717" s="387"/>
      <c r="N1717" s="382"/>
      <c r="O1717" s="384"/>
      <c r="P1717" s="184"/>
    </row>
    <row r="1718" spans="1:16" ht="13.2" hidden="1" x14ac:dyDescent="0.25">
      <c r="A1718" s="381" t="str">
        <f t="shared" si="56"/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55"/>
        <v/>
      </c>
      <c r="K1718" s="387"/>
      <c r="L1718" s="388"/>
      <c r="M1718" s="387"/>
      <c r="N1718" s="382"/>
      <c r="O1718" s="384"/>
      <c r="P1718" s="184"/>
    </row>
    <row r="1719" spans="1:16" ht="13.2" hidden="1" x14ac:dyDescent="0.25">
      <c r="A1719" s="381" t="str">
        <f t="shared" si="56"/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55"/>
        <v/>
      </c>
      <c r="K1719" s="387"/>
      <c r="L1719" s="388"/>
      <c r="M1719" s="387"/>
      <c r="N1719" s="382"/>
      <c r="O1719" s="384"/>
      <c r="P1719" s="184"/>
    </row>
    <row r="1720" spans="1:16" ht="13.2" hidden="1" x14ac:dyDescent="0.25">
      <c r="A1720" s="381" t="str">
        <f t="shared" si="56"/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55"/>
        <v/>
      </c>
      <c r="K1720" s="387"/>
      <c r="L1720" s="388"/>
      <c r="M1720" s="387"/>
      <c r="N1720" s="382"/>
      <c r="O1720" s="384"/>
      <c r="P1720" s="184"/>
    </row>
    <row r="1721" spans="1:16" ht="13.2" hidden="1" x14ac:dyDescent="0.25">
      <c r="A1721" s="381" t="str">
        <f t="shared" si="56"/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55"/>
        <v/>
      </c>
      <c r="K1721" s="387"/>
      <c r="L1721" s="388"/>
      <c r="M1721" s="387"/>
      <c r="N1721" s="382"/>
      <c r="O1721" s="384"/>
      <c r="P1721" s="184"/>
    </row>
    <row r="1722" spans="1:16" ht="13.2" hidden="1" x14ac:dyDescent="0.25">
      <c r="A1722" s="381" t="str">
        <f t="shared" si="56"/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55"/>
        <v/>
      </c>
      <c r="K1722" s="387"/>
      <c r="L1722" s="388"/>
      <c r="M1722" s="387"/>
      <c r="N1722" s="382"/>
      <c r="O1722" s="384"/>
      <c r="P1722" s="184"/>
    </row>
    <row r="1723" spans="1:16" ht="13.2" hidden="1" x14ac:dyDescent="0.25">
      <c r="A1723" s="381" t="str">
        <f t="shared" si="56"/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55"/>
        <v/>
      </c>
      <c r="K1723" s="387"/>
      <c r="L1723" s="388"/>
      <c r="M1723" s="387"/>
      <c r="N1723" s="382"/>
      <c r="O1723" s="384"/>
      <c r="P1723" s="184"/>
    </row>
    <row r="1724" spans="1:16" ht="13.2" hidden="1" x14ac:dyDescent="0.25">
      <c r="A1724" s="381" t="str">
        <f t="shared" si="56"/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55"/>
        <v/>
      </c>
      <c r="K1724" s="387"/>
      <c r="L1724" s="388"/>
      <c r="M1724" s="387"/>
      <c r="N1724" s="382"/>
      <c r="O1724" s="384"/>
      <c r="P1724" s="184"/>
    </row>
    <row r="1725" spans="1:16" ht="13.2" hidden="1" x14ac:dyDescent="0.25">
      <c r="A1725" s="381" t="str">
        <f t="shared" si="56"/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55"/>
        <v/>
      </c>
      <c r="K1725" s="387"/>
      <c r="L1725" s="388"/>
      <c r="M1725" s="387"/>
      <c r="N1725" s="382"/>
      <c r="O1725" s="384"/>
      <c r="P1725" s="184"/>
    </row>
    <row r="1726" spans="1:16" ht="13.2" hidden="1" x14ac:dyDescent="0.25">
      <c r="A1726" s="381" t="str">
        <f t="shared" si="56"/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55"/>
        <v/>
      </c>
      <c r="K1726" s="387"/>
      <c r="L1726" s="388"/>
      <c r="M1726" s="387"/>
      <c r="N1726" s="382"/>
      <c r="O1726" s="384"/>
      <c r="P1726" s="184"/>
    </row>
    <row r="1727" spans="1:16" ht="13.2" hidden="1" x14ac:dyDescent="0.25">
      <c r="A1727" s="381" t="str">
        <f t="shared" si="56"/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55"/>
        <v/>
      </c>
      <c r="K1727" s="387"/>
      <c r="L1727" s="388"/>
      <c r="M1727" s="387"/>
      <c r="N1727" s="382"/>
      <c r="O1727" s="384"/>
      <c r="P1727" s="184"/>
    </row>
    <row r="1728" spans="1:16" ht="13.2" hidden="1" x14ac:dyDescent="0.25">
      <c r="A1728" s="381" t="str">
        <f t="shared" si="56"/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55"/>
        <v/>
      </c>
      <c r="K1728" s="387"/>
      <c r="L1728" s="388"/>
      <c r="M1728" s="387"/>
      <c r="N1728" s="382"/>
      <c r="O1728" s="384"/>
      <c r="P1728" s="184"/>
    </row>
    <row r="1729" spans="1:16" ht="13.2" hidden="1" x14ac:dyDescent="0.25">
      <c r="A1729" s="381" t="str">
        <f t="shared" si="56"/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si="55"/>
        <v/>
      </c>
      <c r="K1729" s="387"/>
      <c r="L1729" s="388"/>
      <c r="M1729" s="387"/>
      <c r="N1729" s="382"/>
      <c r="O1729" s="384"/>
      <c r="P1729" s="184"/>
    </row>
    <row r="1730" spans="1:16" ht="13.2" hidden="1" x14ac:dyDescent="0.25">
      <c r="A1730" s="381" t="str">
        <f t="shared" si="56"/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55"/>
        <v/>
      </c>
      <c r="K1730" s="387"/>
      <c r="L1730" s="388"/>
      <c r="M1730" s="387"/>
      <c r="N1730" s="382"/>
      <c r="O1730" s="384"/>
      <c r="P1730" s="184"/>
    </row>
    <row r="1731" spans="1:16" ht="13.2" hidden="1" x14ac:dyDescent="0.25">
      <c r="A1731" s="381" t="str">
        <f t="shared" si="56"/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55"/>
        <v/>
      </c>
      <c r="K1731" s="387"/>
      <c r="L1731" s="388"/>
      <c r="M1731" s="387"/>
      <c r="N1731" s="382"/>
      <c r="O1731" s="384"/>
      <c r="P1731" s="184"/>
    </row>
    <row r="1732" spans="1:16" ht="13.2" hidden="1" x14ac:dyDescent="0.25">
      <c r="A1732" s="381" t="str">
        <f t="shared" si="56"/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ref="J1732:J1795" si="57">IF(O1732="","",IF(LEN(O1732)&gt;14,O1732,"CPF Protegido - LGPD"))</f>
        <v/>
      </c>
      <c r="K1732" s="387"/>
      <c r="L1732" s="388"/>
      <c r="M1732" s="387"/>
      <c r="N1732" s="382"/>
      <c r="O1732" s="384"/>
      <c r="P1732" s="184"/>
    </row>
    <row r="1733" spans="1:16" ht="13.2" hidden="1" x14ac:dyDescent="0.25">
      <c r="A1733" s="381" t="str">
        <f t="shared" si="56"/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57"/>
        <v/>
      </c>
      <c r="K1733" s="387"/>
      <c r="L1733" s="388"/>
      <c r="M1733" s="387"/>
      <c r="N1733" s="382"/>
      <c r="O1733" s="384"/>
      <c r="P1733" s="184"/>
    </row>
    <row r="1734" spans="1:16" ht="13.2" hidden="1" x14ac:dyDescent="0.25">
      <c r="A1734" s="381" t="str">
        <f t="shared" ref="A1734:A1797" si="58">IF(B1734="","",ROW()-ROW($A$3))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57"/>
        <v/>
      </c>
      <c r="K1734" s="387"/>
      <c r="L1734" s="388"/>
      <c r="M1734" s="387"/>
      <c r="N1734" s="382"/>
      <c r="O1734" s="384"/>
      <c r="P1734" s="184"/>
    </row>
    <row r="1735" spans="1:16" ht="13.2" hidden="1" x14ac:dyDescent="0.25">
      <c r="A1735" s="381" t="str">
        <f t="shared" si="58"/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57"/>
        <v/>
      </c>
      <c r="K1735" s="387"/>
      <c r="L1735" s="388"/>
      <c r="M1735" s="387"/>
      <c r="N1735" s="382"/>
      <c r="O1735" s="384"/>
      <c r="P1735" s="184"/>
    </row>
    <row r="1736" spans="1:16" ht="13.2" hidden="1" x14ac:dyDescent="0.25">
      <c r="A1736" s="381" t="str">
        <f t="shared" si="58"/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57"/>
        <v/>
      </c>
      <c r="K1736" s="387"/>
      <c r="L1736" s="388"/>
      <c r="M1736" s="387"/>
      <c r="N1736" s="382"/>
      <c r="O1736" s="384"/>
      <c r="P1736" s="184"/>
    </row>
    <row r="1737" spans="1:16" ht="13.2" hidden="1" x14ac:dyDescent="0.25">
      <c r="A1737" s="381" t="str">
        <f t="shared" si="58"/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si="57"/>
        <v/>
      </c>
      <c r="K1737" s="387"/>
      <c r="L1737" s="388"/>
      <c r="M1737" s="387"/>
      <c r="N1737" s="382"/>
      <c r="O1737" s="384"/>
      <c r="P1737" s="184"/>
    </row>
    <row r="1738" spans="1:16" ht="13.2" hidden="1" x14ac:dyDescent="0.25">
      <c r="A1738" s="381" t="str">
        <f t="shared" si="58"/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57"/>
        <v/>
      </c>
      <c r="K1738" s="387"/>
      <c r="L1738" s="388"/>
      <c r="M1738" s="387"/>
      <c r="N1738" s="382"/>
      <c r="O1738" s="384"/>
      <c r="P1738" s="184"/>
    </row>
    <row r="1739" spans="1:16" ht="13.2" hidden="1" x14ac:dyDescent="0.25">
      <c r="A1739" s="381" t="str">
        <f t="shared" si="58"/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57"/>
        <v/>
      </c>
      <c r="K1739" s="387"/>
      <c r="L1739" s="388"/>
      <c r="M1739" s="387"/>
      <c r="N1739" s="382"/>
      <c r="O1739" s="384"/>
      <c r="P1739" s="184"/>
    </row>
    <row r="1740" spans="1:16" ht="13.2" hidden="1" x14ac:dyDescent="0.25">
      <c r="A1740" s="381" t="str">
        <f t="shared" si="58"/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57"/>
        <v/>
      </c>
      <c r="K1740" s="387"/>
      <c r="L1740" s="388"/>
      <c r="M1740" s="387"/>
      <c r="N1740" s="382"/>
      <c r="O1740" s="384"/>
      <c r="P1740" s="184"/>
    </row>
    <row r="1741" spans="1:16" ht="13.2" hidden="1" x14ac:dyDescent="0.25">
      <c r="A1741" s="381" t="str">
        <f t="shared" si="58"/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57"/>
        <v/>
      </c>
      <c r="K1741" s="387"/>
      <c r="L1741" s="388"/>
      <c r="M1741" s="387"/>
      <c r="N1741" s="382"/>
      <c r="O1741" s="384"/>
      <c r="P1741" s="184"/>
    </row>
    <row r="1742" spans="1:16" ht="13.2" hidden="1" x14ac:dyDescent="0.25">
      <c r="A1742" s="381" t="str">
        <f t="shared" si="58"/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57"/>
        <v/>
      </c>
      <c r="K1742" s="387"/>
      <c r="L1742" s="388"/>
      <c r="M1742" s="387"/>
      <c r="N1742" s="382"/>
      <c r="O1742" s="384"/>
      <c r="P1742" s="184"/>
    </row>
    <row r="1743" spans="1:16" ht="13.2" hidden="1" x14ac:dyDescent="0.25">
      <c r="A1743" s="381" t="str">
        <f t="shared" si="58"/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57"/>
        <v/>
      </c>
      <c r="K1743" s="387"/>
      <c r="L1743" s="388"/>
      <c r="M1743" s="387"/>
      <c r="N1743" s="382"/>
      <c r="O1743" s="384"/>
      <c r="P1743" s="184"/>
    </row>
    <row r="1744" spans="1:16" ht="13.2" hidden="1" x14ac:dyDescent="0.25">
      <c r="A1744" s="381" t="str">
        <f t="shared" si="58"/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57"/>
        <v/>
      </c>
      <c r="K1744" s="387"/>
      <c r="L1744" s="388"/>
      <c r="M1744" s="387"/>
      <c r="N1744" s="382"/>
      <c r="O1744" s="384"/>
      <c r="P1744" s="184"/>
    </row>
    <row r="1745" spans="1:16" ht="13.2" hidden="1" x14ac:dyDescent="0.25">
      <c r="A1745" s="381" t="str">
        <f t="shared" si="58"/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57"/>
        <v/>
      </c>
      <c r="K1745" s="387"/>
      <c r="L1745" s="388"/>
      <c r="M1745" s="387"/>
      <c r="N1745" s="382"/>
      <c r="O1745" s="384"/>
      <c r="P1745" s="184"/>
    </row>
    <row r="1746" spans="1:16" ht="13.2" hidden="1" x14ac:dyDescent="0.25">
      <c r="A1746" s="381" t="str">
        <f t="shared" si="58"/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57"/>
        <v/>
      </c>
      <c r="K1746" s="387"/>
      <c r="L1746" s="388"/>
      <c r="M1746" s="387"/>
      <c r="N1746" s="382"/>
      <c r="O1746" s="384"/>
      <c r="P1746" s="184"/>
    </row>
    <row r="1747" spans="1:16" ht="13.2" hidden="1" x14ac:dyDescent="0.25">
      <c r="A1747" s="381" t="str">
        <f t="shared" si="58"/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57"/>
        <v/>
      </c>
      <c r="K1747" s="387"/>
      <c r="L1747" s="388"/>
      <c r="M1747" s="387"/>
      <c r="N1747" s="382"/>
      <c r="O1747" s="384"/>
      <c r="P1747" s="184"/>
    </row>
    <row r="1748" spans="1:16" ht="13.2" hidden="1" x14ac:dyDescent="0.25">
      <c r="A1748" s="381" t="str">
        <f t="shared" si="58"/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57"/>
        <v/>
      </c>
      <c r="K1748" s="387"/>
      <c r="L1748" s="388"/>
      <c r="M1748" s="387"/>
      <c r="N1748" s="382"/>
      <c r="O1748" s="384"/>
      <c r="P1748" s="184"/>
    </row>
    <row r="1749" spans="1:16" ht="13.2" hidden="1" x14ac:dyDescent="0.25">
      <c r="A1749" s="381" t="str">
        <f t="shared" si="58"/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57"/>
        <v/>
      </c>
      <c r="K1749" s="387"/>
      <c r="L1749" s="388"/>
      <c r="M1749" s="387"/>
      <c r="N1749" s="382"/>
      <c r="O1749" s="384"/>
      <c r="P1749" s="184"/>
    </row>
    <row r="1750" spans="1:16" ht="13.2" hidden="1" x14ac:dyDescent="0.25">
      <c r="A1750" s="381" t="str">
        <f t="shared" si="58"/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si="57"/>
        <v/>
      </c>
      <c r="K1750" s="387"/>
      <c r="L1750" s="388"/>
      <c r="M1750" s="387"/>
      <c r="N1750" s="382"/>
      <c r="O1750" s="384"/>
      <c r="P1750" s="184"/>
    </row>
    <row r="1751" spans="1:16" ht="13.2" hidden="1" x14ac:dyDescent="0.25">
      <c r="A1751" s="381" t="str">
        <f t="shared" si="58"/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57"/>
        <v/>
      </c>
      <c r="K1751" s="387"/>
      <c r="L1751" s="388"/>
      <c r="M1751" s="387"/>
      <c r="N1751" s="382"/>
      <c r="O1751" s="384"/>
      <c r="P1751" s="184"/>
    </row>
    <row r="1752" spans="1:16" ht="13.2" hidden="1" x14ac:dyDescent="0.25">
      <c r="A1752" s="381" t="str">
        <f t="shared" si="58"/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57"/>
        <v/>
      </c>
      <c r="K1752" s="387"/>
      <c r="L1752" s="388"/>
      <c r="M1752" s="387"/>
      <c r="N1752" s="382"/>
      <c r="O1752" s="384"/>
      <c r="P1752" s="184"/>
    </row>
    <row r="1753" spans="1:16" ht="13.2" hidden="1" x14ac:dyDescent="0.25">
      <c r="A1753" s="381" t="str">
        <f t="shared" si="58"/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57"/>
        <v/>
      </c>
      <c r="K1753" s="387"/>
      <c r="L1753" s="388"/>
      <c r="M1753" s="387"/>
      <c r="N1753" s="382"/>
      <c r="O1753" s="384"/>
      <c r="P1753" s="184"/>
    </row>
    <row r="1754" spans="1:16" ht="13.2" hidden="1" x14ac:dyDescent="0.25">
      <c r="A1754" s="381" t="str">
        <f t="shared" si="58"/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57"/>
        <v/>
      </c>
      <c r="K1754" s="387"/>
      <c r="L1754" s="388"/>
      <c r="M1754" s="387"/>
      <c r="N1754" s="382"/>
      <c r="O1754" s="384"/>
      <c r="P1754" s="184"/>
    </row>
    <row r="1755" spans="1:16" ht="13.2" hidden="1" x14ac:dyDescent="0.25">
      <c r="A1755" s="381" t="str">
        <f t="shared" si="58"/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57"/>
        <v/>
      </c>
      <c r="K1755" s="387"/>
      <c r="L1755" s="388"/>
      <c r="M1755" s="387"/>
      <c r="N1755" s="382"/>
      <c r="O1755" s="384"/>
      <c r="P1755" s="184"/>
    </row>
    <row r="1756" spans="1:16" ht="13.2" hidden="1" x14ac:dyDescent="0.25">
      <c r="A1756" s="381" t="str">
        <f t="shared" si="58"/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57"/>
        <v/>
      </c>
      <c r="K1756" s="387"/>
      <c r="L1756" s="388"/>
      <c r="M1756" s="387"/>
      <c r="N1756" s="382"/>
      <c r="O1756" s="384"/>
      <c r="P1756" s="184"/>
    </row>
    <row r="1757" spans="1:16" ht="13.2" hidden="1" x14ac:dyDescent="0.25">
      <c r="A1757" s="381" t="str">
        <f t="shared" si="58"/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57"/>
        <v/>
      </c>
      <c r="K1757" s="387"/>
      <c r="L1757" s="388"/>
      <c r="M1757" s="387"/>
      <c r="N1757" s="382"/>
      <c r="O1757" s="384"/>
      <c r="P1757" s="184"/>
    </row>
    <row r="1758" spans="1:16" ht="13.2" hidden="1" x14ac:dyDescent="0.25">
      <c r="A1758" s="381" t="str">
        <f t="shared" si="58"/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57"/>
        <v/>
      </c>
      <c r="K1758" s="387"/>
      <c r="L1758" s="388"/>
      <c r="M1758" s="387"/>
      <c r="N1758" s="382"/>
      <c r="O1758" s="384"/>
      <c r="P1758" s="184"/>
    </row>
    <row r="1759" spans="1:16" ht="13.2" hidden="1" x14ac:dyDescent="0.25">
      <c r="A1759" s="381" t="str">
        <f t="shared" si="58"/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57"/>
        <v/>
      </c>
      <c r="K1759" s="387"/>
      <c r="L1759" s="388"/>
      <c r="M1759" s="387"/>
      <c r="N1759" s="382"/>
      <c r="O1759" s="384"/>
      <c r="P1759" s="184"/>
    </row>
    <row r="1760" spans="1:16" ht="13.2" hidden="1" x14ac:dyDescent="0.25">
      <c r="A1760" s="381" t="str">
        <f t="shared" si="58"/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57"/>
        <v/>
      </c>
      <c r="K1760" s="387"/>
      <c r="L1760" s="388"/>
      <c r="M1760" s="387"/>
      <c r="N1760" s="382"/>
      <c r="O1760" s="384"/>
      <c r="P1760" s="184"/>
    </row>
    <row r="1761" spans="1:16" ht="13.2" hidden="1" x14ac:dyDescent="0.25">
      <c r="A1761" s="381" t="str">
        <f t="shared" si="58"/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57"/>
        <v/>
      </c>
      <c r="K1761" s="387"/>
      <c r="L1761" s="388"/>
      <c r="M1761" s="387"/>
      <c r="N1761" s="382"/>
      <c r="O1761" s="384"/>
      <c r="P1761" s="184"/>
    </row>
    <row r="1762" spans="1:16" ht="13.2" hidden="1" x14ac:dyDescent="0.25">
      <c r="A1762" s="381" t="str">
        <f t="shared" si="58"/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57"/>
        <v/>
      </c>
      <c r="K1762" s="387"/>
      <c r="L1762" s="388"/>
      <c r="M1762" s="387"/>
      <c r="N1762" s="382"/>
      <c r="O1762" s="384"/>
      <c r="P1762" s="184"/>
    </row>
    <row r="1763" spans="1:16" ht="13.2" hidden="1" x14ac:dyDescent="0.25">
      <c r="A1763" s="381" t="str">
        <f t="shared" si="58"/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57"/>
        <v/>
      </c>
      <c r="K1763" s="387"/>
      <c r="L1763" s="388"/>
      <c r="M1763" s="387"/>
      <c r="N1763" s="382"/>
      <c r="O1763" s="384"/>
      <c r="P1763" s="184"/>
    </row>
    <row r="1764" spans="1:16" ht="13.2" hidden="1" x14ac:dyDescent="0.25">
      <c r="A1764" s="381" t="str">
        <f t="shared" si="58"/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57"/>
        <v/>
      </c>
      <c r="K1764" s="387"/>
      <c r="L1764" s="388"/>
      <c r="M1764" s="387"/>
      <c r="N1764" s="382"/>
      <c r="O1764" s="384"/>
      <c r="P1764" s="184"/>
    </row>
    <row r="1765" spans="1:16" ht="13.2" hidden="1" x14ac:dyDescent="0.25">
      <c r="A1765" s="381" t="str">
        <f t="shared" si="58"/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57"/>
        <v/>
      </c>
      <c r="K1765" s="387"/>
      <c r="L1765" s="388"/>
      <c r="M1765" s="387"/>
      <c r="N1765" s="382"/>
      <c r="O1765" s="384"/>
      <c r="P1765" s="184"/>
    </row>
    <row r="1766" spans="1:16" ht="13.2" hidden="1" x14ac:dyDescent="0.25">
      <c r="A1766" s="381" t="str">
        <f t="shared" si="58"/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57"/>
        <v/>
      </c>
      <c r="K1766" s="387"/>
      <c r="L1766" s="388"/>
      <c r="M1766" s="387"/>
      <c r="N1766" s="382"/>
      <c r="O1766" s="384"/>
      <c r="P1766" s="184"/>
    </row>
    <row r="1767" spans="1:16" ht="13.2" hidden="1" x14ac:dyDescent="0.25">
      <c r="A1767" s="381" t="str">
        <f t="shared" si="58"/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57"/>
        <v/>
      </c>
      <c r="K1767" s="387"/>
      <c r="L1767" s="388"/>
      <c r="M1767" s="387"/>
      <c r="N1767" s="382"/>
      <c r="O1767" s="384"/>
      <c r="P1767" s="184"/>
    </row>
    <row r="1768" spans="1:16" ht="13.2" hidden="1" x14ac:dyDescent="0.25">
      <c r="A1768" s="381" t="str">
        <f t="shared" si="58"/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57"/>
        <v/>
      </c>
      <c r="K1768" s="387"/>
      <c r="L1768" s="388"/>
      <c r="M1768" s="387"/>
      <c r="N1768" s="382"/>
      <c r="O1768" s="384"/>
      <c r="P1768" s="184"/>
    </row>
    <row r="1769" spans="1:16" ht="13.2" hidden="1" x14ac:dyDescent="0.25">
      <c r="A1769" s="381" t="str">
        <f t="shared" si="58"/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57"/>
        <v/>
      </c>
      <c r="K1769" s="387"/>
      <c r="L1769" s="388"/>
      <c r="M1769" s="387"/>
      <c r="N1769" s="382"/>
      <c r="O1769" s="384"/>
      <c r="P1769" s="184"/>
    </row>
    <row r="1770" spans="1:16" ht="13.2" hidden="1" x14ac:dyDescent="0.25">
      <c r="A1770" s="381" t="str">
        <f t="shared" si="58"/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57"/>
        <v/>
      </c>
      <c r="K1770" s="387"/>
      <c r="L1770" s="388"/>
      <c r="M1770" s="387"/>
      <c r="N1770" s="382"/>
      <c r="O1770" s="384"/>
      <c r="P1770" s="184"/>
    </row>
    <row r="1771" spans="1:16" ht="13.2" hidden="1" x14ac:dyDescent="0.25">
      <c r="A1771" s="381" t="str">
        <f t="shared" si="58"/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57"/>
        <v/>
      </c>
      <c r="K1771" s="387"/>
      <c r="L1771" s="388"/>
      <c r="M1771" s="387"/>
      <c r="N1771" s="382"/>
      <c r="O1771" s="384"/>
      <c r="P1771" s="184"/>
    </row>
    <row r="1772" spans="1:16" ht="13.2" hidden="1" x14ac:dyDescent="0.25">
      <c r="A1772" s="381" t="str">
        <f t="shared" si="58"/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57"/>
        <v/>
      </c>
      <c r="K1772" s="387"/>
      <c r="L1772" s="388"/>
      <c r="M1772" s="387"/>
      <c r="N1772" s="382"/>
      <c r="O1772" s="384"/>
      <c r="P1772" s="184"/>
    </row>
    <row r="1773" spans="1:16" ht="13.2" hidden="1" x14ac:dyDescent="0.25">
      <c r="A1773" s="381" t="str">
        <f t="shared" si="58"/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57"/>
        <v/>
      </c>
      <c r="K1773" s="387"/>
      <c r="L1773" s="388"/>
      <c r="M1773" s="387"/>
      <c r="N1773" s="382"/>
      <c r="O1773" s="384"/>
      <c r="P1773" s="184"/>
    </row>
    <row r="1774" spans="1:16" ht="13.2" hidden="1" x14ac:dyDescent="0.25">
      <c r="A1774" s="381" t="str">
        <f t="shared" si="58"/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57"/>
        <v/>
      </c>
      <c r="K1774" s="387"/>
      <c r="L1774" s="388"/>
      <c r="M1774" s="387"/>
      <c r="N1774" s="382"/>
      <c r="O1774" s="384"/>
      <c r="P1774" s="184"/>
    </row>
    <row r="1775" spans="1:16" ht="13.2" hidden="1" x14ac:dyDescent="0.25">
      <c r="A1775" s="381" t="str">
        <f t="shared" si="58"/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57"/>
        <v/>
      </c>
      <c r="K1775" s="387"/>
      <c r="L1775" s="388"/>
      <c r="M1775" s="387"/>
      <c r="N1775" s="382"/>
      <c r="O1775" s="384"/>
      <c r="P1775" s="184"/>
    </row>
    <row r="1776" spans="1:16" ht="13.2" hidden="1" x14ac:dyDescent="0.25">
      <c r="A1776" s="381" t="str">
        <f t="shared" si="58"/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57"/>
        <v/>
      </c>
      <c r="K1776" s="387"/>
      <c r="L1776" s="388"/>
      <c r="M1776" s="387"/>
      <c r="N1776" s="382"/>
      <c r="O1776" s="384"/>
      <c r="P1776" s="184"/>
    </row>
    <row r="1777" spans="1:16" ht="13.2" hidden="1" x14ac:dyDescent="0.25">
      <c r="A1777" s="381" t="str">
        <f t="shared" si="58"/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57"/>
        <v/>
      </c>
      <c r="K1777" s="387"/>
      <c r="L1777" s="388"/>
      <c r="M1777" s="387"/>
      <c r="N1777" s="382"/>
      <c r="O1777" s="384"/>
      <c r="P1777" s="184"/>
    </row>
    <row r="1778" spans="1:16" ht="13.2" hidden="1" x14ac:dyDescent="0.25">
      <c r="A1778" s="381" t="str">
        <f t="shared" si="58"/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57"/>
        <v/>
      </c>
      <c r="K1778" s="387"/>
      <c r="L1778" s="388"/>
      <c r="M1778" s="387"/>
      <c r="N1778" s="382"/>
      <c r="O1778" s="384"/>
      <c r="P1778" s="184"/>
    </row>
    <row r="1779" spans="1:16" ht="13.2" hidden="1" x14ac:dyDescent="0.25">
      <c r="A1779" s="381" t="str">
        <f t="shared" si="58"/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57"/>
        <v/>
      </c>
      <c r="K1779" s="387"/>
      <c r="L1779" s="388"/>
      <c r="M1779" s="387"/>
      <c r="N1779" s="382"/>
      <c r="O1779" s="384"/>
      <c r="P1779" s="184"/>
    </row>
    <row r="1780" spans="1:16" ht="13.2" hidden="1" x14ac:dyDescent="0.25">
      <c r="A1780" s="381" t="str">
        <f t="shared" si="58"/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57"/>
        <v/>
      </c>
      <c r="K1780" s="387"/>
      <c r="L1780" s="388"/>
      <c r="M1780" s="387"/>
      <c r="N1780" s="382"/>
      <c r="O1780" s="384"/>
      <c r="P1780" s="184"/>
    </row>
    <row r="1781" spans="1:16" ht="13.2" hidden="1" x14ac:dyDescent="0.25">
      <c r="A1781" s="381" t="str">
        <f t="shared" si="58"/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57"/>
        <v/>
      </c>
      <c r="K1781" s="387"/>
      <c r="L1781" s="388"/>
      <c r="M1781" s="387"/>
      <c r="N1781" s="382"/>
      <c r="O1781" s="384"/>
      <c r="P1781" s="184"/>
    </row>
    <row r="1782" spans="1:16" ht="13.2" hidden="1" x14ac:dyDescent="0.25">
      <c r="A1782" s="381" t="str">
        <f t="shared" si="58"/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57"/>
        <v/>
      </c>
      <c r="K1782" s="387"/>
      <c r="L1782" s="388"/>
      <c r="M1782" s="387"/>
      <c r="N1782" s="382"/>
      <c r="O1782" s="384"/>
      <c r="P1782" s="184"/>
    </row>
    <row r="1783" spans="1:16" ht="13.2" hidden="1" x14ac:dyDescent="0.25">
      <c r="A1783" s="381" t="str">
        <f t="shared" si="58"/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57"/>
        <v/>
      </c>
      <c r="K1783" s="387"/>
      <c r="L1783" s="388"/>
      <c r="M1783" s="387"/>
      <c r="N1783" s="382"/>
      <c r="O1783" s="384"/>
      <c r="P1783" s="184"/>
    </row>
    <row r="1784" spans="1:16" ht="13.2" hidden="1" x14ac:dyDescent="0.25">
      <c r="A1784" s="381" t="str">
        <f t="shared" si="58"/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57"/>
        <v/>
      </c>
      <c r="K1784" s="387"/>
      <c r="L1784" s="388"/>
      <c r="M1784" s="387"/>
      <c r="N1784" s="382"/>
      <c r="O1784" s="384"/>
      <c r="P1784" s="184"/>
    </row>
    <row r="1785" spans="1:16" ht="13.2" hidden="1" x14ac:dyDescent="0.25">
      <c r="A1785" s="381" t="str">
        <f t="shared" si="58"/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57"/>
        <v/>
      </c>
      <c r="K1785" s="387"/>
      <c r="L1785" s="388"/>
      <c r="M1785" s="387"/>
      <c r="N1785" s="382"/>
      <c r="O1785" s="384"/>
      <c r="P1785" s="184"/>
    </row>
    <row r="1786" spans="1:16" ht="13.2" hidden="1" x14ac:dyDescent="0.25">
      <c r="A1786" s="381" t="str">
        <f t="shared" si="58"/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57"/>
        <v/>
      </c>
      <c r="K1786" s="387"/>
      <c r="L1786" s="388"/>
      <c r="M1786" s="387"/>
      <c r="N1786" s="382"/>
      <c r="O1786" s="384"/>
      <c r="P1786" s="184"/>
    </row>
    <row r="1787" spans="1:16" ht="13.2" hidden="1" x14ac:dyDescent="0.25">
      <c r="A1787" s="381" t="str">
        <f t="shared" si="58"/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57"/>
        <v/>
      </c>
      <c r="K1787" s="387"/>
      <c r="L1787" s="388"/>
      <c r="M1787" s="387"/>
      <c r="N1787" s="382"/>
      <c r="O1787" s="384"/>
      <c r="P1787" s="184"/>
    </row>
    <row r="1788" spans="1:16" ht="13.2" hidden="1" x14ac:dyDescent="0.25">
      <c r="A1788" s="381" t="str">
        <f t="shared" si="58"/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57"/>
        <v/>
      </c>
      <c r="K1788" s="387"/>
      <c r="L1788" s="388"/>
      <c r="M1788" s="387"/>
      <c r="N1788" s="382"/>
      <c r="O1788" s="384"/>
      <c r="P1788" s="184"/>
    </row>
    <row r="1789" spans="1:16" ht="13.2" hidden="1" x14ac:dyDescent="0.25">
      <c r="A1789" s="381" t="str">
        <f t="shared" si="58"/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57"/>
        <v/>
      </c>
      <c r="K1789" s="387"/>
      <c r="L1789" s="388"/>
      <c r="M1789" s="387"/>
      <c r="N1789" s="382"/>
      <c r="O1789" s="384"/>
      <c r="P1789" s="184"/>
    </row>
    <row r="1790" spans="1:16" ht="13.2" hidden="1" x14ac:dyDescent="0.25">
      <c r="A1790" s="381" t="str">
        <f t="shared" si="58"/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57"/>
        <v/>
      </c>
      <c r="K1790" s="387"/>
      <c r="L1790" s="388"/>
      <c r="M1790" s="387"/>
      <c r="N1790" s="382"/>
      <c r="O1790" s="384"/>
      <c r="P1790" s="184"/>
    </row>
    <row r="1791" spans="1:16" ht="13.2" hidden="1" x14ac:dyDescent="0.25">
      <c r="A1791" s="381" t="str">
        <f t="shared" si="58"/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57"/>
        <v/>
      </c>
      <c r="K1791" s="387"/>
      <c r="L1791" s="388"/>
      <c r="M1791" s="387"/>
      <c r="N1791" s="382"/>
      <c r="O1791" s="384"/>
      <c r="P1791" s="184"/>
    </row>
    <row r="1792" spans="1:16" ht="13.2" hidden="1" x14ac:dyDescent="0.25">
      <c r="A1792" s="381" t="str">
        <f t="shared" si="58"/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57"/>
        <v/>
      </c>
      <c r="K1792" s="387"/>
      <c r="L1792" s="388"/>
      <c r="M1792" s="387"/>
      <c r="N1792" s="382"/>
      <c r="O1792" s="384"/>
      <c r="P1792" s="184"/>
    </row>
    <row r="1793" spans="1:16" ht="13.2" hidden="1" x14ac:dyDescent="0.25">
      <c r="A1793" s="381" t="str">
        <f t="shared" si="58"/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si="57"/>
        <v/>
      </c>
      <c r="K1793" s="387"/>
      <c r="L1793" s="388"/>
      <c r="M1793" s="387"/>
      <c r="N1793" s="382"/>
      <c r="O1793" s="384"/>
      <c r="P1793" s="184"/>
    </row>
    <row r="1794" spans="1:16" ht="13.2" hidden="1" x14ac:dyDescent="0.25">
      <c r="A1794" s="381" t="str">
        <f t="shared" si="58"/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57"/>
        <v/>
      </c>
      <c r="K1794" s="387"/>
      <c r="L1794" s="388"/>
      <c r="M1794" s="387"/>
      <c r="N1794" s="382"/>
      <c r="O1794" s="384"/>
      <c r="P1794" s="184"/>
    </row>
    <row r="1795" spans="1:16" ht="13.2" hidden="1" x14ac:dyDescent="0.25">
      <c r="A1795" s="381" t="str">
        <f t="shared" si="58"/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57"/>
        <v/>
      </c>
      <c r="K1795" s="387"/>
      <c r="L1795" s="388"/>
      <c r="M1795" s="387"/>
      <c r="N1795" s="382"/>
      <c r="O1795" s="384"/>
      <c r="P1795" s="184"/>
    </row>
    <row r="1796" spans="1:16" ht="13.2" hidden="1" x14ac:dyDescent="0.25">
      <c r="A1796" s="381" t="str">
        <f t="shared" si="58"/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ref="J1796:J1859" si="59">IF(O1796="","",IF(LEN(O1796)&gt;14,O1796,"CPF Protegido - LGPD"))</f>
        <v/>
      </c>
      <c r="K1796" s="387"/>
      <c r="L1796" s="388"/>
      <c r="M1796" s="387"/>
      <c r="N1796" s="382"/>
      <c r="O1796" s="384"/>
      <c r="P1796" s="184"/>
    </row>
    <row r="1797" spans="1:16" ht="13.2" hidden="1" x14ac:dyDescent="0.25">
      <c r="A1797" s="381" t="str">
        <f t="shared" si="58"/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59"/>
        <v/>
      </c>
      <c r="K1797" s="387"/>
      <c r="L1797" s="388"/>
      <c r="M1797" s="387"/>
      <c r="N1797" s="382"/>
      <c r="O1797" s="384"/>
      <c r="P1797" s="184"/>
    </row>
    <row r="1798" spans="1:16" ht="13.2" hidden="1" x14ac:dyDescent="0.25">
      <c r="A1798" s="381" t="str">
        <f t="shared" ref="A1798:A1861" si="60">IF(B1798="","",ROW()-ROW($A$3))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59"/>
        <v/>
      </c>
      <c r="K1798" s="387"/>
      <c r="L1798" s="388"/>
      <c r="M1798" s="387"/>
      <c r="N1798" s="382"/>
      <c r="O1798" s="384"/>
      <c r="P1798" s="184"/>
    </row>
    <row r="1799" spans="1:16" ht="13.2" hidden="1" x14ac:dyDescent="0.25">
      <c r="A1799" s="381" t="str">
        <f t="shared" si="60"/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59"/>
        <v/>
      </c>
      <c r="K1799" s="387"/>
      <c r="L1799" s="388"/>
      <c r="M1799" s="387"/>
      <c r="N1799" s="382"/>
      <c r="O1799" s="384"/>
      <c r="P1799" s="184"/>
    </row>
    <row r="1800" spans="1:16" ht="13.2" hidden="1" x14ac:dyDescent="0.25">
      <c r="A1800" s="381" t="str">
        <f t="shared" si="60"/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59"/>
        <v/>
      </c>
      <c r="K1800" s="387"/>
      <c r="L1800" s="388"/>
      <c r="M1800" s="387"/>
      <c r="N1800" s="382"/>
      <c r="O1800" s="384"/>
      <c r="P1800" s="184"/>
    </row>
    <row r="1801" spans="1:16" ht="13.2" hidden="1" x14ac:dyDescent="0.25">
      <c r="A1801" s="381" t="str">
        <f t="shared" si="60"/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si="59"/>
        <v/>
      </c>
      <c r="K1801" s="387"/>
      <c r="L1801" s="388"/>
      <c r="M1801" s="387"/>
      <c r="N1801" s="382"/>
      <c r="O1801" s="384"/>
      <c r="P1801" s="184"/>
    </row>
    <row r="1802" spans="1:16" ht="13.2" hidden="1" x14ac:dyDescent="0.25">
      <c r="A1802" s="381" t="str">
        <f t="shared" si="60"/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59"/>
        <v/>
      </c>
      <c r="K1802" s="387"/>
      <c r="L1802" s="388"/>
      <c r="M1802" s="387"/>
      <c r="N1802" s="382"/>
      <c r="O1802" s="384"/>
      <c r="P1802" s="184"/>
    </row>
    <row r="1803" spans="1:16" ht="13.2" hidden="1" x14ac:dyDescent="0.25">
      <c r="A1803" s="381" t="str">
        <f t="shared" si="60"/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59"/>
        <v/>
      </c>
      <c r="K1803" s="387"/>
      <c r="L1803" s="388"/>
      <c r="M1803" s="387"/>
      <c r="N1803" s="382"/>
      <c r="O1803" s="384"/>
      <c r="P1803" s="184"/>
    </row>
    <row r="1804" spans="1:16" ht="13.2" hidden="1" x14ac:dyDescent="0.25">
      <c r="A1804" s="381" t="str">
        <f t="shared" si="60"/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59"/>
        <v/>
      </c>
      <c r="K1804" s="387"/>
      <c r="L1804" s="388"/>
      <c r="M1804" s="387"/>
      <c r="N1804" s="382"/>
      <c r="O1804" s="384"/>
      <c r="P1804" s="184"/>
    </row>
    <row r="1805" spans="1:16" ht="13.2" hidden="1" x14ac:dyDescent="0.25">
      <c r="A1805" s="381" t="str">
        <f t="shared" si="60"/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59"/>
        <v/>
      </c>
      <c r="K1805" s="387"/>
      <c r="L1805" s="388"/>
      <c r="M1805" s="387"/>
      <c r="N1805" s="382"/>
      <c r="O1805" s="384"/>
      <c r="P1805" s="184"/>
    </row>
    <row r="1806" spans="1:16" ht="13.2" hidden="1" x14ac:dyDescent="0.25">
      <c r="A1806" s="381" t="str">
        <f t="shared" si="60"/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59"/>
        <v/>
      </c>
      <c r="K1806" s="387"/>
      <c r="L1806" s="388"/>
      <c r="M1806" s="387"/>
      <c r="N1806" s="382"/>
      <c r="O1806" s="384"/>
      <c r="P1806" s="184"/>
    </row>
    <row r="1807" spans="1:16" ht="13.2" hidden="1" x14ac:dyDescent="0.25">
      <c r="A1807" s="381" t="str">
        <f t="shared" si="60"/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59"/>
        <v/>
      </c>
      <c r="K1807" s="387"/>
      <c r="L1807" s="388"/>
      <c r="M1807" s="387"/>
      <c r="N1807" s="382"/>
      <c r="O1807" s="384"/>
      <c r="P1807" s="184"/>
    </row>
    <row r="1808" spans="1:16" ht="13.2" hidden="1" x14ac:dyDescent="0.25">
      <c r="A1808" s="381" t="str">
        <f t="shared" si="60"/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59"/>
        <v/>
      </c>
      <c r="K1808" s="387"/>
      <c r="L1808" s="388"/>
      <c r="M1808" s="387"/>
      <c r="N1808" s="382"/>
      <c r="O1808" s="384"/>
      <c r="P1808" s="184"/>
    </row>
    <row r="1809" spans="1:16" ht="13.2" hidden="1" x14ac:dyDescent="0.25">
      <c r="A1809" s="381" t="str">
        <f t="shared" si="60"/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59"/>
        <v/>
      </c>
      <c r="K1809" s="387"/>
      <c r="L1809" s="388"/>
      <c r="M1809" s="387"/>
      <c r="N1809" s="382"/>
      <c r="O1809" s="384"/>
      <c r="P1809" s="184"/>
    </row>
    <row r="1810" spans="1:16" ht="13.2" hidden="1" x14ac:dyDescent="0.25">
      <c r="A1810" s="381" t="str">
        <f t="shared" si="60"/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59"/>
        <v/>
      </c>
      <c r="K1810" s="387"/>
      <c r="L1810" s="388"/>
      <c r="M1810" s="387"/>
      <c r="N1810" s="382"/>
      <c r="O1810" s="384"/>
      <c r="P1810" s="184"/>
    </row>
    <row r="1811" spans="1:16" ht="13.2" hidden="1" x14ac:dyDescent="0.25">
      <c r="A1811" s="381" t="str">
        <f t="shared" si="60"/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59"/>
        <v/>
      </c>
      <c r="K1811" s="387"/>
      <c r="L1811" s="388"/>
      <c r="M1811" s="387"/>
      <c r="N1811" s="382"/>
      <c r="O1811" s="384"/>
      <c r="P1811" s="184"/>
    </row>
    <row r="1812" spans="1:16" ht="13.2" hidden="1" x14ac:dyDescent="0.25">
      <c r="A1812" s="381" t="str">
        <f t="shared" si="60"/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59"/>
        <v/>
      </c>
      <c r="K1812" s="387"/>
      <c r="L1812" s="388"/>
      <c r="M1812" s="387"/>
      <c r="N1812" s="382"/>
      <c r="O1812" s="384"/>
      <c r="P1812" s="184"/>
    </row>
    <row r="1813" spans="1:16" ht="13.2" hidden="1" x14ac:dyDescent="0.25">
      <c r="A1813" s="381" t="str">
        <f t="shared" si="60"/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59"/>
        <v/>
      </c>
      <c r="K1813" s="387"/>
      <c r="L1813" s="388"/>
      <c r="M1813" s="387"/>
      <c r="N1813" s="382"/>
      <c r="O1813" s="384"/>
      <c r="P1813" s="184"/>
    </row>
    <row r="1814" spans="1:16" ht="13.2" hidden="1" x14ac:dyDescent="0.25">
      <c r="A1814" s="381" t="str">
        <f t="shared" si="60"/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si="59"/>
        <v/>
      </c>
      <c r="K1814" s="387"/>
      <c r="L1814" s="388"/>
      <c r="M1814" s="387"/>
      <c r="N1814" s="382"/>
      <c r="O1814" s="384"/>
      <c r="P1814" s="184"/>
    </row>
    <row r="1815" spans="1:16" ht="13.2" hidden="1" x14ac:dyDescent="0.25">
      <c r="A1815" s="381" t="str">
        <f t="shared" si="60"/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59"/>
        <v/>
      </c>
      <c r="K1815" s="387"/>
      <c r="L1815" s="388"/>
      <c r="M1815" s="387"/>
      <c r="N1815" s="382"/>
      <c r="O1815" s="384"/>
      <c r="P1815" s="184"/>
    </row>
    <row r="1816" spans="1:16" ht="13.2" hidden="1" x14ac:dyDescent="0.25">
      <c r="A1816" s="381" t="str">
        <f t="shared" si="60"/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59"/>
        <v/>
      </c>
      <c r="K1816" s="387"/>
      <c r="L1816" s="388"/>
      <c r="M1816" s="387"/>
      <c r="N1816" s="382"/>
      <c r="O1816" s="384"/>
      <c r="P1816" s="184"/>
    </row>
    <row r="1817" spans="1:16" ht="13.2" hidden="1" x14ac:dyDescent="0.25">
      <c r="A1817" s="381" t="str">
        <f t="shared" si="60"/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59"/>
        <v/>
      </c>
      <c r="K1817" s="387"/>
      <c r="L1817" s="388"/>
      <c r="M1817" s="387"/>
      <c r="N1817" s="382"/>
      <c r="O1817" s="384"/>
      <c r="P1817" s="184"/>
    </row>
    <row r="1818" spans="1:16" ht="13.2" hidden="1" x14ac:dyDescent="0.25">
      <c r="A1818" s="381" t="str">
        <f t="shared" si="60"/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59"/>
        <v/>
      </c>
      <c r="K1818" s="387"/>
      <c r="L1818" s="388"/>
      <c r="M1818" s="387"/>
      <c r="N1818" s="382"/>
      <c r="O1818" s="384"/>
      <c r="P1818" s="184"/>
    </row>
    <row r="1819" spans="1:16" ht="13.2" hidden="1" x14ac:dyDescent="0.25">
      <c r="A1819" s="381" t="str">
        <f t="shared" si="60"/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59"/>
        <v/>
      </c>
      <c r="K1819" s="387"/>
      <c r="L1819" s="388"/>
      <c r="M1819" s="387"/>
      <c r="N1819" s="382"/>
      <c r="O1819" s="384"/>
      <c r="P1819" s="184"/>
    </row>
    <row r="1820" spans="1:16" ht="13.2" hidden="1" x14ac:dyDescent="0.25">
      <c r="A1820" s="381" t="str">
        <f t="shared" si="60"/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59"/>
        <v/>
      </c>
      <c r="K1820" s="387"/>
      <c r="L1820" s="388"/>
      <c r="M1820" s="387"/>
      <c r="N1820" s="382"/>
      <c r="O1820" s="384"/>
      <c r="P1820" s="184"/>
    </row>
    <row r="1821" spans="1:16" ht="13.2" hidden="1" x14ac:dyDescent="0.25">
      <c r="A1821" s="381" t="str">
        <f t="shared" si="60"/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59"/>
        <v/>
      </c>
      <c r="K1821" s="387"/>
      <c r="L1821" s="388"/>
      <c r="M1821" s="387"/>
      <c r="N1821" s="382"/>
      <c r="O1821" s="384"/>
      <c r="P1821" s="184"/>
    </row>
    <row r="1822" spans="1:16" ht="13.2" hidden="1" x14ac:dyDescent="0.25">
      <c r="A1822" s="381" t="str">
        <f t="shared" si="60"/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59"/>
        <v/>
      </c>
      <c r="K1822" s="387"/>
      <c r="L1822" s="388"/>
      <c r="M1822" s="387"/>
      <c r="N1822" s="382"/>
      <c r="O1822" s="384"/>
      <c r="P1822" s="184"/>
    </row>
    <row r="1823" spans="1:16" ht="13.2" hidden="1" x14ac:dyDescent="0.25">
      <c r="A1823" s="381" t="str">
        <f t="shared" si="60"/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59"/>
        <v/>
      </c>
      <c r="K1823" s="387"/>
      <c r="L1823" s="388"/>
      <c r="M1823" s="387"/>
      <c r="N1823" s="382"/>
      <c r="O1823" s="384"/>
      <c r="P1823" s="184"/>
    </row>
    <row r="1824" spans="1:16" ht="13.2" hidden="1" x14ac:dyDescent="0.25">
      <c r="A1824" s="381" t="str">
        <f t="shared" si="60"/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59"/>
        <v/>
      </c>
      <c r="K1824" s="387"/>
      <c r="L1824" s="388"/>
      <c r="M1824" s="387"/>
      <c r="N1824" s="382"/>
      <c r="O1824" s="384"/>
      <c r="P1824" s="184"/>
    </row>
    <row r="1825" spans="1:16" ht="13.2" hidden="1" x14ac:dyDescent="0.25">
      <c r="A1825" s="381" t="str">
        <f t="shared" si="60"/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59"/>
        <v/>
      </c>
      <c r="K1825" s="387"/>
      <c r="L1825" s="388"/>
      <c r="M1825" s="387"/>
      <c r="N1825" s="382"/>
      <c r="O1825" s="384"/>
      <c r="P1825" s="184"/>
    </row>
    <row r="1826" spans="1:16" ht="13.2" hidden="1" x14ac:dyDescent="0.25">
      <c r="A1826" s="381" t="str">
        <f t="shared" si="60"/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59"/>
        <v/>
      </c>
      <c r="K1826" s="387"/>
      <c r="L1826" s="388"/>
      <c r="M1826" s="387"/>
      <c r="N1826" s="382"/>
      <c r="O1826" s="384"/>
      <c r="P1826" s="184"/>
    </row>
    <row r="1827" spans="1:16" ht="13.2" hidden="1" x14ac:dyDescent="0.25">
      <c r="A1827" s="381" t="str">
        <f t="shared" si="60"/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59"/>
        <v/>
      </c>
      <c r="K1827" s="387"/>
      <c r="L1827" s="388"/>
      <c r="M1827" s="387"/>
      <c r="N1827" s="382"/>
      <c r="O1827" s="384"/>
      <c r="P1827" s="184"/>
    </row>
    <row r="1828" spans="1:16" ht="13.2" hidden="1" x14ac:dyDescent="0.25">
      <c r="A1828" s="381" t="str">
        <f t="shared" si="60"/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59"/>
        <v/>
      </c>
      <c r="K1828" s="387"/>
      <c r="L1828" s="388"/>
      <c r="M1828" s="387"/>
      <c r="N1828" s="382"/>
      <c r="O1828" s="384"/>
      <c r="P1828" s="184"/>
    </row>
    <row r="1829" spans="1:16" ht="13.2" hidden="1" x14ac:dyDescent="0.25">
      <c r="A1829" s="381" t="str">
        <f t="shared" si="60"/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59"/>
        <v/>
      </c>
      <c r="K1829" s="387"/>
      <c r="L1829" s="388"/>
      <c r="M1829" s="387"/>
      <c r="N1829" s="382"/>
      <c r="O1829" s="384"/>
      <c r="P1829" s="184"/>
    </row>
    <row r="1830" spans="1:16" ht="13.2" hidden="1" x14ac:dyDescent="0.25">
      <c r="A1830" s="381" t="str">
        <f t="shared" si="60"/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59"/>
        <v/>
      </c>
      <c r="K1830" s="387"/>
      <c r="L1830" s="388"/>
      <c r="M1830" s="387"/>
      <c r="N1830" s="382"/>
      <c r="O1830" s="384"/>
      <c r="P1830" s="184"/>
    </row>
    <row r="1831" spans="1:16" ht="13.2" hidden="1" x14ac:dyDescent="0.25">
      <c r="A1831" s="381" t="str">
        <f t="shared" si="60"/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59"/>
        <v/>
      </c>
      <c r="K1831" s="387"/>
      <c r="L1831" s="388"/>
      <c r="M1831" s="387"/>
      <c r="N1831" s="382"/>
      <c r="O1831" s="384"/>
      <c r="P1831" s="184"/>
    </row>
    <row r="1832" spans="1:16" ht="13.2" hidden="1" x14ac:dyDescent="0.25">
      <c r="A1832" s="381" t="str">
        <f t="shared" si="60"/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59"/>
        <v/>
      </c>
      <c r="K1832" s="387"/>
      <c r="L1832" s="388"/>
      <c r="M1832" s="387"/>
      <c r="N1832" s="382"/>
      <c r="O1832" s="384"/>
      <c r="P1832" s="184"/>
    </row>
    <row r="1833" spans="1:16" ht="13.2" hidden="1" x14ac:dyDescent="0.25">
      <c r="A1833" s="381" t="str">
        <f t="shared" si="60"/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59"/>
        <v/>
      </c>
      <c r="K1833" s="387"/>
      <c r="L1833" s="388"/>
      <c r="M1833" s="387"/>
      <c r="N1833" s="382"/>
      <c r="O1833" s="384"/>
      <c r="P1833" s="184"/>
    </row>
    <row r="1834" spans="1:16" ht="13.2" hidden="1" x14ac:dyDescent="0.25">
      <c r="A1834" s="381" t="str">
        <f t="shared" si="60"/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59"/>
        <v/>
      </c>
      <c r="K1834" s="387"/>
      <c r="L1834" s="388"/>
      <c r="M1834" s="387"/>
      <c r="N1834" s="382"/>
      <c r="O1834" s="384"/>
      <c r="P1834" s="184"/>
    </row>
    <row r="1835" spans="1:16" ht="13.2" hidden="1" x14ac:dyDescent="0.25">
      <c r="A1835" s="381" t="str">
        <f t="shared" si="60"/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59"/>
        <v/>
      </c>
      <c r="K1835" s="387"/>
      <c r="L1835" s="388"/>
      <c r="M1835" s="387"/>
      <c r="N1835" s="382"/>
      <c r="O1835" s="384"/>
      <c r="P1835" s="184"/>
    </row>
    <row r="1836" spans="1:16" ht="13.2" hidden="1" x14ac:dyDescent="0.25">
      <c r="A1836" s="381" t="str">
        <f t="shared" si="60"/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59"/>
        <v/>
      </c>
      <c r="K1836" s="387"/>
      <c r="L1836" s="388"/>
      <c r="M1836" s="387"/>
      <c r="N1836" s="382"/>
      <c r="O1836" s="384"/>
      <c r="P1836" s="184"/>
    </row>
    <row r="1837" spans="1:16" ht="13.2" hidden="1" x14ac:dyDescent="0.25">
      <c r="A1837" s="381" t="str">
        <f t="shared" si="60"/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59"/>
        <v/>
      </c>
      <c r="K1837" s="387"/>
      <c r="L1837" s="388"/>
      <c r="M1837" s="387"/>
      <c r="N1837" s="382"/>
      <c r="O1837" s="384"/>
      <c r="P1837" s="184"/>
    </row>
    <row r="1838" spans="1:16" ht="13.2" hidden="1" x14ac:dyDescent="0.25">
      <c r="A1838" s="381" t="str">
        <f t="shared" si="60"/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59"/>
        <v/>
      </c>
      <c r="K1838" s="387"/>
      <c r="L1838" s="388"/>
      <c r="M1838" s="387"/>
      <c r="N1838" s="382"/>
      <c r="O1838" s="384"/>
      <c r="P1838" s="184"/>
    </row>
    <row r="1839" spans="1:16" ht="13.2" hidden="1" x14ac:dyDescent="0.25">
      <c r="A1839" s="381" t="str">
        <f t="shared" si="60"/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59"/>
        <v/>
      </c>
      <c r="K1839" s="387"/>
      <c r="L1839" s="388"/>
      <c r="M1839" s="387"/>
      <c r="N1839" s="382"/>
      <c r="O1839" s="384"/>
      <c r="P1839" s="184"/>
    </row>
    <row r="1840" spans="1:16" ht="13.2" hidden="1" x14ac:dyDescent="0.25">
      <c r="A1840" s="381" t="str">
        <f t="shared" si="60"/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59"/>
        <v/>
      </c>
      <c r="K1840" s="387"/>
      <c r="L1840" s="388"/>
      <c r="M1840" s="387"/>
      <c r="N1840" s="382"/>
      <c r="O1840" s="384"/>
      <c r="P1840" s="184"/>
    </row>
    <row r="1841" spans="1:16" ht="13.2" hidden="1" x14ac:dyDescent="0.25">
      <c r="A1841" s="381" t="str">
        <f t="shared" si="60"/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59"/>
        <v/>
      </c>
      <c r="K1841" s="387"/>
      <c r="L1841" s="388"/>
      <c r="M1841" s="387"/>
      <c r="N1841" s="382"/>
      <c r="O1841" s="384"/>
      <c r="P1841" s="184"/>
    </row>
    <row r="1842" spans="1:16" ht="13.2" hidden="1" x14ac:dyDescent="0.25">
      <c r="A1842" s="381" t="str">
        <f t="shared" si="60"/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59"/>
        <v/>
      </c>
      <c r="K1842" s="387"/>
      <c r="L1842" s="388"/>
      <c r="M1842" s="387"/>
      <c r="N1842" s="382"/>
      <c r="O1842" s="384"/>
      <c r="P1842" s="184"/>
    </row>
    <row r="1843" spans="1:16" ht="13.2" hidden="1" x14ac:dyDescent="0.25">
      <c r="A1843" s="381" t="str">
        <f t="shared" si="60"/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59"/>
        <v/>
      </c>
      <c r="K1843" s="387"/>
      <c r="L1843" s="388"/>
      <c r="M1843" s="387"/>
      <c r="N1843" s="382"/>
      <c r="O1843" s="384"/>
      <c r="P1843" s="184"/>
    </row>
    <row r="1844" spans="1:16" ht="13.2" hidden="1" x14ac:dyDescent="0.25">
      <c r="A1844" s="381" t="str">
        <f t="shared" si="60"/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59"/>
        <v/>
      </c>
      <c r="K1844" s="387"/>
      <c r="L1844" s="388"/>
      <c r="M1844" s="387"/>
      <c r="N1844" s="382"/>
      <c r="O1844" s="384"/>
      <c r="P1844" s="184"/>
    </row>
    <row r="1845" spans="1:16" ht="13.2" hidden="1" x14ac:dyDescent="0.25">
      <c r="A1845" s="381" t="str">
        <f t="shared" si="60"/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59"/>
        <v/>
      </c>
      <c r="K1845" s="387"/>
      <c r="L1845" s="388"/>
      <c r="M1845" s="387"/>
      <c r="N1845" s="382"/>
      <c r="O1845" s="384"/>
      <c r="P1845" s="184"/>
    </row>
    <row r="1846" spans="1:16" ht="13.2" hidden="1" x14ac:dyDescent="0.25">
      <c r="A1846" s="381" t="str">
        <f t="shared" si="60"/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59"/>
        <v/>
      </c>
      <c r="K1846" s="387"/>
      <c r="L1846" s="388"/>
      <c r="M1846" s="387"/>
      <c r="N1846" s="382"/>
      <c r="O1846" s="384"/>
      <c r="P1846" s="184"/>
    </row>
    <row r="1847" spans="1:16" ht="13.2" hidden="1" x14ac:dyDescent="0.25">
      <c r="A1847" s="381" t="str">
        <f t="shared" si="60"/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59"/>
        <v/>
      </c>
      <c r="K1847" s="387"/>
      <c r="L1847" s="388"/>
      <c r="M1847" s="387"/>
      <c r="N1847" s="382"/>
      <c r="O1847" s="384"/>
      <c r="P1847" s="184"/>
    </row>
    <row r="1848" spans="1:16" ht="13.2" hidden="1" x14ac:dyDescent="0.25">
      <c r="A1848" s="381" t="str">
        <f t="shared" si="60"/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59"/>
        <v/>
      </c>
      <c r="K1848" s="387"/>
      <c r="L1848" s="388"/>
      <c r="M1848" s="387"/>
      <c r="N1848" s="382"/>
      <c r="O1848" s="384"/>
      <c r="P1848" s="184"/>
    </row>
    <row r="1849" spans="1:16" ht="13.2" hidden="1" x14ac:dyDescent="0.25">
      <c r="A1849" s="381" t="str">
        <f t="shared" si="60"/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59"/>
        <v/>
      </c>
      <c r="K1849" s="387"/>
      <c r="L1849" s="388"/>
      <c r="M1849" s="387"/>
      <c r="N1849" s="382"/>
      <c r="O1849" s="384"/>
      <c r="P1849" s="184"/>
    </row>
    <row r="1850" spans="1:16" ht="13.2" hidden="1" x14ac:dyDescent="0.25">
      <c r="A1850" s="381" t="str">
        <f t="shared" si="60"/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59"/>
        <v/>
      </c>
      <c r="K1850" s="387"/>
      <c r="L1850" s="388"/>
      <c r="M1850" s="387"/>
      <c r="N1850" s="382"/>
      <c r="O1850" s="384"/>
      <c r="P1850" s="184"/>
    </row>
    <row r="1851" spans="1:16" ht="13.2" hidden="1" x14ac:dyDescent="0.25">
      <c r="A1851" s="381" t="str">
        <f t="shared" si="60"/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59"/>
        <v/>
      </c>
      <c r="K1851" s="387"/>
      <c r="L1851" s="388"/>
      <c r="M1851" s="387"/>
      <c r="N1851" s="382"/>
      <c r="O1851" s="384"/>
      <c r="P1851" s="184"/>
    </row>
    <row r="1852" spans="1:16" ht="13.2" hidden="1" x14ac:dyDescent="0.25">
      <c r="A1852" s="381" t="str">
        <f t="shared" si="60"/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59"/>
        <v/>
      </c>
      <c r="K1852" s="387"/>
      <c r="L1852" s="388"/>
      <c r="M1852" s="387"/>
      <c r="N1852" s="382"/>
      <c r="O1852" s="384"/>
      <c r="P1852" s="184"/>
    </row>
    <row r="1853" spans="1:16" ht="13.2" hidden="1" x14ac:dyDescent="0.25">
      <c r="A1853" s="381" t="str">
        <f t="shared" si="60"/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59"/>
        <v/>
      </c>
      <c r="K1853" s="387"/>
      <c r="L1853" s="388"/>
      <c r="M1853" s="387"/>
      <c r="N1853" s="382"/>
      <c r="O1853" s="384"/>
      <c r="P1853" s="184"/>
    </row>
    <row r="1854" spans="1:16" ht="13.2" hidden="1" x14ac:dyDescent="0.25">
      <c r="A1854" s="381" t="str">
        <f t="shared" si="60"/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59"/>
        <v/>
      </c>
      <c r="K1854" s="387"/>
      <c r="L1854" s="388"/>
      <c r="M1854" s="387"/>
      <c r="N1854" s="382"/>
      <c r="O1854" s="384"/>
      <c r="P1854" s="184"/>
    </row>
    <row r="1855" spans="1:16" ht="13.2" hidden="1" x14ac:dyDescent="0.25">
      <c r="A1855" s="381" t="str">
        <f t="shared" si="60"/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59"/>
        <v/>
      </c>
      <c r="K1855" s="387"/>
      <c r="L1855" s="388"/>
      <c r="M1855" s="387"/>
      <c r="N1855" s="382"/>
      <c r="O1855" s="384"/>
      <c r="P1855" s="184"/>
    </row>
    <row r="1856" spans="1:16" ht="13.2" hidden="1" x14ac:dyDescent="0.25">
      <c r="A1856" s="381" t="str">
        <f t="shared" si="60"/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59"/>
        <v/>
      </c>
      <c r="K1856" s="387"/>
      <c r="L1856" s="388"/>
      <c r="M1856" s="387"/>
      <c r="N1856" s="382"/>
      <c r="O1856" s="384"/>
      <c r="P1856" s="184"/>
    </row>
    <row r="1857" spans="1:16" ht="13.2" hidden="1" x14ac:dyDescent="0.25">
      <c r="A1857" s="381" t="str">
        <f t="shared" si="60"/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si="59"/>
        <v/>
      </c>
      <c r="K1857" s="387"/>
      <c r="L1857" s="388"/>
      <c r="M1857" s="387"/>
      <c r="N1857" s="382"/>
      <c r="O1857" s="384"/>
      <c r="P1857" s="184"/>
    </row>
    <row r="1858" spans="1:16" ht="13.2" hidden="1" x14ac:dyDescent="0.25">
      <c r="A1858" s="381" t="str">
        <f t="shared" si="60"/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59"/>
        <v/>
      </c>
      <c r="K1858" s="387"/>
      <c r="L1858" s="388"/>
      <c r="M1858" s="387"/>
      <c r="N1858" s="382"/>
      <c r="O1858" s="384"/>
      <c r="P1858" s="184"/>
    </row>
    <row r="1859" spans="1:16" ht="13.2" hidden="1" x14ac:dyDescent="0.25">
      <c r="A1859" s="381" t="str">
        <f t="shared" si="60"/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59"/>
        <v/>
      </c>
      <c r="K1859" s="387"/>
      <c r="L1859" s="388"/>
      <c r="M1859" s="387"/>
      <c r="N1859" s="382"/>
      <c r="O1859" s="384"/>
      <c r="P1859" s="184"/>
    </row>
    <row r="1860" spans="1:16" ht="13.2" hidden="1" x14ac:dyDescent="0.25">
      <c r="A1860" s="381" t="str">
        <f t="shared" si="60"/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ref="J1860:J1923" si="61">IF(O1860="","",IF(LEN(O1860)&gt;14,O1860,"CPF Protegido - LGPD"))</f>
        <v/>
      </c>
      <c r="K1860" s="387"/>
      <c r="L1860" s="388"/>
      <c r="M1860" s="387"/>
      <c r="N1860" s="382"/>
      <c r="O1860" s="384"/>
      <c r="P1860" s="184"/>
    </row>
    <row r="1861" spans="1:16" ht="13.2" hidden="1" x14ac:dyDescent="0.25">
      <c r="A1861" s="381" t="str">
        <f t="shared" si="60"/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61"/>
        <v/>
      </c>
      <c r="K1861" s="387"/>
      <c r="L1861" s="388"/>
      <c r="M1861" s="387"/>
      <c r="N1861" s="382"/>
      <c r="O1861" s="384"/>
      <c r="P1861" s="184"/>
    </row>
    <row r="1862" spans="1:16" ht="13.2" hidden="1" x14ac:dyDescent="0.25">
      <c r="A1862" s="381" t="str">
        <f t="shared" ref="A1862:A1925" si="62">IF(B1862="","",ROW()-ROW($A$3))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61"/>
        <v/>
      </c>
      <c r="K1862" s="387"/>
      <c r="L1862" s="388"/>
      <c r="M1862" s="387"/>
      <c r="N1862" s="382"/>
      <c r="O1862" s="384"/>
      <c r="P1862" s="184"/>
    </row>
    <row r="1863" spans="1:16" ht="13.2" hidden="1" x14ac:dyDescent="0.25">
      <c r="A1863" s="381" t="str">
        <f t="shared" si="62"/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61"/>
        <v/>
      </c>
      <c r="K1863" s="387"/>
      <c r="L1863" s="388"/>
      <c r="M1863" s="387"/>
      <c r="N1863" s="382"/>
      <c r="O1863" s="384"/>
      <c r="P1863" s="184"/>
    </row>
    <row r="1864" spans="1:16" ht="13.2" hidden="1" x14ac:dyDescent="0.25">
      <c r="A1864" s="381" t="str">
        <f t="shared" si="62"/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61"/>
        <v/>
      </c>
      <c r="K1864" s="387"/>
      <c r="L1864" s="388"/>
      <c r="M1864" s="387"/>
      <c r="N1864" s="382"/>
      <c r="O1864" s="384"/>
      <c r="P1864" s="184"/>
    </row>
    <row r="1865" spans="1:16" ht="13.2" hidden="1" x14ac:dyDescent="0.25">
      <c r="A1865" s="381" t="str">
        <f t="shared" si="62"/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si="61"/>
        <v/>
      </c>
      <c r="K1865" s="387"/>
      <c r="L1865" s="388"/>
      <c r="M1865" s="387"/>
      <c r="N1865" s="382"/>
      <c r="O1865" s="384"/>
      <c r="P1865" s="184"/>
    </row>
    <row r="1866" spans="1:16" ht="13.2" hidden="1" x14ac:dyDescent="0.25">
      <c r="A1866" s="381" t="str">
        <f t="shared" si="62"/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61"/>
        <v/>
      </c>
      <c r="K1866" s="387"/>
      <c r="L1866" s="388"/>
      <c r="M1866" s="387"/>
      <c r="N1866" s="382"/>
      <c r="O1866" s="384"/>
      <c r="P1866" s="184"/>
    </row>
    <row r="1867" spans="1:16" ht="13.2" hidden="1" x14ac:dyDescent="0.25">
      <c r="A1867" s="381" t="str">
        <f t="shared" si="62"/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61"/>
        <v/>
      </c>
      <c r="K1867" s="387"/>
      <c r="L1867" s="388"/>
      <c r="M1867" s="387"/>
      <c r="N1867" s="382"/>
      <c r="O1867" s="384"/>
      <c r="P1867" s="184"/>
    </row>
    <row r="1868" spans="1:16" ht="13.2" hidden="1" x14ac:dyDescent="0.25">
      <c r="A1868" s="381" t="str">
        <f t="shared" si="62"/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61"/>
        <v/>
      </c>
      <c r="K1868" s="387"/>
      <c r="L1868" s="388"/>
      <c r="M1868" s="387"/>
      <c r="N1868" s="382"/>
      <c r="O1868" s="384"/>
      <c r="P1868" s="184"/>
    </row>
    <row r="1869" spans="1:16" ht="13.2" hidden="1" x14ac:dyDescent="0.25">
      <c r="A1869" s="381" t="str">
        <f t="shared" si="62"/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61"/>
        <v/>
      </c>
      <c r="K1869" s="387"/>
      <c r="L1869" s="388"/>
      <c r="M1869" s="387"/>
      <c r="N1869" s="382"/>
      <c r="O1869" s="384"/>
      <c r="P1869" s="184"/>
    </row>
    <row r="1870" spans="1:16" ht="13.2" hidden="1" x14ac:dyDescent="0.25">
      <c r="A1870" s="381" t="str">
        <f t="shared" si="62"/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61"/>
        <v/>
      </c>
      <c r="K1870" s="387"/>
      <c r="L1870" s="388"/>
      <c r="M1870" s="387"/>
      <c r="N1870" s="382"/>
      <c r="O1870" s="384"/>
      <c r="P1870" s="184"/>
    </row>
    <row r="1871" spans="1:16" ht="13.2" hidden="1" x14ac:dyDescent="0.25">
      <c r="A1871" s="381" t="str">
        <f t="shared" si="62"/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61"/>
        <v/>
      </c>
      <c r="K1871" s="387"/>
      <c r="L1871" s="388"/>
      <c r="M1871" s="387"/>
      <c r="N1871" s="382"/>
      <c r="O1871" s="384"/>
      <c r="P1871" s="184"/>
    </row>
    <row r="1872" spans="1:16" ht="13.2" hidden="1" x14ac:dyDescent="0.25">
      <c r="A1872" s="381" t="str">
        <f t="shared" si="62"/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61"/>
        <v/>
      </c>
      <c r="K1872" s="387"/>
      <c r="L1872" s="388"/>
      <c r="M1872" s="387"/>
      <c r="N1872" s="382"/>
      <c r="O1872" s="384"/>
      <c r="P1872" s="184"/>
    </row>
    <row r="1873" spans="1:16" ht="13.2" hidden="1" x14ac:dyDescent="0.25">
      <c r="A1873" s="381" t="str">
        <f t="shared" si="62"/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61"/>
        <v/>
      </c>
      <c r="K1873" s="387"/>
      <c r="L1873" s="388"/>
      <c r="M1873" s="387"/>
      <c r="N1873" s="382"/>
      <c r="O1873" s="384"/>
      <c r="P1873" s="184"/>
    </row>
    <row r="1874" spans="1:16" ht="13.2" hidden="1" x14ac:dyDescent="0.25">
      <c r="A1874" s="381" t="str">
        <f t="shared" si="62"/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61"/>
        <v/>
      </c>
      <c r="K1874" s="387"/>
      <c r="L1874" s="388"/>
      <c r="M1874" s="387"/>
      <c r="N1874" s="382"/>
      <c r="O1874" s="384"/>
      <c r="P1874" s="184"/>
    </row>
    <row r="1875" spans="1:16" ht="13.2" hidden="1" x14ac:dyDescent="0.25">
      <c r="A1875" s="381" t="str">
        <f t="shared" si="62"/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61"/>
        <v/>
      </c>
      <c r="K1875" s="387"/>
      <c r="L1875" s="388"/>
      <c r="M1875" s="387"/>
      <c r="N1875" s="382"/>
      <c r="O1875" s="384"/>
      <c r="P1875" s="184"/>
    </row>
    <row r="1876" spans="1:16" ht="13.2" hidden="1" x14ac:dyDescent="0.25">
      <c r="A1876" s="381" t="str">
        <f t="shared" si="62"/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61"/>
        <v/>
      </c>
      <c r="K1876" s="387"/>
      <c r="L1876" s="388"/>
      <c r="M1876" s="387"/>
      <c r="N1876" s="382"/>
      <c r="O1876" s="384"/>
      <c r="P1876" s="184"/>
    </row>
    <row r="1877" spans="1:16" ht="13.2" hidden="1" x14ac:dyDescent="0.25">
      <c r="A1877" s="381" t="str">
        <f t="shared" si="62"/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61"/>
        <v/>
      </c>
      <c r="K1877" s="387"/>
      <c r="L1877" s="388"/>
      <c r="M1877" s="387"/>
      <c r="N1877" s="382"/>
      <c r="O1877" s="384"/>
      <c r="P1877" s="184"/>
    </row>
    <row r="1878" spans="1:16" ht="13.2" hidden="1" x14ac:dyDescent="0.25">
      <c r="A1878" s="381" t="str">
        <f t="shared" si="62"/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si="61"/>
        <v/>
      </c>
      <c r="K1878" s="387"/>
      <c r="L1878" s="388"/>
      <c r="M1878" s="387"/>
      <c r="N1878" s="382"/>
      <c r="O1878" s="384"/>
      <c r="P1878" s="184"/>
    </row>
    <row r="1879" spans="1:16" ht="13.2" hidden="1" x14ac:dyDescent="0.25">
      <c r="A1879" s="381" t="str">
        <f t="shared" si="62"/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61"/>
        <v/>
      </c>
      <c r="K1879" s="387"/>
      <c r="L1879" s="388"/>
      <c r="M1879" s="387"/>
      <c r="N1879" s="382"/>
      <c r="O1879" s="384"/>
      <c r="P1879" s="184"/>
    </row>
    <row r="1880" spans="1:16" ht="13.2" hidden="1" x14ac:dyDescent="0.25">
      <c r="A1880" s="381" t="str">
        <f t="shared" si="62"/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61"/>
        <v/>
      </c>
      <c r="K1880" s="387"/>
      <c r="L1880" s="388"/>
      <c r="M1880" s="387"/>
      <c r="N1880" s="382"/>
      <c r="O1880" s="384"/>
      <c r="P1880" s="184"/>
    </row>
    <row r="1881" spans="1:16" ht="13.2" hidden="1" x14ac:dyDescent="0.25">
      <c r="A1881" s="381" t="str">
        <f t="shared" si="62"/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61"/>
        <v/>
      </c>
      <c r="K1881" s="387"/>
      <c r="L1881" s="388"/>
      <c r="M1881" s="387"/>
      <c r="N1881" s="382"/>
      <c r="O1881" s="384"/>
      <c r="P1881" s="184"/>
    </row>
    <row r="1882" spans="1:16" ht="13.2" hidden="1" x14ac:dyDescent="0.25">
      <c r="A1882" s="381" t="str">
        <f t="shared" si="62"/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61"/>
        <v/>
      </c>
      <c r="K1882" s="387"/>
      <c r="L1882" s="388"/>
      <c r="M1882" s="387"/>
      <c r="N1882" s="382"/>
      <c r="O1882" s="384"/>
      <c r="P1882" s="184"/>
    </row>
    <row r="1883" spans="1:16" ht="13.2" hidden="1" x14ac:dyDescent="0.25">
      <c r="A1883" s="381" t="str">
        <f t="shared" si="62"/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61"/>
        <v/>
      </c>
      <c r="K1883" s="387"/>
      <c r="L1883" s="388"/>
      <c r="M1883" s="387"/>
      <c r="N1883" s="382"/>
      <c r="O1883" s="384"/>
      <c r="P1883" s="184"/>
    </row>
    <row r="1884" spans="1:16" ht="13.2" hidden="1" x14ac:dyDescent="0.25">
      <c r="A1884" s="381" t="str">
        <f t="shared" si="62"/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61"/>
        <v/>
      </c>
      <c r="K1884" s="387"/>
      <c r="L1884" s="388"/>
      <c r="M1884" s="387"/>
      <c r="N1884" s="382"/>
      <c r="O1884" s="384"/>
      <c r="P1884" s="184"/>
    </row>
    <row r="1885" spans="1:16" ht="13.2" hidden="1" x14ac:dyDescent="0.25">
      <c r="A1885" s="381" t="str">
        <f t="shared" si="62"/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61"/>
        <v/>
      </c>
      <c r="K1885" s="387"/>
      <c r="L1885" s="388"/>
      <c r="M1885" s="387"/>
      <c r="N1885" s="382"/>
      <c r="O1885" s="384"/>
      <c r="P1885" s="184"/>
    </row>
    <row r="1886" spans="1:16" ht="13.2" hidden="1" x14ac:dyDescent="0.25">
      <c r="A1886" s="381" t="str">
        <f t="shared" si="62"/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61"/>
        <v/>
      </c>
      <c r="K1886" s="387"/>
      <c r="L1886" s="388"/>
      <c r="M1886" s="387"/>
      <c r="N1886" s="382"/>
      <c r="O1886" s="384"/>
      <c r="P1886" s="184"/>
    </row>
    <row r="1887" spans="1:16" ht="13.2" hidden="1" x14ac:dyDescent="0.25">
      <c r="A1887" s="381" t="str">
        <f t="shared" si="62"/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61"/>
        <v/>
      </c>
      <c r="K1887" s="387"/>
      <c r="L1887" s="388"/>
      <c r="M1887" s="387"/>
      <c r="N1887" s="382"/>
      <c r="O1887" s="384"/>
      <c r="P1887" s="184"/>
    </row>
    <row r="1888" spans="1:16" ht="13.2" hidden="1" x14ac:dyDescent="0.25">
      <c r="A1888" s="381" t="str">
        <f t="shared" si="62"/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61"/>
        <v/>
      </c>
      <c r="K1888" s="387"/>
      <c r="L1888" s="388"/>
      <c r="M1888" s="387"/>
      <c r="N1888" s="382"/>
      <c r="O1888" s="384"/>
      <c r="P1888" s="184"/>
    </row>
    <row r="1889" spans="1:16" ht="13.2" hidden="1" x14ac:dyDescent="0.25">
      <c r="A1889" s="381" t="str">
        <f t="shared" si="62"/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61"/>
        <v/>
      </c>
      <c r="K1889" s="387"/>
      <c r="L1889" s="388"/>
      <c r="M1889" s="387"/>
      <c r="N1889" s="382"/>
      <c r="O1889" s="384"/>
      <c r="P1889" s="184"/>
    </row>
    <row r="1890" spans="1:16" ht="13.2" hidden="1" x14ac:dyDescent="0.25">
      <c r="A1890" s="381" t="str">
        <f t="shared" si="62"/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61"/>
        <v/>
      </c>
      <c r="K1890" s="387"/>
      <c r="L1890" s="388"/>
      <c r="M1890" s="387"/>
      <c r="N1890" s="382"/>
      <c r="O1890" s="384"/>
      <c r="P1890" s="184"/>
    </row>
    <row r="1891" spans="1:16" ht="13.2" hidden="1" x14ac:dyDescent="0.25">
      <c r="A1891" s="381" t="str">
        <f t="shared" si="62"/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61"/>
        <v/>
      </c>
      <c r="K1891" s="387"/>
      <c r="L1891" s="388"/>
      <c r="M1891" s="387"/>
      <c r="N1891" s="382"/>
      <c r="O1891" s="384"/>
      <c r="P1891" s="184"/>
    </row>
    <row r="1892" spans="1:16" ht="13.2" hidden="1" x14ac:dyDescent="0.25">
      <c r="A1892" s="381" t="str">
        <f t="shared" si="62"/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61"/>
        <v/>
      </c>
      <c r="K1892" s="387"/>
      <c r="L1892" s="388"/>
      <c r="M1892" s="387"/>
      <c r="N1892" s="382"/>
      <c r="O1892" s="384"/>
      <c r="P1892" s="184"/>
    </row>
    <row r="1893" spans="1:16" ht="13.2" hidden="1" x14ac:dyDescent="0.25">
      <c r="A1893" s="381" t="str">
        <f t="shared" si="62"/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61"/>
        <v/>
      </c>
      <c r="K1893" s="387"/>
      <c r="L1893" s="388"/>
      <c r="M1893" s="387"/>
      <c r="N1893" s="382"/>
      <c r="O1893" s="384"/>
      <c r="P1893" s="184"/>
    </row>
    <row r="1894" spans="1:16" ht="13.2" hidden="1" x14ac:dyDescent="0.25">
      <c r="A1894" s="381" t="str">
        <f t="shared" si="62"/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61"/>
        <v/>
      </c>
      <c r="K1894" s="387"/>
      <c r="L1894" s="388"/>
      <c r="M1894" s="387"/>
      <c r="N1894" s="382"/>
      <c r="O1894" s="384"/>
      <c r="P1894" s="184"/>
    </row>
    <row r="1895" spans="1:16" ht="13.2" hidden="1" x14ac:dyDescent="0.25">
      <c r="A1895" s="381" t="str">
        <f t="shared" si="62"/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61"/>
        <v/>
      </c>
      <c r="K1895" s="387"/>
      <c r="L1895" s="388"/>
      <c r="M1895" s="387"/>
      <c r="N1895" s="382"/>
      <c r="O1895" s="384"/>
      <c r="P1895" s="184"/>
    </row>
    <row r="1896" spans="1:16" ht="13.2" hidden="1" x14ac:dyDescent="0.25">
      <c r="A1896" s="381" t="str">
        <f t="shared" si="62"/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61"/>
        <v/>
      </c>
      <c r="K1896" s="387"/>
      <c r="L1896" s="388"/>
      <c r="M1896" s="387"/>
      <c r="N1896" s="382"/>
      <c r="O1896" s="384"/>
      <c r="P1896" s="184"/>
    </row>
    <row r="1897" spans="1:16" ht="13.2" hidden="1" x14ac:dyDescent="0.25">
      <c r="A1897" s="381" t="str">
        <f t="shared" si="62"/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61"/>
        <v/>
      </c>
      <c r="K1897" s="387"/>
      <c r="L1897" s="388"/>
      <c r="M1897" s="387"/>
      <c r="N1897" s="382"/>
      <c r="O1897" s="384"/>
      <c r="P1897" s="184"/>
    </row>
    <row r="1898" spans="1:16" ht="13.2" hidden="1" x14ac:dyDescent="0.25">
      <c r="A1898" s="381" t="str">
        <f t="shared" si="62"/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61"/>
        <v/>
      </c>
      <c r="K1898" s="387"/>
      <c r="L1898" s="388"/>
      <c r="M1898" s="387"/>
      <c r="N1898" s="382"/>
      <c r="O1898" s="384"/>
      <c r="P1898" s="184"/>
    </row>
    <row r="1899" spans="1:16" ht="13.2" hidden="1" x14ac:dyDescent="0.25">
      <c r="A1899" s="381" t="str">
        <f t="shared" si="62"/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61"/>
        <v/>
      </c>
      <c r="K1899" s="387"/>
      <c r="L1899" s="388"/>
      <c r="M1899" s="387"/>
      <c r="N1899" s="382"/>
      <c r="O1899" s="384"/>
      <c r="P1899" s="184"/>
    </row>
    <row r="1900" spans="1:16" ht="13.2" hidden="1" x14ac:dyDescent="0.25">
      <c r="A1900" s="381" t="str">
        <f t="shared" si="62"/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61"/>
        <v/>
      </c>
      <c r="K1900" s="387"/>
      <c r="L1900" s="388"/>
      <c r="M1900" s="387"/>
      <c r="N1900" s="382"/>
      <c r="O1900" s="384"/>
      <c r="P1900" s="184"/>
    </row>
    <row r="1901" spans="1:16" ht="13.2" hidden="1" x14ac:dyDescent="0.25">
      <c r="A1901" s="381" t="str">
        <f t="shared" si="62"/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61"/>
        <v/>
      </c>
      <c r="K1901" s="387"/>
      <c r="L1901" s="388"/>
      <c r="M1901" s="387"/>
      <c r="N1901" s="382"/>
      <c r="O1901" s="384"/>
      <c r="P1901" s="184"/>
    </row>
    <row r="1902" spans="1:16" ht="13.2" hidden="1" x14ac:dyDescent="0.25">
      <c r="A1902" s="381" t="str">
        <f t="shared" si="62"/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61"/>
        <v/>
      </c>
      <c r="K1902" s="387"/>
      <c r="L1902" s="388"/>
      <c r="M1902" s="387"/>
      <c r="N1902" s="382"/>
      <c r="O1902" s="384"/>
      <c r="P1902" s="184"/>
    </row>
    <row r="1903" spans="1:16" ht="13.2" hidden="1" x14ac:dyDescent="0.25">
      <c r="A1903" s="381" t="str">
        <f t="shared" si="62"/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61"/>
        <v/>
      </c>
      <c r="K1903" s="387"/>
      <c r="L1903" s="388"/>
      <c r="M1903" s="387"/>
      <c r="N1903" s="382"/>
      <c r="O1903" s="384"/>
      <c r="P1903" s="184"/>
    </row>
    <row r="1904" spans="1:16" ht="13.2" hidden="1" x14ac:dyDescent="0.25">
      <c r="A1904" s="381" t="str">
        <f t="shared" si="62"/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61"/>
        <v/>
      </c>
      <c r="K1904" s="387"/>
      <c r="L1904" s="388"/>
      <c r="M1904" s="387"/>
      <c r="N1904" s="382"/>
      <c r="O1904" s="384"/>
      <c r="P1904" s="184"/>
    </row>
    <row r="1905" spans="1:16" ht="13.2" hidden="1" x14ac:dyDescent="0.25">
      <c r="A1905" s="381" t="str">
        <f t="shared" si="62"/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61"/>
        <v/>
      </c>
      <c r="K1905" s="387"/>
      <c r="L1905" s="388"/>
      <c r="M1905" s="387"/>
      <c r="N1905" s="382"/>
      <c r="O1905" s="384"/>
      <c r="P1905" s="184"/>
    </row>
    <row r="1906" spans="1:16" ht="13.2" hidden="1" x14ac:dyDescent="0.25">
      <c r="A1906" s="381" t="str">
        <f t="shared" si="62"/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61"/>
        <v/>
      </c>
      <c r="K1906" s="387"/>
      <c r="L1906" s="388"/>
      <c r="M1906" s="387"/>
      <c r="N1906" s="382"/>
      <c r="O1906" s="384"/>
      <c r="P1906" s="184"/>
    </row>
    <row r="1907" spans="1:16" ht="13.2" hidden="1" x14ac:dyDescent="0.25">
      <c r="A1907" s="381" t="str">
        <f t="shared" si="62"/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61"/>
        <v/>
      </c>
      <c r="K1907" s="387"/>
      <c r="L1907" s="388"/>
      <c r="M1907" s="387"/>
      <c r="N1907" s="382"/>
      <c r="O1907" s="384"/>
      <c r="P1907" s="184"/>
    </row>
    <row r="1908" spans="1:16" ht="13.2" hidden="1" x14ac:dyDescent="0.25">
      <c r="A1908" s="381" t="str">
        <f t="shared" si="62"/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61"/>
        <v/>
      </c>
      <c r="K1908" s="387"/>
      <c r="L1908" s="388"/>
      <c r="M1908" s="387"/>
      <c r="N1908" s="382"/>
      <c r="O1908" s="384"/>
      <c r="P1908" s="184"/>
    </row>
    <row r="1909" spans="1:16" ht="13.2" hidden="1" x14ac:dyDescent="0.25">
      <c r="A1909" s="381" t="str">
        <f t="shared" si="62"/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61"/>
        <v/>
      </c>
      <c r="K1909" s="387"/>
      <c r="L1909" s="388"/>
      <c r="M1909" s="387"/>
      <c r="N1909" s="382"/>
      <c r="O1909" s="384"/>
      <c r="P1909" s="184"/>
    </row>
    <row r="1910" spans="1:16" ht="13.2" hidden="1" x14ac:dyDescent="0.25">
      <c r="A1910" s="381" t="str">
        <f t="shared" si="62"/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61"/>
        <v/>
      </c>
      <c r="K1910" s="387"/>
      <c r="L1910" s="388"/>
      <c r="M1910" s="387"/>
      <c r="N1910" s="382"/>
      <c r="O1910" s="384"/>
      <c r="P1910" s="184"/>
    </row>
    <row r="1911" spans="1:16" ht="13.2" hidden="1" x14ac:dyDescent="0.25">
      <c r="A1911" s="381" t="str">
        <f t="shared" si="62"/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61"/>
        <v/>
      </c>
      <c r="K1911" s="387"/>
      <c r="L1911" s="388"/>
      <c r="M1911" s="387"/>
      <c r="N1911" s="382"/>
      <c r="O1911" s="384"/>
      <c r="P1911" s="184"/>
    </row>
    <row r="1912" spans="1:16" ht="13.2" hidden="1" x14ac:dyDescent="0.25">
      <c r="A1912" s="381" t="str">
        <f t="shared" si="62"/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61"/>
        <v/>
      </c>
      <c r="K1912" s="387"/>
      <c r="L1912" s="388"/>
      <c r="M1912" s="387"/>
      <c r="N1912" s="382"/>
      <c r="O1912" s="384"/>
      <c r="P1912" s="184"/>
    </row>
    <row r="1913" spans="1:16" ht="13.2" hidden="1" x14ac:dyDescent="0.25">
      <c r="A1913" s="381" t="str">
        <f t="shared" si="62"/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61"/>
        <v/>
      </c>
      <c r="K1913" s="387"/>
      <c r="L1913" s="388"/>
      <c r="M1913" s="387"/>
      <c r="N1913" s="382"/>
      <c r="O1913" s="384"/>
      <c r="P1913" s="184"/>
    </row>
    <row r="1914" spans="1:16" ht="13.2" hidden="1" x14ac:dyDescent="0.25">
      <c r="A1914" s="381" t="str">
        <f t="shared" si="62"/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61"/>
        <v/>
      </c>
      <c r="K1914" s="387"/>
      <c r="L1914" s="388"/>
      <c r="M1914" s="387"/>
      <c r="N1914" s="382"/>
      <c r="O1914" s="384"/>
      <c r="P1914" s="184"/>
    </row>
    <row r="1915" spans="1:16" ht="13.2" hidden="1" x14ac:dyDescent="0.25">
      <c r="A1915" s="381" t="str">
        <f t="shared" si="62"/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61"/>
        <v/>
      </c>
      <c r="K1915" s="387"/>
      <c r="L1915" s="388"/>
      <c r="M1915" s="387"/>
      <c r="N1915" s="382"/>
      <c r="O1915" s="384"/>
      <c r="P1915" s="184"/>
    </row>
    <row r="1916" spans="1:16" ht="13.2" hidden="1" x14ac:dyDescent="0.25">
      <c r="A1916" s="381" t="str">
        <f t="shared" si="62"/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61"/>
        <v/>
      </c>
      <c r="K1916" s="387"/>
      <c r="L1916" s="388"/>
      <c r="M1916" s="387"/>
      <c r="N1916" s="382"/>
      <c r="O1916" s="384"/>
      <c r="P1916" s="184"/>
    </row>
    <row r="1917" spans="1:16" ht="13.2" hidden="1" x14ac:dyDescent="0.25">
      <c r="A1917" s="381" t="str">
        <f t="shared" si="62"/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61"/>
        <v/>
      </c>
      <c r="K1917" s="387"/>
      <c r="L1917" s="388"/>
      <c r="M1917" s="387"/>
      <c r="N1917" s="382"/>
      <c r="O1917" s="384"/>
      <c r="P1917" s="184"/>
    </row>
    <row r="1918" spans="1:16" ht="13.2" hidden="1" x14ac:dyDescent="0.25">
      <c r="A1918" s="381" t="str">
        <f t="shared" si="62"/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61"/>
        <v/>
      </c>
      <c r="K1918" s="387"/>
      <c r="L1918" s="388"/>
      <c r="M1918" s="387"/>
      <c r="N1918" s="382"/>
      <c r="O1918" s="384"/>
      <c r="P1918" s="184"/>
    </row>
    <row r="1919" spans="1:16" ht="13.2" hidden="1" x14ac:dyDescent="0.25">
      <c r="A1919" s="381" t="str">
        <f t="shared" si="62"/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61"/>
        <v/>
      </c>
      <c r="K1919" s="387"/>
      <c r="L1919" s="388"/>
      <c r="M1919" s="387"/>
      <c r="N1919" s="382"/>
      <c r="O1919" s="384"/>
      <c r="P1919" s="184"/>
    </row>
    <row r="1920" spans="1:16" ht="13.2" hidden="1" x14ac:dyDescent="0.25">
      <c r="A1920" s="381" t="str">
        <f t="shared" si="62"/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61"/>
        <v/>
      </c>
      <c r="K1920" s="387"/>
      <c r="L1920" s="388"/>
      <c r="M1920" s="387"/>
      <c r="N1920" s="382"/>
      <c r="O1920" s="384"/>
      <c r="P1920" s="184"/>
    </row>
    <row r="1921" spans="1:16" ht="13.2" hidden="1" x14ac:dyDescent="0.25">
      <c r="A1921" s="381" t="str">
        <f t="shared" si="62"/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si="61"/>
        <v/>
      </c>
      <c r="K1921" s="387"/>
      <c r="L1921" s="388"/>
      <c r="M1921" s="387"/>
      <c r="N1921" s="382"/>
      <c r="O1921" s="384"/>
      <c r="P1921" s="184"/>
    </row>
    <row r="1922" spans="1:16" ht="13.2" hidden="1" x14ac:dyDescent="0.25">
      <c r="A1922" s="381" t="str">
        <f t="shared" si="62"/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61"/>
        <v/>
      </c>
      <c r="K1922" s="387"/>
      <c r="L1922" s="388"/>
      <c r="M1922" s="387"/>
      <c r="N1922" s="382"/>
      <c r="O1922" s="384"/>
      <c r="P1922" s="184"/>
    </row>
    <row r="1923" spans="1:16" ht="13.2" hidden="1" x14ac:dyDescent="0.25">
      <c r="A1923" s="381" t="str">
        <f t="shared" si="62"/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61"/>
        <v/>
      </c>
      <c r="K1923" s="387"/>
      <c r="L1923" s="388"/>
      <c r="M1923" s="387"/>
      <c r="N1923" s="382"/>
      <c r="O1923" s="384"/>
      <c r="P1923" s="184"/>
    </row>
    <row r="1924" spans="1:16" ht="13.2" hidden="1" x14ac:dyDescent="0.25">
      <c r="A1924" s="381" t="str">
        <f t="shared" si="62"/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ref="J1924:J1987" si="63">IF(O1924="","",IF(LEN(O1924)&gt;14,O1924,"CPF Protegido - LGPD"))</f>
        <v/>
      </c>
      <c r="K1924" s="387"/>
      <c r="L1924" s="388"/>
      <c r="M1924" s="387"/>
      <c r="N1924" s="382"/>
      <c r="O1924" s="384"/>
      <c r="P1924" s="184"/>
    </row>
    <row r="1925" spans="1:16" ht="13.2" hidden="1" x14ac:dyDescent="0.25">
      <c r="A1925" s="381" t="str">
        <f t="shared" si="62"/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63"/>
        <v/>
      </c>
      <c r="K1925" s="387"/>
      <c r="L1925" s="388"/>
      <c r="M1925" s="387"/>
      <c r="N1925" s="382"/>
      <c r="O1925" s="384"/>
      <c r="P1925" s="184"/>
    </row>
    <row r="1926" spans="1:16" ht="13.2" hidden="1" x14ac:dyDescent="0.25">
      <c r="A1926" s="381" t="str">
        <f t="shared" ref="A1926:A1989" si="64">IF(B1926="","",ROW()-ROW($A$3))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63"/>
        <v/>
      </c>
      <c r="K1926" s="387"/>
      <c r="L1926" s="388"/>
      <c r="M1926" s="387"/>
      <c r="N1926" s="382"/>
      <c r="O1926" s="384"/>
      <c r="P1926" s="184"/>
    </row>
    <row r="1927" spans="1:16" ht="13.2" hidden="1" x14ac:dyDescent="0.25">
      <c r="A1927" s="381" t="str">
        <f t="shared" si="64"/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63"/>
        <v/>
      </c>
      <c r="K1927" s="387"/>
      <c r="L1927" s="388"/>
      <c r="M1927" s="387"/>
      <c r="N1927" s="382"/>
      <c r="O1927" s="384"/>
      <c r="P1927" s="184"/>
    </row>
    <row r="1928" spans="1:16" ht="13.2" hidden="1" x14ac:dyDescent="0.25">
      <c r="A1928" s="381" t="str">
        <f t="shared" si="64"/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63"/>
        <v/>
      </c>
      <c r="K1928" s="387"/>
      <c r="L1928" s="388"/>
      <c r="M1928" s="387"/>
      <c r="N1928" s="382"/>
      <c r="O1928" s="384"/>
      <c r="P1928" s="184"/>
    </row>
    <row r="1929" spans="1:16" ht="13.2" hidden="1" x14ac:dyDescent="0.25">
      <c r="A1929" s="381" t="str">
        <f t="shared" si="64"/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si="63"/>
        <v/>
      </c>
      <c r="K1929" s="387"/>
      <c r="L1929" s="388"/>
      <c r="M1929" s="387"/>
      <c r="N1929" s="382"/>
      <c r="O1929" s="384"/>
      <c r="P1929" s="184"/>
    </row>
    <row r="1930" spans="1:16" ht="13.2" hidden="1" x14ac:dyDescent="0.25">
      <c r="A1930" s="381" t="str">
        <f t="shared" si="64"/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63"/>
        <v/>
      </c>
      <c r="K1930" s="387"/>
      <c r="L1930" s="388"/>
      <c r="M1930" s="387"/>
      <c r="N1930" s="382"/>
      <c r="O1930" s="384"/>
      <c r="P1930" s="184"/>
    </row>
    <row r="1931" spans="1:16" ht="13.2" hidden="1" x14ac:dyDescent="0.25">
      <c r="A1931" s="381" t="str">
        <f t="shared" si="64"/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63"/>
        <v/>
      </c>
      <c r="K1931" s="387"/>
      <c r="L1931" s="388"/>
      <c r="M1931" s="387"/>
      <c r="N1931" s="382"/>
      <c r="O1931" s="384"/>
      <c r="P1931" s="184"/>
    </row>
    <row r="1932" spans="1:16" ht="13.2" hidden="1" x14ac:dyDescent="0.25">
      <c r="A1932" s="381" t="str">
        <f t="shared" si="64"/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63"/>
        <v/>
      </c>
      <c r="K1932" s="387"/>
      <c r="L1932" s="388"/>
      <c r="M1932" s="387"/>
      <c r="N1932" s="382"/>
      <c r="O1932" s="384"/>
      <c r="P1932" s="184"/>
    </row>
    <row r="1933" spans="1:16" ht="13.2" hidden="1" x14ac:dyDescent="0.25">
      <c r="A1933" s="381" t="str">
        <f t="shared" si="64"/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63"/>
        <v/>
      </c>
      <c r="K1933" s="387"/>
      <c r="L1933" s="388"/>
      <c r="M1933" s="387"/>
      <c r="N1933" s="382"/>
      <c r="O1933" s="384"/>
      <c r="P1933" s="184"/>
    </row>
    <row r="1934" spans="1:16" ht="13.2" hidden="1" x14ac:dyDescent="0.25">
      <c r="A1934" s="381" t="str">
        <f t="shared" si="64"/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63"/>
        <v/>
      </c>
      <c r="K1934" s="387"/>
      <c r="L1934" s="388"/>
      <c r="M1934" s="387"/>
      <c r="N1934" s="382"/>
      <c r="O1934" s="384"/>
      <c r="P1934" s="184"/>
    </row>
    <row r="1935" spans="1:16" ht="13.2" hidden="1" x14ac:dyDescent="0.25">
      <c r="A1935" s="381" t="str">
        <f t="shared" si="64"/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63"/>
        <v/>
      </c>
      <c r="K1935" s="387"/>
      <c r="L1935" s="388"/>
      <c r="M1935" s="387"/>
      <c r="N1935" s="382"/>
      <c r="O1935" s="384"/>
      <c r="P1935" s="184"/>
    </row>
    <row r="1936" spans="1:16" ht="13.2" hidden="1" x14ac:dyDescent="0.25">
      <c r="A1936" s="381" t="str">
        <f t="shared" si="64"/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63"/>
        <v/>
      </c>
      <c r="K1936" s="387"/>
      <c r="L1936" s="388"/>
      <c r="M1936" s="387"/>
      <c r="N1936" s="382"/>
      <c r="O1936" s="384"/>
      <c r="P1936" s="184"/>
    </row>
    <row r="1937" spans="1:16" ht="13.2" hidden="1" x14ac:dyDescent="0.25">
      <c r="A1937" s="381" t="str">
        <f t="shared" si="64"/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63"/>
        <v/>
      </c>
      <c r="K1937" s="387"/>
      <c r="L1937" s="388"/>
      <c r="M1937" s="387"/>
      <c r="N1937" s="382"/>
      <c r="O1937" s="384"/>
      <c r="P1937" s="184"/>
    </row>
    <row r="1938" spans="1:16" ht="13.2" hidden="1" x14ac:dyDescent="0.25">
      <c r="A1938" s="381" t="str">
        <f t="shared" si="64"/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63"/>
        <v/>
      </c>
      <c r="K1938" s="387"/>
      <c r="L1938" s="388"/>
      <c r="M1938" s="387"/>
      <c r="N1938" s="382"/>
      <c r="O1938" s="384"/>
      <c r="P1938" s="184"/>
    </row>
    <row r="1939" spans="1:16" ht="13.2" hidden="1" x14ac:dyDescent="0.25">
      <c r="A1939" s="381" t="str">
        <f t="shared" si="64"/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63"/>
        <v/>
      </c>
      <c r="K1939" s="387"/>
      <c r="L1939" s="388"/>
      <c r="M1939" s="387"/>
      <c r="N1939" s="382"/>
      <c r="O1939" s="384"/>
      <c r="P1939" s="184"/>
    </row>
    <row r="1940" spans="1:16" ht="13.2" hidden="1" x14ac:dyDescent="0.25">
      <c r="A1940" s="381" t="str">
        <f t="shared" si="64"/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63"/>
        <v/>
      </c>
      <c r="K1940" s="387"/>
      <c r="L1940" s="388"/>
      <c r="M1940" s="387"/>
      <c r="N1940" s="382"/>
      <c r="O1940" s="384"/>
      <c r="P1940" s="184"/>
    </row>
    <row r="1941" spans="1:16" ht="13.2" hidden="1" x14ac:dyDescent="0.25">
      <c r="A1941" s="381" t="str">
        <f t="shared" si="64"/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63"/>
        <v/>
      </c>
      <c r="K1941" s="387"/>
      <c r="L1941" s="388"/>
      <c r="M1941" s="387"/>
      <c r="N1941" s="382"/>
      <c r="O1941" s="384"/>
      <c r="P1941" s="184"/>
    </row>
    <row r="1942" spans="1:16" ht="13.2" hidden="1" x14ac:dyDescent="0.25">
      <c r="A1942" s="381" t="str">
        <f t="shared" si="64"/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si="63"/>
        <v/>
      </c>
      <c r="K1942" s="387"/>
      <c r="L1942" s="388"/>
      <c r="M1942" s="387"/>
      <c r="N1942" s="382"/>
      <c r="O1942" s="384"/>
      <c r="P1942" s="184"/>
    </row>
    <row r="1943" spans="1:16" ht="13.2" hidden="1" x14ac:dyDescent="0.25">
      <c r="A1943" s="381" t="str">
        <f t="shared" si="64"/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63"/>
        <v/>
      </c>
      <c r="K1943" s="387"/>
      <c r="L1943" s="388"/>
      <c r="M1943" s="387"/>
      <c r="N1943" s="382"/>
      <c r="O1943" s="384"/>
      <c r="P1943" s="184"/>
    </row>
    <row r="1944" spans="1:16" ht="13.2" hidden="1" x14ac:dyDescent="0.25">
      <c r="A1944" s="381" t="str">
        <f t="shared" si="64"/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63"/>
        <v/>
      </c>
      <c r="K1944" s="387"/>
      <c r="L1944" s="388"/>
      <c r="M1944" s="387"/>
      <c r="N1944" s="382"/>
      <c r="O1944" s="384"/>
      <c r="P1944" s="184"/>
    </row>
    <row r="1945" spans="1:16" ht="13.2" hidden="1" x14ac:dyDescent="0.25">
      <c r="A1945" s="381" t="str">
        <f t="shared" si="64"/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63"/>
        <v/>
      </c>
      <c r="K1945" s="387"/>
      <c r="L1945" s="388"/>
      <c r="M1945" s="387"/>
      <c r="N1945" s="382"/>
      <c r="O1945" s="384"/>
      <c r="P1945" s="184"/>
    </row>
    <row r="1946" spans="1:16" ht="13.2" hidden="1" x14ac:dyDescent="0.25">
      <c r="A1946" s="381" t="str">
        <f t="shared" si="64"/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63"/>
        <v/>
      </c>
      <c r="K1946" s="387"/>
      <c r="L1946" s="388"/>
      <c r="M1946" s="387"/>
      <c r="N1946" s="382"/>
      <c r="O1946" s="384"/>
      <c r="P1946" s="184"/>
    </row>
    <row r="1947" spans="1:16" ht="13.2" hidden="1" x14ac:dyDescent="0.25">
      <c r="A1947" s="381" t="str">
        <f t="shared" si="64"/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63"/>
        <v/>
      </c>
      <c r="K1947" s="387"/>
      <c r="L1947" s="388"/>
      <c r="M1947" s="387"/>
      <c r="N1947" s="382"/>
      <c r="O1947" s="384"/>
      <c r="P1947" s="184"/>
    </row>
    <row r="1948" spans="1:16" ht="13.2" hidden="1" x14ac:dyDescent="0.25">
      <c r="A1948" s="381" t="str">
        <f t="shared" si="64"/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63"/>
        <v/>
      </c>
      <c r="K1948" s="387"/>
      <c r="L1948" s="388"/>
      <c r="M1948" s="387"/>
      <c r="N1948" s="382"/>
      <c r="O1948" s="384"/>
      <c r="P1948" s="184"/>
    </row>
    <row r="1949" spans="1:16" ht="13.2" hidden="1" x14ac:dyDescent="0.25">
      <c r="A1949" s="381" t="str">
        <f t="shared" si="64"/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63"/>
        <v/>
      </c>
      <c r="K1949" s="387"/>
      <c r="L1949" s="388"/>
      <c r="M1949" s="387"/>
      <c r="N1949" s="382"/>
      <c r="O1949" s="384"/>
      <c r="P1949" s="184"/>
    </row>
    <row r="1950" spans="1:16" ht="13.2" hidden="1" x14ac:dyDescent="0.25">
      <c r="A1950" s="381" t="str">
        <f t="shared" si="64"/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63"/>
        <v/>
      </c>
      <c r="K1950" s="387"/>
      <c r="L1950" s="388"/>
      <c r="M1950" s="387"/>
      <c r="N1950" s="382"/>
      <c r="O1950" s="384"/>
      <c r="P1950" s="184"/>
    </row>
    <row r="1951" spans="1:16" ht="13.2" hidden="1" x14ac:dyDescent="0.25">
      <c r="A1951" s="381" t="str">
        <f t="shared" si="64"/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63"/>
        <v/>
      </c>
      <c r="K1951" s="387"/>
      <c r="L1951" s="388"/>
      <c r="M1951" s="387"/>
      <c r="N1951" s="382"/>
      <c r="O1951" s="384"/>
      <c r="P1951" s="184"/>
    </row>
    <row r="1952" spans="1:16" ht="13.2" hidden="1" x14ac:dyDescent="0.25">
      <c r="A1952" s="381" t="str">
        <f t="shared" si="64"/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63"/>
        <v/>
      </c>
      <c r="K1952" s="387"/>
      <c r="L1952" s="388"/>
      <c r="M1952" s="387"/>
      <c r="N1952" s="382"/>
      <c r="O1952" s="384"/>
      <c r="P1952" s="184"/>
    </row>
    <row r="1953" spans="1:16" ht="13.2" hidden="1" x14ac:dyDescent="0.25">
      <c r="A1953" s="381" t="str">
        <f t="shared" si="64"/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63"/>
        <v/>
      </c>
      <c r="K1953" s="387"/>
      <c r="L1953" s="388"/>
      <c r="M1953" s="387"/>
      <c r="N1953" s="382"/>
      <c r="O1953" s="384"/>
      <c r="P1953" s="184"/>
    </row>
    <row r="1954" spans="1:16" ht="13.2" hidden="1" x14ac:dyDescent="0.25">
      <c r="A1954" s="381" t="str">
        <f t="shared" si="64"/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63"/>
        <v/>
      </c>
      <c r="K1954" s="387"/>
      <c r="L1954" s="388"/>
      <c r="M1954" s="387"/>
      <c r="N1954" s="382"/>
      <c r="O1954" s="384"/>
      <c r="P1954" s="184"/>
    </row>
    <row r="1955" spans="1:16" ht="13.2" hidden="1" x14ac:dyDescent="0.25">
      <c r="A1955" s="381" t="str">
        <f t="shared" si="64"/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63"/>
        <v/>
      </c>
      <c r="K1955" s="387"/>
      <c r="L1955" s="388"/>
      <c r="M1955" s="387"/>
      <c r="N1955" s="382"/>
      <c r="O1955" s="384"/>
      <c r="P1955" s="184"/>
    </row>
    <row r="1956" spans="1:16" ht="13.2" hidden="1" x14ac:dyDescent="0.25">
      <c r="A1956" s="381" t="str">
        <f t="shared" si="64"/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63"/>
        <v/>
      </c>
      <c r="K1956" s="387"/>
      <c r="L1956" s="388"/>
      <c r="M1956" s="387"/>
      <c r="N1956" s="382"/>
      <c r="O1956" s="384"/>
      <c r="P1956" s="184"/>
    </row>
    <row r="1957" spans="1:16" ht="13.2" hidden="1" x14ac:dyDescent="0.25">
      <c r="A1957" s="381" t="str">
        <f t="shared" si="64"/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63"/>
        <v/>
      </c>
      <c r="K1957" s="387"/>
      <c r="L1957" s="388"/>
      <c r="M1957" s="387"/>
      <c r="N1957" s="382"/>
      <c r="O1957" s="384"/>
      <c r="P1957" s="184"/>
    </row>
    <row r="1958" spans="1:16" ht="13.2" hidden="1" x14ac:dyDescent="0.25">
      <c r="A1958" s="381" t="str">
        <f t="shared" si="64"/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63"/>
        <v/>
      </c>
      <c r="K1958" s="387"/>
      <c r="L1958" s="388"/>
      <c r="M1958" s="387"/>
      <c r="N1958" s="382"/>
      <c r="O1958" s="384"/>
      <c r="P1958" s="184"/>
    </row>
    <row r="1959" spans="1:16" ht="13.2" hidden="1" x14ac:dyDescent="0.25">
      <c r="A1959" s="381" t="str">
        <f t="shared" si="64"/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63"/>
        <v/>
      </c>
      <c r="K1959" s="387"/>
      <c r="L1959" s="388"/>
      <c r="M1959" s="387"/>
      <c r="N1959" s="382"/>
      <c r="O1959" s="384"/>
      <c r="P1959" s="184"/>
    </row>
    <row r="1960" spans="1:16" ht="13.2" hidden="1" x14ac:dyDescent="0.25">
      <c r="A1960" s="381" t="str">
        <f t="shared" si="64"/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63"/>
        <v/>
      </c>
      <c r="K1960" s="387"/>
      <c r="L1960" s="388"/>
      <c r="M1960" s="387"/>
      <c r="N1960" s="382"/>
      <c r="O1960" s="384"/>
      <c r="P1960" s="184"/>
    </row>
    <row r="1961" spans="1:16" ht="13.2" hidden="1" x14ac:dyDescent="0.25">
      <c r="A1961" s="381" t="str">
        <f t="shared" si="64"/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63"/>
        <v/>
      </c>
      <c r="K1961" s="387"/>
      <c r="L1961" s="388"/>
      <c r="M1961" s="387"/>
      <c r="N1961" s="382"/>
      <c r="O1961" s="384"/>
      <c r="P1961" s="184"/>
    </row>
    <row r="1962" spans="1:16" ht="13.2" hidden="1" x14ac:dyDescent="0.25">
      <c r="A1962" s="381" t="str">
        <f t="shared" si="64"/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63"/>
        <v/>
      </c>
      <c r="K1962" s="387"/>
      <c r="L1962" s="388"/>
      <c r="M1962" s="387"/>
      <c r="N1962" s="382"/>
      <c r="O1962" s="384"/>
      <c r="P1962" s="184"/>
    </row>
    <row r="1963" spans="1:16" ht="13.2" hidden="1" x14ac:dyDescent="0.25">
      <c r="A1963" s="381" t="str">
        <f t="shared" si="64"/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63"/>
        <v/>
      </c>
      <c r="K1963" s="387"/>
      <c r="L1963" s="388"/>
      <c r="M1963" s="387"/>
      <c r="N1963" s="382"/>
      <c r="O1963" s="384"/>
      <c r="P1963" s="184"/>
    </row>
    <row r="1964" spans="1:16" ht="13.2" hidden="1" x14ac:dyDescent="0.25">
      <c r="A1964" s="381" t="str">
        <f t="shared" si="64"/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63"/>
        <v/>
      </c>
      <c r="K1964" s="387"/>
      <c r="L1964" s="388"/>
      <c r="M1964" s="387"/>
      <c r="N1964" s="382"/>
      <c r="O1964" s="384"/>
      <c r="P1964" s="184"/>
    </row>
    <row r="1965" spans="1:16" ht="13.2" hidden="1" x14ac:dyDescent="0.25">
      <c r="A1965" s="381" t="str">
        <f t="shared" si="64"/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63"/>
        <v/>
      </c>
      <c r="K1965" s="387"/>
      <c r="L1965" s="388"/>
      <c r="M1965" s="387"/>
      <c r="N1965" s="382"/>
      <c r="O1965" s="384"/>
      <c r="P1965" s="184"/>
    </row>
    <row r="1966" spans="1:16" ht="13.2" hidden="1" x14ac:dyDescent="0.25">
      <c r="A1966" s="381" t="str">
        <f t="shared" si="64"/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63"/>
        <v/>
      </c>
      <c r="K1966" s="387"/>
      <c r="L1966" s="388"/>
      <c r="M1966" s="387"/>
      <c r="N1966" s="382"/>
      <c r="O1966" s="384"/>
      <c r="P1966" s="184"/>
    </row>
    <row r="1967" spans="1:16" ht="13.2" hidden="1" x14ac:dyDescent="0.25">
      <c r="A1967" s="381" t="str">
        <f t="shared" si="64"/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63"/>
        <v/>
      </c>
      <c r="K1967" s="387"/>
      <c r="L1967" s="388"/>
      <c r="M1967" s="387"/>
      <c r="N1967" s="382"/>
      <c r="O1967" s="384"/>
      <c r="P1967" s="184"/>
    </row>
    <row r="1968" spans="1:16" ht="13.2" hidden="1" x14ac:dyDescent="0.25">
      <c r="A1968" s="381" t="str">
        <f t="shared" si="64"/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63"/>
        <v/>
      </c>
      <c r="K1968" s="387"/>
      <c r="L1968" s="388"/>
      <c r="M1968" s="387"/>
      <c r="N1968" s="382"/>
      <c r="O1968" s="384"/>
      <c r="P1968" s="184"/>
    </row>
    <row r="1969" spans="1:16" ht="13.2" hidden="1" x14ac:dyDescent="0.25">
      <c r="A1969" s="381" t="str">
        <f t="shared" si="64"/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63"/>
        <v/>
      </c>
      <c r="K1969" s="387"/>
      <c r="L1969" s="388"/>
      <c r="M1969" s="387"/>
      <c r="N1969" s="382"/>
      <c r="O1969" s="384"/>
      <c r="P1969" s="184"/>
    </row>
    <row r="1970" spans="1:16" ht="13.2" hidden="1" x14ac:dyDescent="0.25">
      <c r="A1970" s="381" t="str">
        <f t="shared" si="64"/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63"/>
        <v/>
      </c>
      <c r="K1970" s="387"/>
      <c r="L1970" s="388"/>
      <c r="M1970" s="387"/>
      <c r="N1970" s="382"/>
      <c r="O1970" s="384"/>
      <c r="P1970" s="184"/>
    </row>
    <row r="1971" spans="1:16" ht="13.2" hidden="1" x14ac:dyDescent="0.25">
      <c r="A1971" s="381" t="str">
        <f t="shared" si="64"/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63"/>
        <v/>
      </c>
      <c r="K1971" s="387"/>
      <c r="L1971" s="388"/>
      <c r="M1971" s="387"/>
      <c r="N1971" s="382"/>
      <c r="O1971" s="384"/>
      <c r="P1971" s="184"/>
    </row>
    <row r="1972" spans="1:16" ht="13.2" hidden="1" x14ac:dyDescent="0.25">
      <c r="A1972" s="381" t="str">
        <f t="shared" si="64"/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63"/>
        <v/>
      </c>
      <c r="K1972" s="387"/>
      <c r="L1972" s="388"/>
      <c r="M1972" s="387"/>
      <c r="N1972" s="382"/>
      <c r="O1972" s="384"/>
      <c r="P1972" s="184"/>
    </row>
    <row r="1973" spans="1:16" ht="13.2" hidden="1" x14ac:dyDescent="0.25">
      <c r="A1973" s="381" t="str">
        <f t="shared" si="64"/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63"/>
        <v/>
      </c>
      <c r="K1973" s="387"/>
      <c r="L1973" s="388"/>
      <c r="M1973" s="387"/>
      <c r="N1973" s="382"/>
      <c r="O1973" s="384"/>
      <c r="P1973" s="184"/>
    </row>
    <row r="1974" spans="1:16" ht="13.2" hidden="1" x14ac:dyDescent="0.25">
      <c r="A1974" s="381" t="str">
        <f t="shared" si="64"/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63"/>
        <v/>
      </c>
      <c r="K1974" s="387"/>
      <c r="L1974" s="388"/>
      <c r="M1974" s="387"/>
      <c r="N1974" s="382"/>
      <c r="O1974" s="384"/>
      <c r="P1974" s="184"/>
    </row>
    <row r="1975" spans="1:16" ht="13.2" hidden="1" x14ac:dyDescent="0.25">
      <c r="A1975" s="381" t="str">
        <f t="shared" si="64"/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63"/>
        <v/>
      </c>
      <c r="K1975" s="387"/>
      <c r="L1975" s="388"/>
      <c r="M1975" s="387"/>
      <c r="N1975" s="382"/>
      <c r="O1975" s="384"/>
      <c r="P1975" s="184"/>
    </row>
    <row r="1976" spans="1:16" ht="13.2" hidden="1" x14ac:dyDescent="0.25">
      <c r="A1976" s="381" t="str">
        <f t="shared" si="64"/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63"/>
        <v/>
      </c>
      <c r="K1976" s="387"/>
      <c r="L1976" s="388"/>
      <c r="M1976" s="387"/>
      <c r="N1976" s="382"/>
      <c r="O1976" s="384"/>
      <c r="P1976" s="184"/>
    </row>
    <row r="1977" spans="1:16" ht="13.2" hidden="1" x14ac:dyDescent="0.25">
      <c r="A1977" s="381" t="str">
        <f t="shared" si="64"/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63"/>
        <v/>
      </c>
      <c r="K1977" s="387"/>
      <c r="L1977" s="388"/>
      <c r="M1977" s="387"/>
      <c r="N1977" s="382"/>
      <c r="O1977" s="384"/>
      <c r="P1977" s="184"/>
    </row>
    <row r="1978" spans="1:16" ht="13.2" hidden="1" x14ac:dyDescent="0.25">
      <c r="A1978" s="381" t="str">
        <f t="shared" si="64"/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63"/>
        <v/>
      </c>
      <c r="K1978" s="387"/>
      <c r="L1978" s="388"/>
      <c r="M1978" s="387"/>
      <c r="N1978" s="382"/>
      <c r="O1978" s="384"/>
      <c r="P1978" s="184"/>
    </row>
    <row r="1979" spans="1:16" ht="13.2" hidden="1" x14ac:dyDescent="0.25">
      <c r="A1979" s="381" t="str">
        <f t="shared" si="64"/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63"/>
        <v/>
      </c>
      <c r="K1979" s="387"/>
      <c r="L1979" s="388"/>
      <c r="M1979" s="387"/>
      <c r="N1979" s="382"/>
      <c r="O1979" s="384"/>
      <c r="P1979" s="184"/>
    </row>
    <row r="1980" spans="1:16" ht="13.2" hidden="1" x14ac:dyDescent="0.25">
      <c r="A1980" s="381" t="str">
        <f t="shared" si="64"/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63"/>
        <v/>
      </c>
      <c r="K1980" s="387"/>
      <c r="L1980" s="388"/>
      <c r="M1980" s="387"/>
      <c r="N1980" s="382"/>
      <c r="O1980" s="384"/>
      <c r="P1980" s="184"/>
    </row>
    <row r="1981" spans="1:16" ht="13.2" hidden="1" x14ac:dyDescent="0.25">
      <c r="A1981" s="381" t="str">
        <f t="shared" si="64"/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63"/>
        <v/>
      </c>
      <c r="K1981" s="387"/>
      <c r="L1981" s="388"/>
      <c r="M1981" s="387"/>
      <c r="N1981" s="382"/>
      <c r="O1981" s="384"/>
      <c r="P1981" s="184"/>
    </row>
    <row r="1982" spans="1:16" ht="13.2" hidden="1" x14ac:dyDescent="0.25">
      <c r="A1982" s="381" t="str">
        <f t="shared" si="64"/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63"/>
        <v/>
      </c>
      <c r="K1982" s="387"/>
      <c r="L1982" s="388"/>
      <c r="M1982" s="387"/>
      <c r="N1982" s="382"/>
      <c r="O1982" s="384"/>
      <c r="P1982" s="184"/>
    </row>
    <row r="1983" spans="1:16" ht="13.2" hidden="1" x14ac:dyDescent="0.25">
      <c r="A1983" s="381" t="str">
        <f t="shared" si="64"/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63"/>
        <v/>
      </c>
      <c r="K1983" s="387"/>
      <c r="L1983" s="388"/>
      <c r="M1983" s="387"/>
      <c r="N1983" s="382"/>
      <c r="O1983" s="384"/>
      <c r="P1983" s="184"/>
    </row>
    <row r="1984" spans="1:16" ht="13.2" hidden="1" x14ac:dyDescent="0.25">
      <c r="A1984" s="381" t="str">
        <f t="shared" si="64"/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63"/>
        <v/>
      </c>
      <c r="K1984" s="387"/>
      <c r="L1984" s="388"/>
      <c r="M1984" s="387"/>
      <c r="N1984" s="382"/>
      <c r="O1984" s="384"/>
      <c r="P1984" s="184"/>
    </row>
    <row r="1985" spans="1:16" ht="13.2" hidden="1" x14ac:dyDescent="0.25">
      <c r="A1985" s="381" t="str">
        <f t="shared" si="64"/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si="63"/>
        <v/>
      </c>
      <c r="K1985" s="387"/>
      <c r="L1985" s="388"/>
      <c r="M1985" s="387"/>
      <c r="N1985" s="382"/>
      <c r="O1985" s="384"/>
      <c r="P1985" s="184"/>
    </row>
    <row r="1986" spans="1:16" ht="13.2" hidden="1" x14ac:dyDescent="0.25">
      <c r="A1986" s="381" t="str">
        <f t="shared" si="64"/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63"/>
        <v/>
      </c>
      <c r="K1986" s="387"/>
      <c r="L1986" s="388"/>
      <c r="M1986" s="387"/>
      <c r="N1986" s="382"/>
      <c r="O1986" s="384"/>
      <c r="P1986" s="184"/>
    </row>
    <row r="1987" spans="1:16" ht="13.2" hidden="1" x14ac:dyDescent="0.25">
      <c r="A1987" s="381" t="str">
        <f t="shared" si="64"/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63"/>
        <v/>
      </c>
      <c r="K1987" s="387"/>
      <c r="L1987" s="388"/>
      <c r="M1987" s="387"/>
      <c r="N1987" s="382"/>
      <c r="O1987" s="384"/>
      <c r="P1987" s="184"/>
    </row>
    <row r="1988" spans="1:16" ht="13.2" hidden="1" x14ac:dyDescent="0.25">
      <c r="A1988" s="381" t="str">
        <f t="shared" si="64"/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ref="J1988:J2000" si="65">IF(O1988="","",IF(LEN(O1988)&gt;14,O1988,"CPF Protegido - LGPD"))</f>
        <v/>
      </c>
      <c r="K1988" s="387"/>
      <c r="L1988" s="388"/>
      <c r="M1988" s="387"/>
      <c r="N1988" s="382"/>
      <c r="O1988" s="384"/>
      <c r="P1988" s="184"/>
    </row>
    <row r="1989" spans="1:16" ht="13.2" hidden="1" x14ac:dyDescent="0.25">
      <c r="A1989" s="381" t="str">
        <f t="shared" si="64"/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65"/>
        <v/>
      </c>
      <c r="K1989" s="387"/>
      <c r="L1989" s="388"/>
      <c r="M1989" s="387"/>
      <c r="N1989" s="382"/>
      <c r="O1989" s="384"/>
      <c r="P1989" s="184"/>
    </row>
    <row r="1990" spans="1:16" ht="13.2" hidden="1" x14ac:dyDescent="0.25">
      <c r="A1990" s="381" t="str">
        <f t="shared" ref="A1990:A2000" si="66">IF(B1990="","",ROW()-ROW($A$3))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65"/>
        <v/>
      </c>
      <c r="K1990" s="387"/>
      <c r="L1990" s="388"/>
      <c r="M1990" s="387"/>
      <c r="N1990" s="382"/>
      <c r="O1990" s="384"/>
      <c r="P1990" s="184"/>
    </row>
    <row r="1991" spans="1:16" ht="13.2" hidden="1" x14ac:dyDescent="0.25">
      <c r="A1991" s="381" t="str">
        <f t="shared" si="66"/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65"/>
        <v/>
      </c>
      <c r="K1991" s="387"/>
      <c r="L1991" s="388"/>
      <c r="M1991" s="387"/>
      <c r="N1991" s="382"/>
      <c r="O1991" s="384"/>
      <c r="P1991" s="184"/>
    </row>
    <row r="1992" spans="1:16" ht="13.2" hidden="1" x14ac:dyDescent="0.25">
      <c r="A1992" s="381" t="str">
        <f t="shared" si="66"/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65"/>
        <v/>
      </c>
      <c r="K1992" s="387"/>
      <c r="L1992" s="388"/>
      <c r="M1992" s="387"/>
      <c r="N1992" s="382"/>
      <c r="O1992" s="384"/>
      <c r="P1992" s="184"/>
    </row>
    <row r="1993" spans="1:16" ht="13.2" hidden="1" x14ac:dyDescent="0.25">
      <c r="A1993" s="381" t="str">
        <f t="shared" si="66"/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si="65"/>
        <v/>
      </c>
      <c r="K1993" s="387"/>
      <c r="L1993" s="388"/>
      <c r="M1993" s="387"/>
      <c r="N1993" s="382"/>
      <c r="O1993" s="384"/>
      <c r="P1993" s="184"/>
    </row>
    <row r="1994" spans="1:16" ht="13.2" hidden="1" x14ac:dyDescent="0.25">
      <c r="A1994" s="381" t="str">
        <f t="shared" si="66"/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65"/>
        <v/>
      </c>
      <c r="K1994" s="387"/>
      <c r="L1994" s="388"/>
      <c r="M1994" s="387"/>
      <c r="N1994" s="382"/>
      <c r="O1994" s="384"/>
      <c r="P1994" s="184"/>
    </row>
    <row r="1995" spans="1:16" ht="13.2" hidden="1" x14ac:dyDescent="0.25">
      <c r="A1995" s="381" t="str">
        <f t="shared" si="66"/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65"/>
        <v/>
      </c>
      <c r="K1995" s="387"/>
      <c r="L1995" s="388"/>
      <c r="M1995" s="387"/>
      <c r="N1995" s="382"/>
      <c r="O1995" s="384"/>
      <c r="P1995" s="184"/>
    </row>
    <row r="1996" spans="1:16" ht="13.2" hidden="1" x14ac:dyDescent="0.25">
      <c r="A1996" s="381" t="str">
        <f t="shared" si="66"/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65"/>
        <v/>
      </c>
      <c r="K1996" s="387"/>
      <c r="L1996" s="388"/>
      <c r="M1996" s="387"/>
      <c r="N1996" s="382"/>
      <c r="O1996" s="384"/>
      <c r="P1996" s="184"/>
    </row>
    <row r="1997" spans="1:16" ht="13.2" hidden="1" x14ac:dyDescent="0.25">
      <c r="A1997" s="381" t="str">
        <f t="shared" si="66"/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65"/>
        <v/>
      </c>
      <c r="K1997" s="387"/>
      <c r="L1997" s="388"/>
      <c r="M1997" s="387"/>
      <c r="N1997" s="382"/>
      <c r="O1997" s="384"/>
      <c r="P1997" s="184"/>
    </row>
    <row r="1998" spans="1:16" ht="13.2" hidden="1" x14ac:dyDescent="0.25">
      <c r="A1998" s="381" t="str">
        <f t="shared" si="66"/>
        <v/>
      </c>
      <c r="B1998" s="382"/>
      <c r="C1998" s="383"/>
      <c r="D1998" s="384"/>
      <c r="E1998" s="184"/>
      <c r="F1998" s="385"/>
      <c r="G1998" s="384"/>
      <c r="H1998" s="384"/>
      <c r="I1998" s="184"/>
      <c r="J1998" s="386" t="str">
        <f t="shared" si="65"/>
        <v/>
      </c>
      <c r="K1998" s="387"/>
      <c r="L1998" s="388"/>
      <c r="M1998" s="387"/>
      <c r="N1998" s="382"/>
      <c r="O1998" s="384"/>
      <c r="P1998" s="184"/>
    </row>
    <row r="1999" spans="1:16" ht="13.2" hidden="1" x14ac:dyDescent="0.25">
      <c r="A1999" s="381" t="str">
        <f t="shared" si="66"/>
        <v/>
      </c>
      <c r="B1999" s="382"/>
      <c r="C1999" s="383"/>
      <c r="D1999" s="384"/>
      <c r="E1999" s="184"/>
      <c r="F1999" s="385"/>
      <c r="G1999" s="384"/>
      <c r="H1999" s="384"/>
      <c r="I1999" s="184"/>
      <c r="J1999" s="386" t="str">
        <f t="shared" si="65"/>
        <v/>
      </c>
      <c r="K1999" s="387"/>
      <c r="L1999" s="388"/>
      <c r="M1999" s="387"/>
      <c r="N1999" s="382"/>
      <c r="O1999" s="384"/>
      <c r="P1999" s="184"/>
    </row>
    <row r="2000" spans="1:16" ht="13.2" hidden="1" x14ac:dyDescent="0.25">
      <c r="A2000" s="381" t="str">
        <f t="shared" si="66"/>
        <v/>
      </c>
      <c r="B2000" s="382"/>
      <c r="C2000" s="383"/>
      <c r="D2000" s="384"/>
      <c r="E2000" s="184"/>
      <c r="F2000" s="385"/>
      <c r="G2000" s="384"/>
      <c r="H2000" s="384"/>
      <c r="I2000" s="184"/>
      <c r="J2000" s="386" t="str">
        <f t="shared" si="65"/>
        <v/>
      </c>
      <c r="K2000" s="387"/>
      <c r="L2000" s="388"/>
      <c r="M2000" s="387"/>
      <c r="N2000" s="382"/>
      <c r="O2000" s="384"/>
      <c r="P2000" s="184"/>
    </row>
  </sheetData>
  <sheetProtection formatColumns="0" formatRows="0" insertColumns="0" insertRows="0" deleteRows="0" autoFilter="0"/>
  <autoFilter ref="A3:N2000" xr:uid="{00000000-0009-0000-0000-00000A000000}">
    <sortState xmlns:xlrd2="http://schemas.microsoft.com/office/spreadsheetml/2017/richdata2" ref="A5:Z2004">
      <sortCondition ref="A4:A2004"/>
    </sortState>
  </autoFilter>
  <dataConsolidate/>
  <mergeCells count="2">
    <mergeCell ref="A2:N2"/>
    <mergeCell ref="A1:N1"/>
  </mergeCells>
  <phoneticPr fontId="0" type="noConversion"/>
  <conditionalFormatting sqref="G86">
    <cfRule type="expression" dxfId="6" priority="2" stopIfTrue="1">
      <formula>ISEVEN(ROW())</formula>
    </cfRule>
  </conditionalFormatting>
  <conditionalFormatting sqref="G177">
    <cfRule type="expression" dxfId="5" priority="1" stopIfTrue="1">
      <formula>ISEVEN(ROW())</formula>
    </cfRule>
  </conditionalFormatting>
  <dataValidations count="3">
    <dataValidation type="list" allowBlank="1" showInputMessage="1" showErrorMessage="1" sqref="I644 H443:H2000 P644 H4:H441" xr:uid="{00000000-0002-0000-0A00-000000000000}">
      <formula1>VinculoPT</formula1>
    </dataValidation>
    <dataValidation type="list" allowBlank="1" showInputMessage="1" showErrorMessage="1" sqref="D4:D2000" xr:uid="{00000000-0002-0000-0A00-000001000000}">
      <formula1>Categorias</formula1>
    </dataValidation>
    <dataValidation type="list" allowBlank="1" showInputMessage="1" showErrorMessage="1" sqref="E4:E2000" xr:uid="{00000000-0002-0000-0A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1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4.9989318521683403E-2"/>
    <pageSetUpPr fitToPage="1"/>
  </sheetPr>
  <dimension ref="A1:S2012"/>
  <sheetViews>
    <sheetView showGridLines="0" view="pageBreakPreview" zoomScaleNormal="100" zoomScaleSheetLayoutView="100" workbookViewId="0">
      <pane xSplit="6" ySplit="3" topLeftCell="I73" activePane="bottomRight" state="frozen"/>
      <selection pane="topRight" activeCell="A9" sqref="A9"/>
      <selection pane="bottomLeft" activeCell="A9" sqref="A9"/>
      <selection pane="bottomRight" activeCell="I87" sqref="I87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>
        <f>COUNT('Diário 2º PA'!$A$4:$A$1997)+'Diário 1º PA'!$O$1</f>
        <v>84</v>
      </c>
      <c r="P1" s="31"/>
      <c r="R1" s="321"/>
    </row>
    <row r="2" spans="1:19" ht="18" customHeight="1" x14ac:dyDescent="0.25">
      <c r="A2" s="441" t="str">
        <f>"Tabela 9 - Diário de Entradas e Saídas do Contrato de Gestão - "&amp;LEFT(Capa!$A$13,FIND("º",Capa!$A$13,1)-1)+1&amp;"º Período Avaliatório"</f>
        <v>Tabela 9 - Diário de Entradas e Saídas do Contrato de Gestão - 4º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19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80" t="s">
        <v>398</v>
      </c>
      <c r="P3" s="340" t="s">
        <v>386</v>
      </c>
      <c r="Q3" s="51"/>
      <c r="R3" s="51"/>
      <c r="S3" s="51"/>
    </row>
    <row r="4" spans="1:19" ht="22.8" x14ac:dyDescent="0.25">
      <c r="A4" s="381">
        <f>IF(B4="","",ROW()-ROW($A$3)+'Diário 1º PA'!$O$1)</f>
        <v>4</v>
      </c>
      <c r="B4" s="382">
        <v>45383</v>
      </c>
      <c r="C4" s="383">
        <v>45352</v>
      </c>
      <c r="D4" s="384" t="s">
        <v>85</v>
      </c>
      <c r="E4" s="184" t="s">
        <v>87</v>
      </c>
      <c r="F4" s="385">
        <v>2003</v>
      </c>
      <c r="G4" s="184" t="s">
        <v>478</v>
      </c>
      <c r="H4" s="384" t="s">
        <v>108</v>
      </c>
      <c r="I4" s="184" t="s">
        <v>653</v>
      </c>
      <c r="J4" s="386" t="str">
        <f>IF(O4="","",IF(LEN(O4)&gt;14,O4,"CPF Protegido - LGPD"))</f>
        <v>CPF Protegido - LGPD</v>
      </c>
      <c r="K4" s="387" t="s">
        <v>410</v>
      </c>
      <c r="L4" s="388" t="s">
        <v>411</v>
      </c>
      <c r="M4" s="387">
        <v>40101</v>
      </c>
      <c r="N4" s="382">
        <v>45383</v>
      </c>
      <c r="O4" s="407" t="s">
        <v>649</v>
      </c>
      <c r="P4" s="184"/>
    </row>
    <row r="5" spans="1:19" ht="22.8" x14ac:dyDescent="0.25">
      <c r="A5" s="381">
        <f>IF(B5="","",ROW()-ROW($A$3)+'Diário 1º PA'!$O$1)</f>
        <v>5</v>
      </c>
      <c r="B5" s="389">
        <v>45383</v>
      </c>
      <c r="C5" s="390">
        <v>45352</v>
      </c>
      <c r="D5" s="184" t="s">
        <v>85</v>
      </c>
      <c r="E5" s="184" t="s">
        <v>87</v>
      </c>
      <c r="F5" s="391">
        <v>4274</v>
      </c>
      <c r="G5" s="392" t="s">
        <v>412</v>
      </c>
      <c r="H5" s="184" t="s">
        <v>108</v>
      </c>
      <c r="I5" s="392" t="s">
        <v>655</v>
      </c>
      <c r="J5" s="386" t="str">
        <f t="shared" ref="J5:J68" si="0">IF(O5="","",IF(LEN(O5)&gt;14,O5,"CPF Protegido - LGPD"))</f>
        <v>CPF Protegido - LGPD</v>
      </c>
      <c r="K5" s="387" t="s">
        <v>410</v>
      </c>
      <c r="L5" s="388" t="s">
        <v>411</v>
      </c>
      <c r="M5" s="387">
        <v>40102</v>
      </c>
      <c r="N5" s="382">
        <v>45383</v>
      </c>
      <c r="O5" s="407" t="s">
        <v>649</v>
      </c>
      <c r="P5" s="184"/>
    </row>
    <row r="6" spans="1:19" ht="22.8" x14ac:dyDescent="0.25">
      <c r="A6" s="381">
        <f>IF(B6="","",ROW()-ROW($A$3)+'Diário 1º PA'!$O$1)</f>
        <v>6</v>
      </c>
      <c r="B6" s="382">
        <v>45384</v>
      </c>
      <c r="C6" s="390">
        <v>45352</v>
      </c>
      <c r="D6" s="184" t="s">
        <v>85</v>
      </c>
      <c r="E6" s="184" t="s">
        <v>149</v>
      </c>
      <c r="F6" s="385">
        <v>2027.25</v>
      </c>
      <c r="G6" s="184" t="s">
        <v>479</v>
      </c>
      <c r="H6" s="184" t="s">
        <v>108</v>
      </c>
      <c r="I6" s="184" t="s">
        <v>413</v>
      </c>
      <c r="J6" s="386" t="str">
        <f t="shared" si="0"/>
        <v/>
      </c>
      <c r="K6" s="387" t="s">
        <v>410</v>
      </c>
      <c r="L6" s="388" t="s">
        <v>414</v>
      </c>
      <c r="M6" s="387">
        <v>40201</v>
      </c>
      <c r="N6" s="382">
        <v>45384</v>
      </c>
      <c r="O6" s="407"/>
      <c r="P6" s="184"/>
    </row>
    <row r="7" spans="1:19" ht="22.8" x14ac:dyDescent="0.25">
      <c r="A7" s="381">
        <f>IF(B7="","",ROW()-ROW($A$3)+'Diário 1º PA'!$O$1)</f>
        <v>7</v>
      </c>
      <c r="B7" s="382">
        <v>45384</v>
      </c>
      <c r="C7" s="383">
        <v>45352</v>
      </c>
      <c r="D7" s="184" t="s">
        <v>85</v>
      </c>
      <c r="E7" s="184" t="s">
        <v>87</v>
      </c>
      <c r="F7" s="385">
        <v>920.71</v>
      </c>
      <c r="G7" s="184" t="s">
        <v>480</v>
      </c>
      <c r="H7" s="384" t="s">
        <v>108</v>
      </c>
      <c r="I7" s="184" t="s">
        <v>415</v>
      </c>
      <c r="J7" s="386" t="str">
        <f t="shared" si="0"/>
        <v/>
      </c>
      <c r="K7" s="387" t="s">
        <v>410</v>
      </c>
      <c r="L7" s="388" t="s">
        <v>414</v>
      </c>
      <c r="M7" s="387">
        <v>40201</v>
      </c>
      <c r="N7" s="382">
        <v>45384</v>
      </c>
      <c r="O7" s="407"/>
      <c r="P7" s="184"/>
    </row>
    <row r="8" spans="1:19" ht="13.2" x14ac:dyDescent="0.25">
      <c r="A8" s="381">
        <f>IF(B8="","",ROW()-ROW($A$3)+'Diário 1º PA'!$O$1)</f>
        <v>8</v>
      </c>
      <c r="B8" s="382">
        <v>45384</v>
      </c>
      <c r="C8" s="383">
        <v>45383</v>
      </c>
      <c r="D8" s="384" t="s">
        <v>96</v>
      </c>
      <c r="E8" s="184" t="s">
        <v>258</v>
      </c>
      <c r="F8" s="385">
        <v>10</v>
      </c>
      <c r="G8" s="184" t="s">
        <v>416</v>
      </c>
      <c r="H8" s="384" t="s">
        <v>108</v>
      </c>
      <c r="I8" s="184" t="s">
        <v>417</v>
      </c>
      <c r="J8" s="386" t="str">
        <f t="shared" si="0"/>
        <v/>
      </c>
      <c r="K8" s="387" t="s">
        <v>418</v>
      </c>
      <c r="L8" s="388" t="s">
        <v>418</v>
      </c>
      <c r="M8" s="404">
        <v>840931100268688</v>
      </c>
      <c r="N8" s="382">
        <v>45384</v>
      </c>
      <c r="O8" s="407"/>
      <c r="P8" s="184"/>
    </row>
    <row r="9" spans="1:19" ht="22.8" x14ac:dyDescent="0.25">
      <c r="A9" s="381">
        <f>IF(B9="","",ROW()-ROW($A$3)+'Diário 1º PA'!$O$1)</f>
        <v>9</v>
      </c>
      <c r="B9" s="382">
        <v>45384</v>
      </c>
      <c r="C9" s="383">
        <v>45352</v>
      </c>
      <c r="D9" s="384" t="s">
        <v>85</v>
      </c>
      <c r="E9" s="184" t="s">
        <v>87</v>
      </c>
      <c r="F9" s="385">
        <v>753.56</v>
      </c>
      <c r="G9" s="184" t="s">
        <v>481</v>
      </c>
      <c r="H9" s="384" t="s">
        <v>108</v>
      </c>
      <c r="I9" s="184" t="s">
        <v>392</v>
      </c>
      <c r="J9" s="386" t="str">
        <f t="shared" si="0"/>
        <v/>
      </c>
      <c r="K9" s="387" t="s">
        <v>410</v>
      </c>
      <c r="L9" s="388" t="s">
        <v>414</v>
      </c>
      <c r="M9" s="387">
        <v>40203</v>
      </c>
      <c r="N9" s="382">
        <v>45384</v>
      </c>
      <c r="O9" s="407"/>
      <c r="P9" s="184"/>
    </row>
    <row r="10" spans="1:19" ht="22.8" x14ac:dyDescent="0.25">
      <c r="A10" s="381">
        <f>IF(B10="","",ROW()-ROW($A$3)+'Diário 1º PA'!$O$1)</f>
        <v>10</v>
      </c>
      <c r="B10" s="382">
        <v>45384</v>
      </c>
      <c r="C10" s="383">
        <v>45352</v>
      </c>
      <c r="D10" s="384" t="s">
        <v>85</v>
      </c>
      <c r="E10" s="184" t="s">
        <v>151</v>
      </c>
      <c r="F10" s="385">
        <v>79.5</v>
      </c>
      <c r="G10" s="184" t="s">
        <v>482</v>
      </c>
      <c r="H10" s="384" t="s">
        <v>108</v>
      </c>
      <c r="I10" s="184" t="s">
        <v>419</v>
      </c>
      <c r="J10" s="386" t="str">
        <f t="shared" si="0"/>
        <v/>
      </c>
      <c r="K10" s="387" t="s">
        <v>410</v>
      </c>
      <c r="L10" s="388" t="s">
        <v>414</v>
      </c>
      <c r="M10" s="387">
        <v>40202</v>
      </c>
      <c r="N10" s="382">
        <v>45384</v>
      </c>
      <c r="O10" s="407"/>
      <c r="P10" s="184"/>
    </row>
    <row r="11" spans="1:19" ht="22.8" x14ac:dyDescent="0.25">
      <c r="A11" s="381">
        <f>IF(B11="","",ROW()-ROW($A$3)+'Diário 1º PA'!$O$1)</f>
        <v>11</v>
      </c>
      <c r="B11" s="382">
        <v>45384</v>
      </c>
      <c r="C11" s="383">
        <v>45352</v>
      </c>
      <c r="D11" s="384" t="s">
        <v>85</v>
      </c>
      <c r="E11" s="184" t="s">
        <v>153</v>
      </c>
      <c r="F11" s="385">
        <v>636</v>
      </c>
      <c r="G11" s="184" t="s">
        <v>483</v>
      </c>
      <c r="H11" s="384" t="s">
        <v>108</v>
      </c>
      <c r="I11" s="184" t="s">
        <v>391</v>
      </c>
      <c r="J11" s="386" t="str">
        <f t="shared" si="0"/>
        <v/>
      </c>
      <c r="K11" s="387" t="s">
        <v>410</v>
      </c>
      <c r="L11" s="388" t="s">
        <v>420</v>
      </c>
      <c r="M11" s="387">
        <v>40204</v>
      </c>
      <c r="N11" s="382">
        <v>45384</v>
      </c>
      <c r="O11" s="407"/>
      <c r="P11" s="184"/>
    </row>
    <row r="12" spans="1:19" ht="13.2" x14ac:dyDescent="0.25">
      <c r="A12" s="381">
        <f>IF(B12="","",ROW()-ROW($A$3)+'Diário 1º PA'!$O$1)</f>
        <v>12</v>
      </c>
      <c r="B12" s="382">
        <v>45385</v>
      </c>
      <c r="C12" s="383">
        <v>45383</v>
      </c>
      <c r="D12" s="384" t="s">
        <v>96</v>
      </c>
      <c r="E12" s="184" t="s">
        <v>258</v>
      </c>
      <c r="F12" s="385">
        <v>24.75</v>
      </c>
      <c r="G12" s="184" t="s">
        <v>416</v>
      </c>
      <c r="H12" s="384" t="s">
        <v>108</v>
      </c>
      <c r="I12" s="184" t="s">
        <v>417</v>
      </c>
      <c r="J12" s="386" t="str">
        <f t="shared" si="0"/>
        <v/>
      </c>
      <c r="K12" s="387" t="s">
        <v>418</v>
      </c>
      <c r="L12" s="388" t="s">
        <v>418</v>
      </c>
      <c r="M12" s="404">
        <v>890941200101474</v>
      </c>
      <c r="N12" s="382">
        <v>45385</v>
      </c>
      <c r="O12" s="407"/>
      <c r="P12" s="184"/>
    </row>
    <row r="13" spans="1:19" ht="45.6" x14ac:dyDescent="0.25">
      <c r="A13" s="381">
        <f>IF(B13="","",ROW()-ROW($A$3)+'Diário 1º PA'!$O$1)</f>
        <v>13</v>
      </c>
      <c r="B13" s="382">
        <v>45386</v>
      </c>
      <c r="C13" s="383">
        <v>45383</v>
      </c>
      <c r="D13" s="384" t="s">
        <v>98</v>
      </c>
      <c r="E13" s="184" t="s">
        <v>323</v>
      </c>
      <c r="F13" s="385">
        <v>15384.3</v>
      </c>
      <c r="G13" s="184" t="s">
        <v>484</v>
      </c>
      <c r="H13" s="384" t="s">
        <v>108</v>
      </c>
      <c r="I13" s="184" t="s">
        <v>421</v>
      </c>
      <c r="J13" s="386" t="str">
        <f t="shared" si="0"/>
        <v>xx.xxx.xxx/xxxx-xx</v>
      </c>
      <c r="K13" s="387" t="s">
        <v>422</v>
      </c>
      <c r="L13" s="388" t="s">
        <v>423</v>
      </c>
      <c r="M13" s="387">
        <v>17202143</v>
      </c>
      <c r="N13" s="382">
        <v>45387</v>
      </c>
      <c r="O13" s="407" t="s">
        <v>650</v>
      </c>
      <c r="P13" s="184"/>
    </row>
    <row r="14" spans="1:19" ht="34.200000000000003" x14ac:dyDescent="0.25">
      <c r="A14" s="381">
        <f>IF(B14="","",ROW()-ROW($A$3)+'Diário 1º PA'!$O$1)</f>
        <v>14</v>
      </c>
      <c r="B14" s="382">
        <v>45391</v>
      </c>
      <c r="C14" s="383">
        <v>45352</v>
      </c>
      <c r="D14" s="384" t="s">
        <v>85</v>
      </c>
      <c r="E14" s="184" t="s">
        <v>176</v>
      </c>
      <c r="F14" s="385">
        <v>600</v>
      </c>
      <c r="G14" s="184" t="s">
        <v>486</v>
      </c>
      <c r="H14" s="384" t="s">
        <v>108</v>
      </c>
      <c r="I14" s="184" t="s">
        <v>424</v>
      </c>
      <c r="J14" s="386" t="str">
        <f t="shared" si="0"/>
        <v>xx.xxx.xxx/xxxx-xx</v>
      </c>
      <c r="K14" s="387" t="s">
        <v>422</v>
      </c>
      <c r="L14" s="388" t="s">
        <v>423</v>
      </c>
      <c r="M14" s="387">
        <v>286789</v>
      </c>
      <c r="N14" s="382">
        <v>45400</v>
      </c>
      <c r="O14" s="407" t="s">
        <v>650</v>
      </c>
      <c r="P14" s="184"/>
    </row>
    <row r="15" spans="1:19" ht="34.200000000000003" x14ac:dyDescent="0.25">
      <c r="A15" s="381">
        <f>IF(B15="","",ROW()-ROW($A$3)+'Diário 1º PA'!$O$1)</f>
        <v>15</v>
      </c>
      <c r="B15" s="382">
        <v>45391</v>
      </c>
      <c r="C15" s="383">
        <v>45352</v>
      </c>
      <c r="D15" s="384" t="s">
        <v>85</v>
      </c>
      <c r="E15" s="184" t="s">
        <v>190</v>
      </c>
      <c r="F15" s="385">
        <v>500</v>
      </c>
      <c r="G15" s="184" t="s">
        <v>487</v>
      </c>
      <c r="H15" s="384" t="s">
        <v>108</v>
      </c>
      <c r="I15" s="184" t="s">
        <v>424</v>
      </c>
      <c r="J15" s="386" t="str">
        <f t="shared" si="0"/>
        <v>xx.xxx.xxx/xxxx-xx</v>
      </c>
      <c r="K15" s="387" t="s">
        <v>422</v>
      </c>
      <c r="L15" s="388" t="s">
        <v>423</v>
      </c>
      <c r="M15" s="387">
        <v>205970</v>
      </c>
      <c r="N15" s="382">
        <v>45397</v>
      </c>
      <c r="O15" s="407" t="s">
        <v>650</v>
      </c>
      <c r="P15" s="184"/>
    </row>
    <row r="16" spans="1:19" ht="34.200000000000003" x14ac:dyDescent="0.25">
      <c r="A16" s="381">
        <f>IF(B16="","",ROW()-ROW($A$3)+'Diário 1º PA'!$O$1)</f>
        <v>16</v>
      </c>
      <c r="B16" s="382">
        <v>45391</v>
      </c>
      <c r="C16" s="383">
        <v>45383</v>
      </c>
      <c r="D16" s="384" t="s">
        <v>85</v>
      </c>
      <c r="E16" s="184" t="s">
        <v>176</v>
      </c>
      <c r="F16" s="385">
        <v>1800</v>
      </c>
      <c r="G16" s="184" t="s">
        <v>488</v>
      </c>
      <c r="H16" s="384" t="s">
        <v>108</v>
      </c>
      <c r="I16" s="184" t="s">
        <v>424</v>
      </c>
      <c r="J16" s="386" t="str">
        <f t="shared" si="0"/>
        <v>xx.xxx.xxx/xxxx-xx</v>
      </c>
      <c r="K16" s="387" t="s">
        <v>422</v>
      </c>
      <c r="L16" s="388" t="s">
        <v>423</v>
      </c>
      <c r="M16" s="387">
        <v>286790</v>
      </c>
      <c r="N16" s="382">
        <v>45400</v>
      </c>
      <c r="O16" s="407" t="s">
        <v>650</v>
      </c>
      <c r="P16" s="184"/>
    </row>
    <row r="17" spans="1:16" ht="34.200000000000003" x14ac:dyDescent="0.25">
      <c r="A17" s="381">
        <f>IF(B17="","",ROW()-ROW($A$3)+'Diário 1º PA'!$O$1)</f>
        <v>17</v>
      </c>
      <c r="B17" s="382">
        <v>45391</v>
      </c>
      <c r="C17" s="383">
        <v>45383</v>
      </c>
      <c r="D17" s="384" t="s">
        <v>85</v>
      </c>
      <c r="E17" s="184" t="s">
        <v>190</v>
      </c>
      <c r="F17" s="385">
        <v>1500</v>
      </c>
      <c r="G17" s="184" t="s">
        <v>489</v>
      </c>
      <c r="H17" s="384" t="s">
        <v>108</v>
      </c>
      <c r="I17" s="184" t="s">
        <v>424</v>
      </c>
      <c r="J17" s="386" t="str">
        <f t="shared" si="0"/>
        <v>xx.xxx.xxx/xxxx-xx</v>
      </c>
      <c r="K17" s="387" t="s">
        <v>422</v>
      </c>
      <c r="L17" s="388" t="s">
        <v>423</v>
      </c>
      <c r="M17" s="387">
        <v>205971</v>
      </c>
      <c r="N17" s="382">
        <v>45397</v>
      </c>
      <c r="O17" s="407" t="s">
        <v>650</v>
      </c>
      <c r="P17" s="184"/>
    </row>
    <row r="18" spans="1:16" ht="45.6" x14ac:dyDescent="0.25">
      <c r="A18" s="381">
        <f>IF(B18="","",ROW()-ROW($A$3)+'Diário 1º PA'!$O$1)</f>
        <v>18</v>
      </c>
      <c r="B18" s="382">
        <v>45391</v>
      </c>
      <c r="C18" s="383">
        <v>45352</v>
      </c>
      <c r="D18" s="384" t="s">
        <v>96</v>
      </c>
      <c r="E18" s="184" t="s">
        <v>214</v>
      </c>
      <c r="F18" s="385">
        <v>2750</v>
      </c>
      <c r="G18" s="184" t="s">
        <v>490</v>
      </c>
      <c r="H18" s="384" t="s">
        <v>109</v>
      </c>
      <c r="I18" s="184" t="s">
        <v>388</v>
      </c>
      <c r="J18" s="386" t="str">
        <f t="shared" si="0"/>
        <v>xx.xxx.xxx/xxxx-xx</v>
      </c>
      <c r="K18" s="387" t="s">
        <v>410</v>
      </c>
      <c r="L18" s="388" t="s">
        <v>410</v>
      </c>
      <c r="M18" s="387" t="s">
        <v>425</v>
      </c>
      <c r="N18" s="382">
        <v>45392</v>
      </c>
      <c r="O18" s="407" t="s">
        <v>650</v>
      </c>
      <c r="P18" s="184"/>
    </row>
    <row r="19" spans="1:16" ht="34.200000000000003" x14ac:dyDescent="0.25">
      <c r="A19" s="381">
        <f>IF(B19="","",ROW()-ROW($A$3)+'Diário 1º PA'!$O$1)</f>
        <v>19</v>
      </c>
      <c r="B19" s="382">
        <v>45391</v>
      </c>
      <c r="C19" s="383">
        <v>45352</v>
      </c>
      <c r="D19" s="384" t="s">
        <v>96</v>
      </c>
      <c r="E19" s="184" t="s">
        <v>194</v>
      </c>
      <c r="F19" s="385">
        <v>1600</v>
      </c>
      <c r="G19" s="384" t="s">
        <v>485</v>
      </c>
      <c r="H19" s="384" t="s">
        <v>109</v>
      </c>
      <c r="I19" s="184" t="s">
        <v>656</v>
      </c>
      <c r="J19" s="386" t="str">
        <f t="shared" si="0"/>
        <v>CPF Protegido - LGPD</v>
      </c>
      <c r="K19" s="387" t="s">
        <v>410</v>
      </c>
      <c r="L19" s="388" t="s">
        <v>410</v>
      </c>
      <c r="M19" s="387" t="s">
        <v>426</v>
      </c>
      <c r="N19" s="382">
        <v>45391</v>
      </c>
      <c r="O19" s="407" t="s">
        <v>649</v>
      </c>
      <c r="P19" s="184"/>
    </row>
    <row r="20" spans="1:16" ht="22.8" x14ac:dyDescent="0.25">
      <c r="A20" s="381">
        <f>IF(B20="","",ROW()-ROW($A$3)+'Diário 1º PA'!$O$1)</f>
        <v>20</v>
      </c>
      <c r="B20" s="382">
        <v>45397</v>
      </c>
      <c r="C20" s="383">
        <v>45323</v>
      </c>
      <c r="D20" s="384" t="s">
        <v>50</v>
      </c>
      <c r="E20" s="184" t="s">
        <v>50</v>
      </c>
      <c r="F20" s="385">
        <v>1514.18</v>
      </c>
      <c r="G20" s="384" t="s">
        <v>427</v>
      </c>
      <c r="H20" s="384" t="s">
        <v>108</v>
      </c>
      <c r="I20" s="184" t="s">
        <v>428</v>
      </c>
      <c r="J20" s="386" t="str">
        <f t="shared" si="0"/>
        <v/>
      </c>
      <c r="K20" s="387" t="s">
        <v>405</v>
      </c>
      <c r="L20" s="388" t="s">
        <v>429</v>
      </c>
      <c r="M20" s="404">
        <v>613490000042366</v>
      </c>
      <c r="N20" s="382">
        <v>45397</v>
      </c>
      <c r="O20" s="407"/>
      <c r="P20" s="184"/>
    </row>
    <row r="21" spans="1:16" ht="22.8" x14ac:dyDescent="0.25">
      <c r="A21" s="381">
        <f>IF(B21="","",ROW()-ROW($A$3)+'Diário 1º PA'!$O$1)</f>
        <v>21</v>
      </c>
      <c r="B21" s="382">
        <v>45397</v>
      </c>
      <c r="C21" s="383">
        <v>45352</v>
      </c>
      <c r="D21" s="384" t="s">
        <v>50</v>
      </c>
      <c r="E21" s="184" t="s">
        <v>50</v>
      </c>
      <c r="F21" s="385">
        <v>1875.5</v>
      </c>
      <c r="G21" s="184" t="s">
        <v>430</v>
      </c>
      <c r="H21" s="384" t="s">
        <v>108</v>
      </c>
      <c r="I21" s="184" t="s">
        <v>428</v>
      </c>
      <c r="J21" s="386" t="str">
        <f t="shared" si="0"/>
        <v/>
      </c>
      <c r="K21" s="387" t="s">
        <v>405</v>
      </c>
      <c r="L21" s="388" t="s">
        <v>429</v>
      </c>
      <c r="M21" s="404">
        <v>613490000042366</v>
      </c>
      <c r="N21" s="382">
        <v>45397</v>
      </c>
      <c r="O21" s="407"/>
      <c r="P21" s="184"/>
    </row>
    <row r="22" spans="1:16" ht="22.8" x14ac:dyDescent="0.25">
      <c r="A22" s="381">
        <f>IF(B22="","",ROW()-ROW($A$3)+'Diário 1º PA'!$O$1)</f>
        <v>22</v>
      </c>
      <c r="B22" s="382">
        <v>45397</v>
      </c>
      <c r="C22" s="383">
        <v>45352</v>
      </c>
      <c r="D22" s="384" t="s">
        <v>85</v>
      </c>
      <c r="E22" s="184" t="s">
        <v>165</v>
      </c>
      <c r="F22" s="385">
        <v>147.80000000000001</v>
      </c>
      <c r="G22" s="184" t="s">
        <v>491</v>
      </c>
      <c r="H22" s="384" t="s">
        <v>108</v>
      </c>
      <c r="I22" s="184" t="s">
        <v>389</v>
      </c>
      <c r="J22" s="386" t="str">
        <f t="shared" si="0"/>
        <v>xx.xxx.xxx/xxxx-xx</v>
      </c>
      <c r="K22" s="387" t="s">
        <v>422</v>
      </c>
      <c r="L22" s="388" t="s">
        <v>423</v>
      </c>
      <c r="M22" s="387">
        <v>6040219653</v>
      </c>
      <c r="N22" s="382">
        <v>45397</v>
      </c>
      <c r="O22" s="407" t="s">
        <v>650</v>
      </c>
      <c r="P22" s="184"/>
    </row>
    <row r="23" spans="1:16" ht="13.2" x14ac:dyDescent="0.25">
      <c r="A23" s="381">
        <f>IF(B23="","",ROW()-ROW($A$3)+'Diário 1º PA'!$O$1)</f>
        <v>23</v>
      </c>
      <c r="B23" s="382">
        <v>45412</v>
      </c>
      <c r="C23" s="383">
        <v>45383</v>
      </c>
      <c r="D23" s="384" t="s">
        <v>72</v>
      </c>
      <c r="E23" s="184" t="s">
        <v>72</v>
      </c>
      <c r="F23" s="385">
        <v>1574.28</v>
      </c>
      <c r="G23" s="184" t="s">
        <v>431</v>
      </c>
      <c r="H23" s="384" t="s">
        <v>108</v>
      </c>
      <c r="I23" s="184" t="s">
        <v>432</v>
      </c>
      <c r="J23" s="386" t="str">
        <f t="shared" si="0"/>
        <v/>
      </c>
      <c r="K23" s="387"/>
      <c r="L23" s="388"/>
      <c r="M23" s="387"/>
      <c r="N23" s="382">
        <v>45412</v>
      </c>
      <c r="O23" s="408"/>
      <c r="P23" s="184"/>
    </row>
    <row r="24" spans="1:16" ht="34.200000000000003" x14ac:dyDescent="0.25">
      <c r="A24" s="381">
        <f>IF(B24="","",ROW()-ROW($A$3)+'Diário 1º PA'!$O$1)</f>
        <v>24</v>
      </c>
      <c r="B24" s="382">
        <v>45414</v>
      </c>
      <c r="C24" s="383">
        <v>45413</v>
      </c>
      <c r="D24" s="384" t="s">
        <v>85</v>
      </c>
      <c r="E24" s="184" t="s">
        <v>176</v>
      </c>
      <c r="F24" s="385">
        <v>1800</v>
      </c>
      <c r="G24" s="184" t="s">
        <v>492</v>
      </c>
      <c r="H24" s="384" t="s">
        <v>108</v>
      </c>
      <c r="I24" s="184" t="s">
        <v>424</v>
      </c>
      <c r="J24" s="386" t="str">
        <f t="shared" si="0"/>
        <v>xx.xxx.xxx/xxxx-xx</v>
      </c>
      <c r="K24" s="387" t="s">
        <v>422</v>
      </c>
      <c r="L24" s="388" t="s">
        <v>423</v>
      </c>
      <c r="M24" s="387">
        <v>287412</v>
      </c>
      <c r="N24" s="382">
        <v>45422</v>
      </c>
      <c r="O24" s="407" t="s">
        <v>650</v>
      </c>
      <c r="P24" s="184"/>
    </row>
    <row r="25" spans="1:16" ht="34.200000000000003" x14ac:dyDescent="0.25">
      <c r="A25" s="381">
        <f>IF(B25="","",ROW()-ROW($A$3)+'Diário 1º PA'!$O$1)</f>
        <v>25</v>
      </c>
      <c r="B25" s="382">
        <v>45414</v>
      </c>
      <c r="C25" s="383">
        <v>45413</v>
      </c>
      <c r="D25" s="384" t="s">
        <v>85</v>
      </c>
      <c r="E25" s="184" t="s">
        <v>190</v>
      </c>
      <c r="F25" s="385">
        <v>1500</v>
      </c>
      <c r="G25" s="184" t="s">
        <v>493</v>
      </c>
      <c r="H25" s="384" t="s">
        <v>108</v>
      </c>
      <c r="I25" s="184" t="s">
        <v>424</v>
      </c>
      <c r="J25" s="386" t="str">
        <f t="shared" si="0"/>
        <v>xx.xxx.xxx/xxxx-xx</v>
      </c>
      <c r="K25" s="387" t="s">
        <v>422</v>
      </c>
      <c r="L25" s="388" t="s">
        <v>423</v>
      </c>
      <c r="M25" s="387">
        <v>207148</v>
      </c>
      <c r="N25" s="382">
        <v>45419</v>
      </c>
      <c r="O25" s="407" t="s">
        <v>650</v>
      </c>
      <c r="P25" s="184"/>
    </row>
    <row r="26" spans="1:16" ht="22.8" x14ac:dyDescent="0.25">
      <c r="A26" s="381">
        <f>IF(B26="","",ROW()-ROW($A$3)+'Diário 1º PA'!$O$1)</f>
        <v>26</v>
      </c>
      <c r="B26" s="382">
        <v>45415</v>
      </c>
      <c r="C26" s="383">
        <v>45383</v>
      </c>
      <c r="D26" s="384" t="s">
        <v>85</v>
      </c>
      <c r="E26" s="184" t="s">
        <v>87</v>
      </c>
      <c r="F26" s="385">
        <v>1899</v>
      </c>
      <c r="G26" s="384" t="s">
        <v>433</v>
      </c>
      <c r="H26" s="384" t="s">
        <v>108</v>
      </c>
      <c r="I26" s="184" t="s">
        <v>657</v>
      </c>
      <c r="J26" s="386" t="str">
        <f t="shared" si="0"/>
        <v>CPF Protegido - LGPD</v>
      </c>
      <c r="K26" s="387" t="s">
        <v>410</v>
      </c>
      <c r="L26" s="388" t="s">
        <v>411</v>
      </c>
      <c r="M26" s="404">
        <v>50301</v>
      </c>
      <c r="N26" s="382">
        <v>45415</v>
      </c>
      <c r="O26" s="407" t="s">
        <v>649</v>
      </c>
      <c r="P26" s="184"/>
    </row>
    <row r="27" spans="1:16" ht="22.8" x14ac:dyDescent="0.25">
      <c r="A27" s="381">
        <f>IF(B27="","",ROW()-ROW($A$3)+'Diário 1º PA'!$O$1)</f>
        <v>27</v>
      </c>
      <c r="B27" s="382">
        <v>45415</v>
      </c>
      <c r="C27" s="383">
        <v>45383</v>
      </c>
      <c r="D27" s="384" t="s">
        <v>85</v>
      </c>
      <c r="E27" s="184" t="s">
        <v>87</v>
      </c>
      <c r="F27" s="385">
        <v>4273</v>
      </c>
      <c r="G27" s="384" t="s">
        <v>434</v>
      </c>
      <c r="H27" s="384" t="s">
        <v>108</v>
      </c>
      <c r="I27" s="184" t="s">
        <v>658</v>
      </c>
      <c r="J27" s="386" t="str">
        <f t="shared" si="0"/>
        <v>CPF Protegido - LGPD</v>
      </c>
      <c r="K27" s="387" t="s">
        <v>410</v>
      </c>
      <c r="L27" s="388" t="s">
        <v>411</v>
      </c>
      <c r="M27" s="404">
        <v>50302</v>
      </c>
      <c r="N27" s="382">
        <v>45415</v>
      </c>
      <c r="O27" s="407" t="s">
        <v>649</v>
      </c>
      <c r="P27" s="184"/>
    </row>
    <row r="28" spans="1:16" ht="22.8" x14ac:dyDescent="0.25">
      <c r="A28" s="381">
        <f>IF(B28="","",ROW()-ROW($A$3)+'Diário 1º PA'!$O$1)</f>
        <v>28</v>
      </c>
      <c r="B28" s="382">
        <v>45415</v>
      </c>
      <c r="C28" s="383">
        <v>45383</v>
      </c>
      <c r="D28" s="384" t="s">
        <v>85</v>
      </c>
      <c r="E28" s="184" t="s">
        <v>87</v>
      </c>
      <c r="F28" s="385">
        <v>2177</v>
      </c>
      <c r="G28" s="384" t="s">
        <v>435</v>
      </c>
      <c r="H28" s="384" t="s">
        <v>108</v>
      </c>
      <c r="I28" s="184" t="s">
        <v>659</v>
      </c>
      <c r="J28" s="386" t="str">
        <f t="shared" si="0"/>
        <v>CPF Protegido - LGPD</v>
      </c>
      <c r="K28" s="387" t="s">
        <v>410</v>
      </c>
      <c r="L28" s="388" t="s">
        <v>411</v>
      </c>
      <c r="M28" s="404">
        <v>50303</v>
      </c>
      <c r="N28" s="382">
        <v>45415</v>
      </c>
      <c r="O28" s="407" t="s">
        <v>649</v>
      </c>
      <c r="P28" s="184"/>
    </row>
    <row r="29" spans="1:16" ht="22.8" x14ac:dyDescent="0.25">
      <c r="A29" s="381">
        <f>IF(B29="","",ROW()-ROW($A$3)+'Diário 1º PA'!$O$1)</f>
        <v>29</v>
      </c>
      <c r="B29" s="382">
        <v>45415</v>
      </c>
      <c r="C29" s="383">
        <v>45383</v>
      </c>
      <c r="D29" s="384" t="s">
        <v>85</v>
      </c>
      <c r="E29" s="184" t="s">
        <v>87</v>
      </c>
      <c r="F29" s="385">
        <v>2177</v>
      </c>
      <c r="G29" s="384" t="s">
        <v>436</v>
      </c>
      <c r="H29" s="384" t="s">
        <v>108</v>
      </c>
      <c r="I29" s="184" t="s">
        <v>660</v>
      </c>
      <c r="J29" s="386" t="str">
        <f t="shared" si="0"/>
        <v>CPF Protegido - LGPD</v>
      </c>
      <c r="K29" s="387" t="s">
        <v>410</v>
      </c>
      <c r="L29" s="388" t="s">
        <v>411</v>
      </c>
      <c r="M29" s="404">
        <v>50304</v>
      </c>
      <c r="N29" s="382">
        <v>45415</v>
      </c>
      <c r="O29" s="407" t="s">
        <v>649</v>
      </c>
      <c r="P29" s="184"/>
    </row>
    <row r="30" spans="1:16" ht="22.8" x14ac:dyDescent="0.25">
      <c r="A30" s="381">
        <f>IF(B30="","",ROW()-ROW($A$3)+'Diário 1º PA'!$O$1)</f>
        <v>30</v>
      </c>
      <c r="B30" s="382">
        <v>45415</v>
      </c>
      <c r="C30" s="383">
        <v>45383</v>
      </c>
      <c r="D30" s="384" t="s">
        <v>85</v>
      </c>
      <c r="E30" s="184" t="s">
        <v>87</v>
      </c>
      <c r="F30" s="385">
        <v>2177</v>
      </c>
      <c r="G30" s="384" t="s">
        <v>437</v>
      </c>
      <c r="H30" s="384" t="s">
        <v>108</v>
      </c>
      <c r="I30" s="184" t="s">
        <v>661</v>
      </c>
      <c r="J30" s="386" t="str">
        <f t="shared" si="0"/>
        <v>CPF Protegido - LGPD</v>
      </c>
      <c r="K30" s="387" t="s">
        <v>410</v>
      </c>
      <c r="L30" s="388" t="s">
        <v>411</v>
      </c>
      <c r="M30" s="404">
        <v>50305</v>
      </c>
      <c r="N30" s="382">
        <v>45415</v>
      </c>
      <c r="O30" s="407" t="s">
        <v>649</v>
      </c>
      <c r="P30" s="184"/>
    </row>
    <row r="31" spans="1:16" ht="22.8" x14ac:dyDescent="0.25">
      <c r="A31" s="381">
        <f>IF(B31="","",ROW()-ROW($A$3)+'Diário 1º PA'!$O$1)</f>
        <v>31</v>
      </c>
      <c r="B31" s="382">
        <v>45415</v>
      </c>
      <c r="C31" s="383">
        <v>45383</v>
      </c>
      <c r="D31" s="384" t="s">
        <v>85</v>
      </c>
      <c r="E31" s="184" t="s">
        <v>87</v>
      </c>
      <c r="F31" s="385">
        <v>2177</v>
      </c>
      <c r="G31" s="384" t="s">
        <v>438</v>
      </c>
      <c r="H31" s="384" t="s">
        <v>108</v>
      </c>
      <c r="I31" s="184" t="s">
        <v>662</v>
      </c>
      <c r="J31" s="386" t="str">
        <f t="shared" si="0"/>
        <v>CPF Protegido - LGPD</v>
      </c>
      <c r="K31" s="387" t="s">
        <v>410</v>
      </c>
      <c r="L31" s="388" t="s">
        <v>411</v>
      </c>
      <c r="M31" s="404">
        <v>50306</v>
      </c>
      <c r="N31" s="382">
        <v>45415</v>
      </c>
      <c r="O31" s="407" t="s">
        <v>649</v>
      </c>
      <c r="P31" s="184"/>
    </row>
    <row r="32" spans="1:16" ht="45.6" x14ac:dyDescent="0.25">
      <c r="A32" s="381">
        <f>IF(B32="","",ROW()-ROW($A$3)+'Diário 1º PA'!$O$1)</f>
        <v>32</v>
      </c>
      <c r="B32" s="382">
        <v>45415</v>
      </c>
      <c r="C32" s="383">
        <v>45383</v>
      </c>
      <c r="D32" s="384" t="s">
        <v>96</v>
      </c>
      <c r="E32" s="184" t="s">
        <v>214</v>
      </c>
      <c r="F32" s="385">
        <v>2750</v>
      </c>
      <c r="G32" s="184" t="s">
        <v>494</v>
      </c>
      <c r="H32" s="384" t="s">
        <v>109</v>
      </c>
      <c r="I32" s="184" t="s">
        <v>388</v>
      </c>
      <c r="J32" s="386" t="str">
        <f t="shared" si="0"/>
        <v>xx.xxx.xxx/xxxx-xx</v>
      </c>
      <c r="K32" s="387" t="s">
        <v>410</v>
      </c>
      <c r="L32" s="388" t="s">
        <v>410</v>
      </c>
      <c r="M32" s="387" t="s">
        <v>439</v>
      </c>
      <c r="N32" s="382">
        <v>45419</v>
      </c>
      <c r="O32" s="407" t="s">
        <v>650</v>
      </c>
      <c r="P32" s="184"/>
    </row>
    <row r="33" spans="1:16" ht="45.6" x14ac:dyDescent="0.25">
      <c r="A33" s="381">
        <f>IF(B33="","",ROW()-ROW($A$3)+'Diário 1º PA'!$O$1)</f>
        <v>33</v>
      </c>
      <c r="B33" s="382">
        <v>45415</v>
      </c>
      <c r="C33" s="383">
        <v>45383</v>
      </c>
      <c r="D33" s="384" t="s">
        <v>96</v>
      </c>
      <c r="E33" s="184" t="s">
        <v>194</v>
      </c>
      <c r="F33" s="385">
        <v>1600</v>
      </c>
      <c r="G33" s="384" t="s">
        <v>495</v>
      </c>
      <c r="H33" s="384" t="s">
        <v>109</v>
      </c>
      <c r="I33" s="184" t="s">
        <v>663</v>
      </c>
      <c r="J33" s="386" t="str">
        <f t="shared" si="0"/>
        <v>CPF Protegido - LGPD</v>
      </c>
      <c r="K33" s="387" t="s">
        <v>410</v>
      </c>
      <c r="L33" s="388" t="s">
        <v>410</v>
      </c>
      <c r="M33" s="387" t="s">
        <v>426</v>
      </c>
      <c r="N33" s="382"/>
      <c r="O33" s="407" t="s">
        <v>649</v>
      </c>
      <c r="P33" s="184"/>
    </row>
    <row r="34" spans="1:16" ht="34.200000000000003" x14ac:dyDescent="0.25">
      <c r="A34" s="381">
        <f>IF(B34="","",ROW()-ROW($A$3)+'Diário 1º PA'!$O$1)</f>
        <v>34</v>
      </c>
      <c r="B34" s="382">
        <v>45415</v>
      </c>
      <c r="C34" s="383">
        <v>45413</v>
      </c>
      <c r="D34" s="384" t="s">
        <v>96</v>
      </c>
      <c r="E34" s="184" t="s">
        <v>222</v>
      </c>
      <c r="F34" s="385">
        <v>2250</v>
      </c>
      <c r="G34" s="384" t="s">
        <v>496</v>
      </c>
      <c r="H34" s="384" t="s">
        <v>109</v>
      </c>
      <c r="I34" s="184" t="s">
        <v>440</v>
      </c>
      <c r="J34" s="386" t="str">
        <f t="shared" si="0"/>
        <v>xx.xxx.xxx/xxxx-xx</v>
      </c>
      <c r="K34" s="387" t="s">
        <v>410</v>
      </c>
      <c r="L34" s="388" t="s">
        <v>410</v>
      </c>
      <c r="M34" s="387" t="s">
        <v>441</v>
      </c>
      <c r="N34" s="382">
        <v>45419</v>
      </c>
      <c r="O34" s="407" t="s">
        <v>650</v>
      </c>
      <c r="P34" s="184"/>
    </row>
    <row r="35" spans="1:16" ht="22.8" x14ac:dyDescent="0.25">
      <c r="A35" s="381">
        <f>IF(B35="","",ROW()-ROW($A$3)+'Diário 1º PA'!$O$1)</f>
        <v>35</v>
      </c>
      <c r="B35" s="382">
        <v>45415</v>
      </c>
      <c r="C35" s="383">
        <v>45383</v>
      </c>
      <c r="D35" s="384" t="s">
        <v>85</v>
      </c>
      <c r="E35" s="184" t="s">
        <v>153</v>
      </c>
      <c r="F35" s="385">
        <v>1393.84</v>
      </c>
      <c r="G35" s="384" t="s">
        <v>497</v>
      </c>
      <c r="H35" s="384" t="s">
        <v>108</v>
      </c>
      <c r="I35" s="184" t="s">
        <v>391</v>
      </c>
      <c r="J35" s="386" t="str">
        <f t="shared" si="0"/>
        <v/>
      </c>
      <c r="K35" s="387" t="s">
        <v>410</v>
      </c>
      <c r="L35" s="388" t="s">
        <v>410</v>
      </c>
      <c r="M35" s="404">
        <v>50310</v>
      </c>
      <c r="N35" s="382">
        <v>45432</v>
      </c>
      <c r="O35" s="408"/>
      <c r="P35" s="184"/>
    </row>
    <row r="36" spans="1:16" ht="22.8" x14ac:dyDescent="0.25">
      <c r="A36" s="381">
        <f>IF(B36="","",ROW()-ROW($A$3)+'Diário 1º PA'!$O$1)</f>
        <v>36</v>
      </c>
      <c r="B36" s="382">
        <v>45415</v>
      </c>
      <c r="C36" s="383">
        <v>45383</v>
      </c>
      <c r="D36" s="384" t="s">
        <v>85</v>
      </c>
      <c r="E36" s="184" t="s">
        <v>151</v>
      </c>
      <c r="F36" s="385">
        <v>174.23</v>
      </c>
      <c r="G36" s="184" t="s">
        <v>498</v>
      </c>
      <c r="H36" s="384" t="s">
        <v>108</v>
      </c>
      <c r="I36" s="184" t="s">
        <v>392</v>
      </c>
      <c r="J36" s="386" t="str">
        <f t="shared" si="0"/>
        <v/>
      </c>
      <c r="K36" s="387" t="s">
        <v>410</v>
      </c>
      <c r="L36" s="388" t="s">
        <v>410</v>
      </c>
      <c r="M36" s="404">
        <v>50311</v>
      </c>
      <c r="N36" s="382">
        <v>45432</v>
      </c>
      <c r="O36" s="408"/>
      <c r="P36" s="184"/>
    </row>
    <row r="37" spans="1:16" ht="22.8" x14ac:dyDescent="0.25">
      <c r="A37" s="381">
        <f>IF(B37="","",ROW()-ROW($A$3)+'Diário 1º PA'!$O$1)</f>
        <v>37</v>
      </c>
      <c r="B37" s="382">
        <v>45415</v>
      </c>
      <c r="C37" s="383">
        <v>45383</v>
      </c>
      <c r="D37" s="384" t="s">
        <v>85</v>
      </c>
      <c r="E37" s="184" t="s">
        <v>87</v>
      </c>
      <c r="F37" s="385">
        <v>857.84</v>
      </c>
      <c r="G37" s="384" t="s">
        <v>499</v>
      </c>
      <c r="H37" s="384" t="s">
        <v>108</v>
      </c>
      <c r="I37" s="184" t="s">
        <v>392</v>
      </c>
      <c r="J37" s="386" t="str">
        <f t="shared" si="0"/>
        <v/>
      </c>
      <c r="K37" s="387" t="s">
        <v>410</v>
      </c>
      <c r="L37" s="388" t="s">
        <v>410</v>
      </c>
      <c r="M37" s="404">
        <v>50312</v>
      </c>
      <c r="N37" s="382">
        <v>45432</v>
      </c>
      <c r="O37" s="408"/>
      <c r="P37" s="184"/>
    </row>
    <row r="38" spans="1:16" ht="22.8" x14ac:dyDescent="0.25">
      <c r="A38" s="381">
        <f>IF(B38="","",ROW()-ROW($A$3)+'Diário 1º PA'!$O$1)</f>
        <v>38</v>
      </c>
      <c r="B38" s="382">
        <v>45418</v>
      </c>
      <c r="C38" s="383">
        <v>45383</v>
      </c>
      <c r="D38" s="384" t="s">
        <v>85</v>
      </c>
      <c r="E38" s="184" t="s">
        <v>149</v>
      </c>
      <c r="F38" s="385">
        <v>4442.91</v>
      </c>
      <c r="G38" s="184" t="s">
        <v>500</v>
      </c>
      <c r="H38" s="384" t="s">
        <v>108</v>
      </c>
      <c r="I38" s="184" t="s">
        <v>442</v>
      </c>
      <c r="J38" s="386" t="str">
        <f t="shared" si="0"/>
        <v/>
      </c>
      <c r="K38" s="387" t="s">
        <v>410</v>
      </c>
      <c r="L38" s="388" t="s">
        <v>410</v>
      </c>
      <c r="M38" s="404">
        <v>50601</v>
      </c>
      <c r="N38" s="382">
        <v>45432</v>
      </c>
      <c r="O38" s="408"/>
      <c r="P38" s="184"/>
    </row>
    <row r="39" spans="1:16" ht="22.8" x14ac:dyDescent="0.25">
      <c r="A39" s="381">
        <f>IF(B39="","",ROW()-ROW($A$3)+'Diário 1º PA'!$O$1)</f>
        <v>39</v>
      </c>
      <c r="B39" s="382">
        <v>45418</v>
      </c>
      <c r="C39" s="383">
        <v>45383</v>
      </c>
      <c r="D39" s="384" t="s">
        <v>85</v>
      </c>
      <c r="E39" s="184" t="s">
        <v>87</v>
      </c>
      <c r="F39" s="385">
        <v>1688.55</v>
      </c>
      <c r="G39" s="384" t="s">
        <v>501</v>
      </c>
      <c r="H39" s="384" t="s">
        <v>108</v>
      </c>
      <c r="I39" s="184" t="s">
        <v>443</v>
      </c>
      <c r="J39" s="386" t="str">
        <f t="shared" si="0"/>
        <v/>
      </c>
      <c r="K39" s="387" t="s">
        <v>410</v>
      </c>
      <c r="L39" s="388" t="s">
        <v>410</v>
      </c>
      <c r="M39" s="404">
        <v>50601</v>
      </c>
      <c r="N39" s="382">
        <v>45432</v>
      </c>
      <c r="O39" s="408"/>
      <c r="P39" s="184"/>
    </row>
    <row r="40" spans="1:16" ht="13.2" x14ac:dyDescent="0.25">
      <c r="A40" s="381">
        <f>IF(B40="","",ROW()-ROW($A$3)+'Diário 1º PA'!$O$1)</f>
        <v>40</v>
      </c>
      <c r="B40" s="389">
        <v>45418</v>
      </c>
      <c r="C40" s="390">
        <v>45413</v>
      </c>
      <c r="D40" s="393" t="s">
        <v>96</v>
      </c>
      <c r="E40" s="184" t="s">
        <v>258</v>
      </c>
      <c r="F40" s="186">
        <v>70.209999999999994</v>
      </c>
      <c r="G40" s="392" t="s">
        <v>416</v>
      </c>
      <c r="H40" s="393" t="s">
        <v>108</v>
      </c>
      <c r="I40" s="392" t="s">
        <v>417</v>
      </c>
      <c r="J40" s="386" t="str">
        <f t="shared" si="0"/>
        <v/>
      </c>
      <c r="K40" s="387" t="s">
        <v>418</v>
      </c>
      <c r="L40" s="388" t="s">
        <v>418</v>
      </c>
      <c r="M40" s="404">
        <v>811271200156998</v>
      </c>
      <c r="N40" s="382">
        <v>45418</v>
      </c>
      <c r="O40" s="408"/>
      <c r="P40" s="392"/>
    </row>
    <row r="41" spans="1:16" ht="13.2" x14ac:dyDescent="0.25">
      <c r="A41" s="381">
        <f>IF(B41="","",ROW()-ROW($A$3)+'Diário 1º PA'!$O$1)</f>
        <v>41</v>
      </c>
      <c r="B41" s="389">
        <v>45418</v>
      </c>
      <c r="C41" s="390">
        <v>45413</v>
      </c>
      <c r="D41" s="393" t="s">
        <v>96</v>
      </c>
      <c r="E41" s="184" t="s">
        <v>258</v>
      </c>
      <c r="F41" s="186">
        <v>10</v>
      </c>
      <c r="G41" s="392" t="s">
        <v>416</v>
      </c>
      <c r="H41" s="393" t="s">
        <v>108</v>
      </c>
      <c r="I41" s="392" t="s">
        <v>417</v>
      </c>
      <c r="J41" s="386" t="str">
        <f t="shared" si="0"/>
        <v/>
      </c>
      <c r="K41" s="387" t="s">
        <v>418</v>
      </c>
      <c r="L41" s="388" t="s">
        <v>418</v>
      </c>
      <c r="M41" s="404">
        <v>811271200156999</v>
      </c>
      <c r="N41" s="382">
        <v>45418</v>
      </c>
      <c r="O41" s="408"/>
      <c r="P41" s="392"/>
    </row>
    <row r="42" spans="1:16" ht="34.200000000000003" x14ac:dyDescent="0.25">
      <c r="A42" s="381">
        <f>IF(B42="","",ROW()-ROW($A$3)+'Diário 1º PA'!$O$1)</f>
        <v>42</v>
      </c>
      <c r="B42" s="382">
        <v>45420</v>
      </c>
      <c r="C42" s="383">
        <v>45383</v>
      </c>
      <c r="D42" s="384" t="s">
        <v>85</v>
      </c>
      <c r="E42" s="184" t="s">
        <v>165</v>
      </c>
      <c r="F42" s="385">
        <v>443.4</v>
      </c>
      <c r="G42" s="184" t="s">
        <v>502</v>
      </c>
      <c r="H42" s="384" t="s">
        <v>108</v>
      </c>
      <c r="I42" s="184" t="s">
        <v>389</v>
      </c>
      <c r="J42" s="386" t="str">
        <f t="shared" si="0"/>
        <v>xx.xxx.xxx/xxxx-xx</v>
      </c>
      <c r="K42" s="387" t="s">
        <v>423</v>
      </c>
      <c r="L42" s="388" t="s">
        <v>423</v>
      </c>
      <c r="M42" s="387">
        <v>6044482498</v>
      </c>
      <c r="N42" s="382">
        <v>45427</v>
      </c>
      <c r="O42" s="407" t="s">
        <v>650</v>
      </c>
      <c r="P42" s="184"/>
    </row>
    <row r="43" spans="1:16" ht="22.8" x14ac:dyDescent="0.25">
      <c r="A43" s="381">
        <f>IF(B43="","",ROW()-ROW($A$3)+'Diário 1º PA'!$O$1)</f>
        <v>43</v>
      </c>
      <c r="B43" s="382">
        <v>45425</v>
      </c>
      <c r="C43" s="383">
        <v>45383</v>
      </c>
      <c r="D43" s="384" t="s">
        <v>50</v>
      </c>
      <c r="E43" s="184" t="s">
        <v>50</v>
      </c>
      <c r="F43" s="385">
        <v>1731.3</v>
      </c>
      <c r="G43" s="184" t="s">
        <v>444</v>
      </c>
      <c r="H43" s="384" t="s">
        <v>108</v>
      </c>
      <c r="I43" s="184" t="s">
        <v>428</v>
      </c>
      <c r="J43" s="386" t="str">
        <f t="shared" si="0"/>
        <v/>
      </c>
      <c r="K43" s="387" t="s">
        <v>405</v>
      </c>
      <c r="L43" s="388" t="s">
        <v>429</v>
      </c>
      <c r="M43" s="404">
        <v>613490000042366</v>
      </c>
      <c r="N43" s="382">
        <v>45425</v>
      </c>
      <c r="O43" s="409"/>
      <c r="P43" s="184"/>
    </row>
    <row r="44" spans="1:16" ht="45.6" x14ac:dyDescent="0.25">
      <c r="A44" s="381">
        <f>IF(B44="","",ROW()-ROW($A$3)+'Diário 1º PA'!$O$1)</f>
        <v>44</v>
      </c>
      <c r="B44" s="382">
        <v>45427</v>
      </c>
      <c r="C44" s="383">
        <v>45413</v>
      </c>
      <c r="D44" s="384" t="s">
        <v>96</v>
      </c>
      <c r="E44" s="184" t="s">
        <v>216</v>
      </c>
      <c r="F44" s="385">
        <v>4000</v>
      </c>
      <c r="G44" s="384" t="s">
        <v>503</v>
      </c>
      <c r="H44" s="384" t="s">
        <v>109</v>
      </c>
      <c r="I44" s="184" t="s">
        <v>445</v>
      </c>
      <c r="J44" s="386" t="str">
        <f t="shared" si="0"/>
        <v>CPF Protegido - LGPD</v>
      </c>
      <c r="K44" s="387" t="s">
        <v>410</v>
      </c>
      <c r="L44" s="388" t="s">
        <v>426</v>
      </c>
      <c r="M44" s="404">
        <v>51501</v>
      </c>
      <c r="N44" s="382">
        <v>45427</v>
      </c>
      <c r="O44" s="407" t="s">
        <v>649</v>
      </c>
      <c r="P44" s="184"/>
    </row>
    <row r="45" spans="1:16" ht="13.2" x14ac:dyDescent="0.25">
      <c r="A45" s="381">
        <f>IF(B45="","",ROW()-ROW($A$3)+'Diário 1º PA'!$O$1)</f>
        <v>45</v>
      </c>
      <c r="B45" s="382">
        <v>45428</v>
      </c>
      <c r="C45" s="383">
        <v>45413</v>
      </c>
      <c r="D45" s="384" t="s">
        <v>96</v>
      </c>
      <c r="E45" s="184" t="s">
        <v>258</v>
      </c>
      <c r="F45" s="385">
        <v>10</v>
      </c>
      <c r="G45" s="184" t="s">
        <v>416</v>
      </c>
      <c r="H45" s="384" t="s">
        <v>108</v>
      </c>
      <c r="I45" s="184" t="s">
        <v>417</v>
      </c>
      <c r="J45" s="386" t="str">
        <f t="shared" si="0"/>
        <v/>
      </c>
      <c r="K45" s="387" t="s">
        <v>418</v>
      </c>
      <c r="L45" s="388" t="s">
        <v>418</v>
      </c>
      <c r="M45" s="404">
        <v>891371200138129</v>
      </c>
      <c r="N45" s="382">
        <v>45428</v>
      </c>
      <c r="O45" s="408"/>
      <c r="P45" s="184"/>
    </row>
    <row r="46" spans="1:16" ht="22.8" x14ac:dyDescent="0.25">
      <c r="A46" s="381">
        <f>IF(B46="","",ROW()-ROW($A$3)+'Diário 1º PA'!$O$1)</f>
        <v>46</v>
      </c>
      <c r="B46" s="382">
        <v>45435</v>
      </c>
      <c r="C46" s="383">
        <v>45413</v>
      </c>
      <c r="D46" s="384" t="s">
        <v>69</v>
      </c>
      <c r="E46" s="184" t="s">
        <v>69</v>
      </c>
      <c r="F46" s="385">
        <v>105970.27</v>
      </c>
      <c r="G46" s="184" t="s">
        <v>446</v>
      </c>
      <c r="H46" s="384" t="s">
        <v>108</v>
      </c>
      <c r="I46" s="184" t="s">
        <v>404</v>
      </c>
      <c r="J46" s="386" t="str">
        <f t="shared" si="0"/>
        <v>xx.xxx.xxx/xxxx-xx</v>
      </c>
      <c r="K46" s="387" t="s">
        <v>405</v>
      </c>
      <c r="L46" s="388" t="s">
        <v>406</v>
      </c>
      <c r="M46" s="404">
        <v>334766565</v>
      </c>
      <c r="N46" s="382">
        <v>45435</v>
      </c>
      <c r="O46" s="407" t="s">
        <v>650</v>
      </c>
      <c r="P46" s="392"/>
    </row>
    <row r="47" spans="1:16" ht="22.8" x14ac:dyDescent="0.25">
      <c r="A47" s="381">
        <f>IF(B47="","",ROW()-ROW($A$3)+'Diário 1º PA'!$O$1)</f>
        <v>47</v>
      </c>
      <c r="B47" s="382">
        <v>45435</v>
      </c>
      <c r="C47" s="383">
        <v>45413</v>
      </c>
      <c r="D47" s="384" t="s">
        <v>69</v>
      </c>
      <c r="E47" s="184" t="s">
        <v>69</v>
      </c>
      <c r="F47" s="385">
        <v>105970.27</v>
      </c>
      <c r="G47" s="184" t="s">
        <v>446</v>
      </c>
      <c r="H47" s="384" t="s">
        <v>108</v>
      </c>
      <c r="I47" s="184" t="s">
        <v>404</v>
      </c>
      <c r="J47" s="386" t="str">
        <f t="shared" si="0"/>
        <v>xx.xxx.xxx/xxxx-xx</v>
      </c>
      <c r="K47" s="387" t="s">
        <v>405</v>
      </c>
      <c r="L47" s="388" t="s">
        <v>406</v>
      </c>
      <c r="M47" s="404">
        <v>334766566</v>
      </c>
      <c r="N47" s="382">
        <v>45435</v>
      </c>
      <c r="O47" s="407" t="s">
        <v>650</v>
      </c>
      <c r="P47" s="392"/>
    </row>
    <row r="48" spans="1:16" ht="13.2" x14ac:dyDescent="0.25">
      <c r="A48" s="381">
        <f>IF(B48="","",ROW()-ROW($A$3)+'Diário 1º PA'!$O$1)</f>
        <v>48</v>
      </c>
      <c r="B48" s="382">
        <v>45443</v>
      </c>
      <c r="C48" s="383">
        <v>45413</v>
      </c>
      <c r="D48" s="384" t="s">
        <v>72</v>
      </c>
      <c r="E48" s="184" t="s">
        <v>72</v>
      </c>
      <c r="F48" s="385">
        <v>1061.52</v>
      </c>
      <c r="G48" s="184" t="s">
        <v>447</v>
      </c>
      <c r="H48" s="384" t="s">
        <v>108</v>
      </c>
      <c r="I48" s="184" t="s">
        <v>432</v>
      </c>
      <c r="J48" s="386" t="str">
        <f t="shared" si="0"/>
        <v>xx.xxx.xxx/xxxx-xx</v>
      </c>
      <c r="K48" s="387"/>
      <c r="L48" s="388"/>
      <c r="M48" s="387"/>
      <c r="N48" s="382">
        <v>45443</v>
      </c>
      <c r="O48" s="407" t="s">
        <v>650</v>
      </c>
      <c r="P48" s="387"/>
    </row>
    <row r="49" spans="1:16" ht="13.2" x14ac:dyDescent="0.25">
      <c r="A49" s="381">
        <f>IF(B49="","",ROW()-ROW($A$3)+'Diário 1º PA'!$O$1)</f>
        <v>49</v>
      </c>
      <c r="B49" s="382">
        <v>45443</v>
      </c>
      <c r="C49" s="383">
        <v>45413</v>
      </c>
      <c r="D49" s="384" t="s">
        <v>72</v>
      </c>
      <c r="E49" s="184" t="s">
        <v>72</v>
      </c>
      <c r="F49" s="385">
        <v>5.25</v>
      </c>
      <c r="G49" s="384" t="s">
        <v>448</v>
      </c>
      <c r="H49" s="384" t="s">
        <v>108</v>
      </c>
      <c r="I49" s="184" t="s">
        <v>432</v>
      </c>
      <c r="J49" s="386" t="str">
        <f t="shared" si="0"/>
        <v>xx.xxx.xxx/xxxx-xx</v>
      </c>
      <c r="K49" s="387"/>
      <c r="L49" s="388"/>
      <c r="M49" s="387"/>
      <c r="N49" s="382">
        <v>45427</v>
      </c>
      <c r="O49" s="407" t="s">
        <v>650</v>
      </c>
      <c r="P49" s="184"/>
    </row>
    <row r="50" spans="1:16" ht="13.2" x14ac:dyDescent="0.25">
      <c r="A50" s="381">
        <f>IF(B50="","",ROW()-ROW($A$3)+'Diário 1º PA'!$O$1)</f>
        <v>50</v>
      </c>
      <c r="B50" s="382">
        <v>45443</v>
      </c>
      <c r="C50" s="383">
        <v>45413</v>
      </c>
      <c r="D50" s="384" t="s">
        <v>72</v>
      </c>
      <c r="E50" s="184" t="s">
        <v>72</v>
      </c>
      <c r="F50" s="385">
        <v>31.13</v>
      </c>
      <c r="G50" s="384" t="s">
        <v>448</v>
      </c>
      <c r="H50" s="384" t="s">
        <v>108</v>
      </c>
      <c r="I50" s="184" t="s">
        <v>432</v>
      </c>
      <c r="J50" s="386" t="str">
        <f t="shared" si="0"/>
        <v>xx.xxx.xxx/xxxx-xx</v>
      </c>
      <c r="K50" s="387"/>
      <c r="L50" s="388"/>
      <c r="M50" s="387"/>
      <c r="N50" s="382">
        <v>45427</v>
      </c>
      <c r="O50" s="407" t="s">
        <v>650</v>
      </c>
      <c r="P50" s="184"/>
    </row>
    <row r="51" spans="1:16" ht="22.8" x14ac:dyDescent="0.25">
      <c r="A51" s="381">
        <f>IF(B51="","",ROW()-ROW($A$3)+'Diário 1º PA'!$O$1)</f>
        <v>51</v>
      </c>
      <c r="B51" s="382">
        <v>45446</v>
      </c>
      <c r="C51" s="383">
        <v>45413</v>
      </c>
      <c r="D51" s="384" t="s">
        <v>85</v>
      </c>
      <c r="E51" s="184" t="s">
        <v>87</v>
      </c>
      <c r="F51" s="385">
        <v>2251</v>
      </c>
      <c r="G51" s="384" t="s">
        <v>449</v>
      </c>
      <c r="H51" s="384" t="s">
        <v>108</v>
      </c>
      <c r="I51" s="184" t="s">
        <v>664</v>
      </c>
      <c r="J51" s="386" t="str">
        <f t="shared" si="0"/>
        <v>CPF Protegido - LGPD</v>
      </c>
      <c r="K51" s="387" t="s">
        <v>410</v>
      </c>
      <c r="L51" s="388" t="s">
        <v>411</v>
      </c>
      <c r="M51" s="404">
        <v>60301</v>
      </c>
      <c r="N51" s="382">
        <v>45446</v>
      </c>
      <c r="O51" s="407" t="s">
        <v>649</v>
      </c>
      <c r="P51" s="184"/>
    </row>
    <row r="52" spans="1:16" ht="22.8" x14ac:dyDescent="0.25">
      <c r="A52" s="381">
        <f>IF(B52="","",ROW()-ROW($A$3)+'Diário 1º PA'!$O$1)</f>
        <v>52</v>
      </c>
      <c r="B52" s="382">
        <v>45446</v>
      </c>
      <c r="C52" s="383">
        <v>45413</v>
      </c>
      <c r="D52" s="384" t="s">
        <v>85</v>
      </c>
      <c r="E52" s="184" t="s">
        <v>87</v>
      </c>
      <c r="F52" s="385">
        <v>1898</v>
      </c>
      <c r="G52" s="384" t="s">
        <v>450</v>
      </c>
      <c r="H52" s="384" t="s">
        <v>108</v>
      </c>
      <c r="I52" s="184" t="s">
        <v>665</v>
      </c>
      <c r="J52" s="386" t="str">
        <f t="shared" si="0"/>
        <v>CPF Protegido - LGPD</v>
      </c>
      <c r="K52" s="387" t="s">
        <v>410</v>
      </c>
      <c r="L52" s="388" t="s">
        <v>411</v>
      </c>
      <c r="M52" s="404">
        <v>60302</v>
      </c>
      <c r="N52" s="382">
        <v>45446</v>
      </c>
      <c r="O52" s="407" t="s">
        <v>649</v>
      </c>
      <c r="P52" s="184"/>
    </row>
    <row r="53" spans="1:16" ht="22.8" x14ac:dyDescent="0.25">
      <c r="A53" s="381">
        <f>IF(B53="","",ROW()-ROW($A$3)+'Diário 1º PA'!$O$1)</f>
        <v>53</v>
      </c>
      <c r="B53" s="382">
        <v>45446</v>
      </c>
      <c r="C53" s="383">
        <v>45413</v>
      </c>
      <c r="D53" s="384" t="s">
        <v>85</v>
      </c>
      <c r="E53" s="184" t="s">
        <v>87</v>
      </c>
      <c r="F53" s="385">
        <v>2251</v>
      </c>
      <c r="G53" s="384" t="s">
        <v>451</v>
      </c>
      <c r="H53" s="384" t="s">
        <v>108</v>
      </c>
      <c r="I53" s="184" t="s">
        <v>666</v>
      </c>
      <c r="J53" s="386" t="str">
        <f t="shared" si="0"/>
        <v>CPF Protegido - LGPD</v>
      </c>
      <c r="K53" s="387" t="s">
        <v>410</v>
      </c>
      <c r="L53" s="388" t="s">
        <v>411</v>
      </c>
      <c r="M53" s="404">
        <v>60303</v>
      </c>
      <c r="N53" s="382">
        <v>45446</v>
      </c>
      <c r="O53" s="407" t="s">
        <v>649</v>
      </c>
      <c r="P53" s="184"/>
    </row>
    <row r="54" spans="1:16" ht="22.8" x14ac:dyDescent="0.25">
      <c r="A54" s="381">
        <f>IF(B54="","",ROW()-ROW($A$3)+'Diário 1º PA'!$O$1)</f>
        <v>54</v>
      </c>
      <c r="B54" s="382">
        <v>45446</v>
      </c>
      <c r="C54" s="383">
        <v>45413</v>
      </c>
      <c r="D54" s="384" t="s">
        <v>85</v>
      </c>
      <c r="E54" s="184" t="s">
        <v>87</v>
      </c>
      <c r="F54" s="385">
        <v>2251</v>
      </c>
      <c r="G54" s="384" t="s">
        <v>452</v>
      </c>
      <c r="H54" s="384" t="s">
        <v>108</v>
      </c>
      <c r="I54" s="184" t="s">
        <v>667</v>
      </c>
      <c r="J54" s="386" t="str">
        <f t="shared" si="0"/>
        <v>CPF Protegido - LGPD</v>
      </c>
      <c r="K54" s="387" t="s">
        <v>410</v>
      </c>
      <c r="L54" s="388" t="s">
        <v>411</v>
      </c>
      <c r="M54" s="404">
        <v>60304</v>
      </c>
      <c r="N54" s="382">
        <v>45446</v>
      </c>
      <c r="O54" s="407" t="s">
        <v>649</v>
      </c>
      <c r="P54" s="184"/>
    </row>
    <row r="55" spans="1:16" ht="22.8" x14ac:dyDescent="0.25">
      <c r="A55" s="381">
        <f>IF(B55="","",ROW()-ROW($A$3)+'Diário 1º PA'!$O$1)</f>
        <v>55</v>
      </c>
      <c r="B55" s="382">
        <v>45446</v>
      </c>
      <c r="C55" s="383">
        <v>45413</v>
      </c>
      <c r="D55" s="384" t="s">
        <v>85</v>
      </c>
      <c r="E55" s="184" t="s">
        <v>87</v>
      </c>
      <c r="F55" s="385">
        <v>2251</v>
      </c>
      <c r="G55" s="384" t="s">
        <v>453</v>
      </c>
      <c r="H55" s="384" t="s">
        <v>108</v>
      </c>
      <c r="I55" s="184" t="s">
        <v>662</v>
      </c>
      <c r="J55" s="386" t="str">
        <f t="shared" si="0"/>
        <v>CPF Protegido - LGPD</v>
      </c>
      <c r="K55" s="387" t="s">
        <v>410</v>
      </c>
      <c r="L55" s="388" t="s">
        <v>411</v>
      </c>
      <c r="M55" s="404">
        <v>60305</v>
      </c>
      <c r="N55" s="382">
        <v>45446</v>
      </c>
      <c r="O55" s="407" t="s">
        <v>649</v>
      </c>
      <c r="P55" s="184"/>
    </row>
    <row r="56" spans="1:16" ht="22.8" x14ac:dyDescent="0.25">
      <c r="A56" s="381">
        <f>IF(B56="","",ROW()-ROW($A$3)+'Diário 1º PA'!$O$1)</f>
        <v>56</v>
      </c>
      <c r="B56" s="382">
        <v>45446</v>
      </c>
      <c r="C56" s="383">
        <v>45413</v>
      </c>
      <c r="D56" s="384" t="s">
        <v>85</v>
      </c>
      <c r="E56" s="184" t="s">
        <v>87</v>
      </c>
      <c r="F56" s="385">
        <v>4273</v>
      </c>
      <c r="G56" s="384" t="s">
        <v>454</v>
      </c>
      <c r="H56" s="384" t="s">
        <v>108</v>
      </c>
      <c r="I56" s="184" t="s">
        <v>668</v>
      </c>
      <c r="J56" s="386" t="str">
        <f t="shared" si="0"/>
        <v>CPF Protegido - LGPD</v>
      </c>
      <c r="K56" s="387" t="s">
        <v>410</v>
      </c>
      <c r="L56" s="388" t="s">
        <v>411</v>
      </c>
      <c r="M56" s="404">
        <v>60306</v>
      </c>
      <c r="N56" s="382">
        <v>45446</v>
      </c>
      <c r="O56" s="407" t="s">
        <v>649</v>
      </c>
      <c r="P56" s="184"/>
    </row>
    <row r="57" spans="1:16" ht="45.6" x14ac:dyDescent="0.25">
      <c r="A57" s="381">
        <f>IF(B57="","",ROW()-ROW($A$3)+'Diário 1º PA'!$O$1)</f>
        <v>57</v>
      </c>
      <c r="B57" s="382">
        <v>45446</v>
      </c>
      <c r="C57" s="383">
        <v>45444</v>
      </c>
      <c r="D57" s="384" t="s">
        <v>96</v>
      </c>
      <c r="E57" s="184" t="s">
        <v>222</v>
      </c>
      <c r="F57" s="385">
        <v>2250</v>
      </c>
      <c r="G57" s="384" t="s">
        <v>504</v>
      </c>
      <c r="H57" s="384" t="s">
        <v>109</v>
      </c>
      <c r="I57" s="184" t="s">
        <v>455</v>
      </c>
      <c r="J57" s="386" t="str">
        <f t="shared" si="0"/>
        <v>xx.xxx.xxx/xxxx-xx</v>
      </c>
      <c r="K57" s="387" t="s">
        <v>410</v>
      </c>
      <c r="L57" s="388" t="s">
        <v>456</v>
      </c>
      <c r="M57" s="387" t="s">
        <v>457</v>
      </c>
      <c r="N57" s="382">
        <v>45446</v>
      </c>
      <c r="O57" s="407" t="s">
        <v>650</v>
      </c>
      <c r="P57" s="184"/>
    </row>
    <row r="58" spans="1:16" ht="45.6" x14ac:dyDescent="0.25">
      <c r="A58" s="381">
        <f>IF(B58="","",ROW()-ROW($A$3)+'Diário 1º PA'!$O$1)</f>
        <v>58</v>
      </c>
      <c r="B58" s="382">
        <v>45446</v>
      </c>
      <c r="C58" s="383">
        <v>45413</v>
      </c>
      <c r="D58" s="384" t="s">
        <v>96</v>
      </c>
      <c r="E58" s="184" t="s">
        <v>214</v>
      </c>
      <c r="F58" s="385">
        <v>2750</v>
      </c>
      <c r="G58" s="184" t="s">
        <v>505</v>
      </c>
      <c r="H58" s="384" t="s">
        <v>109</v>
      </c>
      <c r="I58" s="184" t="s">
        <v>388</v>
      </c>
      <c r="J58" s="386" t="str">
        <f t="shared" si="0"/>
        <v>xx.xxx.xxx/xxxx-xx</v>
      </c>
      <c r="K58" s="387" t="s">
        <v>410</v>
      </c>
      <c r="L58" s="388" t="s">
        <v>456</v>
      </c>
      <c r="M58" s="387" t="s">
        <v>458</v>
      </c>
      <c r="N58" s="382">
        <v>45446</v>
      </c>
      <c r="O58" s="407" t="s">
        <v>650</v>
      </c>
      <c r="P58" s="184"/>
    </row>
    <row r="59" spans="1:16" ht="57" x14ac:dyDescent="0.25">
      <c r="A59" s="381">
        <f>IF(B59="","",ROW()-ROW($A$3)+'Diário 1º PA'!$O$1)</f>
        <v>59</v>
      </c>
      <c r="B59" s="382">
        <v>45446</v>
      </c>
      <c r="C59" s="383">
        <v>45413</v>
      </c>
      <c r="D59" s="384" t="s">
        <v>96</v>
      </c>
      <c r="E59" s="184" t="s">
        <v>194</v>
      </c>
      <c r="F59" s="385">
        <v>1600</v>
      </c>
      <c r="G59" s="384" t="s">
        <v>506</v>
      </c>
      <c r="H59" s="384" t="s">
        <v>109</v>
      </c>
      <c r="I59" s="184" t="s">
        <v>669</v>
      </c>
      <c r="J59" s="386" t="str">
        <f t="shared" si="0"/>
        <v>CPF Protegido - LGPD</v>
      </c>
      <c r="K59" s="387" t="s">
        <v>410</v>
      </c>
      <c r="L59" s="388" t="s">
        <v>426</v>
      </c>
      <c r="M59" s="404">
        <v>60309</v>
      </c>
      <c r="N59" s="382">
        <v>45446</v>
      </c>
      <c r="O59" s="407" t="s">
        <v>649</v>
      </c>
      <c r="P59" s="184"/>
    </row>
    <row r="60" spans="1:16" ht="22.8" x14ac:dyDescent="0.25">
      <c r="A60" s="381">
        <f>IF(B60="","",ROW()-ROW($A$3)+'Diário 1º PA'!$O$1)</f>
        <v>60</v>
      </c>
      <c r="B60" s="382">
        <v>45446</v>
      </c>
      <c r="C60" s="383">
        <v>45413</v>
      </c>
      <c r="D60" s="384" t="s">
        <v>85</v>
      </c>
      <c r="E60" s="184" t="s">
        <v>153</v>
      </c>
      <c r="F60" s="385">
        <v>1420</v>
      </c>
      <c r="G60" s="384" t="s">
        <v>507</v>
      </c>
      <c r="H60" s="384" t="s">
        <v>108</v>
      </c>
      <c r="I60" s="184" t="s">
        <v>391</v>
      </c>
      <c r="J60" s="386" t="str">
        <f t="shared" si="0"/>
        <v/>
      </c>
      <c r="K60" s="387" t="s">
        <v>410</v>
      </c>
      <c r="L60" s="388" t="s">
        <v>420</v>
      </c>
      <c r="M60" s="404">
        <v>60310</v>
      </c>
      <c r="N60" s="382">
        <v>45463</v>
      </c>
      <c r="O60" s="408"/>
      <c r="P60" s="184"/>
    </row>
    <row r="61" spans="1:16" ht="22.8" x14ac:dyDescent="0.25">
      <c r="A61" s="381">
        <f>IF(B61="","",ROW()-ROW($A$3)+'Diário 1º PA'!$O$1)</f>
        <v>61</v>
      </c>
      <c r="B61" s="382">
        <v>45446</v>
      </c>
      <c r="C61" s="383">
        <v>45413</v>
      </c>
      <c r="D61" s="384" t="s">
        <v>85</v>
      </c>
      <c r="E61" s="184" t="s">
        <v>151</v>
      </c>
      <c r="F61" s="385">
        <v>177.5</v>
      </c>
      <c r="G61" s="384" t="s">
        <v>508</v>
      </c>
      <c r="H61" s="384" t="s">
        <v>108</v>
      </c>
      <c r="I61" s="184" t="s">
        <v>392</v>
      </c>
      <c r="J61" s="386" t="str">
        <f t="shared" si="0"/>
        <v/>
      </c>
      <c r="K61" s="387" t="s">
        <v>410</v>
      </c>
      <c r="L61" s="388" t="s">
        <v>414</v>
      </c>
      <c r="M61" s="404">
        <v>60311</v>
      </c>
      <c r="N61" s="382">
        <v>45463</v>
      </c>
      <c r="O61" s="408"/>
      <c r="P61" s="184"/>
    </row>
    <row r="62" spans="1:16" ht="22.8" x14ac:dyDescent="0.25">
      <c r="A62" s="381">
        <f>IF(B62="","",ROW()-ROW($A$3)+'Diário 1º PA'!$O$1)</f>
        <v>62</v>
      </c>
      <c r="B62" s="382">
        <v>45446</v>
      </c>
      <c r="C62" s="383">
        <v>45413</v>
      </c>
      <c r="D62" s="384" t="s">
        <v>85</v>
      </c>
      <c r="E62" s="184" t="s">
        <v>87</v>
      </c>
      <c r="F62" s="385">
        <v>857.84</v>
      </c>
      <c r="G62" s="384" t="s">
        <v>509</v>
      </c>
      <c r="H62" s="384" t="s">
        <v>108</v>
      </c>
      <c r="I62" s="184" t="s">
        <v>392</v>
      </c>
      <c r="J62" s="386" t="str">
        <f t="shared" si="0"/>
        <v/>
      </c>
      <c r="K62" s="387" t="s">
        <v>410</v>
      </c>
      <c r="L62" s="388" t="s">
        <v>414</v>
      </c>
      <c r="M62" s="404">
        <v>60312</v>
      </c>
      <c r="N62" s="382">
        <v>45463</v>
      </c>
      <c r="O62" s="408"/>
      <c r="P62" s="184"/>
    </row>
    <row r="63" spans="1:16" ht="22.8" x14ac:dyDescent="0.25">
      <c r="A63" s="381">
        <f>IF(B63="","",ROW()-ROW($A$3)+'Diário 1º PA'!$O$1)</f>
        <v>63</v>
      </c>
      <c r="B63" s="382">
        <v>45446</v>
      </c>
      <c r="C63" s="383">
        <v>45413</v>
      </c>
      <c r="D63" s="384" t="s">
        <v>85</v>
      </c>
      <c r="E63" s="184" t="s">
        <v>87</v>
      </c>
      <c r="F63" s="385">
        <v>1717.99</v>
      </c>
      <c r="G63" s="384" t="s">
        <v>510</v>
      </c>
      <c r="H63" s="384" t="s">
        <v>108</v>
      </c>
      <c r="I63" s="184" t="s">
        <v>443</v>
      </c>
      <c r="J63" s="386" t="str">
        <f t="shared" si="0"/>
        <v/>
      </c>
      <c r="K63" s="387" t="s">
        <v>410</v>
      </c>
      <c r="L63" s="388" t="s">
        <v>414</v>
      </c>
      <c r="M63" s="404">
        <v>60401</v>
      </c>
      <c r="N63" s="382">
        <v>45463</v>
      </c>
      <c r="O63" s="408"/>
      <c r="P63" s="184"/>
    </row>
    <row r="64" spans="1:16" ht="22.8" x14ac:dyDescent="0.25">
      <c r="A64" s="381">
        <f>IF(B64="","",ROW()-ROW($A$3)+'Diário 1º PA'!$O$1)</f>
        <v>64</v>
      </c>
      <c r="B64" s="382">
        <v>45446</v>
      </c>
      <c r="C64" s="383">
        <v>45413</v>
      </c>
      <c r="D64" s="384" t="s">
        <v>85</v>
      </c>
      <c r="E64" s="184" t="s">
        <v>149</v>
      </c>
      <c r="F64" s="385">
        <v>4526.25</v>
      </c>
      <c r="G64" s="384" t="s">
        <v>511</v>
      </c>
      <c r="H64" s="384" t="s">
        <v>108</v>
      </c>
      <c r="I64" s="184" t="s">
        <v>459</v>
      </c>
      <c r="J64" s="386" t="str">
        <f t="shared" si="0"/>
        <v/>
      </c>
      <c r="K64" s="387" t="s">
        <v>410</v>
      </c>
      <c r="L64" s="388" t="s">
        <v>414</v>
      </c>
      <c r="M64" s="404">
        <v>60401</v>
      </c>
      <c r="N64" s="382">
        <v>45463</v>
      </c>
      <c r="O64" s="408"/>
      <c r="P64" s="184"/>
    </row>
    <row r="65" spans="1:16" ht="13.2" x14ac:dyDescent="0.25">
      <c r="A65" s="381">
        <f>IF(B65="","",ROW()-ROW($A$3)+'Diário 1º PA'!$O$1)</f>
        <v>65</v>
      </c>
      <c r="B65" s="382">
        <v>45447</v>
      </c>
      <c r="C65" s="383">
        <v>45444</v>
      </c>
      <c r="D65" s="384" t="s">
        <v>96</v>
      </c>
      <c r="E65" s="184" t="s">
        <v>258</v>
      </c>
      <c r="F65" s="385">
        <v>70.239999999999995</v>
      </c>
      <c r="G65" s="384" t="s">
        <v>416</v>
      </c>
      <c r="H65" s="384" t="s">
        <v>108</v>
      </c>
      <c r="I65" s="184" t="s">
        <v>417</v>
      </c>
      <c r="J65" s="386" t="str">
        <f t="shared" si="0"/>
        <v/>
      </c>
      <c r="K65" s="387" t="s">
        <v>418</v>
      </c>
      <c r="L65" s="388" t="s">
        <v>418</v>
      </c>
      <c r="M65" s="404">
        <v>881561200102730</v>
      </c>
      <c r="N65" s="382">
        <v>45447</v>
      </c>
      <c r="O65" s="408"/>
      <c r="P65" s="184"/>
    </row>
    <row r="66" spans="1:16" ht="34.200000000000003" x14ac:dyDescent="0.25">
      <c r="A66" s="381">
        <f>IF(B66="","",ROW()-ROW($A$3)+'Diário 1º PA'!$O$1)</f>
        <v>66</v>
      </c>
      <c r="B66" s="382">
        <v>45448</v>
      </c>
      <c r="C66" s="383">
        <v>45444</v>
      </c>
      <c r="D66" s="384" t="s">
        <v>85</v>
      </c>
      <c r="E66" s="184" t="s">
        <v>190</v>
      </c>
      <c r="F66" s="385">
        <v>1500</v>
      </c>
      <c r="G66" s="184" t="s">
        <v>512</v>
      </c>
      <c r="H66" s="384" t="s">
        <v>108</v>
      </c>
      <c r="I66" s="184" t="s">
        <v>424</v>
      </c>
      <c r="J66" s="386" t="str">
        <f t="shared" si="0"/>
        <v>xx.xxx.xxx/xxxx-xx</v>
      </c>
      <c r="K66" s="387" t="s">
        <v>423</v>
      </c>
      <c r="L66" s="388" t="s">
        <v>423</v>
      </c>
      <c r="M66" s="387">
        <v>208697</v>
      </c>
      <c r="N66" s="382">
        <v>45453</v>
      </c>
      <c r="O66" s="407" t="s">
        <v>650</v>
      </c>
      <c r="P66" s="184"/>
    </row>
    <row r="67" spans="1:16" ht="34.200000000000003" x14ac:dyDescent="0.25">
      <c r="A67" s="381">
        <f>IF(B67="","",ROW()-ROW($A$3)+'Diário 1º PA'!$O$1)</f>
        <v>67</v>
      </c>
      <c r="B67" s="382">
        <v>45448</v>
      </c>
      <c r="C67" s="383">
        <v>45444</v>
      </c>
      <c r="D67" s="384" t="s">
        <v>85</v>
      </c>
      <c r="E67" s="184" t="s">
        <v>176</v>
      </c>
      <c r="F67" s="385">
        <v>1800</v>
      </c>
      <c r="G67" s="184" t="s">
        <v>513</v>
      </c>
      <c r="H67" s="384" t="s">
        <v>108</v>
      </c>
      <c r="I67" s="184" t="s">
        <v>424</v>
      </c>
      <c r="J67" s="386" t="str">
        <f t="shared" si="0"/>
        <v>xx.xxx.xxx/xxxx-xx</v>
      </c>
      <c r="K67" s="387" t="s">
        <v>423</v>
      </c>
      <c r="L67" s="388" t="s">
        <v>423</v>
      </c>
      <c r="M67" s="387">
        <v>288382</v>
      </c>
      <c r="N67" s="382">
        <v>45456</v>
      </c>
      <c r="O67" s="407" t="s">
        <v>650</v>
      </c>
      <c r="P67" s="184"/>
    </row>
    <row r="68" spans="1:16" ht="13.2" x14ac:dyDescent="0.25">
      <c r="A68" s="381">
        <f>IF(B68="","",ROW()-ROW($A$3)+'Diário 1º PA'!$O$1)</f>
        <v>68</v>
      </c>
      <c r="B68" s="382">
        <v>45448</v>
      </c>
      <c r="C68" s="383">
        <v>45444</v>
      </c>
      <c r="D68" s="384" t="s">
        <v>96</v>
      </c>
      <c r="E68" s="184" t="s">
        <v>258</v>
      </c>
      <c r="F68" s="385">
        <v>10</v>
      </c>
      <c r="G68" s="384" t="s">
        <v>416</v>
      </c>
      <c r="H68" s="384" t="s">
        <v>108</v>
      </c>
      <c r="I68" s="184" t="s">
        <v>417</v>
      </c>
      <c r="J68" s="386" t="str">
        <f t="shared" si="0"/>
        <v/>
      </c>
      <c r="K68" s="387" t="s">
        <v>418</v>
      </c>
      <c r="L68" s="388" t="s">
        <v>418</v>
      </c>
      <c r="M68" s="404">
        <v>891571200960843</v>
      </c>
      <c r="N68" s="382">
        <v>45448</v>
      </c>
      <c r="O68" s="408"/>
      <c r="P68" s="184"/>
    </row>
    <row r="69" spans="1:16" ht="22.8" x14ac:dyDescent="0.25">
      <c r="A69" s="381">
        <f>IF(B69="","",ROW()-ROW($A$3)+'Diário 1º PA'!$O$1)</f>
        <v>69</v>
      </c>
      <c r="B69" s="382">
        <v>45453</v>
      </c>
      <c r="C69" s="383">
        <v>45413</v>
      </c>
      <c r="D69" s="384" t="s">
        <v>50</v>
      </c>
      <c r="E69" s="184" t="s">
        <v>50</v>
      </c>
      <c r="F69" s="385">
        <v>1228.9000000000001</v>
      </c>
      <c r="G69" s="184" t="s">
        <v>460</v>
      </c>
      <c r="H69" s="384" t="s">
        <v>108</v>
      </c>
      <c r="I69" s="184" t="s">
        <v>432</v>
      </c>
      <c r="J69" s="386" t="str">
        <f t="shared" ref="J69:J84" si="1">IF(O69="","",IF(LEN(O69)&gt;14,O69,"CPF Protegido - LGPD"))</f>
        <v>xx.xxx.xxx/xxxx-xx</v>
      </c>
      <c r="K69" s="387" t="s">
        <v>405</v>
      </c>
      <c r="L69" s="388" t="s">
        <v>429</v>
      </c>
      <c r="M69" s="404">
        <v>613490000042366</v>
      </c>
      <c r="N69" s="382">
        <v>45453</v>
      </c>
      <c r="O69" s="407" t="s">
        <v>650</v>
      </c>
      <c r="P69" s="184"/>
    </row>
    <row r="70" spans="1:16" ht="34.200000000000003" x14ac:dyDescent="0.25">
      <c r="A70" s="381">
        <f>IF(B70="","",ROW()-ROW($A$3)+'Diário 1º PA'!$O$1)</f>
        <v>70</v>
      </c>
      <c r="B70" s="382">
        <v>45453</v>
      </c>
      <c r="C70" s="383">
        <v>45444</v>
      </c>
      <c r="D70" s="384" t="s">
        <v>96</v>
      </c>
      <c r="E70" s="184" t="s">
        <v>248</v>
      </c>
      <c r="F70" s="385">
        <v>3143.25</v>
      </c>
      <c r="G70" s="384" t="s">
        <v>514</v>
      </c>
      <c r="H70" s="384" t="s">
        <v>110</v>
      </c>
      <c r="I70" s="184" t="s">
        <v>670</v>
      </c>
      <c r="J70" s="386" t="str">
        <f t="shared" si="1"/>
        <v>xx.xxx.xxx/xxxx-xx</v>
      </c>
      <c r="K70" s="387" t="s">
        <v>410</v>
      </c>
      <c r="L70" s="388" t="s">
        <v>456</v>
      </c>
      <c r="M70" s="387">
        <v>2</v>
      </c>
      <c r="N70" s="382">
        <v>45450</v>
      </c>
      <c r="O70" s="407" t="s">
        <v>650</v>
      </c>
      <c r="P70" s="184"/>
    </row>
    <row r="71" spans="1:16" ht="45.6" x14ac:dyDescent="0.25">
      <c r="A71" s="381">
        <f>IF(B71="","",ROW()-ROW($A$3)+'Diário 1º PA'!$O$1)</f>
        <v>71</v>
      </c>
      <c r="B71" s="382">
        <v>45453</v>
      </c>
      <c r="C71" s="383">
        <v>45444</v>
      </c>
      <c r="D71" s="384" t="s">
        <v>96</v>
      </c>
      <c r="E71" s="184" t="s">
        <v>248</v>
      </c>
      <c r="F71" s="385">
        <v>3143.25</v>
      </c>
      <c r="G71" s="384" t="s">
        <v>515</v>
      </c>
      <c r="H71" s="384" t="s">
        <v>110</v>
      </c>
      <c r="I71" s="184" t="s">
        <v>461</v>
      </c>
      <c r="J71" s="386" t="str">
        <f t="shared" si="1"/>
        <v>xx.xxx.xxx/xxxx-xx</v>
      </c>
      <c r="K71" s="387" t="s">
        <v>410</v>
      </c>
      <c r="L71" s="388" t="s">
        <v>456</v>
      </c>
      <c r="M71" s="387">
        <v>202400000000002</v>
      </c>
      <c r="N71" s="382">
        <v>45448</v>
      </c>
      <c r="O71" s="407" t="s">
        <v>650</v>
      </c>
      <c r="P71" s="184"/>
    </row>
    <row r="72" spans="1:16" ht="34.200000000000003" x14ac:dyDescent="0.25">
      <c r="A72" s="381">
        <f>IF(B72="","",ROW()-ROW($A$3)+'Diário 1º PA'!$O$1)</f>
        <v>72</v>
      </c>
      <c r="B72" s="382">
        <v>45453</v>
      </c>
      <c r="C72" s="383">
        <v>45444</v>
      </c>
      <c r="D72" s="384" t="s">
        <v>96</v>
      </c>
      <c r="E72" s="184" t="s">
        <v>248</v>
      </c>
      <c r="F72" s="385">
        <v>2336.33</v>
      </c>
      <c r="G72" s="384" t="s">
        <v>516</v>
      </c>
      <c r="H72" s="384" t="s">
        <v>112</v>
      </c>
      <c r="I72" s="184" t="s">
        <v>462</v>
      </c>
      <c r="J72" s="386" t="str">
        <f t="shared" si="1"/>
        <v>xx.xxx.xxx/xxxx-xx</v>
      </c>
      <c r="K72" s="387" t="s">
        <v>410</v>
      </c>
      <c r="L72" s="388" t="s">
        <v>456</v>
      </c>
      <c r="M72" s="387" t="s">
        <v>463</v>
      </c>
      <c r="N72" s="382">
        <v>45450</v>
      </c>
      <c r="O72" s="407" t="s">
        <v>650</v>
      </c>
      <c r="P72" s="184"/>
    </row>
    <row r="73" spans="1:16" ht="34.200000000000003" x14ac:dyDescent="0.25">
      <c r="A73" s="381">
        <f>IF(B73="","",ROW()-ROW($A$3)+'Diário 1º PA'!$O$1)</f>
        <v>73</v>
      </c>
      <c r="B73" s="382">
        <v>45453</v>
      </c>
      <c r="C73" s="383">
        <v>45444</v>
      </c>
      <c r="D73" s="384" t="s">
        <v>96</v>
      </c>
      <c r="E73" s="184" t="s">
        <v>248</v>
      </c>
      <c r="F73" s="385">
        <v>5150</v>
      </c>
      <c r="G73" s="384" t="s">
        <v>517</v>
      </c>
      <c r="H73" s="384" t="s">
        <v>110</v>
      </c>
      <c r="I73" s="184" t="s">
        <v>671</v>
      </c>
      <c r="J73" s="386" t="str">
        <f t="shared" si="1"/>
        <v>xx.xxx.xxx/xxxx-xx</v>
      </c>
      <c r="K73" s="387" t="s">
        <v>410</v>
      </c>
      <c r="L73" s="388" t="s">
        <v>456</v>
      </c>
      <c r="M73" s="387">
        <v>4</v>
      </c>
      <c r="N73" s="382">
        <v>45448</v>
      </c>
      <c r="O73" s="407" t="s">
        <v>650</v>
      </c>
      <c r="P73" s="184"/>
    </row>
    <row r="74" spans="1:16" ht="34.200000000000003" x14ac:dyDescent="0.25">
      <c r="A74" s="381">
        <f>IF(B74="","",ROW()-ROW($A$3)+'Diário 1º PA'!$O$1)</f>
        <v>74</v>
      </c>
      <c r="B74" s="382">
        <v>45448</v>
      </c>
      <c r="C74" s="383">
        <v>45444</v>
      </c>
      <c r="D74" s="384" t="s">
        <v>96</v>
      </c>
      <c r="E74" s="184" t="s">
        <v>248</v>
      </c>
      <c r="F74" s="385">
        <v>2336.33</v>
      </c>
      <c r="G74" s="384" t="s">
        <v>518</v>
      </c>
      <c r="H74" s="384" t="s">
        <v>112</v>
      </c>
      <c r="I74" s="184" t="s">
        <v>672</v>
      </c>
      <c r="J74" s="386" t="str">
        <f t="shared" si="1"/>
        <v>xx.xxx.xxx/xxxx-xx</v>
      </c>
      <c r="K74" s="387" t="s">
        <v>410</v>
      </c>
      <c r="L74" s="388" t="s">
        <v>456</v>
      </c>
      <c r="M74" s="387">
        <v>3</v>
      </c>
      <c r="N74" s="382">
        <v>45448</v>
      </c>
      <c r="O74" s="407" t="s">
        <v>650</v>
      </c>
      <c r="P74" s="184"/>
    </row>
    <row r="75" spans="1:16" ht="13.2" x14ac:dyDescent="0.25">
      <c r="A75" s="381">
        <f>IF(B75="","",ROW()-ROW($A$3)+'Diário 1º PA'!$O$1)</f>
        <v>75</v>
      </c>
      <c r="B75" s="382">
        <v>45454</v>
      </c>
      <c r="C75" s="383">
        <v>45444</v>
      </c>
      <c r="D75" s="384" t="s">
        <v>96</v>
      </c>
      <c r="E75" s="184" t="s">
        <v>258</v>
      </c>
      <c r="F75" s="385">
        <v>50</v>
      </c>
      <c r="G75" s="384" t="s">
        <v>416</v>
      </c>
      <c r="H75" s="384" t="s">
        <v>108</v>
      </c>
      <c r="I75" s="184" t="s">
        <v>417</v>
      </c>
      <c r="J75" s="386" t="str">
        <f t="shared" si="1"/>
        <v/>
      </c>
      <c r="K75" s="387" t="s">
        <v>418</v>
      </c>
      <c r="L75" s="388" t="s">
        <v>418</v>
      </c>
      <c r="M75" s="404">
        <v>891631200100001</v>
      </c>
      <c r="N75" s="382">
        <v>45454</v>
      </c>
      <c r="O75" s="408"/>
      <c r="P75" s="184"/>
    </row>
    <row r="76" spans="1:16" ht="34.200000000000003" x14ac:dyDescent="0.25">
      <c r="A76" s="381">
        <f>IF(B76="","",ROW()-ROW($A$3)+'Diário 1º PA'!$O$1)</f>
        <v>76</v>
      </c>
      <c r="B76" s="382">
        <v>45460</v>
      </c>
      <c r="C76" s="383">
        <v>45413</v>
      </c>
      <c r="D76" s="384" t="s">
        <v>85</v>
      </c>
      <c r="E76" s="184" t="s">
        <v>165</v>
      </c>
      <c r="F76" s="385">
        <v>443.4</v>
      </c>
      <c r="G76" s="184" t="s">
        <v>519</v>
      </c>
      <c r="H76" s="384" t="s">
        <v>108</v>
      </c>
      <c r="I76" s="184" t="s">
        <v>389</v>
      </c>
      <c r="J76" s="386" t="str">
        <f t="shared" si="1"/>
        <v>xx.xxx.xxx/xxxx-xx</v>
      </c>
      <c r="K76" s="387" t="s">
        <v>423</v>
      </c>
      <c r="L76" s="388" t="s">
        <v>423</v>
      </c>
      <c r="M76" s="388">
        <v>6051322822</v>
      </c>
      <c r="N76" s="382">
        <v>45460</v>
      </c>
      <c r="O76" s="407" t="s">
        <v>650</v>
      </c>
      <c r="P76" s="184"/>
    </row>
    <row r="77" spans="1:16" ht="34.200000000000003" x14ac:dyDescent="0.25">
      <c r="A77" s="381">
        <f>IF(B77="","",ROW()-ROW($A$3)+'Diário 1º PA'!$O$1)</f>
        <v>77</v>
      </c>
      <c r="B77" s="382">
        <v>45460</v>
      </c>
      <c r="C77" s="383">
        <v>45444</v>
      </c>
      <c r="D77" s="384" t="s">
        <v>96</v>
      </c>
      <c r="E77" s="184" t="s">
        <v>216</v>
      </c>
      <c r="F77" s="385">
        <v>4000</v>
      </c>
      <c r="G77" s="384" t="s">
        <v>520</v>
      </c>
      <c r="H77" s="384" t="s">
        <v>109</v>
      </c>
      <c r="I77" s="184" t="s">
        <v>673</v>
      </c>
      <c r="J77" s="386" t="str">
        <f t="shared" si="1"/>
        <v>CPF Protegido - LGPD</v>
      </c>
      <c r="K77" s="387" t="s">
        <v>410</v>
      </c>
      <c r="L77" s="388" t="s">
        <v>410</v>
      </c>
      <c r="M77" s="404">
        <v>61702</v>
      </c>
      <c r="N77" s="382">
        <v>45460</v>
      </c>
      <c r="O77" s="407" t="s">
        <v>649</v>
      </c>
      <c r="P77" s="184"/>
    </row>
    <row r="78" spans="1:16" ht="13.2" x14ac:dyDescent="0.25">
      <c r="A78" s="381">
        <f>IF(B78="","",ROW()-ROW($A$3)+'Diário 1º PA'!$O$1)</f>
        <v>78</v>
      </c>
      <c r="B78" s="382">
        <v>45461</v>
      </c>
      <c r="C78" s="383">
        <v>45444</v>
      </c>
      <c r="D78" s="384" t="s">
        <v>96</v>
      </c>
      <c r="E78" s="184" t="s">
        <v>258</v>
      </c>
      <c r="F78" s="385">
        <v>10</v>
      </c>
      <c r="G78" s="384" t="s">
        <v>416</v>
      </c>
      <c r="H78" s="384" t="s">
        <v>108</v>
      </c>
      <c r="I78" s="184" t="s">
        <v>417</v>
      </c>
      <c r="J78" s="386" t="str">
        <f t="shared" si="1"/>
        <v/>
      </c>
      <c r="K78" s="387" t="s">
        <v>410</v>
      </c>
      <c r="L78" s="388" t="s">
        <v>410</v>
      </c>
      <c r="M78" s="404">
        <v>891701200152523</v>
      </c>
      <c r="N78" s="382">
        <v>45461</v>
      </c>
      <c r="O78" s="408"/>
      <c r="P78" s="184"/>
    </row>
    <row r="79" spans="1:16" ht="13.2" x14ac:dyDescent="0.25">
      <c r="A79" s="381">
        <f>IF(B79="","",ROW()-ROW($A$3)+'Diário 1º PA'!$O$1)</f>
        <v>79</v>
      </c>
      <c r="B79" s="382">
        <v>45456</v>
      </c>
      <c r="C79" s="383">
        <v>45444</v>
      </c>
      <c r="D79" s="384" t="s">
        <v>72</v>
      </c>
      <c r="E79" s="184" t="s">
        <v>72</v>
      </c>
      <c r="F79" s="385">
        <v>12.01</v>
      </c>
      <c r="G79" s="384" t="s">
        <v>464</v>
      </c>
      <c r="H79" s="384" t="s">
        <v>108</v>
      </c>
      <c r="I79" s="184" t="s">
        <v>432</v>
      </c>
      <c r="J79" s="386" t="str">
        <f t="shared" si="1"/>
        <v>xx.xxx.xxx/xxxx-xx</v>
      </c>
      <c r="K79" s="387"/>
      <c r="L79" s="388"/>
      <c r="M79" s="387"/>
      <c r="N79" s="382">
        <v>45456</v>
      </c>
      <c r="O79" s="407" t="s">
        <v>650</v>
      </c>
      <c r="P79" s="184"/>
    </row>
    <row r="80" spans="1:16" ht="13.2" x14ac:dyDescent="0.25">
      <c r="A80" s="381">
        <f>IF(B80="","",ROW()-ROW($A$3)+'Diário 1º PA'!$O$1)</f>
        <v>80</v>
      </c>
      <c r="B80" s="382">
        <v>45456</v>
      </c>
      <c r="C80" s="383">
        <v>45444</v>
      </c>
      <c r="D80" s="384" t="s">
        <v>72</v>
      </c>
      <c r="E80" s="184" t="s">
        <v>72</v>
      </c>
      <c r="F80" s="385">
        <v>69.510000000000005</v>
      </c>
      <c r="G80" s="384" t="s">
        <v>465</v>
      </c>
      <c r="H80" s="384" t="s">
        <v>108</v>
      </c>
      <c r="I80" s="184" t="s">
        <v>432</v>
      </c>
      <c r="J80" s="386" t="str">
        <f t="shared" si="1"/>
        <v>xx.xxx.xxx/xxxx-xx</v>
      </c>
      <c r="K80" s="387"/>
      <c r="L80" s="388"/>
      <c r="M80" s="387"/>
      <c r="N80" s="382">
        <v>45456</v>
      </c>
      <c r="O80" s="407" t="s">
        <v>650</v>
      </c>
      <c r="P80" s="184"/>
    </row>
    <row r="81" spans="1:16" ht="13.2" x14ac:dyDescent="0.25">
      <c r="A81" s="381">
        <f>IF(B81="","",ROW()-ROW($A$3)+'Diário 1º PA'!$O$1)</f>
        <v>81</v>
      </c>
      <c r="B81" s="382">
        <v>45460</v>
      </c>
      <c r="C81" s="383">
        <v>45444</v>
      </c>
      <c r="D81" s="384" t="s">
        <v>72</v>
      </c>
      <c r="E81" s="184" t="s">
        <v>72</v>
      </c>
      <c r="F81" s="385">
        <v>31.31</v>
      </c>
      <c r="G81" s="384" t="s">
        <v>465</v>
      </c>
      <c r="H81" s="384" t="s">
        <v>108</v>
      </c>
      <c r="I81" s="184" t="s">
        <v>432</v>
      </c>
      <c r="J81" s="386" t="str">
        <f t="shared" si="1"/>
        <v>xx.xxx.xxx/xxxx-xx</v>
      </c>
      <c r="K81" s="387"/>
      <c r="L81" s="388"/>
      <c r="M81" s="387"/>
      <c r="N81" s="382">
        <v>45460</v>
      </c>
      <c r="O81" s="407" t="s">
        <v>650</v>
      </c>
      <c r="P81" s="184"/>
    </row>
    <row r="82" spans="1:16" ht="13.2" x14ac:dyDescent="0.25">
      <c r="A82" s="381">
        <f>IF(B82="","",ROW()-ROW($A$3)+'Diário 1º PA'!$O$1)</f>
        <v>82</v>
      </c>
      <c r="B82" s="382">
        <v>45460</v>
      </c>
      <c r="C82" s="383">
        <v>45444</v>
      </c>
      <c r="D82" s="384" t="s">
        <v>72</v>
      </c>
      <c r="E82" s="184" t="s">
        <v>72</v>
      </c>
      <c r="F82" s="385">
        <v>4.0199999999999996</v>
      </c>
      <c r="G82" s="384" t="s">
        <v>464</v>
      </c>
      <c r="H82" s="384" t="s">
        <v>108</v>
      </c>
      <c r="I82" s="184" t="s">
        <v>432</v>
      </c>
      <c r="J82" s="386" t="str">
        <f t="shared" si="1"/>
        <v>xx.xxx.xxx/xxxx-xx</v>
      </c>
      <c r="K82" s="387"/>
      <c r="L82" s="388"/>
      <c r="M82" s="387"/>
      <c r="N82" s="382">
        <v>45460</v>
      </c>
      <c r="O82" s="407" t="s">
        <v>650</v>
      </c>
      <c r="P82" s="184"/>
    </row>
    <row r="83" spans="1:16" ht="22.8" x14ac:dyDescent="0.25">
      <c r="A83" s="381">
        <f>IF(B83="","",ROW()-ROW($A$3)+'Diário 1º PA'!$O$1)</f>
        <v>83</v>
      </c>
      <c r="B83" s="382">
        <v>45460</v>
      </c>
      <c r="C83" s="383">
        <v>45444</v>
      </c>
      <c r="D83" s="384" t="s">
        <v>96</v>
      </c>
      <c r="E83" s="184" t="s">
        <v>248</v>
      </c>
      <c r="F83" s="385">
        <v>-70.66</v>
      </c>
      <c r="G83" s="384" t="s">
        <v>466</v>
      </c>
      <c r="H83" s="384" t="s">
        <v>108</v>
      </c>
      <c r="I83" s="184" t="s">
        <v>432</v>
      </c>
      <c r="J83" s="386" t="str">
        <f t="shared" si="1"/>
        <v>xx.xxx.xxx/xxxx-xx</v>
      </c>
      <c r="K83" s="387"/>
      <c r="L83" s="388"/>
      <c r="M83" s="387"/>
      <c r="N83" s="382">
        <v>45460</v>
      </c>
      <c r="O83" s="407" t="s">
        <v>650</v>
      </c>
      <c r="P83" s="184"/>
    </row>
    <row r="84" spans="1:16" ht="13.2" x14ac:dyDescent="0.25">
      <c r="A84" s="381">
        <f>IF(B84="","",ROW()-ROW($A$3)+'Diário 1º PA'!$O$1)</f>
        <v>84</v>
      </c>
      <c r="B84" s="382">
        <v>45473</v>
      </c>
      <c r="C84" s="383">
        <v>45444</v>
      </c>
      <c r="D84" s="384" t="s">
        <v>72</v>
      </c>
      <c r="E84" s="184" t="s">
        <v>72</v>
      </c>
      <c r="F84" s="385">
        <v>1555.05</v>
      </c>
      <c r="G84" s="384" t="s">
        <v>467</v>
      </c>
      <c r="H84" s="384" t="s">
        <v>108</v>
      </c>
      <c r="I84" s="184" t="s">
        <v>432</v>
      </c>
      <c r="J84" s="386" t="str">
        <f t="shared" si="1"/>
        <v>xx.xxx.xxx/xxxx-xx</v>
      </c>
      <c r="K84" s="387"/>
      <c r="L84" s="388"/>
      <c r="M84" s="387"/>
      <c r="N84" s="382">
        <v>45473</v>
      </c>
      <c r="O84" s="407" t="s">
        <v>650</v>
      </c>
      <c r="P84" s="184"/>
    </row>
    <row r="85" spans="1:16" ht="13.2" x14ac:dyDescent="0.25">
      <c r="A85" s="381" t="str">
        <f>IF(B85="","",ROW()-ROW($A$3)+'Diário 1º PA'!$O$1)</f>
        <v/>
      </c>
      <c r="B85" s="382"/>
      <c r="C85" s="383"/>
      <c r="D85" s="384"/>
      <c r="E85" s="184"/>
      <c r="F85" s="385"/>
      <c r="G85" s="184"/>
      <c r="H85" s="384"/>
      <c r="I85" s="184"/>
      <c r="J85" s="386" t="str">
        <f t="shared" ref="J85:J128" si="2">IF(O85="","",IF(LEN(O85)&gt;14,O85,"CPF Protegido - LGPD"))</f>
        <v/>
      </c>
      <c r="K85" s="387"/>
      <c r="L85" s="388"/>
      <c r="M85" s="387"/>
      <c r="N85" s="382"/>
      <c r="O85" s="408"/>
      <c r="P85" s="184"/>
    </row>
    <row r="86" spans="1:16" ht="13.2" x14ac:dyDescent="0.25">
      <c r="A86" s="381" t="str">
        <f>IF(B86="","",ROW()-ROW($A$3)+'Diário 1º PA'!$O$1)</f>
        <v/>
      </c>
      <c r="B86" s="382"/>
      <c r="C86" s="383"/>
      <c r="D86" s="384"/>
      <c r="E86" s="184"/>
      <c r="F86" s="385"/>
      <c r="G86" s="384"/>
      <c r="H86" s="384"/>
      <c r="I86" s="184"/>
      <c r="J86" s="386" t="str">
        <f t="shared" si="2"/>
        <v/>
      </c>
      <c r="K86" s="387"/>
      <c r="L86" s="388"/>
      <c r="M86" s="387"/>
      <c r="N86" s="382"/>
      <c r="O86" s="408"/>
      <c r="P86" s="184"/>
    </row>
    <row r="87" spans="1:16" ht="13.2" x14ac:dyDescent="0.25">
      <c r="A87" s="381" t="str">
        <f>IF(B87="","",ROW()-ROW($A$3)+'Diário 1º PA'!$O$1)</f>
        <v/>
      </c>
      <c r="B87" s="382"/>
      <c r="C87" s="383"/>
      <c r="D87" s="384"/>
      <c r="E87" s="184"/>
      <c r="F87" s="385"/>
      <c r="G87" s="384"/>
      <c r="H87" s="384"/>
      <c r="I87" s="184"/>
      <c r="J87" s="386" t="str">
        <f t="shared" si="2"/>
        <v/>
      </c>
      <c r="K87" s="387"/>
      <c r="L87" s="388"/>
      <c r="M87" s="387"/>
      <c r="N87" s="382"/>
      <c r="O87" s="408"/>
      <c r="P87" s="184"/>
    </row>
    <row r="88" spans="1:16" ht="13.2" x14ac:dyDescent="0.25">
      <c r="A88" s="381" t="str">
        <f>IF(B88="","",ROW()-ROW($A$3)+'Diário 1º PA'!$O$1)</f>
        <v/>
      </c>
      <c r="B88" s="382"/>
      <c r="C88" s="383"/>
      <c r="D88" s="384"/>
      <c r="E88" s="184"/>
      <c r="F88" s="385"/>
      <c r="G88" s="384"/>
      <c r="H88" s="384"/>
      <c r="I88" s="184"/>
      <c r="J88" s="386" t="str">
        <f t="shared" si="2"/>
        <v/>
      </c>
      <c r="K88" s="387"/>
      <c r="L88" s="388"/>
      <c r="M88" s="387"/>
      <c r="N88" s="382"/>
      <c r="O88" s="408"/>
      <c r="P88" s="184"/>
    </row>
    <row r="89" spans="1:16" ht="13.2" hidden="1" x14ac:dyDescent="0.25">
      <c r="A89" s="381" t="str">
        <f>IF(B89="","",ROW()-ROW($A$3)+'Diário 1º PA'!$O$1)</f>
        <v/>
      </c>
      <c r="B89" s="382"/>
      <c r="C89" s="383"/>
      <c r="D89" s="384"/>
      <c r="E89" s="184"/>
      <c r="F89" s="385"/>
      <c r="G89" s="384"/>
      <c r="H89" s="384"/>
      <c r="I89" s="184"/>
      <c r="J89" s="386" t="str">
        <f t="shared" si="2"/>
        <v/>
      </c>
      <c r="K89" s="387"/>
      <c r="L89" s="388"/>
      <c r="M89" s="387"/>
      <c r="N89" s="382"/>
      <c r="O89" s="408"/>
      <c r="P89" s="184"/>
    </row>
    <row r="90" spans="1:16" ht="13.2" hidden="1" x14ac:dyDescent="0.25">
      <c r="A90" s="381" t="str">
        <f>IF(B90="","",ROW()-ROW($A$3)+'Diário 1º PA'!$O$1)</f>
        <v/>
      </c>
      <c r="B90" s="382"/>
      <c r="C90" s="383"/>
      <c r="D90" s="384"/>
      <c r="E90" s="184"/>
      <c r="F90" s="385"/>
      <c r="G90" s="184"/>
      <c r="H90" s="384"/>
      <c r="I90" s="184"/>
      <c r="J90" s="386" t="str">
        <f t="shared" si="2"/>
        <v/>
      </c>
      <c r="K90" s="387"/>
      <c r="L90" s="388"/>
      <c r="M90" s="387"/>
      <c r="N90" s="382"/>
      <c r="O90" s="408"/>
      <c r="P90" s="184"/>
    </row>
    <row r="91" spans="1:16" ht="13.2" hidden="1" x14ac:dyDescent="0.25">
      <c r="A91" s="381" t="str">
        <f>IF(B91="","",ROW()-ROW($A$3)+'Diário 1º PA'!$O$1)</f>
        <v/>
      </c>
      <c r="B91" s="382"/>
      <c r="C91" s="383"/>
      <c r="D91" s="384"/>
      <c r="E91" s="184"/>
      <c r="F91" s="385"/>
      <c r="G91" s="184"/>
      <c r="H91" s="384"/>
      <c r="I91" s="184"/>
      <c r="J91" s="386" t="str">
        <f t="shared" si="2"/>
        <v/>
      </c>
      <c r="K91" s="387"/>
      <c r="L91" s="388"/>
      <c r="M91" s="387"/>
      <c r="N91" s="382"/>
      <c r="O91" s="408"/>
      <c r="P91" s="184"/>
    </row>
    <row r="92" spans="1:16" ht="13.2" hidden="1" x14ac:dyDescent="0.25">
      <c r="A92" s="381" t="str">
        <f>IF(B92="","",ROW()-ROW($A$3)+'Diário 1º PA'!$O$1)</f>
        <v/>
      </c>
      <c r="B92" s="382"/>
      <c r="C92" s="383"/>
      <c r="D92" s="384"/>
      <c r="E92" s="184"/>
      <c r="F92" s="385"/>
      <c r="G92" s="384"/>
      <c r="H92" s="384"/>
      <c r="I92" s="184"/>
      <c r="J92" s="386" t="str">
        <f t="shared" si="2"/>
        <v/>
      </c>
      <c r="K92" s="387"/>
      <c r="L92" s="388"/>
      <c r="M92" s="387"/>
      <c r="N92" s="382"/>
      <c r="O92" s="408"/>
      <c r="P92" s="184"/>
    </row>
    <row r="93" spans="1:16" ht="13.2" hidden="1" x14ac:dyDescent="0.25">
      <c r="A93" s="381" t="str">
        <f>IF(B93="","",ROW()-ROW($A$3)+'Diário 1º PA'!$O$1)</f>
        <v/>
      </c>
      <c r="B93" s="382"/>
      <c r="C93" s="383"/>
      <c r="D93" s="384"/>
      <c r="E93" s="184"/>
      <c r="F93" s="385"/>
      <c r="G93" s="384"/>
      <c r="H93" s="384"/>
      <c r="I93" s="184"/>
      <c r="J93" s="386" t="str">
        <f t="shared" si="2"/>
        <v/>
      </c>
      <c r="K93" s="387"/>
      <c r="L93" s="388"/>
      <c r="M93" s="387"/>
      <c r="N93" s="382"/>
      <c r="O93" s="408"/>
      <c r="P93" s="184"/>
    </row>
    <row r="94" spans="1:16" ht="13.2" hidden="1" x14ac:dyDescent="0.25">
      <c r="A94" s="381" t="str">
        <f>IF(B94="","",ROW()-ROW($A$3)+'Diário 1º PA'!$O$1)</f>
        <v/>
      </c>
      <c r="B94" s="382"/>
      <c r="C94" s="383"/>
      <c r="D94" s="384"/>
      <c r="E94" s="184"/>
      <c r="F94" s="385"/>
      <c r="G94" s="384"/>
      <c r="H94" s="384"/>
      <c r="I94" s="184"/>
      <c r="J94" s="386" t="str">
        <f t="shared" si="2"/>
        <v/>
      </c>
      <c r="K94" s="387"/>
      <c r="L94" s="388"/>
      <c r="M94" s="387"/>
      <c r="N94" s="382"/>
      <c r="O94" s="408"/>
      <c r="P94" s="184"/>
    </row>
    <row r="95" spans="1:16" ht="13.2" hidden="1" x14ac:dyDescent="0.25">
      <c r="A95" s="381" t="str">
        <f>IF(B95="","",ROW()-ROW($A$3)+'Diário 1º PA'!$O$1)</f>
        <v/>
      </c>
      <c r="B95" s="382"/>
      <c r="C95" s="383"/>
      <c r="D95" s="384"/>
      <c r="E95" s="184"/>
      <c r="F95" s="385"/>
      <c r="G95" s="384"/>
      <c r="H95" s="384"/>
      <c r="I95" s="184"/>
      <c r="J95" s="386" t="str">
        <f t="shared" si="2"/>
        <v/>
      </c>
      <c r="K95" s="387"/>
      <c r="L95" s="388"/>
      <c r="M95" s="387"/>
      <c r="N95" s="382"/>
      <c r="O95" s="408"/>
      <c r="P95" s="184"/>
    </row>
    <row r="96" spans="1:16" ht="13.2" hidden="1" x14ac:dyDescent="0.25">
      <c r="A96" s="381" t="str">
        <f>IF(B96="","",ROW()-ROW($A$3)+'Diário 1º PA'!$O$1)</f>
        <v/>
      </c>
      <c r="B96" s="382"/>
      <c r="C96" s="383"/>
      <c r="D96" s="384"/>
      <c r="E96" s="184"/>
      <c r="F96" s="385"/>
      <c r="G96" s="384"/>
      <c r="H96" s="384"/>
      <c r="I96" s="184"/>
      <c r="J96" s="386" t="str">
        <f t="shared" si="2"/>
        <v/>
      </c>
      <c r="K96" s="387"/>
      <c r="L96" s="388"/>
      <c r="M96" s="387"/>
      <c r="N96" s="382"/>
      <c r="O96" s="408"/>
      <c r="P96" s="184"/>
    </row>
    <row r="97" spans="1:16" ht="13.2" hidden="1" x14ac:dyDescent="0.25">
      <c r="A97" s="381" t="str">
        <f>IF(B97="","",ROW()-ROW($A$3)+'Diário 1º PA'!$O$1)</f>
        <v/>
      </c>
      <c r="B97" s="382"/>
      <c r="C97" s="383"/>
      <c r="D97" s="384"/>
      <c r="E97" s="184"/>
      <c r="F97" s="385"/>
      <c r="G97" s="384"/>
      <c r="H97" s="384"/>
      <c r="I97" s="184"/>
      <c r="J97" s="386" t="str">
        <f t="shared" si="2"/>
        <v/>
      </c>
      <c r="K97" s="387"/>
      <c r="L97" s="388"/>
      <c r="M97" s="387"/>
      <c r="N97" s="382"/>
      <c r="O97" s="408"/>
      <c r="P97" s="184"/>
    </row>
    <row r="98" spans="1:16" ht="13.2" hidden="1" x14ac:dyDescent="0.25">
      <c r="A98" s="381" t="str">
        <f>IF(B98="","",ROW()-ROW($A$3)+'Diário 1º PA'!$O$1)</f>
        <v/>
      </c>
      <c r="B98" s="389"/>
      <c r="C98" s="390"/>
      <c r="D98" s="393"/>
      <c r="E98" s="184"/>
      <c r="F98" s="391"/>
      <c r="G98" s="393"/>
      <c r="H98" s="393"/>
      <c r="I98" s="392"/>
      <c r="J98" s="386" t="str">
        <f t="shared" si="2"/>
        <v/>
      </c>
      <c r="K98" s="387"/>
      <c r="L98" s="388"/>
      <c r="M98" s="387"/>
      <c r="N98" s="382"/>
      <c r="O98" s="408"/>
      <c r="P98" s="392"/>
    </row>
    <row r="99" spans="1:16" ht="13.2" hidden="1" x14ac:dyDescent="0.25">
      <c r="A99" s="381" t="str">
        <f>IF(B99="","",ROW()-ROW($A$3)+'Diário 1º PA'!$O$1)</f>
        <v/>
      </c>
      <c r="B99" s="382"/>
      <c r="C99" s="383"/>
      <c r="D99" s="384"/>
      <c r="E99" s="184"/>
      <c r="F99" s="385"/>
      <c r="G99" s="384"/>
      <c r="H99" s="384"/>
      <c r="I99" s="184"/>
      <c r="J99" s="386" t="str">
        <f t="shared" si="2"/>
        <v/>
      </c>
      <c r="K99" s="387"/>
      <c r="L99" s="388"/>
      <c r="M99" s="387"/>
      <c r="N99" s="382"/>
      <c r="O99" s="408"/>
      <c r="P99" s="184"/>
    </row>
    <row r="100" spans="1:16" ht="13.2" hidden="1" x14ac:dyDescent="0.25">
      <c r="A100" s="381" t="str">
        <f>IF(B100="","",ROW()-ROW($A$3)+'Diário 1º PA'!$O$1)</f>
        <v/>
      </c>
      <c r="B100" s="382"/>
      <c r="C100" s="383"/>
      <c r="D100" s="384"/>
      <c r="E100" s="184"/>
      <c r="F100" s="385"/>
      <c r="G100" s="384"/>
      <c r="H100" s="384"/>
      <c r="I100" s="184"/>
      <c r="J100" s="386" t="str">
        <f t="shared" si="2"/>
        <v/>
      </c>
      <c r="K100" s="387"/>
      <c r="L100" s="388"/>
      <c r="M100" s="387"/>
      <c r="N100" s="382"/>
      <c r="O100" s="408"/>
      <c r="P100" s="184"/>
    </row>
    <row r="101" spans="1:16" ht="13.2" hidden="1" x14ac:dyDescent="0.25">
      <c r="A101" s="381" t="str">
        <f>IF(B101="","",ROW()-ROW($A$3)+'Diário 1º PA'!$O$1)</f>
        <v/>
      </c>
      <c r="B101" s="382"/>
      <c r="C101" s="383"/>
      <c r="D101" s="384"/>
      <c r="E101" s="184"/>
      <c r="F101" s="385"/>
      <c r="G101" s="384"/>
      <c r="H101" s="384"/>
      <c r="I101" s="184"/>
      <c r="J101" s="386" t="str">
        <f t="shared" si="2"/>
        <v/>
      </c>
      <c r="K101" s="387"/>
      <c r="L101" s="388"/>
      <c r="M101" s="387"/>
      <c r="N101" s="382"/>
      <c r="O101" s="408"/>
      <c r="P101" s="184"/>
    </row>
    <row r="102" spans="1:16" ht="13.2" hidden="1" x14ac:dyDescent="0.25">
      <c r="A102" s="381" t="str">
        <f>IF(B102="","",ROW()-ROW($A$3)+'Diário 1º PA'!$O$1)</f>
        <v/>
      </c>
      <c r="B102" s="382"/>
      <c r="C102" s="383"/>
      <c r="D102" s="384"/>
      <c r="E102" s="184"/>
      <c r="F102" s="385"/>
      <c r="G102" s="184"/>
      <c r="H102" s="384"/>
      <c r="I102" s="184"/>
      <c r="J102" s="386" t="str">
        <f t="shared" si="2"/>
        <v/>
      </c>
      <c r="K102" s="387"/>
      <c r="L102" s="388"/>
      <c r="M102" s="387"/>
      <c r="N102" s="382"/>
      <c r="O102" s="408"/>
      <c r="P102" s="184"/>
    </row>
    <row r="103" spans="1:16" ht="13.2" hidden="1" x14ac:dyDescent="0.25">
      <c r="A103" s="381" t="str">
        <f>IF(B103="","",ROW()-ROW($A$3)+'Diário 1º PA'!$O$1)</f>
        <v/>
      </c>
      <c r="B103" s="382"/>
      <c r="C103" s="383"/>
      <c r="D103" s="384"/>
      <c r="E103" s="184"/>
      <c r="F103" s="385"/>
      <c r="G103" s="384"/>
      <c r="H103" s="384"/>
      <c r="I103" s="184"/>
      <c r="J103" s="386" t="str">
        <f t="shared" si="2"/>
        <v/>
      </c>
      <c r="K103" s="387"/>
      <c r="L103" s="388"/>
      <c r="M103" s="387"/>
      <c r="N103" s="382"/>
      <c r="O103" s="408"/>
      <c r="P103" s="184"/>
    </row>
    <row r="104" spans="1:16" ht="13.2" hidden="1" x14ac:dyDescent="0.25">
      <c r="A104" s="381" t="str">
        <f>IF(B104="","",ROW()-ROW($A$3)+'Diário 1º PA'!$O$1)</f>
        <v/>
      </c>
      <c r="B104" s="389"/>
      <c r="C104" s="390"/>
      <c r="D104" s="393"/>
      <c r="E104" s="184"/>
      <c r="F104" s="391"/>
      <c r="G104" s="393"/>
      <c r="H104" s="393"/>
      <c r="I104" s="392"/>
      <c r="J104" s="386" t="str">
        <f t="shared" si="2"/>
        <v/>
      </c>
      <c r="K104" s="387"/>
      <c r="L104" s="388"/>
      <c r="M104" s="387"/>
      <c r="N104" s="382"/>
      <c r="O104" s="408"/>
      <c r="P104" s="392"/>
    </row>
    <row r="105" spans="1:16" ht="13.2" hidden="1" x14ac:dyDescent="0.25">
      <c r="A105" s="381" t="str">
        <f>IF(B105="","",ROW()-ROW($A$3)+'Diário 1º PA'!$O$1)</f>
        <v/>
      </c>
      <c r="B105" s="382"/>
      <c r="C105" s="383"/>
      <c r="D105" s="384"/>
      <c r="E105" s="184"/>
      <c r="F105" s="385"/>
      <c r="G105" s="384"/>
      <c r="H105" s="384"/>
      <c r="I105" s="184"/>
      <c r="J105" s="386" t="str">
        <f t="shared" si="2"/>
        <v/>
      </c>
      <c r="K105" s="387"/>
      <c r="L105" s="388"/>
      <c r="M105" s="387"/>
      <c r="N105" s="382"/>
      <c r="O105" s="408"/>
      <c r="P105" s="184"/>
    </row>
    <row r="106" spans="1:16" ht="13.2" hidden="1" x14ac:dyDescent="0.25">
      <c r="A106" s="381" t="str">
        <f>IF(B106="","",ROW()-ROW($A$3)+'Diário 1º PA'!$O$1)</f>
        <v/>
      </c>
      <c r="B106" s="389"/>
      <c r="C106" s="390"/>
      <c r="D106" s="393"/>
      <c r="E106" s="184"/>
      <c r="F106" s="391"/>
      <c r="G106" s="393"/>
      <c r="H106" s="393"/>
      <c r="I106" s="392"/>
      <c r="J106" s="386" t="str">
        <f t="shared" si="2"/>
        <v/>
      </c>
      <c r="K106" s="387"/>
      <c r="L106" s="388"/>
      <c r="M106" s="387"/>
      <c r="N106" s="382"/>
      <c r="O106" s="408"/>
      <c r="P106" s="392"/>
    </row>
    <row r="107" spans="1:16" ht="13.2" hidden="1" x14ac:dyDescent="0.25">
      <c r="A107" s="381" t="str">
        <f>IF(B107="","",ROW()-ROW($A$3)+'Diário 1º PA'!$O$1)</f>
        <v/>
      </c>
      <c r="B107" s="382"/>
      <c r="C107" s="383"/>
      <c r="D107" s="384"/>
      <c r="E107" s="184"/>
      <c r="F107" s="385"/>
      <c r="G107" s="184"/>
      <c r="H107" s="384"/>
      <c r="I107" s="184"/>
      <c r="J107" s="386" t="str">
        <f t="shared" si="2"/>
        <v/>
      </c>
      <c r="K107" s="387"/>
      <c r="L107" s="388"/>
      <c r="M107" s="387"/>
      <c r="N107" s="382"/>
      <c r="O107" s="408"/>
      <c r="P107" s="184"/>
    </row>
    <row r="108" spans="1:16" ht="13.2" hidden="1" x14ac:dyDescent="0.25">
      <c r="A108" s="381" t="str">
        <f>IF(B108="","",ROW()-ROW($A$3)+'Diário 1º PA'!$O$1)</f>
        <v/>
      </c>
      <c r="B108" s="382"/>
      <c r="C108" s="383"/>
      <c r="D108" s="384"/>
      <c r="E108" s="184"/>
      <c r="F108" s="385"/>
      <c r="G108" s="184"/>
      <c r="H108" s="384"/>
      <c r="I108" s="184"/>
      <c r="J108" s="386" t="str">
        <f t="shared" si="2"/>
        <v/>
      </c>
      <c r="K108" s="387"/>
      <c r="L108" s="388"/>
      <c r="M108" s="387"/>
      <c r="N108" s="382"/>
      <c r="O108" s="408"/>
      <c r="P108" s="184"/>
    </row>
    <row r="109" spans="1:16" ht="13.2" hidden="1" x14ac:dyDescent="0.25">
      <c r="A109" s="381" t="str">
        <f>IF(B109="","",ROW()-ROW($A$3)+'Diário 1º PA'!$O$1)</f>
        <v/>
      </c>
      <c r="B109" s="382"/>
      <c r="C109" s="383"/>
      <c r="D109" s="384"/>
      <c r="E109" s="184"/>
      <c r="F109" s="385"/>
      <c r="G109" s="184"/>
      <c r="H109" s="384"/>
      <c r="I109" s="184"/>
      <c r="J109" s="386" t="str">
        <f t="shared" si="2"/>
        <v/>
      </c>
      <c r="K109" s="387"/>
      <c r="L109" s="388"/>
      <c r="M109" s="387"/>
      <c r="N109" s="382"/>
      <c r="O109" s="408"/>
      <c r="P109" s="184"/>
    </row>
    <row r="110" spans="1:16" ht="13.2" hidden="1" x14ac:dyDescent="0.25">
      <c r="A110" s="381" t="str">
        <f>IF(B110="","",ROW()-ROW($A$3)+'Diário 1º PA'!$O$1)</f>
        <v/>
      </c>
      <c r="B110" s="382"/>
      <c r="C110" s="383"/>
      <c r="D110" s="384"/>
      <c r="E110" s="184"/>
      <c r="F110" s="385"/>
      <c r="G110" s="184"/>
      <c r="H110" s="384"/>
      <c r="I110" s="184"/>
      <c r="J110" s="386" t="str">
        <f t="shared" si="2"/>
        <v/>
      </c>
      <c r="K110" s="387"/>
      <c r="L110" s="388"/>
      <c r="M110" s="387"/>
      <c r="N110" s="382"/>
      <c r="O110" s="408"/>
      <c r="P110" s="184"/>
    </row>
    <row r="111" spans="1:16" ht="13.2" hidden="1" x14ac:dyDescent="0.25">
      <c r="A111" s="381" t="str">
        <f>IF(B111="","",ROW()-ROW($A$3)+'Diário 1º PA'!$O$1)</f>
        <v/>
      </c>
      <c r="B111" s="382"/>
      <c r="C111" s="383"/>
      <c r="D111" s="384"/>
      <c r="E111" s="184"/>
      <c r="F111" s="385"/>
      <c r="G111" s="184"/>
      <c r="H111" s="384"/>
      <c r="I111" s="184"/>
      <c r="J111" s="386" t="str">
        <f t="shared" si="2"/>
        <v/>
      </c>
      <c r="K111" s="387"/>
      <c r="L111" s="388"/>
      <c r="M111" s="387"/>
      <c r="N111" s="382"/>
      <c r="O111" s="408"/>
      <c r="P111" s="184"/>
    </row>
    <row r="112" spans="1:16" ht="13.2" hidden="1" x14ac:dyDescent="0.25">
      <c r="A112" s="381" t="str">
        <f>IF(B112="","",ROW()-ROW($A$3)+'Diário 1º PA'!$O$1)</f>
        <v/>
      </c>
      <c r="B112" s="382"/>
      <c r="C112" s="383"/>
      <c r="D112" s="384"/>
      <c r="E112" s="184"/>
      <c r="F112" s="385"/>
      <c r="G112" s="184"/>
      <c r="H112" s="384"/>
      <c r="I112" s="184"/>
      <c r="J112" s="386" t="str">
        <f t="shared" si="2"/>
        <v/>
      </c>
      <c r="K112" s="387"/>
      <c r="L112" s="388"/>
      <c r="M112" s="387"/>
      <c r="N112" s="382"/>
      <c r="O112" s="408"/>
      <c r="P112" s="184"/>
    </row>
    <row r="113" spans="1:16" ht="13.2" hidden="1" x14ac:dyDescent="0.25">
      <c r="A113" s="381" t="str">
        <f>IF(B113="","",ROW()-ROW($A$3)+'Diário 1º PA'!$O$1)</f>
        <v/>
      </c>
      <c r="B113" s="382"/>
      <c r="C113" s="383"/>
      <c r="D113" s="384"/>
      <c r="E113" s="184"/>
      <c r="F113" s="385"/>
      <c r="G113" s="184"/>
      <c r="H113" s="384"/>
      <c r="I113" s="184"/>
      <c r="J113" s="386" t="str">
        <f t="shared" si="2"/>
        <v/>
      </c>
      <c r="K113" s="387"/>
      <c r="L113" s="388"/>
      <c r="M113" s="387"/>
      <c r="N113" s="382"/>
      <c r="O113" s="408"/>
      <c r="P113" s="184"/>
    </row>
    <row r="114" spans="1:16" ht="13.2" hidden="1" x14ac:dyDescent="0.25">
      <c r="A114" s="381" t="str">
        <f>IF(B114="","",ROW()-ROW($A$3)+'Diário 1º PA'!$O$1)</f>
        <v/>
      </c>
      <c r="B114" s="382"/>
      <c r="C114" s="383"/>
      <c r="D114" s="384"/>
      <c r="E114" s="184"/>
      <c r="F114" s="385"/>
      <c r="G114" s="184"/>
      <c r="H114" s="384"/>
      <c r="I114" s="184"/>
      <c r="J114" s="386" t="str">
        <f t="shared" si="2"/>
        <v/>
      </c>
      <c r="K114" s="387"/>
      <c r="L114" s="388"/>
      <c r="M114" s="387"/>
      <c r="N114" s="382"/>
      <c r="O114" s="408"/>
      <c r="P114" s="184"/>
    </row>
    <row r="115" spans="1:16" ht="13.2" hidden="1" x14ac:dyDescent="0.25">
      <c r="A115" s="381" t="str">
        <f>IF(B115="","",ROW()-ROW($A$3)+'Diário 1º PA'!$O$1)</f>
        <v/>
      </c>
      <c r="B115" s="382"/>
      <c r="C115" s="383"/>
      <c r="D115" s="384"/>
      <c r="E115" s="184"/>
      <c r="F115" s="385"/>
      <c r="G115" s="384"/>
      <c r="H115" s="384"/>
      <c r="I115" s="184"/>
      <c r="J115" s="386" t="str">
        <f t="shared" si="2"/>
        <v/>
      </c>
      <c r="K115" s="387"/>
      <c r="L115" s="388"/>
      <c r="M115" s="387"/>
      <c r="N115" s="382"/>
      <c r="O115" s="408"/>
      <c r="P115" s="184"/>
    </row>
    <row r="116" spans="1:16" ht="13.2" hidden="1" x14ac:dyDescent="0.25">
      <c r="A116" s="381" t="str">
        <f>IF(B116="","",ROW()-ROW($A$3)+'Diário 1º PA'!$O$1)</f>
        <v/>
      </c>
      <c r="B116" s="382"/>
      <c r="C116" s="383"/>
      <c r="D116" s="384"/>
      <c r="E116" s="184"/>
      <c r="F116" s="385"/>
      <c r="G116" s="384"/>
      <c r="H116" s="384"/>
      <c r="I116" s="184"/>
      <c r="J116" s="386" t="str">
        <f t="shared" si="2"/>
        <v/>
      </c>
      <c r="K116" s="387"/>
      <c r="L116" s="388"/>
      <c r="M116" s="387"/>
      <c r="N116" s="382"/>
      <c r="O116" s="408"/>
      <c r="P116" s="184"/>
    </row>
    <row r="117" spans="1:16" ht="13.2" hidden="1" x14ac:dyDescent="0.25">
      <c r="A117" s="381" t="str">
        <f>IF(B117="","",ROW()-ROW($A$3)+'Diário 1º PA'!$O$1)</f>
        <v/>
      </c>
      <c r="B117" s="382"/>
      <c r="C117" s="383"/>
      <c r="D117" s="384"/>
      <c r="E117" s="184"/>
      <c r="F117" s="385"/>
      <c r="G117" s="384"/>
      <c r="H117" s="384"/>
      <c r="I117" s="184"/>
      <c r="J117" s="386" t="str">
        <f t="shared" si="2"/>
        <v/>
      </c>
      <c r="K117" s="387"/>
      <c r="L117" s="388"/>
      <c r="M117" s="387"/>
      <c r="N117" s="382"/>
      <c r="O117" s="408"/>
      <c r="P117" s="184"/>
    </row>
    <row r="118" spans="1:16" ht="13.2" hidden="1" x14ac:dyDescent="0.25">
      <c r="A118" s="381" t="str">
        <f>IF(B118="","",ROW()-ROW($A$3)+'Diário 1º PA'!$O$1)</f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2"/>
        <v/>
      </c>
      <c r="K118" s="387"/>
      <c r="L118" s="388"/>
      <c r="M118" s="387"/>
      <c r="N118" s="382"/>
      <c r="O118" s="408"/>
      <c r="P118" s="184"/>
    </row>
    <row r="119" spans="1:16" ht="13.2" hidden="1" x14ac:dyDescent="0.25">
      <c r="A119" s="381" t="str">
        <f>IF(B119="","",ROW()-ROW($A$3)+'Diário 1º PA'!$O$1)</f>
        <v/>
      </c>
      <c r="B119" s="382"/>
      <c r="C119" s="383"/>
      <c r="D119" s="384"/>
      <c r="E119" s="184"/>
      <c r="F119" s="385"/>
      <c r="G119" s="384"/>
      <c r="H119" s="384"/>
      <c r="I119" s="184"/>
      <c r="J119" s="386" t="str">
        <f t="shared" si="2"/>
        <v/>
      </c>
      <c r="K119" s="387"/>
      <c r="L119" s="388"/>
      <c r="M119" s="387"/>
      <c r="N119" s="382"/>
      <c r="O119" s="384"/>
      <c r="P119" s="184"/>
    </row>
    <row r="120" spans="1:16" ht="13.2" hidden="1" x14ac:dyDescent="0.25">
      <c r="A120" s="381" t="str">
        <f>IF(B120="","",ROW()-ROW($A$3)+'Diário 1º PA'!$O$1)</f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2"/>
        <v/>
      </c>
      <c r="K120" s="387"/>
      <c r="L120" s="388"/>
      <c r="M120" s="387"/>
      <c r="N120" s="382"/>
      <c r="O120" s="384"/>
      <c r="P120" s="184"/>
    </row>
    <row r="121" spans="1:16" ht="13.2" hidden="1" x14ac:dyDescent="0.25">
      <c r="A121" s="381" t="str">
        <f>IF(B121="","",ROW()-ROW($A$3)+'Diário 1º PA'!$O$1)</f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2"/>
        <v/>
      </c>
      <c r="K121" s="387"/>
      <c r="L121" s="388"/>
      <c r="M121" s="387"/>
      <c r="N121" s="382"/>
      <c r="O121" s="384"/>
      <c r="P121" s="184"/>
    </row>
    <row r="122" spans="1:16" ht="13.2" hidden="1" x14ac:dyDescent="0.25">
      <c r="A122" s="381" t="str">
        <f>IF(B122="","",ROW()-ROW($A$3)+'Diário 1º PA'!$O$1)</f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2"/>
        <v/>
      </c>
      <c r="K122" s="387"/>
      <c r="L122" s="388"/>
      <c r="M122" s="387"/>
      <c r="N122" s="382"/>
      <c r="O122" s="384"/>
      <c r="P122" s="184"/>
    </row>
    <row r="123" spans="1:16" ht="13.2" hidden="1" x14ac:dyDescent="0.25">
      <c r="A123" s="381" t="str">
        <f>IF(B123="","",ROW()-ROW($A$3)+'Diário 1º PA'!$O$1)</f>
        <v/>
      </c>
      <c r="B123" s="382"/>
      <c r="C123" s="383"/>
      <c r="D123" s="384"/>
      <c r="E123" s="184"/>
      <c r="F123" s="385"/>
      <c r="G123" s="384"/>
      <c r="H123" s="384"/>
      <c r="I123" s="184"/>
      <c r="J123" s="386" t="str">
        <f t="shared" si="2"/>
        <v/>
      </c>
      <c r="K123" s="387"/>
      <c r="L123" s="388"/>
      <c r="M123" s="387"/>
      <c r="N123" s="382"/>
      <c r="O123" s="384"/>
      <c r="P123" s="184"/>
    </row>
    <row r="124" spans="1:16" ht="13.2" hidden="1" x14ac:dyDescent="0.25">
      <c r="A124" s="381" t="str">
        <f>IF(B124="","",ROW()-ROW($A$3)+'Diário 1º PA'!$O$1)</f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2"/>
        <v/>
      </c>
      <c r="K124" s="387"/>
      <c r="L124" s="388"/>
      <c r="M124" s="387"/>
      <c r="N124" s="382"/>
      <c r="O124" s="384"/>
      <c r="P124" s="184"/>
    </row>
    <row r="125" spans="1:16" ht="13.2" hidden="1" x14ac:dyDescent="0.25">
      <c r="A125" s="381" t="str">
        <f>IF(B125="","",ROW()-ROW($A$3)+'Diário 1º PA'!$O$1)</f>
        <v/>
      </c>
      <c r="B125" s="382"/>
      <c r="C125" s="383"/>
      <c r="D125" s="384"/>
      <c r="E125" s="184"/>
      <c r="F125" s="385"/>
      <c r="G125" s="184"/>
      <c r="H125" s="384"/>
      <c r="I125" s="184"/>
      <c r="J125" s="386" t="str">
        <f t="shared" si="2"/>
        <v/>
      </c>
      <c r="K125" s="387"/>
      <c r="L125" s="388"/>
      <c r="M125" s="387"/>
      <c r="N125" s="382"/>
      <c r="O125" s="384"/>
      <c r="P125" s="184"/>
    </row>
    <row r="126" spans="1:16" ht="13.2" hidden="1" x14ac:dyDescent="0.25">
      <c r="A126" s="381" t="str">
        <f>IF(B126="","",ROW()-ROW($A$3)+'Diário 1º PA'!$O$1)</f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2"/>
        <v/>
      </c>
      <c r="K126" s="387"/>
      <c r="L126" s="388"/>
      <c r="M126" s="387"/>
      <c r="N126" s="382"/>
      <c r="O126" s="384"/>
      <c r="P126" s="184"/>
    </row>
    <row r="127" spans="1:16" ht="13.2" hidden="1" x14ac:dyDescent="0.25">
      <c r="A127" s="381" t="str">
        <f>IF(B127="","",ROW()-ROW($A$3)+'Diário 1º PA'!$O$1)</f>
        <v/>
      </c>
      <c r="B127" s="382"/>
      <c r="C127" s="383"/>
      <c r="D127" s="384"/>
      <c r="E127" s="184"/>
      <c r="F127" s="385"/>
      <c r="G127" s="184"/>
      <c r="H127" s="384"/>
      <c r="I127" s="184"/>
      <c r="J127" s="386" t="str">
        <f t="shared" si="2"/>
        <v/>
      </c>
      <c r="K127" s="387"/>
      <c r="L127" s="388"/>
      <c r="M127" s="387"/>
      <c r="N127" s="382"/>
      <c r="O127" s="384"/>
      <c r="P127" s="184"/>
    </row>
    <row r="128" spans="1:16" ht="13.2" hidden="1" x14ac:dyDescent="0.25">
      <c r="A128" s="381" t="str">
        <f>IF(B128="","",ROW()-ROW($A$3)+'Diário 1º PA'!$O$1)</f>
        <v/>
      </c>
      <c r="B128" s="382"/>
      <c r="C128" s="383"/>
      <c r="D128" s="384"/>
      <c r="E128" s="184"/>
      <c r="F128" s="385"/>
      <c r="G128" s="384"/>
      <c r="H128" s="384"/>
      <c r="I128" s="184"/>
      <c r="J128" s="386" t="str">
        <f t="shared" si="2"/>
        <v/>
      </c>
      <c r="K128" s="387"/>
      <c r="L128" s="388"/>
      <c r="M128" s="387"/>
      <c r="N128" s="382"/>
      <c r="O128" s="384"/>
      <c r="P128" s="184"/>
    </row>
    <row r="129" spans="1:16" ht="13.2" hidden="1" x14ac:dyDescent="0.25">
      <c r="A129" s="381" t="str">
        <f>IF(B129="","",ROW()-ROW($A$3)+'Diário 1º PA'!$O$1)</f>
        <v/>
      </c>
      <c r="B129" s="389"/>
      <c r="C129" s="390"/>
      <c r="D129" s="393"/>
      <c r="E129" s="184"/>
      <c r="F129" s="186"/>
      <c r="G129" s="392"/>
      <c r="H129" s="393"/>
      <c r="I129" s="392"/>
      <c r="J129" s="386" t="str">
        <f t="shared" ref="J129:J192" si="3">IF(O129="","",IF(LEN(O129)&gt;14,O129,"CPF Protegido - LGPD"))</f>
        <v/>
      </c>
      <c r="K129" s="387"/>
      <c r="L129" s="388"/>
      <c r="M129" s="387"/>
      <c r="N129" s="382"/>
      <c r="O129" s="384"/>
      <c r="P129" s="392"/>
    </row>
    <row r="130" spans="1:16" ht="13.2" hidden="1" x14ac:dyDescent="0.25">
      <c r="A130" s="381" t="str">
        <f>IF(B130="","",ROW()-ROW($A$3)+'Diário 1º PA'!$O$1)</f>
        <v/>
      </c>
      <c r="B130" s="389"/>
      <c r="C130" s="390"/>
      <c r="D130" s="393"/>
      <c r="E130" s="184"/>
      <c r="F130" s="186"/>
      <c r="G130" s="392"/>
      <c r="H130" s="393"/>
      <c r="I130" s="392"/>
      <c r="J130" s="386" t="str">
        <f t="shared" si="3"/>
        <v/>
      </c>
      <c r="K130" s="387"/>
      <c r="L130" s="388"/>
      <c r="M130" s="387"/>
      <c r="N130" s="382"/>
      <c r="O130" s="384"/>
      <c r="P130" s="392"/>
    </row>
    <row r="131" spans="1:16" ht="13.2" hidden="1" x14ac:dyDescent="0.25">
      <c r="A131" s="381" t="str">
        <f>IF(B131="","",ROW()-ROW($A$3)+'Diário 1º PA'!$O$1)</f>
        <v/>
      </c>
      <c r="B131" s="382"/>
      <c r="C131" s="383"/>
      <c r="D131" s="384"/>
      <c r="E131" s="184"/>
      <c r="F131" s="385"/>
      <c r="G131" s="184"/>
      <c r="H131" s="384"/>
      <c r="I131" s="184"/>
      <c r="J131" s="386" t="str">
        <f t="shared" si="3"/>
        <v/>
      </c>
      <c r="K131" s="387"/>
      <c r="L131" s="388"/>
      <c r="M131" s="387"/>
      <c r="N131" s="382"/>
      <c r="O131" s="384"/>
      <c r="P131" s="184"/>
    </row>
    <row r="132" spans="1:16" ht="13.2" hidden="1" x14ac:dyDescent="0.25">
      <c r="A132" s="381" t="str">
        <f>IF(B132="","",ROW()-ROW($A$3)+'Diário 1º PA'!$O$1)</f>
        <v/>
      </c>
      <c r="B132" s="382"/>
      <c r="C132" s="383"/>
      <c r="D132" s="384"/>
      <c r="E132" s="184"/>
      <c r="F132" s="385"/>
      <c r="G132" s="184"/>
      <c r="H132" s="384"/>
      <c r="I132" s="184"/>
      <c r="J132" s="386" t="str">
        <f t="shared" si="3"/>
        <v/>
      </c>
      <c r="K132" s="387"/>
      <c r="L132" s="388"/>
      <c r="M132" s="387"/>
      <c r="N132" s="382"/>
      <c r="O132" s="384"/>
      <c r="P132" s="184"/>
    </row>
    <row r="133" spans="1:16" ht="13.2" hidden="1" x14ac:dyDescent="0.25">
      <c r="A133" s="381" t="str">
        <f>IF(B133="","",ROW()-ROW($A$3)+'Diário 1º PA'!$O$1)</f>
        <v/>
      </c>
      <c r="B133" s="382"/>
      <c r="C133" s="383"/>
      <c r="D133" s="384"/>
      <c r="E133" s="184"/>
      <c r="F133" s="385"/>
      <c r="G133" s="184"/>
      <c r="H133" s="384"/>
      <c r="I133" s="184"/>
      <c r="J133" s="386" t="str">
        <f t="shared" si="3"/>
        <v/>
      </c>
      <c r="K133" s="387"/>
      <c r="L133" s="388"/>
      <c r="M133" s="387"/>
      <c r="N133" s="382"/>
      <c r="O133" s="384"/>
      <c r="P133" s="184"/>
    </row>
    <row r="134" spans="1:16" ht="13.2" hidden="1" x14ac:dyDescent="0.25">
      <c r="A134" s="381" t="str">
        <f>IF(B134="","",ROW()-ROW($A$3)+'Diário 1º PA'!$O$1)</f>
        <v/>
      </c>
      <c r="B134" s="382"/>
      <c r="C134" s="383"/>
      <c r="D134" s="384"/>
      <c r="E134" s="184"/>
      <c r="F134" s="385"/>
      <c r="G134" s="384"/>
      <c r="H134" s="384"/>
      <c r="I134" s="184"/>
      <c r="J134" s="386" t="str">
        <f t="shared" si="3"/>
        <v/>
      </c>
      <c r="K134" s="387"/>
      <c r="L134" s="388"/>
      <c r="M134" s="387"/>
      <c r="N134" s="382"/>
      <c r="O134" s="384"/>
      <c r="P134" s="184"/>
    </row>
    <row r="135" spans="1:16" ht="13.2" hidden="1" x14ac:dyDescent="0.25">
      <c r="A135" s="381" t="str">
        <f>IF(B135="","",ROW()-ROW($A$3)+'Diário 1º PA'!$O$1)</f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3"/>
        <v/>
      </c>
      <c r="K135" s="387"/>
      <c r="L135" s="388"/>
      <c r="M135" s="387"/>
      <c r="N135" s="382"/>
      <c r="O135" s="384"/>
      <c r="P135" s="184"/>
    </row>
    <row r="136" spans="1:16" ht="13.2" hidden="1" x14ac:dyDescent="0.25">
      <c r="A136" s="381" t="str">
        <f>IF(B136="","",ROW()-ROW($A$3)+'Diário 1º PA'!$O$1)</f>
        <v/>
      </c>
      <c r="B136" s="389"/>
      <c r="C136" s="390"/>
      <c r="D136" s="393"/>
      <c r="E136" s="184"/>
      <c r="F136" s="391"/>
      <c r="G136" s="392"/>
      <c r="H136" s="393"/>
      <c r="I136" s="392"/>
      <c r="J136" s="386" t="str">
        <f t="shared" si="3"/>
        <v/>
      </c>
      <c r="K136" s="387"/>
      <c r="L136" s="388"/>
      <c r="M136" s="387"/>
      <c r="N136" s="382"/>
      <c r="O136" s="384"/>
      <c r="P136" s="392"/>
    </row>
    <row r="137" spans="1:16" ht="13.2" hidden="1" x14ac:dyDescent="0.25">
      <c r="A137" s="381" t="str">
        <f>IF(B137="","",ROW()-ROW($A$3)+'Diário 1º PA'!$O$1)</f>
        <v/>
      </c>
      <c r="B137" s="389"/>
      <c r="C137" s="390"/>
      <c r="D137" s="393"/>
      <c r="E137" s="184"/>
      <c r="F137" s="391"/>
      <c r="G137" s="393"/>
      <c r="H137" s="393"/>
      <c r="I137" s="392"/>
      <c r="J137" s="386" t="str">
        <f t="shared" si="3"/>
        <v/>
      </c>
      <c r="K137" s="387"/>
      <c r="L137" s="388"/>
      <c r="M137" s="387"/>
      <c r="N137" s="382"/>
      <c r="O137" s="384"/>
      <c r="P137" s="392"/>
    </row>
    <row r="138" spans="1:16" ht="13.2" hidden="1" x14ac:dyDescent="0.25">
      <c r="A138" s="381" t="str">
        <f>IF(B138="","",ROW()-ROW($A$3)+'Diário 1º PA'!$O$1)</f>
        <v/>
      </c>
      <c r="B138" s="382"/>
      <c r="C138" s="383"/>
      <c r="D138" s="384"/>
      <c r="E138" s="184"/>
      <c r="F138" s="385"/>
      <c r="G138" s="184"/>
      <c r="H138" s="384"/>
      <c r="I138" s="184"/>
      <c r="J138" s="386" t="str">
        <f t="shared" si="3"/>
        <v/>
      </c>
      <c r="K138" s="387"/>
      <c r="L138" s="388"/>
      <c r="M138" s="387"/>
      <c r="N138" s="382"/>
      <c r="O138" s="384"/>
      <c r="P138" s="184"/>
    </row>
    <row r="139" spans="1:16" ht="13.2" hidden="1" x14ac:dyDescent="0.25">
      <c r="A139" s="381" t="str">
        <f>IF(B139="","",ROW()-ROW($A$3)+'Diário 1º PA'!$O$1)</f>
        <v/>
      </c>
      <c r="B139" s="382"/>
      <c r="C139" s="383"/>
      <c r="D139" s="384"/>
      <c r="E139" s="184"/>
      <c r="F139" s="385"/>
      <c r="G139" s="384"/>
      <c r="H139" s="384"/>
      <c r="I139" s="184"/>
      <c r="J139" s="386" t="str">
        <f t="shared" si="3"/>
        <v/>
      </c>
      <c r="K139" s="387"/>
      <c r="L139" s="388"/>
      <c r="M139" s="387"/>
      <c r="N139" s="382"/>
      <c r="O139" s="384"/>
      <c r="P139" s="184"/>
    </row>
    <row r="140" spans="1:16" ht="13.2" hidden="1" x14ac:dyDescent="0.25">
      <c r="A140" s="381" t="str">
        <f>IF(B140="","",ROW()-ROW($A$3)+'Diário 1º PA'!$O$1)</f>
        <v/>
      </c>
      <c r="B140" s="382"/>
      <c r="C140" s="383"/>
      <c r="D140" s="384"/>
      <c r="E140" s="184"/>
      <c r="F140" s="385"/>
      <c r="G140" s="384"/>
      <c r="H140" s="384"/>
      <c r="I140" s="184"/>
      <c r="J140" s="386" t="str">
        <f t="shared" si="3"/>
        <v/>
      </c>
      <c r="K140" s="387"/>
      <c r="L140" s="388"/>
      <c r="M140" s="387"/>
      <c r="N140" s="382"/>
      <c r="O140" s="384"/>
      <c r="P140" s="184"/>
    </row>
    <row r="141" spans="1:16" ht="13.2" hidden="1" x14ac:dyDescent="0.25">
      <c r="A141" s="381" t="str">
        <f>IF(B141="","",ROW()-ROW($A$3)+'Diário 1º PA'!$O$1)</f>
        <v/>
      </c>
      <c r="B141" s="382"/>
      <c r="C141" s="383"/>
      <c r="D141" s="384"/>
      <c r="E141" s="184"/>
      <c r="F141" s="385"/>
      <c r="G141" s="384"/>
      <c r="H141" s="384"/>
      <c r="I141" s="184"/>
      <c r="J141" s="386" t="str">
        <f t="shared" si="3"/>
        <v/>
      </c>
      <c r="K141" s="387"/>
      <c r="L141" s="388"/>
      <c r="M141" s="387"/>
      <c r="N141" s="382"/>
      <c r="O141" s="384"/>
      <c r="P141" s="184"/>
    </row>
    <row r="142" spans="1:16" ht="13.2" hidden="1" x14ac:dyDescent="0.25">
      <c r="A142" s="381" t="str">
        <f>IF(B142="","",ROW()-ROW($A$3)+'Diário 1º PA'!$O$1)</f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3"/>
        <v/>
      </c>
      <c r="K142" s="387"/>
      <c r="L142" s="388"/>
      <c r="M142" s="387"/>
      <c r="N142" s="382"/>
      <c r="O142" s="384"/>
      <c r="P142" s="184"/>
    </row>
    <row r="143" spans="1:16" ht="13.2" hidden="1" x14ac:dyDescent="0.25">
      <c r="A143" s="381" t="str">
        <f>IF(B143="","",ROW()-ROW($A$3)+'Diário 1º PA'!$O$1)</f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3"/>
        <v/>
      </c>
      <c r="K143" s="387"/>
      <c r="L143" s="388"/>
      <c r="M143" s="387"/>
      <c r="N143" s="382"/>
      <c r="O143" s="384"/>
      <c r="P143" s="184"/>
    </row>
    <row r="144" spans="1:16" ht="13.2" hidden="1" x14ac:dyDescent="0.25">
      <c r="A144" s="381" t="str">
        <f>IF(B144="","",ROW()-ROW($A$3)+'Diário 1º PA'!$O$1)</f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3"/>
        <v/>
      </c>
      <c r="K144" s="387"/>
      <c r="L144" s="388"/>
      <c r="M144" s="387"/>
      <c r="N144" s="382"/>
      <c r="O144" s="384"/>
      <c r="P144" s="184"/>
    </row>
    <row r="145" spans="1:16" ht="13.2" hidden="1" x14ac:dyDescent="0.25">
      <c r="A145" s="381" t="str">
        <f>IF(B145="","",ROW()-ROW($A$3)+'Diário 1º PA'!$O$1)</f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3"/>
        <v/>
      </c>
      <c r="K145" s="387"/>
      <c r="L145" s="388"/>
      <c r="M145" s="387"/>
      <c r="N145" s="382"/>
      <c r="O145" s="384"/>
      <c r="P145" s="184"/>
    </row>
    <row r="146" spans="1:16" ht="13.2" hidden="1" x14ac:dyDescent="0.25">
      <c r="A146" s="381" t="str">
        <f>IF(B146="","",ROW()-ROW($A$3)+'Diário 1º PA'!$O$1)</f>
        <v/>
      </c>
      <c r="B146" s="382"/>
      <c r="C146" s="383"/>
      <c r="D146" s="384"/>
      <c r="E146" s="184"/>
      <c r="F146" s="385"/>
      <c r="G146" s="384"/>
      <c r="H146" s="384"/>
      <c r="I146" s="184"/>
      <c r="J146" s="386" t="str">
        <f t="shared" si="3"/>
        <v/>
      </c>
      <c r="K146" s="387"/>
      <c r="L146" s="388"/>
      <c r="M146" s="387"/>
      <c r="N146" s="382"/>
      <c r="O146" s="384"/>
      <c r="P146" s="184"/>
    </row>
    <row r="147" spans="1:16" ht="13.2" hidden="1" x14ac:dyDescent="0.25">
      <c r="A147" s="381" t="str">
        <f>IF(B147="","",ROW()-ROW($A$3)+'Diário 1º PA'!$O$1)</f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3"/>
        <v/>
      </c>
      <c r="K147" s="387"/>
      <c r="L147" s="388"/>
      <c r="M147" s="387"/>
      <c r="N147" s="382"/>
      <c r="O147" s="384"/>
      <c r="P147" s="184"/>
    </row>
    <row r="148" spans="1:16" ht="13.2" hidden="1" x14ac:dyDescent="0.25">
      <c r="A148" s="381" t="str">
        <f>IF(B148="","",ROW()-ROW($A$3)+'Diário 1º PA'!$O$1)</f>
        <v/>
      </c>
      <c r="B148" s="382"/>
      <c r="C148" s="383"/>
      <c r="D148" s="384"/>
      <c r="E148" s="184"/>
      <c r="F148" s="385"/>
      <c r="G148" s="384"/>
      <c r="H148" s="384"/>
      <c r="I148" s="184"/>
      <c r="J148" s="386" t="str">
        <f t="shared" si="3"/>
        <v/>
      </c>
      <c r="K148" s="387"/>
      <c r="L148" s="388"/>
      <c r="M148" s="387"/>
      <c r="N148" s="382"/>
      <c r="O148" s="384"/>
      <c r="P148" s="184"/>
    </row>
    <row r="149" spans="1:16" ht="13.2" hidden="1" x14ac:dyDescent="0.25">
      <c r="A149" s="381" t="str">
        <f>IF(B149="","",ROW()-ROW($A$3)+'Diário 1º PA'!$O$1)</f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3"/>
        <v/>
      </c>
      <c r="K149" s="387"/>
      <c r="L149" s="388"/>
      <c r="M149" s="387"/>
      <c r="N149" s="382"/>
      <c r="O149" s="384"/>
      <c r="P149" s="184"/>
    </row>
    <row r="150" spans="1:16" ht="13.2" hidden="1" x14ac:dyDescent="0.25">
      <c r="A150" s="381" t="str">
        <f>IF(B150="","",ROW()-ROW($A$3)+'Diário 1º PA'!$O$1)</f>
        <v/>
      </c>
      <c r="B150" s="382"/>
      <c r="C150" s="383"/>
      <c r="D150" s="384"/>
      <c r="E150" s="184"/>
      <c r="F150" s="385"/>
      <c r="G150" s="384"/>
      <c r="H150" s="384"/>
      <c r="I150" s="184"/>
      <c r="J150" s="386" t="str">
        <f t="shared" si="3"/>
        <v/>
      </c>
      <c r="K150" s="387"/>
      <c r="L150" s="388"/>
      <c r="M150" s="387"/>
      <c r="N150" s="382"/>
      <c r="O150" s="384"/>
      <c r="P150" s="184"/>
    </row>
    <row r="151" spans="1:16" ht="13.2" hidden="1" x14ac:dyDescent="0.25">
      <c r="A151" s="381" t="str">
        <f>IF(B151="","",ROW()-ROW($A$3)+'Diário 1º PA'!$O$1)</f>
        <v/>
      </c>
      <c r="B151" s="382"/>
      <c r="C151" s="383"/>
      <c r="D151" s="384"/>
      <c r="E151" s="184"/>
      <c r="F151" s="385"/>
      <c r="G151" s="384"/>
      <c r="H151" s="384"/>
      <c r="I151" s="184"/>
      <c r="J151" s="386" t="str">
        <f t="shared" si="3"/>
        <v/>
      </c>
      <c r="K151" s="387"/>
      <c r="L151" s="388"/>
      <c r="M151" s="387"/>
      <c r="N151" s="382"/>
      <c r="O151" s="384"/>
      <c r="P151" s="184"/>
    </row>
    <row r="152" spans="1:16" ht="13.2" hidden="1" x14ac:dyDescent="0.25">
      <c r="A152" s="381" t="str">
        <f>IF(B152="","",ROW()-ROW($A$3)+'Diário 1º PA'!$O$1)</f>
        <v/>
      </c>
      <c r="B152" s="382"/>
      <c r="C152" s="383"/>
      <c r="D152" s="384"/>
      <c r="E152" s="184"/>
      <c r="F152" s="385"/>
      <c r="G152" s="384"/>
      <c r="H152" s="384"/>
      <c r="I152" s="184"/>
      <c r="J152" s="386" t="str">
        <f t="shared" si="3"/>
        <v/>
      </c>
      <c r="K152" s="387"/>
      <c r="L152" s="388"/>
      <c r="M152" s="387"/>
      <c r="N152" s="382"/>
      <c r="O152" s="384"/>
      <c r="P152" s="184"/>
    </row>
    <row r="153" spans="1:16" ht="13.2" hidden="1" x14ac:dyDescent="0.25">
      <c r="A153" s="381" t="str">
        <f>IF(B153="","",ROW()-ROW($A$3)+'Diário 1º PA'!$O$1)</f>
        <v/>
      </c>
      <c r="B153" s="382"/>
      <c r="C153" s="383"/>
      <c r="D153" s="384"/>
      <c r="E153" s="184"/>
      <c r="F153" s="385"/>
      <c r="G153" s="384"/>
      <c r="H153" s="384"/>
      <c r="I153" s="184"/>
      <c r="J153" s="386" t="str">
        <f t="shared" si="3"/>
        <v/>
      </c>
      <c r="K153" s="387"/>
      <c r="L153" s="388"/>
      <c r="M153" s="387"/>
      <c r="N153" s="382"/>
      <c r="O153" s="384"/>
      <c r="P153" s="184"/>
    </row>
    <row r="154" spans="1:16" ht="13.2" hidden="1" x14ac:dyDescent="0.25">
      <c r="A154" s="381" t="str">
        <f>IF(B154="","",ROW()-ROW($A$3)+'Diário 1º PA'!$O$1)</f>
        <v/>
      </c>
      <c r="B154" s="382"/>
      <c r="C154" s="383"/>
      <c r="D154" s="384"/>
      <c r="E154" s="184"/>
      <c r="F154" s="385"/>
      <c r="G154" s="384"/>
      <c r="H154" s="384"/>
      <c r="I154" s="184"/>
      <c r="J154" s="386" t="str">
        <f t="shared" si="3"/>
        <v/>
      </c>
      <c r="K154" s="387"/>
      <c r="L154" s="388"/>
      <c r="M154" s="387"/>
      <c r="N154" s="382"/>
      <c r="O154" s="384"/>
      <c r="P154" s="184"/>
    </row>
    <row r="155" spans="1:16" ht="13.2" hidden="1" x14ac:dyDescent="0.25">
      <c r="A155" s="381" t="str">
        <f>IF(B155="","",ROW()-ROW($A$3)+'Diário 1º PA'!$O$1)</f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3"/>
        <v/>
      </c>
      <c r="K155" s="387"/>
      <c r="L155" s="388"/>
      <c r="M155" s="387"/>
      <c r="N155" s="382"/>
      <c r="O155" s="384"/>
      <c r="P155" s="184"/>
    </row>
    <row r="156" spans="1:16" ht="13.2" hidden="1" x14ac:dyDescent="0.25">
      <c r="A156" s="381" t="str">
        <f>IF(B156="","",ROW()-ROW($A$3)+'Diário 1º PA'!$O$1)</f>
        <v/>
      </c>
      <c r="B156" s="382"/>
      <c r="C156" s="383"/>
      <c r="D156" s="384"/>
      <c r="E156" s="184"/>
      <c r="F156" s="385"/>
      <c r="G156" s="384"/>
      <c r="H156" s="384"/>
      <c r="I156" s="184"/>
      <c r="J156" s="386" t="str">
        <f t="shared" si="3"/>
        <v/>
      </c>
      <c r="K156" s="387"/>
      <c r="L156" s="388"/>
      <c r="M156" s="387"/>
      <c r="N156" s="382"/>
      <c r="O156" s="384"/>
      <c r="P156" s="184"/>
    </row>
    <row r="157" spans="1:16" ht="13.2" hidden="1" x14ac:dyDescent="0.25">
      <c r="A157" s="381" t="str">
        <f>IF(B157="","",ROW()-ROW($A$3)+'Diário 1º PA'!$O$1)</f>
        <v/>
      </c>
      <c r="B157" s="382"/>
      <c r="C157" s="383"/>
      <c r="D157" s="384"/>
      <c r="E157" s="184"/>
      <c r="F157" s="385"/>
      <c r="G157" s="384"/>
      <c r="H157" s="384"/>
      <c r="I157" s="184"/>
      <c r="J157" s="386" t="str">
        <f t="shared" si="3"/>
        <v/>
      </c>
      <c r="K157" s="387"/>
      <c r="L157" s="388"/>
      <c r="M157" s="387"/>
      <c r="N157" s="382"/>
      <c r="O157" s="384"/>
      <c r="P157" s="184"/>
    </row>
    <row r="158" spans="1:16" ht="13.2" hidden="1" x14ac:dyDescent="0.25">
      <c r="A158" s="381" t="str">
        <f>IF(B158="","",ROW()-ROW($A$3)+'Diário 1º PA'!$O$1)</f>
        <v/>
      </c>
      <c r="B158" s="382"/>
      <c r="C158" s="383"/>
      <c r="D158" s="384"/>
      <c r="E158" s="184"/>
      <c r="F158" s="385"/>
      <c r="G158" s="384"/>
      <c r="H158" s="384"/>
      <c r="I158" s="184"/>
      <c r="J158" s="386" t="str">
        <f t="shared" si="3"/>
        <v/>
      </c>
      <c r="K158" s="387"/>
      <c r="L158" s="388"/>
      <c r="M158" s="387"/>
      <c r="N158" s="382"/>
      <c r="O158" s="384"/>
      <c r="P158" s="184"/>
    </row>
    <row r="159" spans="1:16" ht="13.2" hidden="1" x14ac:dyDescent="0.25">
      <c r="A159" s="381" t="str">
        <f>IF(B159="","",ROW()-ROW($A$3)+'Diário 1º PA'!$O$1)</f>
        <v/>
      </c>
      <c r="B159" s="382"/>
      <c r="C159" s="383"/>
      <c r="D159" s="384"/>
      <c r="E159" s="184"/>
      <c r="F159" s="385"/>
      <c r="G159" s="384"/>
      <c r="H159" s="384"/>
      <c r="I159" s="184"/>
      <c r="J159" s="386" t="str">
        <f t="shared" si="3"/>
        <v/>
      </c>
      <c r="K159" s="387"/>
      <c r="L159" s="388"/>
      <c r="M159" s="387"/>
      <c r="N159" s="382"/>
      <c r="O159" s="384"/>
      <c r="P159" s="184"/>
    </row>
    <row r="160" spans="1:16" ht="13.2" hidden="1" x14ac:dyDescent="0.25">
      <c r="A160" s="381" t="str">
        <f>IF(B160="","",ROW()-ROW($A$3)+'Diário 1º PA'!$O$1)</f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3"/>
        <v/>
      </c>
      <c r="K160" s="387"/>
      <c r="L160" s="388"/>
      <c r="M160" s="387"/>
      <c r="N160" s="382"/>
      <c r="O160" s="384"/>
      <c r="P160" s="184"/>
    </row>
    <row r="161" spans="1:16" ht="13.2" hidden="1" x14ac:dyDescent="0.25">
      <c r="A161" s="381" t="str">
        <f>IF(B161="","",ROW()-ROW($A$3)+'Diário 1º PA'!$O$1)</f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3"/>
        <v/>
      </c>
      <c r="K161" s="387"/>
      <c r="L161" s="388"/>
      <c r="M161" s="387"/>
      <c r="N161" s="382"/>
      <c r="O161" s="384"/>
      <c r="P161" s="184"/>
    </row>
    <row r="162" spans="1:16" ht="13.2" hidden="1" x14ac:dyDescent="0.25">
      <c r="A162" s="381" t="str">
        <f>IF(B162="","",ROW()-ROW($A$3)+'Diário 1º PA'!$O$1)</f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3"/>
        <v/>
      </c>
      <c r="K162" s="387"/>
      <c r="L162" s="388"/>
      <c r="M162" s="387"/>
      <c r="N162" s="382"/>
      <c r="O162" s="384"/>
      <c r="P162" s="184"/>
    </row>
    <row r="163" spans="1:16" ht="13.2" hidden="1" x14ac:dyDescent="0.25">
      <c r="A163" s="381" t="str">
        <f>IF(B163="","",ROW()-ROW($A$3)+'Diário 1º PA'!$O$1)</f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3"/>
        <v/>
      </c>
      <c r="K163" s="387"/>
      <c r="L163" s="388"/>
      <c r="M163" s="387"/>
      <c r="N163" s="382"/>
      <c r="O163" s="384"/>
      <c r="P163" s="184"/>
    </row>
    <row r="164" spans="1:16" ht="13.2" hidden="1" x14ac:dyDescent="0.25">
      <c r="A164" s="381" t="str">
        <f>IF(B164="","",ROW()-ROW($A$3)+'Diário 1º PA'!$O$1)</f>
        <v/>
      </c>
      <c r="B164" s="382"/>
      <c r="C164" s="383"/>
      <c r="D164" s="384"/>
      <c r="E164" s="184"/>
      <c r="F164" s="385"/>
      <c r="G164" s="184"/>
      <c r="H164" s="384"/>
      <c r="I164" s="184"/>
      <c r="J164" s="386" t="str">
        <f t="shared" si="3"/>
        <v/>
      </c>
      <c r="K164" s="387"/>
      <c r="L164" s="388"/>
      <c r="M164" s="387"/>
      <c r="N164" s="382"/>
      <c r="O164" s="384"/>
      <c r="P164" s="184"/>
    </row>
    <row r="165" spans="1:16" ht="13.2" hidden="1" x14ac:dyDescent="0.25">
      <c r="A165" s="381" t="str">
        <f>IF(B165="","",ROW()-ROW($A$3)+'Diário 1º PA'!$O$1)</f>
        <v/>
      </c>
      <c r="B165" s="382"/>
      <c r="C165" s="383"/>
      <c r="D165" s="384"/>
      <c r="E165" s="184"/>
      <c r="F165" s="385"/>
      <c r="G165" s="184"/>
      <c r="H165" s="384"/>
      <c r="I165" s="184"/>
      <c r="J165" s="386" t="str">
        <f t="shared" si="3"/>
        <v/>
      </c>
      <c r="K165" s="387"/>
      <c r="L165" s="388"/>
      <c r="M165" s="387"/>
      <c r="N165" s="382"/>
      <c r="O165" s="384"/>
      <c r="P165" s="184"/>
    </row>
    <row r="166" spans="1:16" ht="13.2" hidden="1" x14ac:dyDescent="0.25">
      <c r="A166" s="381" t="str">
        <f>IF(B166="","",ROW()-ROW($A$3)+'Diário 1º PA'!$O$1)</f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3"/>
        <v/>
      </c>
      <c r="K166" s="387"/>
      <c r="L166" s="388"/>
      <c r="M166" s="387"/>
      <c r="N166" s="382"/>
      <c r="O166" s="384"/>
      <c r="P166" s="184"/>
    </row>
    <row r="167" spans="1:16" ht="13.2" hidden="1" x14ac:dyDescent="0.25">
      <c r="A167" s="381" t="str">
        <f>IF(B167="","",ROW()-ROW($A$3)+'Diário 1º PA'!$O$1)</f>
        <v/>
      </c>
      <c r="B167" s="382"/>
      <c r="C167" s="383"/>
      <c r="D167" s="384"/>
      <c r="E167" s="184"/>
      <c r="F167" s="385"/>
      <c r="G167" s="184"/>
      <c r="H167" s="384"/>
      <c r="I167" s="184"/>
      <c r="J167" s="386" t="str">
        <f t="shared" si="3"/>
        <v/>
      </c>
      <c r="K167" s="387"/>
      <c r="L167" s="388"/>
      <c r="M167" s="387"/>
      <c r="N167" s="382"/>
      <c r="O167" s="384"/>
      <c r="P167" s="184"/>
    </row>
    <row r="168" spans="1:16" ht="13.2" hidden="1" x14ac:dyDescent="0.25">
      <c r="A168" s="381" t="str">
        <f>IF(B168="","",ROW()-ROW($A$3)+'Diário 1º PA'!$O$1)</f>
        <v/>
      </c>
      <c r="B168" s="382"/>
      <c r="C168" s="383"/>
      <c r="D168" s="384"/>
      <c r="E168" s="184"/>
      <c r="F168" s="385"/>
      <c r="G168" s="184"/>
      <c r="H168" s="384"/>
      <c r="I168" s="184"/>
      <c r="J168" s="386" t="str">
        <f t="shared" si="3"/>
        <v/>
      </c>
      <c r="K168" s="387"/>
      <c r="L168" s="388"/>
      <c r="M168" s="387"/>
      <c r="N168" s="382"/>
      <c r="O168" s="384"/>
      <c r="P168" s="184"/>
    </row>
    <row r="169" spans="1:16" ht="13.2" hidden="1" x14ac:dyDescent="0.25">
      <c r="A169" s="381" t="str">
        <f>IF(B169="","",ROW()-ROW($A$3)+'Diário 1º PA'!$O$1)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3"/>
        <v/>
      </c>
      <c r="K169" s="387"/>
      <c r="L169" s="388"/>
      <c r="M169" s="387"/>
      <c r="N169" s="382"/>
      <c r="O169" s="384"/>
      <c r="P169" s="184"/>
    </row>
    <row r="170" spans="1:16" ht="13.2" hidden="1" x14ac:dyDescent="0.25">
      <c r="A170" s="381" t="str">
        <f>IF(B170="","",ROW()-ROW($A$3)+'Diário 1º PA'!$O$1)</f>
        <v/>
      </c>
      <c r="B170" s="382"/>
      <c r="C170" s="383"/>
      <c r="D170" s="384"/>
      <c r="E170" s="184"/>
      <c r="F170" s="385"/>
      <c r="G170" s="384"/>
      <c r="H170" s="384"/>
      <c r="I170" s="184"/>
      <c r="J170" s="386" t="str">
        <f t="shared" si="3"/>
        <v/>
      </c>
      <c r="K170" s="387"/>
      <c r="L170" s="388"/>
      <c r="M170" s="387"/>
      <c r="N170" s="382"/>
      <c r="O170" s="384"/>
      <c r="P170" s="184"/>
    </row>
    <row r="171" spans="1:16" ht="13.2" hidden="1" x14ac:dyDescent="0.25">
      <c r="A171" s="381" t="str">
        <f>IF(B171="","",ROW()-ROW($A$3)+'Diário 1º PA'!$O$1)</f>
        <v/>
      </c>
      <c r="B171" s="382"/>
      <c r="C171" s="383"/>
      <c r="D171" s="384"/>
      <c r="E171" s="184"/>
      <c r="F171" s="385"/>
      <c r="G171" s="384"/>
      <c r="H171" s="384"/>
      <c r="I171" s="184"/>
      <c r="J171" s="386" t="str">
        <f t="shared" si="3"/>
        <v/>
      </c>
      <c r="K171" s="387"/>
      <c r="L171" s="388"/>
      <c r="M171" s="387"/>
      <c r="N171" s="382"/>
      <c r="O171" s="384"/>
      <c r="P171" s="184"/>
    </row>
    <row r="172" spans="1:16" ht="13.2" hidden="1" x14ac:dyDescent="0.25">
      <c r="A172" s="381" t="str">
        <f>IF(B172="","",ROW()-ROW($A$3)+'Diário 1º PA'!$O$1)</f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3"/>
        <v/>
      </c>
      <c r="K172" s="387"/>
      <c r="L172" s="388"/>
      <c r="M172" s="387"/>
      <c r="N172" s="382"/>
      <c r="O172" s="384"/>
      <c r="P172" s="184"/>
    </row>
    <row r="173" spans="1:16" ht="13.2" hidden="1" x14ac:dyDescent="0.25">
      <c r="A173" s="381" t="str">
        <f>IF(B173="","",ROW()-ROW($A$3)+'Diário 1º PA'!$O$1)</f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3"/>
        <v/>
      </c>
      <c r="K173" s="387"/>
      <c r="L173" s="388"/>
      <c r="M173" s="387"/>
      <c r="N173" s="382"/>
      <c r="O173" s="384"/>
      <c r="P173" s="184"/>
    </row>
    <row r="174" spans="1:16" ht="13.2" hidden="1" x14ac:dyDescent="0.25">
      <c r="A174" s="381" t="str">
        <f>IF(B174="","",ROW()-ROW($A$3)+'Diário 1º PA'!$O$1)</f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3"/>
        <v/>
      </c>
      <c r="K174" s="387"/>
      <c r="L174" s="388"/>
      <c r="M174" s="387"/>
      <c r="N174" s="382"/>
      <c r="O174" s="384"/>
      <c r="P174" s="184"/>
    </row>
    <row r="175" spans="1:16" ht="13.2" hidden="1" x14ac:dyDescent="0.25">
      <c r="A175" s="381" t="str">
        <f>IF(B175="","",ROW()-ROW($A$3)+'Diário 1º PA'!$O$1)</f>
        <v/>
      </c>
      <c r="B175" s="382"/>
      <c r="C175" s="383"/>
      <c r="D175" s="384"/>
      <c r="E175" s="184"/>
      <c r="F175" s="385"/>
      <c r="G175" s="184"/>
      <c r="H175" s="384"/>
      <c r="I175" s="184"/>
      <c r="J175" s="386" t="str">
        <f t="shared" si="3"/>
        <v/>
      </c>
      <c r="K175" s="387"/>
      <c r="L175" s="388"/>
      <c r="M175" s="387"/>
      <c r="N175" s="382"/>
      <c r="O175" s="384"/>
      <c r="P175" s="184"/>
    </row>
    <row r="176" spans="1:16" ht="13.2" hidden="1" x14ac:dyDescent="0.25">
      <c r="A176" s="381" t="str">
        <f>IF(B176="","",ROW()-ROW($A$3)+'Diário 1º PA'!$O$1)</f>
        <v/>
      </c>
      <c r="B176" s="382"/>
      <c r="C176" s="383"/>
      <c r="D176" s="384"/>
      <c r="E176" s="184"/>
      <c r="F176" s="385"/>
      <c r="G176" s="184"/>
      <c r="H176" s="384"/>
      <c r="I176" s="184"/>
      <c r="J176" s="386" t="str">
        <f t="shared" si="3"/>
        <v/>
      </c>
      <c r="K176" s="387"/>
      <c r="L176" s="388"/>
      <c r="M176" s="387"/>
      <c r="N176" s="382"/>
      <c r="O176" s="384"/>
      <c r="P176" s="184"/>
    </row>
    <row r="177" spans="1:16" ht="13.2" hidden="1" x14ac:dyDescent="0.25">
      <c r="A177" s="381" t="str">
        <f>IF(B177="","",ROW()-ROW($A$3)+'Diário 1º PA'!$O$1)</f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3"/>
        <v/>
      </c>
      <c r="K177" s="387"/>
      <c r="L177" s="388"/>
      <c r="M177" s="387"/>
      <c r="N177" s="382"/>
      <c r="O177" s="384"/>
      <c r="P177" s="184"/>
    </row>
    <row r="178" spans="1:16" ht="13.2" hidden="1" x14ac:dyDescent="0.25">
      <c r="A178" s="381" t="str">
        <f>IF(B178="","",ROW()-ROW($A$3)+'Diário 1º PA'!$O$1)</f>
        <v/>
      </c>
      <c r="B178" s="382"/>
      <c r="C178" s="383"/>
      <c r="D178" s="384"/>
      <c r="E178" s="184"/>
      <c r="F178" s="385"/>
      <c r="G178" s="384"/>
      <c r="H178" s="384"/>
      <c r="I178" s="184"/>
      <c r="J178" s="386" t="str">
        <f t="shared" si="3"/>
        <v/>
      </c>
      <c r="K178" s="387"/>
      <c r="L178" s="388"/>
      <c r="M178" s="387"/>
      <c r="N178" s="382"/>
      <c r="O178" s="384"/>
      <c r="P178" s="184"/>
    </row>
    <row r="179" spans="1:16" ht="13.2" hidden="1" x14ac:dyDescent="0.25">
      <c r="A179" s="381" t="str">
        <f>IF(B179="","",ROW()-ROW($A$3)+'Diário 1º PA'!$O$1)</f>
        <v/>
      </c>
      <c r="B179" s="382"/>
      <c r="C179" s="383"/>
      <c r="D179" s="384"/>
      <c r="E179" s="184"/>
      <c r="F179" s="385"/>
      <c r="G179" s="384"/>
      <c r="H179" s="384"/>
      <c r="I179" s="184"/>
      <c r="J179" s="386" t="str">
        <f t="shared" si="3"/>
        <v/>
      </c>
      <c r="K179" s="387"/>
      <c r="L179" s="388"/>
      <c r="M179" s="387"/>
      <c r="N179" s="382"/>
      <c r="O179" s="384"/>
      <c r="P179" s="184"/>
    </row>
    <row r="180" spans="1:16" ht="13.2" hidden="1" x14ac:dyDescent="0.25">
      <c r="A180" s="381" t="str">
        <f>IF(B180="","",ROW()-ROW($A$3)+'Diário 1º PA'!$O$1)</f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3"/>
        <v/>
      </c>
      <c r="K180" s="387"/>
      <c r="L180" s="388"/>
      <c r="M180" s="387"/>
      <c r="N180" s="382"/>
      <c r="O180" s="384"/>
      <c r="P180" s="184"/>
    </row>
    <row r="181" spans="1:16" ht="13.2" hidden="1" x14ac:dyDescent="0.25">
      <c r="A181" s="381" t="str">
        <f>IF(B181="","",ROW()-ROW($A$3)+'Diário 1º PA'!$O$1)</f>
        <v/>
      </c>
      <c r="B181" s="382"/>
      <c r="C181" s="383"/>
      <c r="D181" s="384"/>
      <c r="E181" s="184"/>
      <c r="F181" s="385"/>
      <c r="G181" s="184"/>
      <c r="H181" s="384"/>
      <c r="I181" s="184"/>
      <c r="J181" s="386" t="str">
        <f t="shared" si="3"/>
        <v/>
      </c>
      <c r="K181" s="387"/>
      <c r="L181" s="388"/>
      <c r="M181" s="387"/>
      <c r="N181" s="382"/>
      <c r="O181" s="384"/>
      <c r="P181" s="184"/>
    </row>
    <row r="182" spans="1:16" ht="13.2" hidden="1" x14ac:dyDescent="0.25">
      <c r="A182" s="381" t="str">
        <f>IF(B182="","",ROW()-ROW($A$3)+'Diário 1º PA'!$O$1)</f>
        <v/>
      </c>
      <c r="B182" s="382"/>
      <c r="C182" s="383"/>
      <c r="D182" s="384"/>
      <c r="E182" s="184"/>
      <c r="F182" s="385"/>
      <c r="G182" s="184"/>
      <c r="H182" s="384"/>
      <c r="I182" s="184"/>
      <c r="J182" s="386" t="str">
        <f t="shared" si="3"/>
        <v/>
      </c>
      <c r="K182" s="387"/>
      <c r="L182" s="388"/>
      <c r="M182" s="387"/>
      <c r="N182" s="382"/>
      <c r="O182" s="384"/>
      <c r="P182" s="184"/>
    </row>
    <row r="183" spans="1:16" ht="13.2" hidden="1" x14ac:dyDescent="0.25">
      <c r="A183" s="381" t="str">
        <f>IF(B183="","",ROW()-ROW($A$3)+'Diário 1º PA'!$O$1)</f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3"/>
        <v/>
      </c>
      <c r="K183" s="387"/>
      <c r="L183" s="388"/>
      <c r="M183" s="387"/>
      <c r="N183" s="382"/>
      <c r="O183" s="384"/>
      <c r="P183" s="184"/>
    </row>
    <row r="184" spans="1:16" ht="13.2" hidden="1" x14ac:dyDescent="0.25">
      <c r="A184" s="381" t="str">
        <f>IF(B184="","",ROW()-ROW($A$3)+'Diário 1º PA'!$O$1)</f>
        <v/>
      </c>
      <c r="B184" s="382"/>
      <c r="C184" s="383"/>
      <c r="D184" s="384"/>
      <c r="E184" s="184"/>
      <c r="F184" s="385"/>
      <c r="G184" s="384"/>
      <c r="H184" s="384"/>
      <c r="I184" s="184"/>
      <c r="J184" s="386" t="str">
        <f t="shared" si="3"/>
        <v/>
      </c>
      <c r="K184" s="387"/>
      <c r="L184" s="388"/>
      <c r="M184" s="387"/>
      <c r="N184" s="382"/>
      <c r="O184" s="384"/>
      <c r="P184" s="184"/>
    </row>
    <row r="185" spans="1:16" ht="13.2" hidden="1" x14ac:dyDescent="0.25">
      <c r="A185" s="381" t="str">
        <f>IF(B185="","",ROW()-ROW($A$3)+'Diário 1º PA'!$O$1)</f>
        <v/>
      </c>
      <c r="B185" s="382"/>
      <c r="C185" s="383"/>
      <c r="D185" s="384"/>
      <c r="E185" s="184"/>
      <c r="F185" s="385"/>
      <c r="G185" s="384"/>
      <c r="H185" s="384"/>
      <c r="I185" s="184"/>
      <c r="J185" s="386" t="str">
        <f t="shared" si="3"/>
        <v/>
      </c>
      <c r="K185" s="387"/>
      <c r="L185" s="388"/>
      <c r="M185" s="387"/>
      <c r="N185" s="382"/>
      <c r="O185" s="384"/>
      <c r="P185" s="184"/>
    </row>
    <row r="186" spans="1:16" ht="13.2" hidden="1" x14ac:dyDescent="0.25">
      <c r="A186" s="381" t="str">
        <f>IF(B186="","",ROW()-ROW($A$3)+'Diário 1º PA'!$O$1)</f>
        <v/>
      </c>
      <c r="B186" s="382"/>
      <c r="C186" s="383"/>
      <c r="D186" s="384"/>
      <c r="E186" s="184"/>
      <c r="F186" s="385"/>
      <c r="G186" s="384"/>
      <c r="H186" s="384"/>
      <c r="I186" s="184"/>
      <c r="J186" s="386" t="str">
        <f t="shared" si="3"/>
        <v/>
      </c>
      <c r="K186" s="387"/>
      <c r="L186" s="388"/>
      <c r="M186" s="387"/>
      <c r="N186" s="382"/>
      <c r="O186" s="384"/>
      <c r="P186" s="184"/>
    </row>
    <row r="187" spans="1:16" ht="13.2" hidden="1" x14ac:dyDescent="0.25">
      <c r="A187" s="381" t="str">
        <f>IF(B187="","",ROW()-ROW($A$3)+'Diário 1º PA'!$O$1)</f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3"/>
        <v/>
      </c>
      <c r="K187" s="387"/>
      <c r="L187" s="388"/>
      <c r="M187" s="387"/>
      <c r="N187" s="382"/>
      <c r="O187" s="384"/>
      <c r="P187" s="184"/>
    </row>
    <row r="188" spans="1:16" ht="13.2" hidden="1" x14ac:dyDescent="0.25">
      <c r="A188" s="381" t="str">
        <f>IF(B188="","",ROW()-ROW($A$3)+'Diário 1º PA'!$O$1)</f>
        <v/>
      </c>
      <c r="B188" s="382"/>
      <c r="C188" s="383"/>
      <c r="D188" s="384"/>
      <c r="E188" s="184"/>
      <c r="F188" s="385"/>
      <c r="G188" s="384"/>
      <c r="H188" s="384"/>
      <c r="I188" s="184"/>
      <c r="J188" s="386" t="str">
        <f t="shared" si="3"/>
        <v/>
      </c>
      <c r="K188" s="387"/>
      <c r="L188" s="388"/>
      <c r="M188" s="387"/>
      <c r="N188" s="382"/>
      <c r="O188" s="384"/>
      <c r="P188" s="184"/>
    </row>
    <row r="189" spans="1:16" ht="13.2" hidden="1" x14ac:dyDescent="0.25">
      <c r="A189" s="381" t="str">
        <f>IF(B189="","",ROW()-ROW($A$3)+'Diário 1º PA'!$O$1)</f>
        <v/>
      </c>
      <c r="B189" s="389"/>
      <c r="C189" s="390"/>
      <c r="D189" s="393"/>
      <c r="E189" s="184"/>
      <c r="F189" s="391"/>
      <c r="G189" s="393"/>
      <c r="H189" s="393"/>
      <c r="I189" s="392"/>
      <c r="J189" s="386" t="str">
        <f t="shared" si="3"/>
        <v/>
      </c>
      <c r="K189" s="387"/>
      <c r="L189" s="388"/>
      <c r="M189" s="387"/>
      <c r="N189" s="382"/>
      <c r="O189" s="384"/>
      <c r="P189" s="392"/>
    </row>
    <row r="190" spans="1:16" ht="13.2" hidden="1" x14ac:dyDescent="0.25">
      <c r="A190" s="381" t="str">
        <f>IF(B190="","",ROW()-ROW($A$3)+'Diário 1º PA'!$O$1)</f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3"/>
        <v/>
      </c>
      <c r="K190" s="387"/>
      <c r="L190" s="388"/>
      <c r="M190" s="387"/>
      <c r="N190" s="382"/>
      <c r="O190" s="384"/>
      <c r="P190" s="184"/>
    </row>
    <row r="191" spans="1:16" ht="13.2" hidden="1" x14ac:dyDescent="0.25">
      <c r="A191" s="381" t="str">
        <f>IF(B191="","",ROW()-ROW($A$3)+'Diário 1º PA'!$O$1)</f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3"/>
        <v/>
      </c>
      <c r="K191" s="387"/>
      <c r="L191" s="388"/>
      <c r="M191" s="387"/>
      <c r="N191" s="382"/>
      <c r="O191" s="384"/>
      <c r="P191" s="184"/>
    </row>
    <row r="192" spans="1:16" ht="13.2" hidden="1" x14ac:dyDescent="0.25">
      <c r="A192" s="381" t="str">
        <f>IF(B192="","",ROW()-ROW($A$3)+'Diário 1º PA'!$O$1)</f>
        <v/>
      </c>
      <c r="B192" s="382"/>
      <c r="C192" s="383"/>
      <c r="D192" s="384"/>
      <c r="E192" s="184"/>
      <c r="F192" s="385"/>
      <c r="G192" s="384"/>
      <c r="H192" s="384"/>
      <c r="I192" s="184"/>
      <c r="J192" s="386" t="str">
        <f t="shared" si="3"/>
        <v/>
      </c>
      <c r="K192" s="387"/>
      <c r="L192" s="388"/>
      <c r="M192" s="387"/>
      <c r="N192" s="382"/>
      <c r="O192" s="384"/>
      <c r="P192" s="184"/>
    </row>
    <row r="193" spans="1:16" ht="13.2" hidden="1" x14ac:dyDescent="0.25">
      <c r="A193" s="381" t="str">
        <f>IF(B193="","",ROW()-ROW($A$3)+'Diário 1º PA'!$O$1)</f>
        <v/>
      </c>
      <c r="B193" s="382"/>
      <c r="C193" s="383"/>
      <c r="D193" s="384"/>
      <c r="E193" s="184"/>
      <c r="F193" s="385"/>
      <c r="G193" s="184"/>
      <c r="H193" s="384"/>
      <c r="I193" s="184"/>
      <c r="J193" s="386" t="str">
        <f t="shared" ref="J193:J256" si="4">IF(O193="","",IF(LEN(O193)&gt;14,O193,"CPF Protegido - LGPD"))</f>
        <v/>
      </c>
      <c r="K193" s="387"/>
      <c r="L193" s="388"/>
      <c r="M193" s="387"/>
      <c r="N193" s="382"/>
      <c r="O193" s="384"/>
      <c r="P193" s="184"/>
    </row>
    <row r="194" spans="1:16" ht="13.2" hidden="1" x14ac:dyDescent="0.25">
      <c r="A194" s="381" t="str">
        <f>IF(B194="","",ROW()-ROW($A$3)+'Diário 1º PA'!$O$1)</f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4"/>
        <v/>
      </c>
      <c r="K194" s="387"/>
      <c r="L194" s="388"/>
      <c r="M194" s="387"/>
      <c r="N194" s="382"/>
      <c r="O194" s="384"/>
      <c r="P194" s="184"/>
    </row>
    <row r="195" spans="1:16" ht="13.2" hidden="1" x14ac:dyDescent="0.25">
      <c r="A195" s="381" t="str">
        <f>IF(B195="","",ROW()-ROW($A$3)+'Diário 1º PA'!$O$1)</f>
        <v/>
      </c>
      <c r="B195" s="389"/>
      <c r="C195" s="390"/>
      <c r="D195" s="393"/>
      <c r="E195" s="184"/>
      <c r="F195" s="391"/>
      <c r="G195" s="393"/>
      <c r="H195" s="393"/>
      <c r="I195" s="392"/>
      <c r="J195" s="386" t="str">
        <f t="shared" si="4"/>
        <v/>
      </c>
      <c r="K195" s="387"/>
      <c r="L195" s="388"/>
      <c r="M195" s="387"/>
      <c r="N195" s="382"/>
      <c r="O195" s="384"/>
      <c r="P195" s="392"/>
    </row>
    <row r="196" spans="1:16" ht="13.2" hidden="1" x14ac:dyDescent="0.25">
      <c r="A196" s="381" t="str">
        <f>IF(B196="","",ROW()-ROW($A$3)+'Diário 1º PA'!$O$1)</f>
        <v/>
      </c>
      <c r="B196" s="382"/>
      <c r="C196" s="383"/>
      <c r="D196" s="384"/>
      <c r="E196" s="184"/>
      <c r="F196" s="385"/>
      <c r="G196" s="384"/>
      <c r="H196" s="384"/>
      <c r="I196" s="184"/>
      <c r="J196" s="386" t="str">
        <f t="shared" si="4"/>
        <v/>
      </c>
      <c r="K196" s="387"/>
      <c r="L196" s="388"/>
      <c r="M196" s="387"/>
      <c r="N196" s="382"/>
      <c r="O196" s="384"/>
      <c r="P196" s="184"/>
    </row>
    <row r="197" spans="1:16" ht="13.2" hidden="1" x14ac:dyDescent="0.25">
      <c r="A197" s="381" t="str">
        <f>IF(B197="","",ROW()-ROW($A$3)+'Diário 1º PA'!$O$1)</f>
        <v/>
      </c>
      <c r="B197" s="382"/>
      <c r="C197" s="383"/>
      <c r="D197" s="384"/>
      <c r="E197" s="184"/>
      <c r="F197" s="385"/>
      <c r="G197" s="384"/>
      <c r="H197" s="384"/>
      <c r="I197" s="184"/>
      <c r="J197" s="386" t="str">
        <f t="shared" si="4"/>
        <v/>
      </c>
      <c r="K197" s="387"/>
      <c r="L197" s="388"/>
      <c r="M197" s="387"/>
      <c r="N197" s="382"/>
      <c r="O197" s="384"/>
      <c r="P197" s="184"/>
    </row>
    <row r="198" spans="1:16" ht="13.2" hidden="1" x14ac:dyDescent="0.25">
      <c r="A198" s="381" t="str">
        <f>IF(B198="","",ROW()-ROW($A$3)+'Diário 1º PA'!$O$1)</f>
        <v/>
      </c>
      <c r="B198" s="382"/>
      <c r="C198" s="383"/>
      <c r="D198" s="384"/>
      <c r="E198" s="184"/>
      <c r="F198" s="385"/>
      <c r="G198" s="384"/>
      <c r="H198" s="384"/>
      <c r="I198" s="184"/>
      <c r="J198" s="386" t="str">
        <f t="shared" si="4"/>
        <v/>
      </c>
      <c r="K198" s="387"/>
      <c r="L198" s="388"/>
      <c r="M198" s="387"/>
      <c r="N198" s="382"/>
      <c r="O198" s="384"/>
      <c r="P198" s="184"/>
    </row>
    <row r="199" spans="1:16" ht="13.2" hidden="1" x14ac:dyDescent="0.25">
      <c r="A199" s="381" t="str">
        <f>IF(B199="","",ROW()-ROW($A$3)+'Diário 1º PA'!$O$1)</f>
        <v/>
      </c>
      <c r="B199" s="389"/>
      <c r="C199" s="390"/>
      <c r="D199" s="393"/>
      <c r="E199" s="184"/>
      <c r="F199" s="391"/>
      <c r="G199" s="393"/>
      <c r="H199" s="393"/>
      <c r="I199" s="392"/>
      <c r="J199" s="386" t="str">
        <f t="shared" si="4"/>
        <v/>
      </c>
      <c r="K199" s="387"/>
      <c r="L199" s="388"/>
      <c r="M199" s="387"/>
      <c r="N199" s="382"/>
      <c r="O199" s="384"/>
      <c r="P199" s="392"/>
    </row>
    <row r="200" spans="1:16" ht="13.2" hidden="1" x14ac:dyDescent="0.25">
      <c r="A200" s="381" t="str">
        <f>IF(B200="","",ROW()-ROW($A$3)+'Diário 1º PA'!$O$1)</f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4"/>
        <v/>
      </c>
      <c r="K200" s="387"/>
      <c r="L200" s="388"/>
      <c r="M200" s="387"/>
      <c r="N200" s="382"/>
      <c r="O200" s="384"/>
      <c r="P200" s="184"/>
    </row>
    <row r="201" spans="1:16" ht="13.2" hidden="1" x14ac:dyDescent="0.25">
      <c r="A201" s="381" t="str">
        <f>IF(B201="","",ROW()-ROW($A$3)+'Diário 1º PA'!$O$1)</f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si="4"/>
        <v/>
      </c>
      <c r="K201" s="387"/>
      <c r="L201" s="388"/>
      <c r="M201" s="387"/>
      <c r="N201" s="382"/>
      <c r="O201" s="384"/>
      <c r="P201" s="184"/>
    </row>
    <row r="202" spans="1:16" ht="13.2" hidden="1" x14ac:dyDescent="0.25">
      <c r="A202" s="381" t="str">
        <f>IF(B202="","",ROW()-ROW($A$3)+'Diário 1º PA'!$O$1)</f>
        <v/>
      </c>
      <c r="B202" s="382"/>
      <c r="C202" s="383"/>
      <c r="D202" s="384"/>
      <c r="E202" s="184"/>
      <c r="F202" s="385"/>
      <c r="G202" s="384"/>
      <c r="H202" s="384"/>
      <c r="I202" s="184"/>
      <c r="J202" s="386" t="str">
        <f t="shared" si="4"/>
        <v/>
      </c>
      <c r="K202" s="387"/>
      <c r="L202" s="388"/>
      <c r="M202" s="387"/>
      <c r="N202" s="382"/>
      <c r="O202" s="384"/>
      <c r="P202" s="184"/>
    </row>
    <row r="203" spans="1:16" ht="13.2" hidden="1" x14ac:dyDescent="0.25">
      <c r="A203" s="381" t="str">
        <f>IF(B203="","",ROW()-ROW($A$3)+'Diário 1º PA'!$O$1)</f>
        <v/>
      </c>
      <c r="B203" s="382"/>
      <c r="C203" s="383"/>
      <c r="D203" s="384"/>
      <c r="E203" s="184"/>
      <c r="F203" s="385"/>
      <c r="G203" s="384"/>
      <c r="H203" s="384"/>
      <c r="I203" s="184"/>
      <c r="J203" s="386" t="str">
        <f t="shared" si="4"/>
        <v/>
      </c>
      <c r="K203" s="387"/>
      <c r="L203" s="388"/>
      <c r="M203" s="387"/>
      <c r="N203" s="382"/>
      <c r="O203" s="384"/>
      <c r="P203" s="184"/>
    </row>
    <row r="204" spans="1:16" ht="13.2" hidden="1" x14ac:dyDescent="0.25">
      <c r="A204" s="381" t="str">
        <f>IF(B204="","",ROW()-ROW($A$3)+'Diário 1º PA'!$O$1)</f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4"/>
        <v/>
      </c>
      <c r="K204" s="387"/>
      <c r="L204" s="388"/>
      <c r="M204" s="387"/>
      <c r="N204" s="382"/>
      <c r="O204" s="384"/>
      <c r="P204" s="184"/>
    </row>
    <row r="205" spans="1:16" ht="13.2" hidden="1" x14ac:dyDescent="0.25">
      <c r="A205" s="381" t="str">
        <f>IF(B205="","",ROW()-ROW($A$3)+'Diário 1º PA'!$O$1)</f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4"/>
        <v/>
      </c>
      <c r="K205" s="387"/>
      <c r="L205" s="388"/>
      <c r="M205" s="387"/>
      <c r="N205" s="382"/>
      <c r="O205" s="384"/>
      <c r="P205" s="184"/>
    </row>
    <row r="206" spans="1:16" ht="13.2" hidden="1" x14ac:dyDescent="0.25">
      <c r="A206" s="381" t="str">
        <f>IF(B206="","",ROW()-ROW($A$3)+'Diário 1º PA'!$O$1)</f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4"/>
        <v/>
      </c>
      <c r="K206" s="387"/>
      <c r="L206" s="388"/>
      <c r="M206" s="387"/>
      <c r="N206" s="382"/>
      <c r="O206" s="384"/>
      <c r="P206" s="184"/>
    </row>
    <row r="207" spans="1:16" ht="13.2" hidden="1" x14ac:dyDescent="0.25">
      <c r="A207" s="381" t="str">
        <f>IF(B207="","",ROW()-ROW($A$3)+'Diário 1º PA'!$O$1)</f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4"/>
        <v/>
      </c>
      <c r="K207" s="387"/>
      <c r="L207" s="388"/>
      <c r="M207" s="387"/>
      <c r="N207" s="382"/>
      <c r="O207" s="384"/>
      <c r="P207" s="184"/>
    </row>
    <row r="208" spans="1:16" ht="13.2" hidden="1" x14ac:dyDescent="0.25">
      <c r="A208" s="381" t="str">
        <f>IF(B208="","",ROW()-ROW($A$3)+'Diário 1º PA'!$O$1)</f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4"/>
        <v/>
      </c>
      <c r="K208" s="387"/>
      <c r="L208" s="388"/>
      <c r="M208" s="387"/>
      <c r="N208" s="382"/>
      <c r="O208" s="384"/>
      <c r="P208" s="184"/>
    </row>
    <row r="209" spans="1:16" ht="13.2" hidden="1" x14ac:dyDescent="0.25">
      <c r="A209" s="381" t="str">
        <f>IF(B209="","",ROW()-ROW($A$3)+'Diário 1º PA'!$O$1)</f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4"/>
        <v/>
      </c>
      <c r="K209" s="387"/>
      <c r="L209" s="388"/>
      <c r="M209" s="387"/>
      <c r="N209" s="382"/>
      <c r="O209" s="384"/>
      <c r="P209" s="184"/>
    </row>
    <row r="210" spans="1:16" ht="13.2" hidden="1" x14ac:dyDescent="0.25">
      <c r="A210" s="381" t="str">
        <f>IF(B210="","",ROW()-ROW($A$3)+'Diário 1º PA'!$O$1)</f>
        <v/>
      </c>
      <c r="B210" s="382"/>
      <c r="C210" s="383"/>
      <c r="D210" s="384"/>
      <c r="E210" s="184"/>
      <c r="F210" s="385"/>
      <c r="G210" s="384"/>
      <c r="H210" s="384"/>
      <c r="I210" s="184"/>
      <c r="J210" s="386" t="str">
        <f t="shared" si="4"/>
        <v/>
      </c>
      <c r="K210" s="387"/>
      <c r="L210" s="388"/>
      <c r="M210" s="387"/>
      <c r="N210" s="382"/>
      <c r="O210" s="384"/>
      <c r="P210" s="184"/>
    </row>
    <row r="211" spans="1:16" ht="13.2" hidden="1" x14ac:dyDescent="0.25">
      <c r="A211" s="381" t="str">
        <f>IF(B211="","",ROW()-ROW($A$3)+'Diário 1º PA'!$O$1)</f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4"/>
        <v/>
      </c>
      <c r="K211" s="387"/>
      <c r="L211" s="388"/>
      <c r="M211" s="387"/>
      <c r="N211" s="382"/>
      <c r="O211" s="384"/>
      <c r="P211" s="184"/>
    </row>
    <row r="212" spans="1:16" ht="13.2" hidden="1" x14ac:dyDescent="0.25">
      <c r="A212" s="381" t="str">
        <f>IF(B212="","",ROW()-ROW($A$3)+'Diário 1º PA'!$O$1)</f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4"/>
        <v/>
      </c>
      <c r="K212" s="387"/>
      <c r="L212" s="388"/>
      <c r="M212" s="387"/>
      <c r="N212" s="382"/>
      <c r="O212" s="384"/>
      <c r="P212" s="184"/>
    </row>
    <row r="213" spans="1:16" ht="13.2" hidden="1" x14ac:dyDescent="0.25">
      <c r="A213" s="381" t="str">
        <f>IF(B213="","",ROW()-ROW($A$3)+'Diário 1º PA'!$O$1)</f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4"/>
        <v/>
      </c>
      <c r="K213" s="387"/>
      <c r="L213" s="388"/>
      <c r="M213" s="387"/>
      <c r="N213" s="382"/>
      <c r="O213" s="384"/>
      <c r="P213" s="184"/>
    </row>
    <row r="214" spans="1:16" ht="13.2" hidden="1" x14ac:dyDescent="0.25">
      <c r="A214" s="381" t="str">
        <f>IF(B214="","",ROW()-ROW($A$3)+'Diário 1º PA'!$O$1)</f>
        <v/>
      </c>
      <c r="B214" s="382"/>
      <c r="C214" s="383"/>
      <c r="D214" s="384"/>
      <c r="E214" s="184"/>
      <c r="F214" s="385"/>
      <c r="G214" s="384"/>
      <c r="H214" s="384"/>
      <c r="I214" s="184"/>
      <c r="J214" s="386" t="str">
        <f t="shared" si="4"/>
        <v/>
      </c>
      <c r="K214" s="387"/>
      <c r="L214" s="388"/>
      <c r="M214" s="387"/>
      <c r="N214" s="382"/>
      <c r="O214" s="384"/>
      <c r="P214" s="184"/>
    </row>
    <row r="215" spans="1:16" ht="13.2" hidden="1" x14ac:dyDescent="0.25">
      <c r="A215" s="381" t="str">
        <f>IF(B215="","",ROW()-ROW($A$3)+'Diário 1º PA'!$O$1)</f>
        <v/>
      </c>
      <c r="B215" s="382"/>
      <c r="C215" s="383"/>
      <c r="D215" s="384"/>
      <c r="E215" s="184"/>
      <c r="F215" s="385"/>
      <c r="G215" s="184"/>
      <c r="H215" s="384"/>
      <c r="I215" s="184"/>
      <c r="J215" s="386" t="str">
        <f t="shared" si="4"/>
        <v/>
      </c>
      <c r="K215" s="387"/>
      <c r="L215" s="388"/>
      <c r="M215" s="387"/>
      <c r="N215" s="382"/>
      <c r="O215" s="384"/>
      <c r="P215" s="184"/>
    </row>
    <row r="216" spans="1:16" ht="13.2" hidden="1" x14ac:dyDescent="0.25">
      <c r="A216" s="381" t="str">
        <f>IF(B216="","",ROW()-ROW($A$3)+'Diário 1º PA'!$O$1)</f>
        <v/>
      </c>
      <c r="B216" s="382"/>
      <c r="C216" s="383"/>
      <c r="D216" s="384"/>
      <c r="E216" s="184"/>
      <c r="F216" s="385"/>
      <c r="G216" s="393"/>
      <c r="H216" s="384"/>
      <c r="I216" s="184"/>
      <c r="J216" s="386" t="str">
        <f t="shared" si="4"/>
        <v/>
      </c>
      <c r="K216" s="387"/>
      <c r="L216" s="388"/>
      <c r="M216" s="387"/>
      <c r="N216" s="382"/>
      <c r="O216" s="384"/>
      <c r="P216" s="184"/>
    </row>
    <row r="217" spans="1:16" ht="13.2" hidden="1" x14ac:dyDescent="0.25">
      <c r="A217" s="381" t="str">
        <f>IF(B217="","",ROW()-ROW($A$3)+'Diário 1º PA'!$O$1)</f>
        <v/>
      </c>
      <c r="B217" s="389"/>
      <c r="C217" s="390"/>
      <c r="D217" s="393"/>
      <c r="E217" s="184"/>
      <c r="F217" s="391"/>
      <c r="G217" s="393"/>
      <c r="H217" s="393"/>
      <c r="I217" s="392"/>
      <c r="J217" s="386" t="str">
        <f t="shared" si="4"/>
        <v/>
      </c>
      <c r="K217" s="387"/>
      <c r="L217" s="388"/>
      <c r="M217" s="387"/>
      <c r="N217" s="382"/>
      <c r="O217" s="384"/>
      <c r="P217" s="392"/>
    </row>
    <row r="218" spans="1:16" ht="13.2" hidden="1" x14ac:dyDescent="0.25">
      <c r="A218" s="381" t="str">
        <f>IF(B218="","",ROW()-ROW($A$3)+'Diário 1º PA'!$O$1)</f>
        <v/>
      </c>
      <c r="B218" s="382"/>
      <c r="C218" s="383"/>
      <c r="D218" s="384"/>
      <c r="E218" s="184"/>
      <c r="F218" s="385"/>
      <c r="G218" s="384"/>
      <c r="H218" s="384"/>
      <c r="I218" s="184"/>
      <c r="J218" s="386" t="str">
        <f t="shared" si="4"/>
        <v/>
      </c>
      <c r="K218" s="387"/>
      <c r="L218" s="388"/>
      <c r="M218" s="387"/>
      <c r="N218" s="382"/>
      <c r="O218" s="384"/>
      <c r="P218" s="184"/>
    </row>
    <row r="219" spans="1:16" ht="13.2" hidden="1" x14ac:dyDescent="0.25">
      <c r="A219" s="381" t="str">
        <f>IF(B219="","",ROW()-ROW($A$3)+'Diário 1º PA'!$O$1)</f>
        <v/>
      </c>
      <c r="B219" s="382"/>
      <c r="C219" s="383"/>
      <c r="D219" s="384"/>
      <c r="E219" s="184"/>
      <c r="F219" s="185"/>
      <c r="G219" s="384"/>
      <c r="H219" s="384"/>
      <c r="I219" s="184"/>
      <c r="J219" s="386" t="str">
        <f t="shared" si="4"/>
        <v/>
      </c>
      <c r="K219" s="387"/>
      <c r="L219" s="388"/>
      <c r="M219" s="387"/>
      <c r="N219" s="382"/>
      <c r="O219" s="384"/>
      <c r="P219" s="184"/>
    </row>
    <row r="220" spans="1:16" ht="13.2" hidden="1" x14ac:dyDescent="0.25">
      <c r="A220" s="381" t="str">
        <f>IF(B220="","",ROW()-ROW($A$3)+'Diário 1º PA'!$O$1)</f>
        <v/>
      </c>
      <c r="B220" s="382"/>
      <c r="C220" s="383"/>
      <c r="D220" s="384"/>
      <c r="E220" s="184"/>
      <c r="F220" s="185"/>
      <c r="G220" s="384"/>
      <c r="H220" s="384"/>
      <c r="I220" s="184"/>
      <c r="J220" s="386" t="str">
        <f t="shared" si="4"/>
        <v/>
      </c>
      <c r="K220" s="387"/>
      <c r="L220" s="388"/>
      <c r="M220" s="387"/>
      <c r="N220" s="382"/>
      <c r="O220" s="384"/>
      <c r="P220" s="184"/>
    </row>
    <row r="221" spans="1:16" ht="13.2" hidden="1" x14ac:dyDescent="0.25">
      <c r="A221" s="381" t="str">
        <f>IF(B221="","",ROW()-ROW($A$3)+'Diário 1º PA'!$O$1)</f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4"/>
        <v/>
      </c>
      <c r="K221" s="387"/>
      <c r="L221" s="388"/>
      <c r="M221" s="387"/>
      <c r="N221" s="382"/>
      <c r="O221" s="384"/>
      <c r="P221" s="184"/>
    </row>
    <row r="222" spans="1:16" ht="13.2" hidden="1" x14ac:dyDescent="0.25">
      <c r="A222" s="381" t="str">
        <f>IF(B222="","",ROW()-ROW($A$3)+'Diário 1º PA'!$O$1)</f>
        <v/>
      </c>
      <c r="B222" s="382"/>
      <c r="C222" s="383"/>
      <c r="D222" s="384"/>
      <c r="E222" s="184"/>
      <c r="F222" s="385"/>
      <c r="G222" s="384"/>
      <c r="H222" s="384"/>
      <c r="I222" s="184"/>
      <c r="J222" s="386" t="str">
        <f t="shared" si="4"/>
        <v/>
      </c>
      <c r="K222" s="387"/>
      <c r="L222" s="388"/>
      <c r="M222" s="387"/>
      <c r="N222" s="382"/>
      <c r="O222" s="384"/>
      <c r="P222" s="184"/>
    </row>
    <row r="223" spans="1:16" ht="13.2" hidden="1" x14ac:dyDescent="0.25">
      <c r="A223" s="381" t="str">
        <f>IF(B223="","",ROW()-ROW($A$3)+'Diário 1º PA'!$O$1)</f>
        <v/>
      </c>
      <c r="B223" s="382"/>
      <c r="C223" s="383"/>
      <c r="D223" s="384"/>
      <c r="E223" s="184"/>
      <c r="F223" s="385"/>
      <c r="G223" s="384"/>
      <c r="H223" s="384"/>
      <c r="I223" s="184"/>
      <c r="J223" s="386" t="str">
        <f t="shared" si="4"/>
        <v/>
      </c>
      <c r="K223" s="387"/>
      <c r="L223" s="388"/>
      <c r="M223" s="387"/>
      <c r="N223" s="382"/>
      <c r="O223" s="384"/>
      <c r="P223" s="184"/>
    </row>
    <row r="224" spans="1:16" ht="13.2" hidden="1" x14ac:dyDescent="0.25">
      <c r="A224" s="381" t="str">
        <f>IF(B224="","",ROW()-ROW($A$3)+'Diário 1º PA'!$O$1)</f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4"/>
        <v/>
      </c>
      <c r="K224" s="387"/>
      <c r="L224" s="388"/>
      <c r="M224" s="387"/>
      <c r="N224" s="382"/>
      <c r="O224" s="384"/>
      <c r="P224" s="184"/>
    </row>
    <row r="225" spans="1:16" ht="13.2" hidden="1" x14ac:dyDescent="0.25">
      <c r="A225" s="381" t="str">
        <f>IF(B225="","",ROW()-ROW($A$3)+'Diário 1º PA'!$O$1)</f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4"/>
        <v/>
      </c>
      <c r="K225" s="387"/>
      <c r="L225" s="388"/>
      <c r="M225" s="387"/>
      <c r="N225" s="382"/>
      <c r="O225" s="384"/>
      <c r="P225" s="184"/>
    </row>
    <row r="226" spans="1:16" ht="13.2" hidden="1" x14ac:dyDescent="0.25">
      <c r="A226" s="381" t="str">
        <f>IF(B226="","",ROW()-ROW($A$3)+'Diário 1º PA'!$O$1)</f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4"/>
        <v/>
      </c>
      <c r="K226" s="387"/>
      <c r="L226" s="388"/>
      <c r="M226" s="387"/>
      <c r="N226" s="382"/>
      <c r="O226" s="384"/>
      <c r="P226" s="184"/>
    </row>
    <row r="227" spans="1:16" ht="13.2" hidden="1" x14ac:dyDescent="0.25">
      <c r="A227" s="381" t="str">
        <f>IF(B227="","",ROW()-ROW($A$3)+'Diário 1º PA'!$O$1)</f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4"/>
        <v/>
      </c>
      <c r="K227" s="387"/>
      <c r="L227" s="388"/>
      <c r="M227" s="387"/>
      <c r="N227" s="382"/>
      <c r="O227" s="384"/>
      <c r="P227" s="184"/>
    </row>
    <row r="228" spans="1:16" ht="13.2" hidden="1" x14ac:dyDescent="0.25">
      <c r="A228" s="381" t="str">
        <f>IF(B228="","",ROW()-ROW($A$3)+'Diário 1º PA'!$O$1)</f>
        <v/>
      </c>
      <c r="B228" s="382"/>
      <c r="C228" s="383"/>
      <c r="D228" s="384"/>
      <c r="E228" s="184"/>
      <c r="F228" s="385"/>
      <c r="G228" s="184"/>
      <c r="H228" s="384"/>
      <c r="I228" s="184"/>
      <c r="J228" s="386" t="str">
        <f t="shared" si="4"/>
        <v/>
      </c>
      <c r="K228" s="387"/>
      <c r="L228" s="388"/>
      <c r="M228" s="387"/>
      <c r="N228" s="382"/>
      <c r="O228" s="384"/>
      <c r="P228" s="184"/>
    </row>
    <row r="229" spans="1:16" ht="13.2" hidden="1" x14ac:dyDescent="0.25">
      <c r="A229" s="381" t="str">
        <f>IF(B229="","",ROW()-ROW($A$3)+'Diário 1º PA'!$O$1)</f>
        <v/>
      </c>
      <c r="B229" s="382"/>
      <c r="C229" s="383"/>
      <c r="D229" s="384"/>
      <c r="E229" s="184"/>
      <c r="F229" s="385"/>
      <c r="G229" s="184"/>
      <c r="H229" s="384"/>
      <c r="I229" s="184"/>
      <c r="J229" s="386" t="str">
        <f t="shared" si="4"/>
        <v/>
      </c>
      <c r="K229" s="387"/>
      <c r="L229" s="388"/>
      <c r="M229" s="387"/>
      <c r="N229" s="382"/>
      <c r="O229" s="384"/>
      <c r="P229" s="184"/>
    </row>
    <row r="230" spans="1:16" ht="13.2" hidden="1" x14ac:dyDescent="0.25">
      <c r="A230" s="381" t="str">
        <f>IF(B230="","",ROW()-ROW($A$3)+'Diário 1º PA'!$O$1)</f>
        <v/>
      </c>
      <c r="B230" s="382"/>
      <c r="C230" s="383"/>
      <c r="D230" s="384"/>
      <c r="E230" s="184"/>
      <c r="F230" s="385"/>
      <c r="G230" s="184"/>
      <c r="H230" s="384"/>
      <c r="I230" s="184"/>
      <c r="J230" s="386" t="str">
        <f t="shared" si="4"/>
        <v/>
      </c>
      <c r="K230" s="387"/>
      <c r="L230" s="388"/>
      <c r="M230" s="387"/>
      <c r="N230" s="382"/>
      <c r="O230" s="384"/>
      <c r="P230" s="184"/>
    </row>
    <row r="231" spans="1:16" ht="13.2" hidden="1" x14ac:dyDescent="0.25">
      <c r="A231" s="381" t="str">
        <f>IF(B231="","",ROW()-ROW($A$3)+'Diário 1º PA'!$O$1)</f>
        <v/>
      </c>
      <c r="B231" s="382"/>
      <c r="C231" s="383"/>
      <c r="D231" s="384"/>
      <c r="E231" s="184"/>
      <c r="F231" s="385"/>
      <c r="G231" s="184"/>
      <c r="H231" s="384"/>
      <c r="I231" s="184"/>
      <c r="J231" s="386" t="str">
        <f t="shared" si="4"/>
        <v/>
      </c>
      <c r="K231" s="387"/>
      <c r="L231" s="388"/>
      <c r="M231" s="387"/>
      <c r="N231" s="382"/>
      <c r="O231" s="384"/>
      <c r="P231" s="184"/>
    </row>
    <row r="232" spans="1:16" ht="13.2" hidden="1" x14ac:dyDescent="0.25">
      <c r="A232" s="381" t="str">
        <f>IF(B232="","",ROW()-ROW($A$3)+'Diário 1º PA'!$O$1)</f>
        <v/>
      </c>
      <c r="B232" s="382"/>
      <c r="C232" s="383"/>
      <c r="D232" s="384"/>
      <c r="E232" s="184"/>
      <c r="F232" s="385"/>
      <c r="G232" s="184"/>
      <c r="H232" s="384"/>
      <c r="I232" s="184"/>
      <c r="J232" s="386" t="str">
        <f t="shared" si="4"/>
        <v/>
      </c>
      <c r="K232" s="387"/>
      <c r="L232" s="388"/>
      <c r="M232" s="387"/>
      <c r="N232" s="382"/>
      <c r="O232" s="384"/>
      <c r="P232" s="184"/>
    </row>
    <row r="233" spans="1:16" ht="13.2" hidden="1" x14ac:dyDescent="0.25">
      <c r="A233" s="381" t="str">
        <f>IF(B233="","",ROW()-ROW($A$3)+'Diário 1º PA'!$O$1)</f>
        <v/>
      </c>
      <c r="B233" s="382"/>
      <c r="C233" s="383"/>
      <c r="D233" s="384"/>
      <c r="E233" s="184"/>
      <c r="F233" s="385"/>
      <c r="G233" s="184"/>
      <c r="H233" s="384"/>
      <c r="I233" s="184"/>
      <c r="J233" s="386" t="str">
        <f t="shared" si="4"/>
        <v/>
      </c>
      <c r="K233" s="387"/>
      <c r="L233" s="388"/>
      <c r="M233" s="387"/>
      <c r="N233" s="382"/>
      <c r="O233" s="384"/>
      <c r="P233" s="184"/>
    </row>
    <row r="234" spans="1:16" ht="13.2" hidden="1" x14ac:dyDescent="0.25">
      <c r="A234" s="381" t="str">
        <f>IF(B234="","",ROW()-ROW($A$3)+'Diário 1º PA'!$O$1)</f>
        <v/>
      </c>
      <c r="B234" s="382"/>
      <c r="C234" s="383"/>
      <c r="D234" s="384"/>
      <c r="E234" s="184"/>
      <c r="F234" s="385"/>
      <c r="G234" s="184"/>
      <c r="H234" s="384"/>
      <c r="I234" s="184"/>
      <c r="J234" s="386" t="str">
        <f t="shared" si="4"/>
        <v/>
      </c>
      <c r="K234" s="387"/>
      <c r="L234" s="388"/>
      <c r="M234" s="387"/>
      <c r="N234" s="382"/>
      <c r="O234" s="384"/>
      <c r="P234" s="184"/>
    </row>
    <row r="235" spans="1:16" ht="13.2" hidden="1" x14ac:dyDescent="0.25">
      <c r="A235" s="381" t="str">
        <f>IF(B235="","",ROW()-ROW($A$3)+'Diário 1º PA'!$O$1)</f>
        <v/>
      </c>
      <c r="B235" s="382"/>
      <c r="C235" s="383"/>
      <c r="D235" s="384"/>
      <c r="E235" s="184"/>
      <c r="F235" s="385"/>
      <c r="G235" s="184"/>
      <c r="H235" s="384"/>
      <c r="I235" s="184"/>
      <c r="J235" s="386" t="str">
        <f t="shared" si="4"/>
        <v/>
      </c>
      <c r="K235" s="387"/>
      <c r="L235" s="388"/>
      <c r="M235" s="387"/>
      <c r="N235" s="382"/>
      <c r="O235" s="384"/>
      <c r="P235" s="184"/>
    </row>
    <row r="236" spans="1:16" ht="13.2" hidden="1" x14ac:dyDescent="0.25">
      <c r="A236" s="381" t="str">
        <f>IF(B236="","",ROW()-ROW($A$3)+'Diário 1º PA'!$O$1)</f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4"/>
        <v/>
      </c>
      <c r="K236" s="387"/>
      <c r="L236" s="388"/>
      <c r="M236" s="387"/>
      <c r="N236" s="382"/>
      <c r="O236" s="384"/>
      <c r="P236" s="184"/>
    </row>
    <row r="237" spans="1:16" ht="13.2" hidden="1" x14ac:dyDescent="0.25">
      <c r="A237" s="381" t="str">
        <f>IF(B237="","",ROW()-ROW($A$3)+'Diário 1º PA'!$O$1)</f>
        <v/>
      </c>
      <c r="B237" s="382"/>
      <c r="C237" s="383"/>
      <c r="D237" s="384"/>
      <c r="E237" s="184"/>
      <c r="F237" s="385"/>
      <c r="G237" s="184"/>
      <c r="H237" s="384"/>
      <c r="I237" s="184"/>
      <c r="J237" s="386" t="str">
        <f t="shared" si="4"/>
        <v/>
      </c>
      <c r="K237" s="387"/>
      <c r="L237" s="388"/>
      <c r="M237" s="387"/>
      <c r="N237" s="382"/>
      <c r="O237" s="384"/>
      <c r="P237" s="184"/>
    </row>
    <row r="238" spans="1:16" ht="13.2" hidden="1" x14ac:dyDescent="0.25">
      <c r="A238" s="381" t="str">
        <f>IF(B238="","",ROW()-ROW($A$3)+'Diário 1º PA'!$O$1)</f>
        <v/>
      </c>
      <c r="B238" s="382"/>
      <c r="C238" s="383"/>
      <c r="D238" s="384"/>
      <c r="E238" s="184"/>
      <c r="F238" s="385"/>
      <c r="G238" s="184"/>
      <c r="H238" s="384"/>
      <c r="I238" s="184"/>
      <c r="J238" s="386" t="str">
        <f t="shared" si="4"/>
        <v/>
      </c>
      <c r="K238" s="387"/>
      <c r="L238" s="388"/>
      <c r="M238" s="387"/>
      <c r="N238" s="382"/>
      <c r="O238" s="384"/>
      <c r="P238" s="184"/>
    </row>
    <row r="239" spans="1:16" ht="13.2" hidden="1" x14ac:dyDescent="0.25">
      <c r="A239" s="381" t="str">
        <f>IF(B239="","",ROW()-ROW($A$3)+'Diário 1º PA'!$O$1)</f>
        <v/>
      </c>
      <c r="B239" s="382"/>
      <c r="C239" s="383"/>
      <c r="D239" s="384"/>
      <c r="E239" s="184"/>
      <c r="F239" s="385"/>
      <c r="G239" s="184"/>
      <c r="H239" s="384"/>
      <c r="I239" s="184"/>
      <c r="J239" s="386" t="str">
        <f t="shared" si="4"/>
        <v/>
      </c>
      <c r="K239" s="387"/>
      <c r="L239" s="388"/>
      <c r="M239" s="387"/>
      <c r="N239" s="382"/>
      <c r="O239" s="384"/>
      <c r="P239" s="184"/>
    </row>
    <row r="240" spans="1:16" ht="13.2" hidden="1" x14ac:dyDescent="0.25">
      <c r="A240" s="381" t="str">
        <f>IF(B240="","",ROW()-ROW($A$3)+'Diário 1º PA'!$O$1)</f>
        <v/>
      </c>
      <c r="B240" s="382"/>
      <c r="C240" s="383"/>
      <c r="D240" s="384"/>
      <c r="E240" s="184"/>
      <c r="F240" s="385"/>
      <c r="G240" s="184"/>
      <c r="H240" s="384"/>
      <c r="I240" s="184"/>
      <c r="J240" s="386" t="str">
        <f t="shared" si="4"/>
        <v/>
      </c>
      <c r="K240" s="387"/>
      <c r="L240" s="388"/>
      <c r="M240" s="387"/>
      <c r="N240" s="382"/>
      <c r="O240" s="384"/>
      <c r="P240" s="184"/>
    </row>
    <row r="241" spans="1:16" ht="13.2" hidden="1" x14ac:dyDescent="0.25">
      <c r="A241" s="381" t="str">
        <f>IF(B241="","",ROW()-ROW($A$3)+'Diário 1º PA'!$O$1)</f>
        <v/>
      </c>
      <c r="B241" s="382"/>
      <c r="C241" s="383"/>
      <c r="D241" s="384"/>
      <c r="E241" s="184"/>
      <c r="F241" s="385"/>
      <c r="G241" s="184"/>
      <c r="H241" s="384"/>
      <c r="I241" s="184"/>
      <c r="J241" s="386" t="str">
        <f t="shared" si="4"/>
        <v/>
      </c>
      <c r="K241" s="387"/>
      <c r="L241" s="388"/>
      <c r="M241" s="387"/>
      <c r="N241" s="382"/>
      <c r="O241" s="384"/>
      <c r="P241" s="184"/>
    </row>
    <row r="242" spans="1:16" ht="13.2" hidden="1" x14ac:dyDescent="0.25">
      <c r="A242" s="381" t="str">
        <f>IF(B242="","",ROW()-ROW($A$3)+'Diário 1º PA'!$O$1)</f>
        <v/>
      </c>
      <c r="B242" s="382"/>
      <c r="C242" s="383"/>
      <c r="D242" s="384"/>
      <c r="E242" s="184"/>
      <c r="F242" s="385"/>
      <c r="G242" s="184"/>
      <c r="H242" s="384"/>
      <c r="I242" s="184"/>
      <c r="J242" s="386" t="str">
        <f t="shared" si="4"/>
        <v/>
      </c>
      <c r="K242" s="387"/>
      <c r="L242" s="388"/>
      <c r="M242" s="387"/>
      <c r="N242" s="382"/>
      <c r="O242" s="384"/>
      <c r="P242" s="184"/>
    </row>
    <row r="243" spans="1:16" ht="13.2" hidden="1" x14ac:dyDescent="0.25">
      <c r="A243" s="381" t="str">
        <f>IF(B243="","",ROW()-ROW($A$3)+'Diário 1º PA'!$O$1)</f>
        <v/>
      </c>
      <c r="B243" s="382"/>
      <c r="C243" s="383"/>
      <c r="D243" s="384"/>
      <c r="E243" s="184"/>
      <c r="F243" s="385"/>
      <c r="G243" s="184"/>
      <c r="H243" s="384"/>
      <c r="I243" s="184"/>
      <c r="J243" s="386" t="str">
        <f t="shared" si="4"/>
        <v/>
      </c>
      <c r="K243" s="387"/>
      <c r="L243" s="388"/>
      <c r="M243" s="387"/>
      <c r="N243" s="382"/>
      <c r="O243" s="384"/>
      <c r="P243" s="184"/>
    </row>
    <row r="244" spans="1:16" ht="13.2" hidden="1" x14ac:dyDescent="0.25">
      <c r="A244" s="381" t="str">
        <f>IF(B244="","",ROW()-ROW($A$3)+'Diário 1º PA'!$O$1)</f>
        <v/>
      </c>
      <c r="B244" s="382"/>
      <c r="C244" s="383"/>
      <c r="D244" s="384"/>
      <c r="E244" s="184"/>
      <c r="F244" s="385"/>
      <c r="G244" s="184"/>
      <c r="H244" s="384"/>
      <c r="I244" s="184"/>
      <c r="J244" s="386" t="str">
        <f t="shared" si="4"/>
        <v/>
      </c>
      <c r="K244" s="387"/>
      <c r="L244" s="388"/>
      <c r="M244" s="387"/>
      <c r="N244" s="382"/>
      <c r="O244" s="384"/>
      <c r="P244" s="184"/>
    </row>
    <row r="245" spans="1:16" ht="13.2" hidden="1" x14ac:dyDescent="0.25">
      <c r="A245" s="381" t="str">
        <f>IF(B245="","",ROW()-ROW($A$3)+'Diário 1º PA'!$O$1)</f>
        <v/>
      </c>
      <c r="B245" s="382"/>
      <c r="C245" s="383"/>
      <c r="D245" s="384"/>
      <c r="E245" s="184"/>
      <c r="F245" s="385"/>
      <c r="G245" s="384"/>
      <c r="H245" s="384"/>
      <c r="I245" s="184"/>
      <c r="J245" s="386" t="str">
        <f t="shared" si="4"/>
        <v/>
      </c>
      <c r="K245" s="387"/>
      <c r="L245" s="388"/>
      <c r="M245" s="387"/>
      <c r="N245" s="382"/>
      <c r="O245" s="384"/>
      <c r="P245" s="184"/>
    </row>
    <row r="246" spans="1:16" ht="13.2" hidden="1" x14ac:dyDescent="0.25">
      <c r="A246" s="381" t="str">
        <f>IF(B246="","",ROW()-ROW($A$3)+'Diário 1º PA'!$O$1)</f>
        <v/>
      </c>
      <c r="B246" s="382"/>
      <c r="C246" s="383"/>
      <c r="D246" s="384"/>
      <c r="E246" s="184"/>
      <c r="F246" s="385"/>
      <c r="G246" s="184"/>
      <c r="H246" s="384"/>
      <c r="I246" s="184"/>
      <c r="J246" s="386" t="str">
        <f t="shared" si="4"/>
        <v/>
      </c>
      <c r="K246" s="387"/>
      <c r="L246" s="388"/>
      <c r="M246" s="387"/>
      <c r="N246" s="382"/>
      <c r="O246" s="384"/>
      <c r="P246" s="184"/>
    </row>
    <row r="247" spans="1:16" ht="13.2" hidden="1" x14ac:dyDescent="0.25">
      <c r="A247" s="381" t="str">
        <f>IF(B247="","",ROW()-ROW($A$3)+'Diário 1º PA'!$O$1)</f>
        <v/>
      </c>
      <c r="B247" s="382"/>
      <c r="C247" s="383"/>
      <c r="D247" s="384"/>
      <c r="E247" s="184"/>
      <c r="F247" s="385"/>
      <c r="G247" s="184"/>
      <c r="H247" s="384"/>
      <c r="I247" s="184"/>
      <c r="J247" s="386" t="str">
        <f t="shared" si="4"/>
        <v/>
      </c>
      <c r="K247" s="387"/>
      <c r="L247" s="388"/>
      <c r="M247" s="387"/>
      <c r="N247" s="382"/>
      <c r="O247" s="384"/>
      <c r="P247" s="184"/>
    </row>
    <row r="248" spans="1:16" ht="13.2" hidden="1" x14ac:dyDescent="0.25">
      <c r="A248" s="381" t="str">
        <f>IF(B248="","",ROW()-ROW($A$3)+'Diário 1º PA'!$O$1)</f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4"/>
        <v/>
      </c>
      <c r="K248" s="387"/>
      <c r="L248" s="388"/>
      <c r="M248" s="387"/>
      <c r="N248" s="382"/>
      <c r="O248" s="384"/>
      <c r="P248" s="184"/>
    </row>
    <row r="249" spans="1:16" ht="13.2" hidden="1" x14ac:dyDescent="0.25">
      <c r="A249" s="381" t="str">
        <f>IF(B249="","",ROW()-ROW($A$3)+'Diário 1º PA'!$O$1)</f>
        <v/>
      </c>
      <c r="B249" s="382"/>
      <c r="C249" s="383"/>
      <c r="D249" s="384"/>
      <c r="E249" s="184"/>
      <c r="F249" s="385"/>
      <c r="G249" s="384"/>
      <c r="H249" s="384"/>
      <c r="I249" s="184"/>
      <c r="J249" s="386" t="str">
        <f t="shared" si="4"/>
        <v/>
      </c>
      <c r="K249" s="387"/>
      <c r="L249" s="388"/>
      <c r="M249" s="387"/>
      <c r="N249" s="382"/>
      <c r="O249" s="384"/>
      <c r="P249" s="184"/>
    </row>
    <row r="250" spans="1:16" ht="13.2" hidden="1" x14ac:dyDescent="0.25">
      <c r="A250" s="381" t="str">
        <f>IF(B250="","",ROW()-ROW($A$3)+'Diário 1º PA'!$O$1)</f>
        <v/>
      </c>
      <c r="B250" s="382"/>
      <c r="C250" s="383"/>
      <c r="D250" s="384"/>
      <c r="E250" s="184"/>
      <c r="F250" s="385"/>
      <c r="G250" s="384"/>
      <c r="H250" s="384"/>
      <c r="I250" s="184"/>
      <c r="J250" s="386" t="str">
        <f t="shared" si="4"/>
        <v/>
      </c>
      <c r="K250" s="387"/>
      <c r="L250" s="388"/>
      <c r="M250" s="387"/>
      <c r="N250" s="382"/>
      <c r="O250" s="384"/>
      <c r="P250" s="184"/>
    </row>
    <row r="251" spans="1:16" ht="13.2" hidden="1" x14ac:dyDescent="0.25">
      <c r="A251" s="381" t="str">
        <f>IF(B251="","",ROW()-ROW($A$3)+'Diário 1º PA'!$O$1)</f>
        <v/>
      </c>
      <c r="B251" s="382"/>
      <c r="C251" s="383"/>
      <c r="D251" s="384"/>
      <c r="E251" s="184"/>
      <c r="F251" s="385"/>
      <c r="G251" s="384"/>
      <c r="H251" s="384"/>
      <c r="I251" s="184"/>
      <c r="J251" s="386" t="str">
        <f t="shared" si="4"/>
        <v/>
      </c>
      <c r="K251" s="387"/>
      <c r="L251" s="388"/>
      <c r="M251" s="387"/>
      <c r="N251" s="382"/>
      <c r="O251" s="384"/>
      <c r="P251" s="184"/>
    </row>
    <row r="252" spans="1:16" ht="13.2" hidden="1" x14ac:dyDescent="0.25">
      <c r="A252" s="381" t="str">
        <f>IF(B252="","",ROW()-ROW($A$3)+'Diário 1º PA'!$O$1)</f>
        <v/>
      </c>
      <c r="B252" s="382"/>
      <c r="C252" s="383"/>
      <c r="D252" s="384"/>
      <c r="E252" s="184"/>
      <c r="F252" s="385"/>
      <c r="G252" s="384"/>
      <c r="H252" s="384"/>
      <c r="I252" s="184"/>
      <c r="J252" s="386" t="str">
        <f t="shared" si="4"/>
        <v/>
      </c>
      <c r="K252" s="387"/>
      <c r="L252" s="388"/>
      <c r="M252" s="387"/>
      <c r="N252" s="382"/>
      <c r="O252" s="384"/>
      <c r="P252" s="184"/>
    </row>
    <row r="253" spans="1:16" ht="13.2" hidden="1" x14ac:dyDescent="0.25">
      <c r="A253" s="381" t="str">
        <f>IF(B253="","",ROW()-ROW($A$3)+'Diário 1º PA'!$O$1)</f>
        <v/>
      </c>
      <c r="B253" s="382"/>
      <c r="C253" s="383"/>
      <c r="D253" s="384"/>
      <c r="E253" s="184"/>
      <c r="F253" s="385"/>
      <c r="G253" s="384"/>
      <c r="H253" s="384"/>
      <c r="I253" s="184"/>
      <c r="J253" s="386" t="str">
        <f t="shared" si="4"/>
        <v/>
      </c>
      <c r="K253" s="387"/>
      <c r="L253" s="388"/>
      <c r="M253" s="387"/>
      <c r="N253" s="382"/>
      <c r="O253" s="384"/>
      <c r="P253" s="184"/>
    </row>
    <row r="254" spans="1:16" ht="13.2" hidden="1" x14ac:dyDescent="0.25">
      <c r="A254" s="381" t="str">
        <f>IF(B254="","",ROW()-ROW($A$3)+'Diário 1º PA'!$O$1)</f>
        <v/>
      </c>
      <c r="B254" s="382"/>
      <c r="C254" s="383"/>
      <c r="D254" s="384"/>
      <c r="E254" s="184"/>
      <c r="F254" s="385"/>
      <c r="G254" s="384"/>
      <c r="H254" s="384"/>
      <c r="I254" s="184"/>
      <c r="J254" s="386" t="str">
        <f t="shared" si="4"/>
        <v/>
      </c>
      <c r="K254" s="387"/>
      <c r="L254" s="388"/>
      <c r="M254" s="387"/>
      <c r="N254" s="382"/>
      <c r="O254" s="384"/>
      <c r="P254" s="184"/>
    </row>
    <row r="255" spans="1:16" ht="13.2" hidden="1" x14ac:dyDescent="0.25">
      <c r="A255" s="381" t="str">
        <f>IF(B255="","",ROW()-ROW($A$3)+'Diário 1º PA'!$O$1)</f>
        <v/>
      </c>
      <c r="B255" s="382"/>
      <c r="C255" s="383"/>
      <c r="D255" s="384"/>
      <c r="E255" s="184"/>
      <c r="F255" s="385"/>
      <c r="G255" s="384"/>
      <c r="H255" s="384"/>
      <c r="I255" s="184"/>
      <c r="J255" s="386" t="str">
        <f t="shared" si="4"/>
        <v/>
      </c>
      <c r="K255" s="387"/>
      <c r="L255" s="388"/>
      <c r="M255" s="387"/>
      <c r="N255" s="382"/>
      <c r="O255" s="384"/>
      <c r="P255" s="184"/>
    </row>
    <row r="256" spans="1:16" ht="13.2" hidden="1" x14ac:dyDescent="0.25">
      <c r="A256" s="381" t="str">
        <f>IF(B256="","",ROW()-ROW($A$3)+'Diário 1º PA'!$O$1)</f>
        <v/>
      </c>
      <c r="B256" s="382"/>
      <c r="C256" s="383"/>
      <c r="D256" s="384"/>
      <c r="E256" s="184"/>
      <c r="F256" s="385"/>
      <c r="G256" s="384"/>
      <c r="H256" s="384"/>
      <c r="I256" s="184"/>
      <c r="J256" s="386" t="str">
        <f t="shared" si="4"/>
        <v/>
      </c>
      <c r="K256" s="387"/>
      <c r="L256" s="388"/>
      <c r="M256" s="387"/>
      <c r="N256" s="382"/>
      <c r="O256" s="384"/>
      <c r="P256" s="184"/>
    </row>
    <row r="257" spans="1:16" ht="13.2" hidden="1" x14ac:dyDescent="0.25">
      <c r="A257" s="381" t="str">
        <f>IF(B257="","",ROW()-ROW($A$3)+'Diário 1º PA'!$O$1)</f>
        <v/>
      </c>
      <c r="B257" s="382"/>
      <c r="C257" s="383"/>
      <c r="D257" s="384"/>
      <c r="E257" s="184"/>
      <c r="F257" s="385"/>
      <c r="G257" s="384"/>
      <c r="H257" s="384"/>
      <c r="I257" s="184"/>
      <c r="J257" s="386" t="str">
        <f t="shared" ref="J257:J320" si="5">IF(O257="","",IF(LEN(O257)&gt;14,O257,"CPF Protegido - LGPD"))</f>
        <v/>
      </c>
      <c r="K257" s="387"/>
      <c r="L257" s="388"/>
      <c r="M257" s="387"/>
      <c r="N257" s="382"/>
      <c r="O257" s="384"/>
      <c r="P257" s="184"/>
    </row>
    <row r="258" spans="1:16" ht="13.2" hidden="1" x14ac:dyDescent="0.25">
      <c r="A258" s="381" t="str">
        <f>IF(B258="","",ROW()-ROW($A$3)+'Diário 1º PA'!$O$1)</f>
        <v/>
      </c>
      <c r="B258" s="382"/>
      <c r="C258" s="383"/>
      <c r="D258" s="384"/>
      <c r="E258" s="184"/>
      <c r="F258" s="385"/>
      <c r="G258" s="384"/>
      <c r="H258" s="384"/>
      <c r="I258" s="184"/>
      <c r="J258" s="386" t="str">
        <f t="shared" si="5"/>
        <v/>
      </c>
      <c r="K258" s="387"/>
      <c r="L258" s="388"/>
      <c r="M258" s="387"/>
      <c r="N258" s="382"/>
      <c r="O258" s="384"/>
      <c r="P258" s="184"/>
    </row>
    <row r="259" spans="1:16" ht="13.2" hidden="1" x14ac:dyDescent="0.25">
      <c r="A259" s="381" t="str">
        <f>IF(B259="","",ROW()-ROW($A$3)+'Diário 1º PA'!$O$1)</f>
        <v/>
      </c>
      <c r="B259" s="382"/>
      <c r="C259" s="383"/>
      <c r="D259" s="384"/>
      <c r="E259" s="184"/>
      <c r="F259" s="385"/>
      <c r="G259" s="184"/>
      <c r="H259" s="384"/>
      <c r="I259" s="184"/>
      <c r="J259" s="386" t="str">
        <f t="shared" si="5"/>
        <v/>
      </c>
      <c r="K259" s="387"/>
      <c r="L259" s="388"/>
      <c r="M259" s="387"/>
      <c r="N259" s="382"/>
      <c r="O259" s="384"/>
      <c r="P259" s="184"/>
    </row>
    <row r="260" spans="1:16" ht="13.2" hidden="1" x14ac:dyDescent="0.25">
      <c r="A260" s="381" t="str">
        <f>IF(B260="","",ROW()-ROW($A$3)+'Diário 1º PA'!$O$1)</f>
        <v/>
      </c>
      <c r="B260" s="382"/>
      <c r="C260" s="383"/>
      <c r="D260" s="384"/>
      <c r="E260" s="184"/>
      <c r="F260" s="385"/>
      <c r="G260" s="184"/>
      <c r="H260" s="384"/>
      <c r="I260" s="184"/>
      <c r="J260" s="386" t="str">
        <f t="shared" si="5"/>
        <v/>
      </c>
      <c r="K260" s="387"/>
      <c r="L260" s="388"/>
      <c r="M260" s="387"/>
      <c r="N260" s="382"/>
      <c r="O260" s="384"/>
      <c r="P260" s="184"/>
    </row>
    <row r="261" spans="1:16" ht="13.2" hidden="1" x14ac:dyDescent="0.25">
      <c r="A261" s="381" t="str">
        <f>IF(B261="","",ROW()-ROW($A$3)+'Diário 1º PA'!$O$1)</f>
        <v/>
      </c>
      <c r="B261" s="382"/>
      <c r="C261" s="383"/>
      <c r="D261" s="384"/>
      <c r="E261" s="184"/>
      <c r="F261" s="385"/>
      <c r="G261" s="184"/>
      <c r="H261" s="384"/>
      <c r="I261" s="184"/>
      <c r="J261" s="386" t="str">
        <f t="shared" si="5"/>
        <v/>
      </c>
      <c r="K261" s="387"/>
      <c r="L261" s="388"/>
      <c r="M261" s="387"/>
      <c r="N261" s="382"/>
      <c r="O261" s="384"/>
      <c r="P261" s="184"/>
    </row>
    <row r="262" spans="1:16" ht="13.2" hidden="1" x14ac:dyDescent="0.25">
      <c r="A262" s="381" t="str">
        <f>IF(B262="","",ROW()-ROW($A$3)+'Diário 1º PA'!$O$1)</f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5"/>
        <v/>
      </c>
      <c r="K262" s="387"/>
      <c r="L262" s="388"/>
      <c r="M262" s="387"/>
      <c r="N262" s="382"/>
      <c r="O262" s="384"/>
      <c r="P262" s="184"/>
    </row>
    <row r="263" spans="1:16" ht="13.2" hidden="1" x14ac:dyDescent="0.25">
      <c r="A263" s="381" t="str">
        <f>IF(B263="","",ROW()-ROW($A$3)+'Diário 1º PA'!$O$1)</f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5"/>
        <v/>
      </c>
      <c r="K263" s="387"/>
      <c r="L263" s="388"/>
      <c r="M263" s="387"/>
      <c r="N263" s="382"/>
      <c r="O263" s="384"/>
      <c r="P263" s="184"/>
    </row>
    <row r="264" spans="1:16" ht="13.2" hidden="1" x14ac:dyDescent="0.25">
      <c r="A264" s="381" t="str">
        <f>IF(B264="","",ROW()-ROW($A$3)+'Diário 1º PA'!$O$1)</f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5"/>
        <v/>
      </c>
      <c r="K264" s="387"/>
      <c r="L264" s="388"/>
      <c r="M264" s="387"/>
      <c r="N264" s="382"/>
      <c r="O264" s="384"/>
      <c r="P264" s="184"/>
    </row>
    <row r="265" spans="1:16" ht="13.2" hidden="1" x14ac:dyDescent="0.25">
      <c r="A265" s="381" t="str">
        <f>IF(B265="","",ROW()-ROW($A$3)+'Diário 1º PA'!$O$1)</f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si="5"/>
        <v/>
      </c>
      <c r="K265" s="387"/>
      <c r="L265" s="388"/>
      <c r="M265" s="387"/>
      <c r="N265" s="382"/>
      <c r="O265" s="384"/>
      <c r="P265" s="184"/>
    </row>
    <row r="266" spans="1:16" ht="13.2" hidden="1" x14ac:dyDescent="0.25">
      <c r="A266" s="381" t="str">
        <f>IF(B266="","",ROW()-ROW($A$3)+'Diário 1º PA'!$O$1)</f>
        <v/>
      </c>
      <c r="B266" s="382"/>
      <c r="C266" s="383"/>
      <c r="D266" s="384"/>
      <c r="E266" s="184"/>
      <c r="F266" s="385"/>
      <c r="G266" s="184"/>
      <c r="H266" s="384"/>
      <c r="I266" s="184"/>
      <c r="J266" s="386" t="str">
        <f t="shared" si="5"/>
        <v/>
      </c>
      <c r="K266" s="387"/>
      <c r="L266" s="388"/>
      <c r="M266" s="387"/>
      <c r="N266" s="382"/>
      <c r="O266" s="384"/>
      <c r="P266" s="184"/>
    </row>
    <row r="267" spans="1:16" ht="13.2" hidden="1" x14ac:dyDescent="0.25">
      <c r="A267" s="381" t="str">
        <f>IF(B267="","",ROW()-ROW($A$3)+'Diário 1º PA'!$O$1)</f>
        <v/>
      </c>
      <c r="B267" s="382"/>
      <c r="C267" s="383"/>
      <c r="D267" s="384"/>
      <c r="E267" s="184"/>
      <c r="F267" s="385"/>
      <c r="G267" s="384"/>
      <c r="H267" s="384"/>
      <c r="I267" s="184"/>
      <c r="J267" s="386" t="str">
        <f t="shared" si="5"/>
        <v/>
      </c>
      <c r="K267" s="387"/>
      <c r="L267" s="388"/>
      <c r="M267" s="387"/>
      <c r="N267" s="382"/>
      <c r="O267" s="384"/>
      <c r="P267" s="184"/>
    </row>
    <row r="268" spans="1:16" ht="13.2" hidden="1" x14ac:dyDescent="0.25">
      <c r="A268" s="381" t="str">
        <f>IF(B268="","",ROW()-ROW($A$3)+'Diário 1º PA'!$O$1)</f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5"/>
        <v/>
      </c>
      <c r="K268" s="387"/>
      <c r="L268" s="388"/>
      <c r="M268" s="387"/>
      <c r="N268" s="382"/>
      <c r="O268" s="384"/>
      <c r="P268" s="184"/>
    </row>
    <row r="269" spans="1:16" ht="13.2" hidden="1" x14ac:dyDescent="0.25">
      <c r="A269" s="381" t="str">
        <f>IF(B269="","",ROW()-ROW($A$3)+'Diário 1º PA'!$O$1)</f>
        <v/>
      </c>
      <c r="B269" s="382"/>
      <c r="C269" s="383"/>
      <c r="D269" s="384"/>
      <c r="E269" s="184"/>
      <c r="F269" s="385"/>
      <c r="G269" s="184"/>
      <c r="H269" s="384"/>
      <c r="I269" s="184"/>
      <c r="J269" s="386" t="str">
        <f t="shared" si="5"/>
        <v/>
      </c>
      <c r="K269" s="387"/>
      <c r="L269" s="388"/>
      <c r="M269" s="387"/>
      <c r="N269" s="382"/>
      <c r="O269" s="384"/>
      <c r="P269" s="184"/>
    </row>
    <row r="270" spans="1:16" ht="13.2" hidden="1" x14ac:dyDescent="0.25">
      <c r="A270" s="381" t="str">
        <f>IF(B270="","",ROW()-ROW($A$3)+'Diário 1º PA'!$O$1)</f>
        <v/>
      </c>
      <c r="B270" s="382"/>
      <c r="C270" s="383"/>
      <c r="D270" s="384"/>
      <c r="E270" s="184"/>
      <c r="F270" s="385"/>
      <c r="G270" s="184"/>
      <c r="H270" s="384"/>
      <c r="I270" s="184"/>
      <c r="J270" s="386" t="str">
        <f t="shared" si="5"/>
        <v/>
      </c>
      <c r="K270" s="387"/>
      <c r="L270" s="388"/>
      <c r="M270" s="387"/>
      <c r="N270" s="382"/>
      <c r="O270" s="384"/>
      <c r="P270" s="184"/>
    </row>
    <row r="271" spans="1:16" ht="13.2" hidden="1" x14ac:dyDescent="0.25">
      <c r="A271" s="381" t="str">
        <f>IF(B271="","",ROW()-ROW($A$3)+'Diário 1º PA'!$O$1)</f>
        <v/>
      </c>
      <c r="B271" s="382"/>
      <c r="C271" s="383"/>
      <c r="D271" s="384"/>
      <c r="E271" s="184"/>
      <c r="F271" s="385"/>
      <c r="G271" s="384"/>
      <c r="H271" s="384"/>
      <c r="I271" s="184"/>
      <c r="J271" s="386" t="str">
        <f t="shared" si="5"/>
        <v/>
      </c>
      <c r="K271" s="387"/>
      <c r="L271" s="388"/>
      <c r="M271" s="387"/>
      <c r="N271" s="382"/>
      <c r="O271" s="384"/>
      <c r="P271" s="184"/>
    </row>
    <row r="272" spans="1:16" ht="13.2" hidden="1" x14ac:dyDescent="0.25">
      <c r="A272" s="381" t="str">
        <f>IF(B272="","",ROW()-ROW($A$3)+'Diário 1º PA'!$O$1)</f>
        <v/>
      </c>
      <c r="B272" s="382"/>
      <c r="C272" s="383"/>
      <c r="D272" s="384"/>
      <c r="E272" s="184"/>
      <c r="F272" s="385"/>
      <c r="G272" s="184"/>
      <c r="H272" s="384"/>
      <c r="I272" s="184"/>
      <c r="J272" s="386" t="str">
        <f t="shared" si="5"/>
        <v/>
      </c>
      <c r="K272" s="387"/>
      <c r="L272" s="388"/>
      <c r="M272" s="387"/>
      <c r="N272" s="382"/>
      <c r="O272" s="384"/>
      <c r="P272" s="184"/>
    </row>
    <row r="273" spans="1:16" ht="13.2" hidden="1" x14ac:dyDescent="0.25">
      <c r="A273" s="381" t="str">
        <f>IF(B273="","",ROW()-ROW($A$3)+'Diário 1º PA'!$O$1)</f>
        <v/>
      </c>
      <c r="B273" s="382"/>
      <c r="C273" s="383"/>
      <c r="D273" s="384"/>
      <c r="E273" s="184"/>
      <c r="F273" s="385"/>
      <c r="G273" s="384"/>
      <c r="H273" s="384"/>
      <c r="I273" s="184"/>
      <c r="J273" s="386" t="str">
        <f t="shared" si="5"/>
        <v/>
      </c>
      <c r="K273" s="387"/>
      <c r="L273" s="388"/>
      <c r="M273" s="387"/>
      <c r="N273" s="382"/>
      <c r="O273" s="384"/>
      <c r="P273" s="184"/>
    </row>
    <row r="274" spans="1:16" ht="13.2" hidden="1" x14ac:dyDescent="0.25">
      <c r="A274" s="381" t="str">
        <f>IF(B274="","",ROW()-ROW($A$3)+'Diário 1º PA'!$O$1)</f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5"/>
        <v/>
      </c>
      <c r="K274" s="387"/>
      <c r="L274" s="388"/>
      <c r="M274" s="387"/>
      <c r="N274" s="382"/>
      <c r="O274" s="384"/>
      <c r="P274" s="184"/>
    </row>
    <row r="275" spans="1:16" ht="13.2" hidden="1" x14ac:dyDescent="0.25">
      <c r="A275" s="381" t="str">
        <f>IF(B275="","",ROW()-ROW($A$3)+'Diário 1º PA'!$O$1)</f>
        <v/>
      </c>
      <c r="B275" s="382"/>
      <c r="C275" s="383"/>
      <c r="D275" s="384"/>
      <c r="E275" s="184"/>
      <c r="F275" s="385"/>
      <c r="G275" s="384"/>
      <c r="H275" s="384"/>
      <c r="I275" s="184"/>
      <c r="J275" s="386" t="str">
        <f t="shared" si="5"/>
        <v/>
      </c>
      <c r="K275" s="387"/>
      <c r="L275" s="388"/>
      <c r="M275" s="387"/>
      <c r="N275" s="382"/>
      <c r="O275" s="384"/>
      <c r="P275" s="184"/>
    </row>
    <row r="276" spans="1:16" ht="13.2" hidden="1" x14ac:dyDescent="0.25">
      <c r="A276" s="381" t="str">
        <f>IF(B276="","",ROW()-ROW($A$3)+'Diário 1º PA'!$O$1)</f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5"/>
        <v/>
      </c>
      <c r="K276" s="387"/>
      <c r="L276" s="388"/>
      <c r="M276" s="387"/>
      <c r="N276" s="382"/>
      <c r="O276" s="384"/>
      <c r="P276" s="184"/>
    </row>
    <row r="277" spans="1:16" ht="13.2" hidden="1" x14ac:dyDescent="0.25">
      <c r="A277" s="381" t="str">
        <f>IF(B277="","",ROW()-ROW($A$3)+'Diário 1º PA'!$O$1)</f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5"/>
        <v/>
      </c>
      <c r="K277" s="387"/>
      <c r="L277" s="388"/>
      <c r="M277" s="387"/>
      <c r="N277" s="382"/>
      <c r="O277" s="384"/>
      <c r="P277" s="184"/>
    </row>
    <row r="278" spans="1:16" ht="13.2" hidden="1" x14ac:dyDescent="0.25">
      <c r="A278" s="381" t="str">
        <f>IF(B278="","",ROW()-ROW($A$3)+'Diário 1º PA'!$O$1)</f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si="5"/>
        <v/>
      </c>
      <c r="K278" s="387"/>
      <c r="L278" s="388"/>
      <c r="M278" s="387"/>
      <c r="N278" s="382"/>
      <c r="O278" s="384"/>
      <c r="P278" s="184"/>
    </row>
    <row r="279" spans="1:16" ht="13.2" hidden="1" x14ac:dyDescent="0.25">
      <c r="A279" s="381" t="str">
        <f>IF(B279="","",ROW()-ROW($A$3)+'Diário 1º PA'!$O$1)</f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5"/>
        <v/>
      </c>
      <c r="K279" s="387"/>
      <c r="L279" s="388"/>
      <c r="M279" s="387"/>
      <c r="N279" s="382"/>
      <c r="O279" s="384"/>
      <c r="P279" s="184"/>
    </row>
    <row r="280" spans="1:16" ht="13.2" hidden="1" x14ac:dyDescent="0.25">
      <c r="A280" s="381" t="str">
        <f>IF(B280="","",ROW()-ROW($A$3)+'Diário 1º PA'!$O$1)</f>
        <v/>
      </c>
      <c r="B280" s="382"/>
      <c r="C280" s="383"/>
      <c r="D280" s="384"/>
      <c r="E280" s="184"/>
      <c r="F280" s="385"/>
      <c r="G280" s="184"/>
      <c r="H280" s="384"/>
      <c r="I280" s="184"/>
      <c r="J280" s="386" t="str">
        <f t="shared" si="5"/>
        <v/>
      </c>
      <c r="K280" s="387"/>
      <c r="L280" s="388"/>
      <c r="M280" s="387"/>
      <c r="N280" s="382"/>
      <c r="O280" s="384"/>
      <c r="P280" s="184"/>
    </row>
    <row r="281" spans="1:16" ht="13.2" hidden="1" x14ac:dyDescent="0.25">
      <c r="A281" s="381" t="str">
        <f>IF(B281="","",ROW()-ROW($A$3)+'Diário 1º PA'!$O$1)</f>
        <v/>
      </c>
      <c r="B281" s="382"/>
      <c r="C281" s="383"/>
      <c r="D281" s="384"/>
      <c r="E281" s="184"/>
      <c r="F281" s="385"/>
      <c r="G281" s="184"/>
      <c r="H281" s="384"/>
      <c r="I281" s="184"/>
      <c r="J281" s="386" t="str">
        <f t="shared" si="5"/>
        <v/>
      </c>
      <c r="K281" s="387"/>
      <c r="L281" s="388"/>
      <c r="M281" s="387"/>
      <c r="N281" s="382"/>
      <c r="O281" s="384"/>
      <c r="P281" s="184"/>
    </row>
    <row r="282" spans="1:16" ht="13.2" hidden="1" x14ac:dyDescent="0.25">
      <c r="A282" s="381" t="str">
        <f>IF(B282="","",ROW()-ROW($A$3)+'Diário 1º PA'!$O$1)</f>
        <v/>
      </c>
      <c r="B282" s="389"/>
      <c r="C282" s="390"/>
      <c r="D282" s="393"/>
      <c r="E282" s="184"/>
      <c r="F282" s="391"/>
      <c r="G282" s="393"/>
      <c r="H282" s="393"/>
      <c r="I282" s="392"/>
      <c r="J282" s="386" t="str">
        <f t="shared" si="5"/>
        <v/>
      </c>
      <c r="K282" s="387"/>
      <c r="L282" s="388"/>
      <c r="M282" s="387"/>
      <c r="N282" s="382"/>
      <c r="O282" s="384"/>
      <c r="P282" s="392"/>
    </row>
    <row r="283" spans="1:16" ht="13.2" hidden="1" x14ac:dyDescent="0.25">
      <c r="A283" s="381" t="str">
        <f>IF(B283="","",ROW()-ROW($A$3)+'Diário 1º PA'!$O$1)</f>
        <v/>
      </c>
      <c r="B283" s="389"/>
      <c r="C283" s="390"/>
      <c r="D283" s="393"/>
      <c r="E283" s="184"/>
      <c r="F283" s="391"/>
      <c r="G283" s="393"/>
      <c r="H283" s="393"/>
      <c r="I283" s="184"/>
      <c r="J283" s="386" t="str">
        <f t="shared" si="5"/>
        <v/>
      </c>
      <c r="K283" s="387"/>
      <c r="L283" s="388"/>
      <c r="M283" s="387"/>
      <c r="N283" s="382"/>
      <c r="O283" s="384"/>
      <c r="P283" s="184"/>
    </row>
    <row r="284" spans="1:16" ht="13.2" hidden="1" x14ac:dyDescent="0.25">
      <c r="A284" s="381" t="str">
        <f>IF(B284="","",ROW()-ROW($A$3)+'Diário 1º PA'!$O$1)</f>
        <v/>
      </c>
      <c r="B284" s="389"/>
      <c r="C284" s="390"/>
      <c r="D284" s="393"/>
      <c r="E284" s="184"/>
      <c r="F284" s="391"/>
      <c r="G284" s="393"/>
      <c r="H284" s="393"/>
      <c r="I284" s="392"/>
      <c r="J284" s="386" t="str">
        <f t="shared" si="5"/>
        <v/>
      </c>
      <c r="K284" s="387"/>
      <c r="L284" s="388"/>
      <c r="M284" s="387"/>
      <c r="N284" s="382"/>
      <c r="O284" s="384"/>
      <c r="P284" s="392"/>
    </row>
    <row r="285" spans="1:16" ht="13.2" hidden="1" x14ac:dyDescent="0.25">
      <c r="A285" s="381" t="str">
        <f>IF(B285="","",ROW()-ROW($A$3)+'Diário 1º PA'!$O$1)</f>
        <v/>
      </c>
      <c r="B285" s="389"/>
      <c r="C285" s="390"/>
      <c r="D285" s="393"/>
      <c r="E285" s="184"/>
      <c r="F285" s="391"/>
      <c r="G285" s="393"/>
      <c r="H285" s="393"/>
      <c r="I285" s="392"/>
      <c r="J285" s="386" t="str">
        <f t="shared" si="5"/>
        <v/>
      </c>
      <c r="K285" s="387"/>
      <c r="L285" s="388"/>
      <c r="M285" s="387"/>
      <c r="N285" s="382"/>
      <c r="O285" s="384"/>
      <c r="P285" s="392"/>
    </row>
    <row r="286" spans="1:16" ht="13.2" hidden="1" x14ac:dyDescent="0.25">
      <c r="A286" s="381" t="str">
        <f>IF(B286="","",ROW()-ROW($A$3)+'Diário 1º PA'!$O$1)</f>
        <v/>
      </c>
      <c r="B286" s="389"/>
      <c r="C286" s="390"/>
      <c r="D286" s="393"/>
      <c r="E286" s="184"/>
      <c r="F286" s="391"/>
      <c r="G286" s="393"/>
      <c r="H286" s="393"/>
      <c r="I286" s="392"/>
      <c r="J286" s="386" t="str">
        <f t="shared" si="5"/>
        <v/>
      </c>
      <c r="K286" s="387"/>
      <c r="L286" s="388"/>
      <c r="M286" s="387"/>
      <c r="N286" s="382"/>
      <c r="O286" s="384"/>
      <c r="P286" s="392"/>
    </row>
    <row r="287" spans="1:16" ht="13.2" hidden="1" x14ac:dyDescent="0.25">
      <c r="A287" s="381" t="str">
        <f>IF(B287="","",ROW()-ROW($A$3)+'Diário 1º PA'!$O$1)</f>
        <v/>
      </c>
      <c r="B287" s="389"/>
      <c r="C287" s="390"/>
      <c r="D287" s="393"/>
      <c r="E287" s="184"/>
      <c r="F287" s="391"/>
      <c r="G287" s="393"/>
      <c r="H287" s="393"/>
      <c r="I287" s="392"/>
      <c r="J287" s="386" t="str">
        <f t="shared" si="5"/>
        <v/>
      </c>
      <c r="K287" s="387"/>
      <c r="L287" s="388"/>
      <c r="M287" s="387"/>
      <c r="N287" s="382"/>
      <c r="O287" s="384"/>
      <c r="P287" s="392"/>
    </row>
    <row r="288" spans="1:16" ht="13.2" hidden="1" x14ac:dyDescent="0.25">
      <c r="A288" s="381" t="str">
        <f>IF(B288="","",ROW()-ROW($A$3)+'Diário 1º PA'!$O$1)</f>
        <v/>
      </c>
      <c r="B288" s="389"/>
      <c r="C288" s="390"/>
      <c r="D288" s="393"/>
      <c r="E288" s="184"/>
      <c r="F288" s="391"/>
      <c r="G288" s="393"/>
      <c r="H288" s="393"/>
      <c r="I288" s="392"/>
      <c r="J288" s="386" t="str">
        <f t="shared" si="5"/>
        <v/>
      </c>
      <c r="K288" s="387"/>
      <c r="L288" s="388"/>
      <c r="M288" s="387"/>
      <c r="N288" s="382"/>
      <c r="O288" s="384"/>
      <c r="P288" s="392"/>
    </row>
    <row r="289" spans="1:16" ht="13.2" hidden="1" x14ac:dyDescent="0.25">
      <c r="A289" s="381" t="str">
        <f>IF(B289="","",ROW()-ROW($A$3)+'Diário 1º PA'!$O$1)</f>
        <v/>
      </c>
      <c r="B289" s="389"/>
      <c r="C289" s="390"/>
      <c r="D289" s="393"/>
      <c r="E289" s="184"/>
      <c r="F289" s="391"/>
      <c r="G289" s="393"/>
      <c r="H289" s="393"/>
      <c r="I289" s="392"/>
      <c r="J289" s="386" t="str">
        <f t="shared" si="5"/>
        <v/>
      </c>
      <c r="K289" s="387"/>
      <c r="L289" s="388"/>
      <c r="M289" s="387"/>
      <c r="N289" s="382"/>
      <c r="O289" s="384"/>
      <c r="P289" s="392"/>
    </row>
    <row r="290" spans="1:16" ht="13.2" hidden="1" x14ac:dyDescent="0.25">
      <c r="A290" s="381" t="str">
        <f>IF(B290="","",ROW()-ROW($A$3)+'Diário 1º PA'!$O$1)</f>
        <v/>
      </c>
      <c r="B290" s="389"/>
      <c r="C290" s="390"/>
      <c r="D290" s="393"/>
      <c r="E290" s="184"/>
      <c r="F290" s="391"/>
      <c r="G290" s="393"/>
      <c r="H290" s="393"/>
      <c r="I290" s="392"/>
      <c r="J290" s="386" t="str">
        <f t="shared" si="5"/>
        <v/>
      </c>
      <c r="K290" s="387"/>
      <c r="L290" s="388"/>
      <c r="M290" s="387"/>
      <c r="N290" s="382"/>
      <c r="O290" s="384"/>
      <c r="P290" s="392"/>
    </row>
    <row r="291" spans="1:16" ht="13.2" hidden="1" x14ac:dyDescent="0.25">
      <c r="A291" s="381" t="str">
        <f>IF(B291="","",ROW()-ROW($A$3)+'Diário 1º PA'!$O$1)</f>
        <v/>
      </c>
      <c r="B291" s="389"/>
      <c r="C291" s="390"/>
      <c r="D291" s="393"/>
      <c r="E291" s="184"/>
      <c r="F291" s="391"/>
      <c r="G291" s="393"/>
      <c r="H291" s="393"/>
      <c r="I291" s="392"/>
      <c r="J291" s="386" t="str">
        <f t="shared" si="5"/>
        <v/>
      </c>
      <c r="K291" s="387"/>
      <c r="L291" s="388"/>
      <c r="M291" s="387"/>
      <c r="N291" s="382"/>
      <c r="O291" s="384"/>
      <c r="P291" s="392"/>
    </row>
    <row r="292" spans="1:16" ht="13.2" hidden="1" x14ac:dyDescent="0.25">
      <c r="A292" s="381" t="str">
        <f>IF(B292="","",ROW()-ROW($A$3)+'Diário 1º PA'!$O$1)</f>
        <v/>
      </c>
      <c r="B292" s="389"/>
      <c r="C292" s="390"/>
      <c r="D292" s="393"/>
      <c r="E292" s="184"/>
      <c r="F292" s="391"/>
      <c r="G292" s="393"/>
      <c r="H292" s="393"/>
      <c r="I292" s="392"/>
      <c r="J292" s="386" t="str">
        <f t="shared" si="5"/>
        <v/>
      </c>
      <c r="K292" s="387"/>
      <c r="L292" s="388"/>
      <c r="M292" s="387"/>
      <c r="N292" s="382"/>
      <c r="O292" s="384"/>
      <c r="P292" s="392"/>
    </row>
    <row r="293" spans="1:16" ht="13.2" hidden="1" x14ac:dyDescent="0.25">
      <c r="A293" s="381" t="str">
        <f>IF(B293="","",ROW()-ROW($A$3)+'Diário 1º PA'!$O$1)</f>
        <v/>
      </c>
      <c r="B293" s="389"/>
      <c r="C293" s="390"/>
      <c r="D293" s="393"/>
      <c r="E293" s="184"/>
      <c r="F293" s="391"/>
      <c r="G293" s="393"/>
      <c r="H293" s="393"/>
      <c r="I293" s="392"/>
      <c r="J293" s="386" t="str">
        <f t="shared" si="5"/>
        <v/>
      </c>
      <c r="K293" s="387"/>
      <c r="L293" s="388"/>
      <c r="M293" s="387"/>
      <c r="N293" s="382"/>
      <c r="O293" s="384"/>
      <c r="P293" s="392"/>
    </row>
    <row r="294" spans="1:16" ht="13.2" hidden="1" x14ac:dyDescent="0.25">
      <c r="A294" s="381" t="str">
        <f>IF(B294="","",ROW()-ROW($A$3)+'Diário 1º PA'!$O$1)</f>
        <v/>
      </c>
      <c r="B294" s="389"/>
      <c r="C294" s="390"/>
      <c r="D294" s="393"/>
      <c r="E294" s="184"/>
      <c r="F294" s="391"/>
      <c r="G294" s="393"/>
      <c r="H294" s="393"/>
      <c r="I294" s="392"/>
      <c r="J294" s="386" t="str">
        <f t="shared" si="5"/>
        <v/>
      </c>
      <c r="K294" s="387"/>
      <c r="L294" s="388"/>
      <c r="M294" s="387"/>
      <c r="N294" s="382"/>
      <c r="O294" s="384"/>
      <c r="P294" s="392"/>
    </row>
    <row r="295" spans="1:16" ht="13.2" hidden="1" x14ac:dyDescent="0.25">
      <c r="A295" s="381" t="str">
        <f>IF(B295="","",ROW()-ROW($A$3)+'Diário 1º PA'!$O$1)</f>
        <v/>
      </c>
      <c r="B295" s="382"/>
      <c r="C295" s="383"/>
      <c r="D295" s="384"/>
      <c r="E295" s="184"/>
      <c r="F295" s="385"/>
      <c r="G295" s="384"/>
      <c r="H295" s="384"/>
      <c r="I295" s="184"/>
      <c r="J295" s="386" t="str">
        <f t="shared" si="5"/>
        <v/>
      </c>
      <c r="K295" s="387"/>
      <c r="L295" s="388"/>
      <c r="M295" s="387"/>
      <c r="N295" s="382"/>
      <c r="O295" s="384"/>
      <c r="P295" s="184"/>
    </row>
    <row r="296" spans="1:16" ht="13.2" hidden="1" x14ac:dyDescent="0.25">
      <c r="A296" s="381" t="str">
        <f>IF(B296="","",ROW()-ROW($A$3)+'Diário 1º PA'!$O$1)</f>
        <v/>
      </c>
      <c r="B296" s="382"/>
      <c r="C296" s="383"/>
      <c r="D296" s="384"/>
      <c r="E296" s="184"/>
      <c r="F296" s="385"/>
      <c r="G296" s="184"/>
      <c r="H296" s="384"/>
      <c r="I296" s="184"/>
      <c r="J296" s="386" t="str">
        <f t="shared" si="5"/>
        <v/>
      </c>
      <c r="K296" s="387"/>
      <c r="L296" s="388"/>
      <c r="M296" s="387"/>
      <c r="N296" s="382"/>
      <c r="O296" s="384"/>
      <c r="P296" s="184"/>
    </row>
    <row r="297" spans="1:16" ht="13.2" hidden="1" x14ac:dyDescent="0.25">
      <c r="A297" s="381" t="str">
        <f>IF(B297="","",ROW()-ROW($A$3)+'Diário 1º PA'!$O$1)</f>
        <v/>
      </c>
      <c r="B297" s="382"/>
      <c r="C297" s="383"/>
      <c r="D297" s="384"/>
      <c r="E297" s="184"/>
      <c r="F297" s="385"/>
      <c r="G297" s="392"/>
      <c r="H297" s="384"/>
      <c r="I297" s="184"/>
      <c r="J297" s="386" t="str">
        <f t="shared" si="5"/>
        <v/>
      </c>
      <c r="K297" s="387"/>
      <c r="L297" s="388"/>
      <c r="M297" s="387"/>
      <c r="N297" s="382"/>
      <c r="O297" s="384"/>
      <c r="P297" s="184"/>
    </row>
    <row r="298" spans="1:16" ht="13.2" hidden="1" x14ac:dyDescent="0.25">
      <c r="A298" s="381" t="str">
        <f>IF(B298="","",ROW()-ROW($A$3)+'Diário 1º PA'!$O$1)</f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5"/>
        <v/>
      </c>
      <c r="K298" s="387"/>
      <c r="L298" s="388"/>
      <c r="M298" s="387"/>
      <c r="N298" s="382"/>
      <c r="O298" s="384"/>
      <c r="P298" s="184"/>
    </row>
    <row r="299" spans="1:16" ht="13.2" hidden="1" x14ac:dyDescent="0.25">
      <c r="A299" s="381" t="str">
        <f>IF(B299="","",ROW()-ROW($A$3)+'Diário 1º PA'!$O$1)</f>
        <v/>
      </c>
      <c r="B299" s="382"/>
      <c r="C299" s="383"/>
      <c r="D299" s="384"/>
      <c r="E299" s="184"/>
      <c r="F299" s="385"/>
      <c r="G299" s="394"/>
      <c r="H299" s="384"/>
      <c r="I299" s="184"/>
      <c r="J299" s="386" t="str">
        <f t="shared" si="5"/>
        <v/>
      </c>
      <c r="K299" s="387"/>
      <c r="L299" s="388"/>
      <c r="M299" s="387"/>
      <c r="N299" s="382"/>
      <c r="O299" s="384"/>
      <c r="P299" s="184"/>
    </row>
    <row r="300" spans="1:16" ht="13.2" hidden="1" x14ac:dyDescent="0.25">
      <c r="A300" s="381" t="str">
        <f>IF(B300="","",ROW()-ROW($A$3)+'Diário 1º PA'!$O$1)</f>
        <v/>
      </c>
      <c r="B300" s="382"/>
      <c r="C300" s="383"/>
      <c r="D300" s="384"/>
      <c r="E300" s="184"/>
      <c r="F300" s="385"/>
      <c r="G300" s="384"/>
      <c r="H300" s="384"/>
      <c r="I300" s="184"/>
      <c r="J300" s="386" t="str">
        <f t="shared" si="5"/>
        <v/>
      </c>
      <c r="K300" s="387"/>
      <c r="L300" s="388"/>
      <c r="M300" s="387"/>
      <c r="N300" s="382"/>
      <c r="O300" s="384"/>
      <c r="P300" s="184"/>
    </row>
    <row r="301" spans="1:16" ht="13.2" hidden="1" x14ac:dyDescent="0.25">
      <c r="A301" s="381" t="str">
        <f>IF(B301="","",ROW()-ROW($A$3)+'Diário 1º PA'!$O$1)</f>
        <v/>
      </c>
      <c r="B301" s="382"/>
      <c r="C301" s="383"/>
      <c r="D301" s="384"/>
      <c r="E301" s="184"/>
      <c r="F301" s="385"/>
      <c r="G301" s="384"/>
      <c r="H301" s="384"/>
      <c r="I301" s="184"/>
      <c r="J301" s="386" t="str">
        <f t="shared" si="5"/>
        <v/>
      </c>
      <c r="K301" s="387"/>
      <c r="L301" s="388"/>
      <c r="M301" s="387"/>
      <c r="N301" s="382"/>
      <c r="O301" s="384"/>
      <c r="P301" s="184"/>
    </row>
    <row r="302" spans="1:16" ht="13.2" hidden="1" x14ac:dyDescent="0.25">
      <c r="A302" s="381" t="str">
        <f>IF(B302="","",ROW()-ROW($A$3)+'Diário 1º PA'!$O$1)</f>
        <v/>
      </c>
      <c r="B302" s="382"/>
      <c r="C302" s="383"/>
      <c r="D302" s="384"/>
      <c r="E302" s="184"/>
      <c r="F302" s="385"/>
      <c r="G302" s="384"/>
      <c r="H302" s="384"/>
      <c r="I302" s="184"/>
      <c r="J302" s="386" t="str">
        <f t="shared" si="5"/>
        <v/>
      </c>
      <c r="K302" s="387"/>
      <c r="L302" s="388"/>
      <c r="M302" s="387"/>
      <c r="N302" s="382"/>
      <c r="O302" s="384"/>
      <c r="P302" s="184"/>
    </row>
    <row r="303" spans="1:16" ht="13.2" hidden="1" x14ac:dyDescent="0.25">
      <c r="A303" s="381" t="str">
        <f>IF(B303="","",ROW()-ROW($A$3)+'Diário 1º PA'!$O$1)</f>
        <v/>
      </c>
      <c r="B303" s="382"/>
      <c r="C303" s="383"/>
      <c r="D303" s="384"/>
      <c r="E303" s="184"/>
      <c r="F303" s="385"/>
      <c r="G303" s="384"/>
      <c r="H303" s="384"/>
      <c r="I303" s="184"/>
      <c r="J303" s="386" t="str">
        <f t="shared" si="5"/>
        <v/>
      </c>
      <c r="K303" s="387"/>
      <c r="L303" s="388"/>
      <c r="M303" s="387"/>
      <c r="N303" s="382"/>
      <c r="O303" s="384"/>
      <c r="P303" s="184"/>
    </row>
    <row r="304" spans="1:16" ht="13.2" hidden="1" x14ac:dyDescent="0.25">
      <c r="A304" s="381" t="str">
        <f>IF(B304="","",ROW()-ROW($A$3)+'Diário 1º PA'!$O$1)</f>
        <v/>
      </c>
      <c r="B304" s="382"/>
      <c r="C304" s="383"/>
      <c r="D304" s="384"/>
      <c r="E304" s="184"/>
      <c r="F304" s="385"/>
      <c r="G304" s="384"/>
      <c r="H304" s="384"/>
      <c r="I304" s="184"/>
      <c r="J304" s="386" t="str">
        <f t="shared" si="5"/>
        <v/>
      </c>
      <c r="K304" s="387"/>
      <c r="L304" s="388"/>
      <c r="M304" s="387"/>
      <c r="N304" s="382"/>
      <c r="O304" s="384"/>
      <c r="P304" s="184"/>
    </row>
    <row r="305" spans="1:16" ht="13.2" hidden="1" x14ac:dyDescent="0.25">
      <c r="A305" s="381" t="str">
        <f>IF(B305="","",ROW()-ROW($A$3)+'Diário 1º PA'!$O$1)</f>
        <v/>
      </c>
      <c r="B305" s="382"/>
      <c r="C305" s="383"/>
      <c r="D305" s="384"/>
      <c r="E305" s="184"/>
      <c r="F305" s="385"/>
      <c r="G305" s="384"/>
      <c r="H305" s="384"/>
      <c r="I305" s="184"/>
      <c r="J305" s="386" t="str">
        <f t="shared" si="5"/>
        <v/>
      </c>
      <c r="K305" s="387"/>
      <c r="L305" s="388"/>
      <c r="M305" s="387"/>
      <c r="N305" s="382"/>
      <c r="O305" s="384"/>
      <c r="P305" s="184"/>
    </row>
    <row r="306" spans="1:16" ht="13.2" hidden="1" x14ac:dyDescent="0.25">
      <c r="A306" s="381" t="str">
        <f>IF(B306="","",ROW()-ROW($A$3)+'Diário 1º PA'!$O$1)</f>
        <v/>
      </c>
      <c r="B306" s="382"/>
      <c r="C306" s="383"/>
      <c r="D306" s="384"/>
      <c r="E306" s="184"/>
      <c r="F306" s="385"/>
      <c r="G306" s="384"/>
      <c r="H306" s="384"/>
      <c r="I306" s="184"/>
      <c r="J306" s="386" t="str">
        <f t="shared" si="5"/>
        <v/>
      </c>
      <c r="K306" s="387"/>
      <c r="L306" s="388"/>
      <c r="M306" s="387"/>
      <c r="N306" s="382"/>
      <c r="O306" s="384"/>
      <c r="P306" s="184"/>
    </row>
    <row r="307" spans="1:16" ht="13.2" hidden="1" x14ac:dyDescent="0.25">
      <c r="A307" s="381" t="str">
        <f>IF(B307="","",ROW()-ROW($A$3)+'Diário 1º PA'!$O$1)</f>
        <v/>
      </c>
      <c r="B307" s="382"/>
      <c r="C307" s="383"/>
      <c r="D307" s="384"/>
      <c r="E307" s="184"/>
      <c r="F307" s="385"/>
      <c r="G307" s="384"/>
      <c r="H307" s="384"/>
      <c r="I307" s="184"/>
      <c r="J307" s="386" t="str">
        <f t="shared" si="5"/>
        <v/>
      </c>
      <c r="K307" s="387"/>
      <c r="L307" s="388"/>
      <c r="M307" s="387"/>
      <c r="N307" s="382"/>
      <c r="O307" s="384"/>
      <c r="P307" s="184"/>
    </row>
    <row r="308" spans="1:16" ht="13.2" hidden="1" x14ac:dyDescent="0.25">
      <c r="A308" s="381" t="str">
        <f>IF(B308="","",ROW()-ROW($A$3)+'Diário 1º PA'!$O$1)</f>
        <v/>
      </c>
      <c r="B308" s="382"/>
      <c r="C308" s="383"/>
      <c r="D308" s="384"/>
      <c r="E308" s="184"/>
      <c r="F308" s="385"/>
      <c r="G308" s="384"/>
      <c r="H308" s="384"/>
      <c r="I308" s="184"/>
      <c r="J308" s="386" t="str">
        <f t="shared" si="5"/>
        <v/>
      </c>
      <c r="K308" s="387"/>
      <c r="L308" s="388"/>
      <c r="M308" s="387"/>
      <c r="N308" s="382"/>
      <c r="O308" s="384"/>
      <c r="P308" s="184"/>
    </row>
    <row r="309" spans="1:16" ht="13.2" hidden="1" x14ac:dyDescent="0.25">
      <c r="A309" s="381" t="str">
        <f>IF(B309="","",ROW()-ROW($A$3)+'Diário 1º PA'!$O$1)</f>
        <v/>
      </c>
      <c r="B309" s="382"/>
      <c r="C309" s="383"/>
      <c r="D309" s="384"/>
      <c r="E309" s="184"/>
      <c r="F309" s="385"/>
      <c r="G309" s="384"/>
      <c r="H309" s="384"/>
      <c r="I309" s="184"/>
      <c r="J309" s="386" t="str">
        <f t="shared" si="5"/>
        <v/>
      </c>
      <c r="K309" s="387"/>
      <c r="L309" s="388"/>
      <c r="M309" s="387"/>
      <c r="N309" s="382"/>
      <c r="O309" s="384"/>
      <c r="P309" s="184"/>
    </row>
    <row r="310" spans="1:16" ht="13.2" hidden="1" x14ac:dyDescent="0.25">
      <c r="A310" s="381" t="str">
        <f>IF(B310="","",ROW()-ROW($A$3)+'Diário 1º PA'!$O$1)</f>
        <v/>
      </c>
      <c r="B310" s="382"/>
      <c r="C310" s="383"/>
      <c r="D310" s="384"/>
      <c r="E310" s="184"/>
      <c r="F310" s="385"/>
      <c r="G310" s="384"/>
      <c r="H310" s="384"/>
      <c r="I310" s="184"/>
      <c r="J310" s="386" t="str">
        <f t="shared" si="5"/>
        <v/>
      </c>
      <c r="K310" s="387"/>
      <c r="L310" s="388"/>
      <c r="M310" s="387"/>
      <c r="N310" s="382"/>
      <c r="O310" s="384"/>
      <c r="P310" s="184"/>
    </row>
    <row r="311" spans="1:16" ht="13.2" hidden="1" x14ac:dyDescent="0.25">
      <c r="A311" s="381" t="str">
        <f>IF(B311="","",ROW()-ROW($A$3)+'Diário 1º PA'!$O$1)</f>
        <v/>
      </c>
      <c r="B311" s="382"/>
      <c r="C311" s="383"/>
      <c r="D311" s="384"/>
      <c r="E311" s="184"/>
      <c r="F311" s="385"/>
      <c r="G311" s="384"/>
      <c r="H311" s="384"/>
      <c r="I311" s="184"/>
      <c r="J311" s="386" t="str">
        <f t="shared" si="5"/>
        <v/>
      </c>
      <c r="K311" s="387"/>
      <c r="L311" s="388"/>
      <c r="M311" s="387"/>
      <c r="N311" s="382"/>
      <c r="O311" s="384"/>
      <c r="P311" s="184"/>
    </row>
    <row r="312" spans="1:16" ht="13.2" hidden="1" x14ac:dyDescent="0.25">
      <c r="A312" s="381" t="str">
        <f>IF(B312="","",ROW()-ROW($A$3)+'Diário 1º PA'!$O$1)</f>
        <v/>
      </c>
      <c r="B312" s="382"/>
      <c r="C312" s="383"/>
      <c r="D312" s="384"/>
      <c r="E312" s="184"/>
      <c r="F312" s="385"/>
      <c r="G312" s="384"/>
      <c r="H312" s="384"/>
      <c r="I312" s="184"/>
      <c r="J312" s="386" t="str">
        <f t="shared" si="5"/>
        <v/>
      </c>
      <c r="K312" s="387"/>
      <c r="L312" s="388"/>
      <c r="M312" s="387"/>
      <c r="N312" s="382"/>
      <c r="O312" s="384"/>
      <c r="P312" s="184"/>
    </row>
    <row r="313" spans="1:16" ht="13.2" hidden="1" x14ac:dyDescent="0.25">
      <c r="A313" s="381" t="str">
        <f>IF(B313="","",ROW()-ROW($A$3)+'Diário 1º PA'!$O$1)</f>
        <v/>
      </c>
      <c r="B313" s="382"/>
      <c r="C313" s="383"/>
      <c r="D313" s="384"/>
      <c r="E313" s="184"/>
      <c r="F313" s="385"/>
      <c r="G313" s="384"/>
      <c r="H313" s="384"/>
      <c r="I313" s="184"/>
      <c r="J313" s="386" t="str">
        <f t="shared" si="5"/>
        <v/>
      </c>
      <c r="K313" s="387"/>
      <c r="L313" s="388"/>
      <c r="M313" s="387"/>
      <c r="N313" s="382"/>
      <c r="O313" s="384"/>
      <c r="P313" s="184"/>
    </row>
    <row r="314" spans="1:16" ht="13.2" hidden="1" x14ac:dyDescent="0.25">
      <c r="A314" s="381" t="str">
        <f>IF(B314="","",ROW()-ROW($A$3)+'Diário 1º PA'!$O$1)</f>
        <v/>
      </c>
      <c r="B314" s="382"/>
      <c r="C314" s="383"/>
      <c r="D314" s="384"/>
      <c r="E314" s="184"/>
      <c r="F314" s="385"/>
      <c r="G314" s="384"/>
      <c r="H314" s="384"/>
      <c r="I314" s="184"/>
      <c r="J314" s="386" t="str">
        <f t="shared" si="5"/>
        <v/>
      </c>
      <c r="K314" s="387"/>
      <c r="L314" s="388"/>
      <c r="M314" s="387"/>
      <c r="N314" s="382"/>
      <c r="O314" s="384"/>
      <c r="P314" s="184"/>
    </row>
    <row r="315" spans="1:16" ht="13.2" hidden="1" x14ac:dyDescent="0.25">
      <c r="A315" s="381" t="str">
        <f>IF(B315="","",ROW()-ROW($A$3)+'Diário 1º PA'!$O$1)</f>
        <v/>
      </c>
      <c r="B315" s="382"/>
      <c r="C315" s="383"/>
      <c r="D315" s="384"/>
      <c r="E315" s="184"/>
      <c r="F315" s="385"/>
      <c r="G315" s="384"/>
      <c r="H315" s="384"/>
      <c r="I315" s="184"/>
      <c r="J315" s="386" t="str">
        <f t="shared" si="5"/>
        <v/>
      </c>
      <c r="K315" s="387"/>
      <c r="L315" s="388"/>
      <c r="M315" s="387"/>
      <c r="N315" s="382"/>
      <c r="O315" s="384"/>
      <c r="P315" s="184"/>
    </row>
    <row r="316" spans="1:16" ht="13.2" hidden="1" x14ac:dyDescent="0.25">
      <c r="A316" s="381" t="str">
        <f>IF(B316="","",ROW()-ROW($A$3)+'Diário 1º PA'!$O$1)</f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5"/>
        <v/>
      </c>
      <c r="K316" s="387"/>
      <c r="L316" s="388"/>
      <c r="M316" s="387"/>
      <c r="N316" s="382"/>
      <c r="O316" s="384"/>
      <c r="P316" s="184"/>
    </row>
    <row r="317" spans="1:16" ht="13.2" hidden="1" x14ac:dyDescent="0.25">
      <c r="A317" s="381" t="str">
        <f>IF(B317="","",ROW()-ROW($A$3)+'Diário 1º PA'!$O$1)</f>
        <v/>
      </c>
      <c r="B317" s="389"/>
      <c r="C317" s="390"/>
      <c r="D317" s="393"/>
      <c r="E317" s="184"/>
      <c r="F317" s="391"/>
      <c r="G317" s="184"/>
      <c r="H317" s="384"/>
      <c r="I317" s="184"/>
      <c r="J317" s="386" t="str">
        <f t="shared" si="5"/>
        <v/>
      </c>
      <c r="K317" s="387"/>
      <c r="L317" s="388"/>
      <c r="M317" s="387"/>
      <c r="N317" s="382"/>
      <c r="O317" s="384"/>
      <c r="P317" s="184"/>
    </row>
    <row r="318" spans="1:16" ht="13.2" hidden="1" x14ac:dyDescent="0.25">
      <c r="A318" s="381" t="str">
        <f>IF(B318="","",ROW()-ROW($A$3)+'Diário 1º PA'!$O$1)</f>
        <v/>
      </c>
      <c r="B318" s="382"/>
      <c r="C318" s="390"/>
      <c r="D318" s="384"/>
      <c r="E318" s="184"/>
      <c r="F318" s="385"/>
      <c r="G318" s="184"/>
      <c r="H318" s="384"/>
      <c r="I318" s="184"/>
      <c r="J318" s="386" t="str">
        <f t="shared" si="5"/>
        <v/>
      </c>
      <c r="K318" s="387"/>
      <c r="L318" s="388"/>
      <c r="M318" s="387"/>
      <c r="N318" s="382"/>
      <c r="O318" s="384"/>
      <c r="P318" s="184"/>
    </row>
    <row r="319" spans="1:16" ht="13.2" hidden="1" x14ac:dyDescent="0.25">
      <c r="A319" s="381" t="str">
        <f>IF(B319="","",ROW()-ROW($A$3)+'Diário 1º PA'!$O$1)</f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5"/>
        <v/>
      </c>
      <c r="K319" s="387"/>
      <c r="L319" s="388"/>
      <c r="M319" s="387"/>
      <c r="N319" s="382"/>
      <c r="O319" s="384"/>
      <c r="P319" s="184"/>
    </row>
    <row r="320" spans="1:16" ht="13.2" hidden="1" x14ac:dyDescent="0.25">
      <c r="A320" s="381" t="str">
        <f>IF(B320="","",ROW()-ROW($A$3)+'Diário 1º PA'!$O$1)</f>
        <v/>
      </c>
      <c r="B320" s="382"/>
      <c r="C320" s="383"/>
      <c r="D320" s="384"/>
      <c r="E320" s="184"/>
      <c r="F320" s="385"/>
      <c r="G320" s="392"/>
      <c r="H320" s="384"/>
      <c r="I320" s="392"/>
      <c r="J320" s="386" t="str">
        <f t="shared" si="5"/>
        <v/>
      </c>
      <c r="K320" s="387"/>
      <c r="L320" s="388"/>
      <c r="M320" s="387"/>
      <c r="N320" s="382"/>
      <c r="O320" s="384"/>
      <c r="P320" s="392"/>
    </row>
    <row r="321" spans="1:16" ht="13.2" hidden="1" x14ac:dyDescent="0.25">
      <c r="A321" s="381" t="str">
        <f>IF(B321="","",ROW()-ROW($A$3)+'Diário 1º PA'!$O$1)</f>
        <v/>
      </c>
      <c r="B321" s="382"/>
      <c r="C321" s="383"/>
      <c r="D321" s="384"/>
      <c r="E321" s="184"/>
      <c r="F321" s="385"/>
      <c r="G321" s="392"/>
      <c r="H321" s="384"/>
      <c r="I321" s="392"/>
      <c r="J321" s="386" t="str">
        <f t="shared" ref="J321:J384" si="6">IF(O321="","",IF(LEN(O321)&gt;14,O321,"CPF Protegido - LGPD"))</f>
        <v/>
      </c>
      <c r="K321" s="387"/>
      <c r="L321" s="388"/>
      <c r="M321" s="387"/>
      <c r="N321" s="382"/>
      <c r="O321" s="384"/>
      <c r="P321" s="392"/>
    </row>
    <row r="322" spans="1:16" ht="13.2" hidden="1" x14ac:dyDescent="0.25">
      <c r="A322" s="381" t="str">
        <f>IF(B322="","",ROW()-ROW($A$3)+'Diário 1º PA'!$O$1)</f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6"/>
        <v/>
      </c>
      <c r="K322" s="387"/>
      <c r="L322" s="388"/>
      <c r="M322" s="387"/>
      <c r="N322" s="382"/>
      <c r="O322" s="384"/>
      <c r="P322" s="184"/>
    </row>
    <row r="323" spans="1:16" ht="13.2" hidden="1" x14ac:dyDescent="0.25">
      <c r="A323" s="381" t="str">
        <f>IF(B323="","",ROW()-ROW($A$3)+'Diário 1º PA'!$O$1)</f>
        <v/>
      </c>
      <c r="B323" s="382"/>
      <c r="C323" s="383"/>
      <c r="D323" s="384"/>
      <c r="E323" s="184"/>
      <c r="F323" s="385"/>
      <c r="G323" s="384"/>
      <c r="H323" s="384"/>
      <c r="I323" s="184"/>
      <c r="J323" s="386" t="str">
        <f t="shared" si="6"/>
        <v/>
      </c>
      <c r="K323" s="387"/>
      <c r="L323" s="388"/>
      <c r="M323" s="387"/>
      <c r="N323" s="382"/>
      <c r="O323" s="384"/>
      <c r="P323" s="184"/>
    </row>
    <row r="324" spans="1:16" ht="13.2" hidden="1" x14ac:dyDescent="0.25">
      <c r="A324" s="381" t="str">
        <f>IF(B324="","",ROW()-ROW($A$3)+'Diário 1º PA'!$O$1)</f>
        <v/>
      </c>
      <c r="B324" s="382"/>
      <c r="C324" s="383"/>
      <c r="D324" s="384"/>
      <c r="E324" s="184"/>
      <c r="F324" s="385"/>
      <c r="G324" s="384"/>
      <c r="H324" s="384"/>
      <c r="I324" s="184"/>
      <c r="J324" s="386" t="str">
        <f t="shared" si="6"/>
        <v/>
      </c>
      <c r="K324" s="387"/>
      <c r="L324" s="388"/>
      <c r="M324" s="387"/>
      <c r="N324" s="382"/>
      <c r="O324" s="384"/>
      <c r="P324" s="184"/>
    </row>
    <row r="325" spans="1:16" ht="13.2" hidden="1" x14ac:dyDescent="0.25">
      <c r="A325" s="381" t="str">
        <f>IF(B325="","",ROW()-ROW($A$3)+'Diário 1º PA'!$O$1)</f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6"/>
        <v/>
      </c>
      <c r="K325" s="387"/>
      <c r="L325" s="388"/>
      <c r="M325" s="387"/>
      <c r="N325" s="382"/>
      <c r="O325" s="384"/>
      <c r="P325" s="184"/>
    </row>
    <row r="326" spans="1:16" ht="13.2" hidden="1" x14ac:dyDescent="0.25">
      <c r="A326" s="381" t="str">
        <f>IF(B326="","",ROW()-ROW($A$3)+'Diário 1º PA'!$O$1)</f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6"/>
        <v/>
      </c>
      <c r="K326" s="387"/>
      <c r="L326" s="388"/>
      <c r="M326" s="387"/>
      <c r="N326" s="382"/>
      <c r="O326" s="384"/>
      <c r="P326" s="184"/>
    </row>
    <row r="327" spans="1:16" ht="13.2" hidden="1" x14ac:dyDescent="0.25">
      <c r="A327" s="381" t="str">
        <f>IF(B327="","",ROW()-ROW($A$3)+'Diário 1º PA'!$O$1)</f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6"/>
        <v/>
      </c>
      <c r="K327" s="387"/>
      <c r="L327" s="388"/>
      <c r="M327" s="387"/>
      <c r="N327" s="382"/>
      <c r="O327" s="384"/>
      <c r="P327" s="184"/>
    </row>
    <row r="328" spans="1:16" ht="13.2" hidden="1" x14ac:dyDescent="0.25">
      <c r="A328" s="381" t="str">
        <f>IF(B328="","",ROW()-ROW($A$3)+'Diário 1º PA'!$O$1)</f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6"/>
        <v/>
      </c>
      <c r="K328" s="387"/>
      <c r="L328" s="388"/>
      <c r="M328" s="387"/>
      <c r="N328" s="382"/>
      <c r="O328" s="384"/>
      <c r="P328" s="184"/>
    </row>
    <row r="329" spans="1:16" ht="13.2" hidden="1" x14ac:dyDescent="0.25">
      <c r="A329" s="381" t="str">
        <f>IF(B329="","",ROW()-ROW($A$3)+'Diário 1º PA'!$O$1)</f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si="6"/>
        <v/>
      </c>
      <c r="K329" s="387"/>
      <c r="L329" s="388"/>
      <c r="M329" s="387"/>
      <c r="N329" s="382"/>
      <c r="O329" s="384"/>
      <c r="P329" s="184"/>
    </row>
    <row r="330" spans="1:16" ht="13.2" hidden="1" x14ac:dyDescent="0.25">
      <c r="A330" s="381" t="str">
        <f>IF(B330="","",ROW()-ROW($A$3)+'Diário 1º PA'!$O$1)</f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6"/>
        <v/>
      </c>
      <c r="K330" s="387"/>
      <c r="L330" s="388"/>
      <c r="M330" s="387"/>
      <c r="N330" s="382"/>
      <c r="O330" s="384"/>
      <c r="P330" s="184"/>
    </row>
    <row r="331" spans="1:16" ht="13.2" hidden="1" x14ac:dyDescent="0.25">
      <c r="A331" s="381" t="str">
        <f>IF(B331="","",ROW()-ROW($A$3)+'Diário 1º PA'!$O$1)</f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6"/>
        <v/>
      </c>
      <c r="K331" s="387"/>
      <c r="L331" s="388"/>
      <c r="M331" s="387"/>
      <c r="N331" s="382"/>
      <c r="O331" s="384"/>
      <c r="P331" s="184"/>
    </row>
    <row r="332" spans="1:16" ht="13.2" hidden="1" x14ac:dyDescent="0.25">
      <c r="A332" s="381" t="str">
        <f>IF(B332="","",ROW()-ROW($A$3)+'Diário 1º PA'!$O$1)</f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6"/>
        <v/>
      </c>
      <c r="K332" s="387"/>
      <c r="L332" s="388"/>
      <c r="M332" s="387"/>
      <c r="N332" s="382"/>
      <c r="O332" s="384"/>
      <c r="P332" s="184"/>
    </row>
    <row r="333" spans="1:16" ht="13.2" hidden="1" x14ac:dyDescent="0.25">
      <c r="A333" s="381" t="str">
        <f>IF(B333="","",ROW()-ROW($A$3)+'Diário 1º PA'!$O$1)</f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6"/>
        <v/>
      </c>
      <c r="K333" s="387"/>
      <c r="L333" s="388"/>
      <c r="M333" s="387"/>
      <c r="N333" s="382"/>
      <c r="O333" s="384"/>
      <c r="P333" s="184"/>
    </row>
    <row r="334" spans="1:16" ht="13.2" hidden="1" x14ac:dyDescent="0.25">
      <c r="A334" s="381" t="str">
        <f>IF(B334="","",ROW()-ROW($A$3)+'Diário 1º PA'!$O$1)</f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6"/>
        <v/>
      </c>
      <c r="K334" s="387"/>
      <c r="L334" s="388"/>
      <c r="M334" s="387"/>
      <c r="N334" s="382"/>
      <c r="O334" s="384"/>
      <c r="P334" s="184"/>
    </row>
    <row r="335" spans="1:16" ht="13.2" hidden="1" x14ac:dyDescent="0.25">
      <c r="A335" s="381" t="str">
        <f>IF(B335="","",ROW()-ROW($A$3)+'Diário 1º PA'!$O$1)</f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6"/>
        <v/>
      </c>
      <c r="K335" s="387"/>
      <c r="L335" s="388"/>
      <c r="M335" s="387"/>
      <c r="N335" s="382"/>
      <c r="O335" s="384"/>
      <c r="P335" s="184"/>
    </row>
    <row r="336" spans="1:16" ht="13.2" hidden="1" x14ac:dyDescent="0.25">
      <c r="A336" s="381" t="str">
        <f>IF(B336="","",ROW()-ROW($A$3)+'Diário 1º PA'!$O$1)</f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6"/>
        <v/>
      </c>
      <c r="K336" s="387"/>
      <c r="L336" s="388"/>
      <c r="M336" s="387"/>
      <c r="N336" s="382"/>
      <c r="O336" s="384"/>
      <c r="P336" s="184"/>
    </row>
    <row r="337" spans="1:16" ht="13.2" hidden="1" x14ac:dyDescent="0.25">
      <c r="A337" s="381" t="str">
        <f>IF(B337="","",ROW()-ROW($A$3)+'Diário 1º PA'!$O$1)</f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6"/>
        <v/>
      </c>
      <c r="K337" s="387"/>
      <c r="L337" s="388"/>
      <c r="M337" s="387"/>
      <c r="N337" s="382"/>
      <c r="O337" s="384"/>
      <c r="P337" s="184"/>
    </row>
    <row r="338" spans="1:16" ht="13.2" hidden="1" x14ac:dyDescent="0.25">
      <c r="A338" s="381" t="str">
        <f>IF(B338="","",ROW()-ROW($A$3)+'Diário 1º PA'!$O$1)</f>
        <v/>
      </c>
      <c r="B338" s="382"/>
      <c r="C338" s="383"/>
      <c r="D338" s="384"/>
      <c r="E338" s="184"/>
      <c r="F338" s="385"/>
      <c r="G338" s="384"/>
      <c r="H338" s="384"/>
      <c r="I338" s="184"/>
      <c r="J338" s="386" t="str">
        <f t="shared" si="6"/>
        <v/>
      </c>
      <c r="K338" s="387"/>
      <c r="L338" s="388"/>
      <c r="M338" s="387"/>
      <c r="N338" s="382"/>
      <c r="O338" s="384"/>
      <c r="P338" s="184"/>
    </row>
    <row r="339" spans="1:16" ht="13.2" hidden="1" x14ac:dyDescent="0.25">
      <c r="A339" s="381" t="str">
        <f>IF(B339="","",ROW()-ROW($A$3)+'Diário 1º PA'!$O$1)</f>
        <v/>
      </c>
      <c r="B339" s="382"/>
      <c r="C339" s="383"/>
      <c r="D339" s="384"/>
      <c r="E339" s="184"/>
      <c r="F339" s="385"/>
      <c r="G339" s="184"/>
      <c r="H339" s="384"/>
      <c r="I339" s="184"/>
      <c r="J339" s="386" t="str">
        <f t="shared" si="6"/>
        <v/>
      </c>
      <c r="K339" s="387"/>
      <c r="L339" s="388"/>
      <c r="M339" s="387"/>
      <c r="N339" s="382"/>
      <c r="O339" s="384"/>
      <c r="P339" s="184"/>
    </row>
    <row r="340" spans="1:16" ht="13.2" hidden="1" x14ac:dyDescent="0.25">
      <c r="A340" s="381" t="str">
        <f>IF(B340="","",ROW()-ROW($A$3)+'Diário 1º PA'!$O$1)</f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6"/>
        <v/>
      </c>
      <c r="K340" s="387"/>
      <c r="L340" s="388"/>
      <c r="M340" s="387"/>
      <c r="N340" s="382"/>
      <c r="O340" s="384"/>
      <c r="P340" s="184"/>
    </row>
    <row r="341" spans="1:16" ht="13.2" hidden="1" x14ac:dyDescent="0.25">
      <c r="A341" s="381" t="str">
        <f>IF(B341="","",ROW()-ROW($A$3)+'Diário 1º PA'!$O$1)</f>
        <v/>
      </c>
      <c r="B341" s="382"/>
      <c r="C341" s="383"/>
      <c r="D341" s="384"/>
      <c r="E341" s="184"/>
      <c r="F341" s="385"/>
      <c r="G341" s="184"/>
      <c r="H341" s="384"/>
      <c r="I341" s="184"/>
      <c r="J341" s="386" t="str">
        <f t="shared" si="6"/>
        <v/>
      </c>
      <c r="K341" s="387"/>
      <c r="L341" s="388"/>
      <c r="M341" s="387"/>
      <c r="N341" s="382"/>
      <c r="O341" s="384"/>
      <c r="P341" s="184"/>
    </row>
    <row r="342" spans="1:16" ht="13.2" hidden="1" x14ac:dyDescent="0.25">
      <c r="A342" s="381" t="str">
        <f>IF(B342="","",ROW()-ROW($A$3)+'Diário 1º PA'!$O$1)</f>
        <v/>
      </c>
      <c r="B342" s="382"/>
      <c r="C342" s="383"/>
      <c r="D342" s="384"/>
      <c r="E342" s="184"/>
      <c r="F342" s="385"/>
      <c r="G342" s="384"/>
      <c r="H342" s="384"/>
      <c r="I342" s="184"/>
      <c r="J342" s="386" t="str">
        <f t="shared" si="6"/>
        <v/>
      </c>
      <c r="K342" s="387"/>
      <c r="L342" s="388"/>
      <c r="M342" s="387"/>
      <c r="N342" s="382"/>
      <c r="O342" s="384"/>
      <c r="P342" s="184"/>
    </row>
    <row r="343" spans="1:16" ht="13.2" hidden="1" x14ac:dyDescent="0.25">
      <c r="A343" s="381" t="str">
        <f>IF(B343="","",ROW()-ROW($A$3)+'Diário 1º PA'!$O$1)</f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6"/>
        <v/>
      </c>
      <c r="K343" s="387"/>
      <c r="L343" s="388"/>
      <c r="M343" s="387"/>
      <c r="N343" s="382"/>
      <c r="O343" s="384"/>
      <c r="P343" s="184"/>
    </row>
    <row r="344" spans="1:16" ht="13.2" hidden="1" x14ac:dyDescent="0.25">
      <c r="A344" s="381" t="str">
        <f>IF(B344="","",ROW()-ROW($A$3)+'Diário 1º PA'!$O$1)</f>
        <v/>
      </c>
      <c r="B344" s="382"/>
      <c r="C344" s="383"/>
      <c r="D344" s="384"/>
      <c r="E344" s="184"/>
      <c r="F344" s="385"/>
      <c r="G344" s="184"/>
      <c r="H344" s="384"/>
      <c r="I344" s="184"/>
      <c r="J344" s="386" t="str">
        <f t="shared" si="6"/>
        <v/>
      </c>
      <c r="K344" s="387"/>
      <c r="L344" s="388"/>
      <c r="M344" s="387"/>
      <c r="N344" s="382"/>
      <c r="O344" s="384"/>
      <c r="P344" s="184"/>
    </row>
    <row r="345" spans="1:16" ht="13.2" hidden="1" x14ac:dyDescent="0.25">
      <c r="A345" s="381" t="str">
        <f>IF(B345="","",ROW()-ROW($A$3)+'Diário 1º PA'!$O$1)</f>
        <v/>
      </c>
      <c r="B345" s="382"/>
      <c r="C345" s="383"/>
      <c r="D345" s="384"/>
      <c r="E345" s="184"/>
      <c r="F345" s="385"/>
      <c r="G345" s="184"/>
      <c r="H345" s="384"/>
      <c r="I345" s="184"/>
      <c r="J345" s="386" t="str">
        <f t="shared" si="6"/>
        <v/>
      </c>
      <c r="K345" s="387"/>
      <c r="L345" s="388"/>
      <c r="M345" s="387"/>
      <c r="N345" s="382"/>
      <c r="O345" s="384"/>
      <c r="P345" s="184"/>
    </row>
    <row r="346" spans="1:16" ht="13.2" hidden="1" x14ac:dyDescent="0.25">
      <c r="A346" s="381" t="str">
        <f>IF(B346="","",ROW()-ROW($A$3)+'Diário 1º PA'!$O$1)</f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6"/>
        <v/>
      </c>
      <c r="K346" s="387"/>
      <c r="L346" s="388"/>
      <c r="M346" s="387"/>
      <c r="N346" s="382"/>
      <c r="O346" s="384"/>
      <c r="P346" s="184"/>
    </row>
    <row r="347" spans="1:16" ht="13.2" hidden="1" x14ac:dyDescent="0.25">
      <c r="A347" s="381" t="str">
        <f>IF(B347="","",ROW()-ROW($A$3)+'Diário 1º PA'!$O$1)</f>
        <v/>
      </c>
      <c r="B347" s="382"/>
      <c r="C347" s="383"/>
      <c r="D347" s="384"/>
      <c r="E347" s="184"/>
      <c r="F347" s="385"/>
      <c r="G347" s="384"/>
      <c r="H347" s="384"/>
      <c r="I347" s="184"/>
      <c r="J347" s="386" t="str">
        <f t="shared" si="6"/>
        <v/>
      </c>
      <c r="K347" s="387"/>
      <c r="L347" s="388"/>
      <c r="M347" s="387"/>
      <c r="N347" s="382"/>
      <c r="O347" s="384"/>
      <c r="P347" s="184"/>
    </row>
    <row r="348" spans="1:16" ht="13.2" hidden="1" x14ac:dyDescent="0.25">
      <c r="A348" s="381" t="str">
        <f>IF(B348="","",ROW()-ROW($A$3)+'Diário 1º PA'!$O$1)</f>
        <v/>
      </c>
      <c r="B348" s="382"/>
      <c r="C348" s="383"/>
      <c r="D348" s="384"/>
      <c r="E348" s="184"/>
      <c r="F348" s="385"/>
      <c r="G348" s="384"/>
      <c r="H348" s="384"/>
      <c r="I348" s="184"/>
      <c r="J348" s="386" t="str">
        <f t="shared" si="6"/>
        <v/>
      </c>
      <c r="K348" s="387"/>
      <c r="L348" s="388"/>
      <c r="M348" s="387"/>
      <c r="N348" s="382"/>
      <c r="O348" s="384"/>
      <c r="P348" s="184"/>
    </row>
    <row r="349" spans="1:16" ht="13.2" hidden="1" x14ac:dyDescent="0.25">
      <c r="A349" s="381" t="str">
        <f>IF(B349="","",ROW()-ROW($A$3)+'Diário 1º PA'!$O$1)</f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6"/>
        <v/>
      </c>
      <c r="K349" s="387"/>
      <c r="L349" s="388"/>
      <c r="M349" s="387"/>
      <c r="N349" s="382"/>
      <c r="O349" s="384"/>
      <c r="P349" s="184"/>
    </row>
    <row r="350" spans="1:16" ht="13.2" hidden="1" x14ac:dyDescent="0.25">
      <c r="A350" s="381" t="str">
        <f>IF(B350="","",ROW()-ROW($A$3)+'Diário 1º PA'!$O$1)</f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6"/>
        <v/>
      </c>
      <c r="K350" s="387"/>
      <c r="L350" s="388"/>
      <c r="M350" s="387"/>
      <c r="N350" s="382"/>
      <c r="O350" s="384"/>
      <c r="P350" s="184"/>
    </row>
    <row r="351" spans="1:16" ht="13.2" hidden="1" x14ac:dyDescent="0.25">
      <c r="A351" s="381" t="str">
        <f>IF(B351="","",ROW()-ROW($A$3)+'Diário 1º PA'!$O$1)</f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6"/>
        <v/>
      </c>
      <c r="K351" s="387"/>
      <c r="L351" s="388"/>
      <c r="M351" s="387"/>
      <c r="N351" s="382"/>
      <c r="O351" s="384"/>
      <c r="P351" s="184"/>
    </row>
    <row r="352" spans="1:16" ht="13.2" hidden="1" x14ac:dyDescent="0.25">
      <c r="A352" s="381" t="str">
        <f>IF(B352="","",ROW()-ROW($A$3)+'Diário 1º PA'!$O$1)</f>
        <v/>
      </c>
      <c r="B352" s="382"/>
      <c r="C352" s="383"/>
      <c r="D352" s="384"/>
      <c r="E352" s="184"/>
      <c r="F352" s="385"/>
      <c r="G352" s="184"/>
      <c r="H352" s="384"/>
      <c r="I352" s="184"/>
      <c r="J352" s="386" t="str">
        <f t="shared" si="6"/>
        <v/>
      </c>
      <c r="K352" s="387"/>
      <c r="L352" s="388"/>
      <c r="M352" s="387"/>
      <c r="N352" s="382"/>
      <c r="O352" s="384"/>
      <c r="P352" s="184"/>
    </row>
    <row r="353" spans="1:16" ht="13.2" hidden="1" x14ac:dyDescent="0.25">
      <c r="A353" s="381" t="str">
        <f>IF(B353="","",ROW()-ROW($A$3)+'Diário 1º PA'!$O$1)</f>
        <v/>
      </c>
      <c r="B353" s="382"/>
      <c r="C353" s="383"/>
      <c r="D353" s="384"/>
      <c r="E353" s="184"/>
      <c r="F353" s="385"/>
      <c r="G353" s="184"/>
      <c r="H353" s="384"/>
      <c r="I353" s="184"/>
      <c r="J353" s="386" t="str">
        <f t="shared" si="6"/>
        <v/>
      </c>
      <c r="K353" s="387"/>
      <c r="L353" s="388"/>
      <c r="M353" s="387"/>
      <c r="N353" s="382"/>
      <c r="O353" s="384"/>
      <c r="P353" s="184"/>
    </row>
    <row r="354" spans="1:16" ht="13.2" hidden="1" x14ac:dyDescent="0.25">
      <c r="A354" s="381" t="str">
        <f>IF(B354="","",ROW()-ROW($A$3)+'Diário 1º PA'!$O$1)</f>
        <v/>
      </c>
      <c r="B354" s="382"/>
      <c r="C354" s="383"/>
      <c r="D354" s="384"/>
      <c r="E354" s="184"/>
      <c r="F354" s="385"/>
      <c r="G354" s="184"/>
      <c r="H354" s="384"/>
      <c r="I354" s="184"/>
      <c r="J354" s="386" t="str">
        <f t="shared" si="6"/>
        <v/>
      </c>
      <c r="K354" s="387"/>
      <c r="L354" s="388"/>
      <c r="M354" s="387"/>
      <c r="N354" s="382"/>
      <c r="O354" s="384"/>
      <c r="P354" s="184"/>
    </row>
    <row r="355" spans="1:16" ht="13.2" hidden="1" x14ac:dyDescent="0.25">
      <c r="A355" s="381" t="str">
        <f>IF(B355="","",ROW()-ROW($A$3)+'Diário 1º PA'!$O$1)</f>
        <v/>
      </c>
      <c r="B355" s="382"/>
      <c r="C355" s="383"/>
      <c r="D355" s="384"/>
      <c r="E355" s="184"/>
      <c r="F355" s="385"/>
      <c r="G355" s="384"/>
      <c r="H355" s="384"/>
      <c r="I355" s="184"/>
      <c r="J355" s="386" t="str">
        <f t="shared" si="6"/>
        <v/>
      </c>
      <c r="K355" s="387"/>
      <c r="L355" s="388"/>
      <c r="M355" s="387"/>
      <c r="N355" s="382"/>
      <c r="O355" s="384"/>
      <c r="P355" s="184"/>
    </row>
    <row r="356" spans="1:16" ht="13.2" hidden="1" x14ac:dyDescent="0.25">
      <c r="A356" s="381" t="str">
        <f>IF(B356="","",ROW()-ROW($A$3)+'Diário 1º PA'!$O$1)</f>
        <v/>
      </c>
      <c r="B356" s="382"/>
      <c r="C356" s="383"/>
      <c r="D356" s="384"/>
      <c r="E356" s="184"/>
      <c r="F356" s="385"/>
      <c r="G356" s="384"/>
      <c r="H356" s="384"/>
      <c r="I356" s="184"/>
      <c r="J356" s="386" t="str">
        <f t="shared" si="6"/>
        <v/>
      </c>
      <c r="K356" s="387"/>
      <c r="L356" s="388"/>
      <c r="M356" s="387"/>
      <c r="N356" s="382"/>
      <c r="O356" s="384"/>
      <c r="P356" s="184"/>
    </row>
    <row r="357" spans="1:16" ht="13.2" hidden="1" x14ac:dyDescent="0.25">
      <c r="A357" s="381" t="str">
        <f>IF(B357="","",ROW()-ROW($A$3)+'Diário 1º PA'!$O$1)</f>
        <v/>
      </c>
      <c r="B357" s="382"/>
      <c r="C357" s="383"/>
      <c r="D357" s="384"/>
      <c r="E357" s="184"/>
      <c r="F357" s="385"/>
      <c r="G357" s="384"/>
      <c r="H357" s="384"/>
      <c r="I357" s="184"/>
      <c r="J357" s="386" t="str">
        <f t="shared" si="6"/>
        <v/>
      </c>
      <c r="K357" s="387"/>
      <c r="L357" s="388"/>
      <c r="M357" s="387"/>
      <c r="N357" s="382"/>
      <c r="O357" s="384"/>
      <c r="P357" s="184"/>
    </row>
    <row r="358" spans="1:16" ht="13.2" hidden="1" x14ac:dyDescent="0.25">
      <c r="A358" s="381" t="str">
        <f>IF(B358="","",ROW()-ROW($A$3)+'Diário 1º PA'!$O$1)</f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6"/>
        <v/>
      </c>
      <c r="K358" s="387"/>
      <c r="L358" s="388"/>
      <c r="M358" s="387"/>
      <c r="N358" s="382"/>
      <c r="O358" s="384"/>
      <c r="P358" s="184"/>
    </row>
    <row r="359" spans="1:16" ht="13.2" hidden="1" x14ac:dyDescent="0.25">
      <c r="A359" s="381" t="str">
        <f>IF(B359="","",ROW()-ROW($A$3)+'Diário 1º PA'!$O$1)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6"/>
        <v/>
      </c>
      <c r="K359" s="387"/>
      <c r="L359" s="388"/>
      <c r="M359" s="387"/>
      <c r="N359" s="382"/>
      <c r="O359" s="384"/>
      <c r="P359" s="184"/>
    </row>
    <row r="360" spans="1:16" ht="13.2" hidden="1" x14ac:dyDescent="0.25">
      <c r="A360" s="381" t="str">
        <f>IF(B360="","",ROW()-ROW($A$3)+'Diário 1º PA'!$O$1)</f>
        <v/>
      </c>
      <c r="B360" s="382"/>
      <c r="C360" s="383"/>
      <c r="D360" s="384"/>
      <c r="E360" s="184"/>
      <c r="F360" s="385"/>
      <c r="G360" s="384"/>
      <c r="H360" s="384"/>
      <c r="I360" s="184"/>
      <c r="J360" s="386" t="str">
        <f t="shared" si="6"/>
        <v/>
      </c>
      <c r="K360" s="387"/>
      <c r="L360" s="388"/>
      <c r="M360" s="387"/>
      <c r="N360" s="382"/>
      <c r="O360" s="384"/>
      <c r="P360" s="184"/>
    </row>
    <row r="361" spans="1:16" ht="13.2" hidden="1" x14ac:dyDescent="0.25">
      <c r="A361" s="381" t="str">
        <f>IF(B361="","",ROW()-ROW($A$3)+'Diário 1º PA'!$O$1)</f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6"/>
        <v/>
      </c>
      <c r="K361" s="387"/>
      <c r="L361" s="388"/>
      <c r="M361" s="387"/>
      <c r="N361" s="382"/>
      <c r="O361" s="384"/>
      <c r="P361" s="184"/>
    </row>
    <row r="362" spans="1:16" ht="13.2" hidden="1" x14ac:dyDescent="0.25">
      <c r="A362" s="381" t="str">
        <f>IF(B362="","",ROW()-ROW($A$3)+'Diário 1º PA'!$O$1)</f>
        <v/>
      </c>
      <c r="B362" s="382"/>
      <c r="C362" s="383"/>
      <c r="D362" s="384"/>
      <c r="E362" s="184"/>
      <c r="F362" s="385"/>
      <c r="G362" s="384"/>
      <c r="H362" s="384"/>
      <c r="I362" s="184"/>
      <c r="J362" s="386" t="str">
        <f t="shared" si="6"/>
        <v/>
      </c>
      <c r="K362" s="387"/>
      <c r="L362" s="388"/>
      <c r="M362" s="387"/>
      <c r="N362" s="382"/>
      <c r="O362" s="384"/>
      <c r="P362" s="184"/>
    </row>
    <row r="363" spans="1:16" ht="13.2" hidden="1" x14ac:dyDescent="0.25">
      <c r="A363" s="381" t="str">
        <f>IF(B363="","",ROW()-ROW($A$3)+'Diário 1º PA'!$O$1)</f>
        <v/>
      </c>
      <c r="B363" s="389"/>
      <c r="C363" s="390"/>
      <c r="D363" s="393"/>
      <c r="E363" s="184"/>
      <c r="F363" s="391"/>
      <c r="G363" s="384"/>
      <c r="H363" s="384"/>
      <c r="I363" s="184"/>
      <c r="J363" s="386" t="str">
        <f t="shared" si="6"/>
        <v/>
      </c>
      <c r="K363" s="387"/>
      <c r="L363" s="388"/>
      <c r="M363" s="387"/>
      <c r="N363" s="382"/>
      <c r="O363" s="384"/>
      <c r="P363" s="184"/>
    </row>
    <row r="364" spans="1:16" ht="13.2" hidden="1" x14ac:dyDescent="0.25">
      <c r="A364" s="381" t="str">
        <f>IF(B364="","",ROW()-ROW($A$3)+'Diário 1º PA'!$O$1)</f>
        <v/>
      </c>
      <c r="B364" s="389"/>
      <c r="C364" s="390"/>
      <c r="D364" s="393"/>
      <c r="E364" s="184"/>
      <c r="F364" s="391"/>
      <c r="G364" s="384"/>
      <c r="H364" s="384"/>
      <c r="I364" s="184"/>
      <c r="J364" s="386" t="str">
        <f t="shared" si="6"/>
        <v/>
      </c>
      <c r="K364" s="387"/>
      <c r="L364" s="388"/>
      <c r="M364" s="387"/>
      <c r="N364" s="382"/>
      <c r="O364" s="384"/>
      <c r="P364" s="184"/>
    </row>
    <row r="365" spans="1:16" ht="13.2" hidden="1" x14ac:dyDescent="0.25">
      <c r="A365" s="381" t="str">
        <f>IF(B365="","",ROW()-ROW($A$3)+'Diário 1º PA'!$O$1)</f>
        <v/>
      </c>
      <c r="B365" s="389"/>
      <c r="C365" s="390"/>
      <c r="D365" s="393"/>
      <c r="E365" s="184"/>
      <c r="F365" s="391"/>
      <c r="G365" s="384"/>
      <c r="H365" s="384"/>
      <c r="I365" s="184"/>
      <c r="J365" s="386" t="str">
        <f t="shared" si="6"/>
        <v/>
      </c>
      <c r="K365" s="387"/>
      <c r="L365" s="388"/>
      <c r="M365" s="387"/>
      <c r="N365" s="382"/>
      <c r="O365" s="384"/>
      <c r="P365" s="184"/>
    </row>
    <row r="366" spans="1:16" ht="13.2" hidden="1" x14ac:dyDescent="0.25">
      <c r="A366" s="381" t="str">
        <f>IF(B366="","",ROW()-ROW($A$3)+'Diário 1º PA'!$O$1)</f>
        <v/>
      </c>
      <c r="B366" s="382"/>
      <c r="C366" s="383"/>
      <c r="D366" s="384"/>
      <c r="E366" s="184"/>
      <c r="F366" s="385"/>
      <c r="G366" s="184"/>
      <c r="H366" s="384"/>
      <c r="I366" s="184"/>
      <c r="J366" s="386" t="str">
        <f t="shared" si="6"/>
        <v/>
      </c>
      <c r="K366" s="387"/>
      <c r="L366" s="388"/>
      <c r="M366" s="387"/>
      <c r="N366" s="382"/>
      <c r="O366" s="384"/>
      <c r="P366" s="184"/>
    </row>
    <row r="367" spans="1:16" ht="13.2" hidden="1" x14ac:dyDescent="0.25">
      <c r="A367" s="381" t="str">
        <f>IF(B367="","",ROW()-ROW($A$3)+'Diário 1º PA'!$O$1)</f>
        <v/>
      </c>
      <c r="B367" s="382"/>
      <c r="C367" s="383"/>
      <c r="D367" s="384"/>
      <c r="E367" s="184"/>
      <c r="F367" s="385"/>
      <c r="G367" s="384"/>
      <c r="H367" s="384"/>
      <c r="I367" s="184"/>
      <c r="J367" s="386" t="str">
        <f t="shared" si="6"/>
        <v/>
      </c>
      <c r="K367" s="387"/>
      <c r="L367" s="388"/>
      <c r="M367" s="387"/>
      <c r="N367" s="382"/>
      <c r="O367" s="384"/>
      <c r="P367" s="184"/>
    </row>
    <row r="368" spans="1:16" ht="13.2" hidden="1" x14ac:dyDescent="0.25">
      <c r="A368" s="381" t="str">
        <f>IF(B368="","",ROW()-ROW($A$3)+'Diário 1º PA'!$O$1)</f>
        <v/>
      </c>
      <c r="B368" s="382"/>
      <c r="C368" s="383"/>
      <c r="D368" s="384"/>
      <c r="E368" s="184"/>
      <c r="F368" s="385"/>
      <c r="G368" s="384"/>
      <c r="H368" s="384"/>
      <c r="I368" s="184"/>
      <c r="J368" s="386" t="str">
        <f t="shared" si="6"/>
        <v/>
      </c>
      <c r="K368" s="387"/>
      <c r="L368" s="388"/>
      <c r="M368" s="387"/>
      <c r="N368" s="382"/>
      <c r="O368" s="384"/>
      <c r="P368" s="184"/>
    </row>
    <row r="369" spans="1:16" ht="13.2" hidden="1" x14ac:dyDescent="0.25">
      <c r="A369" s="381" t="str">
        <f>IF(B369="","",ROW()-ROW($A$3)+'Diário 1º PA'!$O$1)</f>
        <v/>
      </c>
      <c r="B369" s="382"/>
      <c r="C369" s="383"/>
      <c r="D369" s="384"/>
      <c r="E369" s="184"/>
      <c r="F369" s="385"/>
      <c r="G369" s="384"/>
      <c r="H369" s="384"/>
      <c r="I369" s="184"/>
      <c r="J369" s="386" t="str">
        <f t="shared" si="6"/>
        <v/>
      </c>
      <c r="K369" s="387"/>
      <c r="L369" s="388"/>
      <c r="M369" s="387"/>
      <c r="N369" s="382"/>
      <c r="O369" s="384"/>
      <c r="P369" s="184"/>
    </row>
    <row r="370" spans="1:16" ht="13.2" hidden="1" x14ac:dyDescent="0.25">
      <c r="A370" s="381" t="str">
        <f>IF(B370="","",ROW()-ROW($A$3)+'Diário 1º PA'!$O$1)</f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6"/>
        <v/>
      </c>
      <c r="K370" s="387"/>
      <c r="L370" s="388"/>
      <c r="M370" s="387"/>
      <c r="N370" s="382"/>
      <c r="O370" s="384"/>
      <c r="P370" s="184"/>
    </row>
    <row r="371" spans="1:16" ht="13.2" hidden="1" x14ac:dyDescent="0.25">
      <c r="A371" s="381" t="str">
        <f>IF(B371="","",ROW()-ROW($A$3)+'Diário 1º PA'!$O$1)</f>
        <v/>
      </c>
      <c r="B371" s="389"/>
      <c r="C371" s="390"/>
      <c r="D371" s="393"/>
      <c r="E371" s="184"/>
      <c r="F371" s="391"/>
      <c r="G371" s="393"/>
      <c r="H371" s="393"/>
      <c r="I371" s="392"/>
      <c r="J371" s="386" t="str">
        <f t="shared" si="6"/>
        <v/>
      </c>
      <c r="K371" s="387"/>
      <c r="L371" s="388"/>
      <c r="M371" s="387"/>
      <c r="N371" s="382"/>
      <c r="O371" s="384"/>
      <c r="P371" s="392"/>
    </row>
    <row r="372" spans="1:16" ht="13.2" hidden="1" x14ac:dyDescent="0.25">
      <c r="A372" s="381" t="str">
        <f>IF(B372="","",ROW()-ROW($A$3)+'Diário 1º PA'!$O$1)</f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6"/>
        <v/>
      </c>
      <c r="K372" s="387"/>
      <c r="L372" s="388"/>
      <c r="M372" s="387"/>
      <c r="N372" s="382"/>
      <c r="O372" s="384"/>
      <c r="P372" s="184"/>
    </row>
    <row r="373" spans="1:16" ht="13.2" hidden="1" x14ac:dyDescent="0.25">
      <c r="A373" s="381" t="str">
        <f>IF(B373="","",ROW()-ROW($A$3)+'Diário 1º PA'!$O$1)</f>
        <v/>
      </c>
      <c r="B373" s="389"/>
      <c r="C373" s="390"/>
      <c r="D373" s="393"/>
      <c r="E373" s="184"/>
      <c r="F373" s="391"/>
      <c r="G373" s="393"/>
      <c r="H373" s="393"/>
      <c r="I373" s="392"/>
      <c r="J373" s="386" t="str">
        <f t="shared" si="6"/>
        <v/>
      </c>
      <c r="K373" s="387"/>
      <c r="L373" s="388"/>
      <c r="M373" s="387"/>
      <c r="N373" s="382"/>
      <c r="O373" s="384"/>
      <c r="P373" s="392"/>
    </row>
    <row r="374" spans="1:16" ht="13.2" hidden="1" x14ac:dyDescent="0.25">
      <c r="A374" s="381" t="str">
        <f>IF(B374="","",ROW()-ROW($A$3)+'Diário 1º PA'!$O$1)</f>
        <v/>
      </c>
      <c r="B374" s="389"/>
      <c r="C374" s="390"/>
      <c r="D374" s="393"/>
      <c r="E374" s="184"/>
      <c r="F374" s="391"/>
      <c r="G374" s="393"/>
      <c r="H374" s="393"/>
      <c r="I374" s="392"/>
      <c r="J374" s="386" t="str">
        <f t="shared" si="6"/>
        <v/>
      </c>
      <c r="K374" s="387"/>
      <c r="L374" s="388"/>
      <c r="M374" s="387"/>
      <c r="N374" s="382"/>
      <c r="O374" s="384"/>
      <c r="P374" s="392"/>
    </row>
    <row r="375" spans="1:16" ht="13.2" hidden="1" x14ac:dyDescent="0.25">
      <c r="A375" s="381" t="str">
        <f>IF(B375="","",ROW()-ROW($A$3)+'Diário 1º PA'!$O$1)</f>
        <v/>
      </c>
      <c r="B375" s="389"/>
      <c r="C375" s="390"/>
      <c r="D375" s="393"/>
      <c r="E375" s="184"/>
      <c r="F375" s="391"/>
      <c r="G375" s="393"/>
      <c r="H375" s="393"/>
      <c r="I375" s="392"/>
      <c r="J375" s="386" t="str">
        <f t="shared" si="6"/>
        <v/>
      </c>
      <c r="K375" s="387"/>
      <c r="L375" s="388"/>
      <c r="M375" s="387"/>
      <c r="N375" s="382"/>
      <c r="O375" s="384"/>
      <c r="P375" s="392"/>
    </row>
    <row r="376" spans="1:16" ht="13.2" hidden="1" x14ac:dyDescent="0.25">
      <c r="A376" s="381" t="str">
        <f>IF(B376="","",ROW()-ROW($A$3)+'Diário 1º PA'!$O$1)</f>
        <v/>
      </c>
      <c r="B376" s="389"/>
      <c r="C376" s="390"/>
      <c r="D376" s="393"/>
      <c r="E376" s="184"/>
      <c r="F376" s="391"/>
      <c r="G376" s="393"/>
      <c r="H376" s="393"/>
      <c r="I376" s="392"/>
      <c r="J376" s="386" t="str">
        <f t="shared" si="6"/>
        <v/>
      </c>
      <c r="K376" s="387"/>
      <c r="L376" s="388"/>
      <c r="M376" s="387"/>
      <c r="N376" s="382"/>
      <c r="O376" s="384"/>
      <c r="P376" s="392"/>
    </row>
    <row r="377" spans="1:16" ht="13.2" hidden="1" x14ac:dyDescent="0.25">
      <c r="A377" s="381" t="str">
        <f>IF(B377="","",ROW()-ROW($A$3)+'Diário 1º PA'!$O$1)</f>
        <v/>
      </c>
      <c r="B377" s="382"/>
      <c r="C377" s="383"/>
      <c r="D377" s="384"/>
      <c r="E377" s="184"/>
      <c r="F377" s="385"/>
      <c r="G377" s="384"/>
      <c r="H377" s="384"/>
      <c r="I377" s="184"/>
      <c r="J377" s="386" t="str">
        <f t="shared" si="6"/>
        <v/>
      </c>
      <c r="K377" s="387"/>
      <c r="L377" s="388"/>
      <c r="M377" s="387"/>
      <c r="N377" s="382"/>
      <c r="O377" s="384"/>
      <c r="P377" s="184"/>
    </row>
    <row r="378" spans="1:16" ht="13.2" hidden="1" x14ac:dyDescent="0.25">
      <c r="A378" s="381" t="str">
        <f>IF(B378="","",ROW()-ROW($A$3)+'Diário 1º PA'!$O$1)</f>
        <v/>
      </c>
      <c r="B378" s="382"/>
      <c r="C378" s="383"/>
      <c r="D378" s="384"/>
      <c r="E378" s="184"/>
      <c r="F378" s="385"/>
      <c r="G378" s="384"/>
      <c r="H378" s="384"/>
      <c r="I378" s="184"/>
      <c r="J378" s="386" t="str">
        <f t="shared" si="6"/>
        <v/>
      </c>
      <c r="K378" s="387"/>
      <c r="L378" s="388"/>
      <c r="M378" s="387"/>
      <c r="N378" s="382"/>
      <c r="O378" s="384"/>
      <c r="P378" s="184"/>
    </row>
    <row r="379" spans="1:16" ht="13.2" hidden="1" x14ac:dyDescent="0.25">
      <c r="A379" s="381" t="str">
        <f>IF(B379="","",ROW()-ROW($A$3)+'Diário 1º PA'!$O$1)</f>
        <v/>
      </c>
      <c r="B379" s="382"/>
      <c r="C379" s="383"/>
      <c r="D379" s="384"/>
      <c r="E379" s="184"/>
      <c r="F379" s="385"/>
      <c r="G379" s="384"/>
      <c r="H379" s="384"/>
      <c r="I379" s="184"/>
      <c r="J379" s="386" t="str">
        <f t="shared" si="6"/>
        <v/>
      </c>
      <c r="K379" s="387"/>
      <c r="L379" s="388"/>
      <c r="M379" s="387"/>
      <c r="N379" s="382"/>
      <c r="O379" s="384"/>
      <c r="P379" s="184"/>
    </row>
    <row r="380" spans="1:16" ht="13.2" hidden="1" x14ac:dyDescent="0.25">
      <c r="A380" s="381" t="str">
        <f>IF(B380="","",ROW()-ROW($A$3)+'Diário 1º PA'!$O$1)</f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6"/>
        <v/>
      </c>
      <c r="K380" s="387"/>
      <c r="L380" s="388"/>
      <c r="M380" s="387"/>
      <c r="N380" s="382"/>
      <c r="O380" s="384"/>
      <c r="P380" s="184"/>
    </row>
    <row r="381" spans="1:16" ht="13.2" hidden="1" x14ac:dyDescent="0.25">
      <c r="A381" s="381" t="str">
        <f>IF(B381="","",ROW()-ROW($A$3)+'Diário 1º PA'!$O$1)</f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6"/>
        <v/>
      </c>
      <c r="K381" s="387"/>
      <c r="L381" s="388"/>
      <c r="M381" s="387"/>
      <c r="N381" s="382"/>
      <c r="O381" s="384"/>
      <c r="P381" s="184"/>
    </row>
    <row r="382" spans="1:16" ht="13.2" hidden="1" x14ac:dyDescent="0.25">
      <c r="A382" s="381" t="str">
        <f>IF(B382="","",ROW()-ROW($A$3)+'Diário 1º PA'!$O$1)</f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6"/>
        <v/>
      </c>
      <c r="K382" s="387"/>
      <c r="L382" s="388"/>
      <c r="M382" s="387"/>
      <c r="N382" s="382"/>
      <c r="O382" s="384"/>
      <c r="P382" s="184"/>
    </row>
    <row r="383" spans="1:16" ht="13.2" hidden="1" x14ac:dyDescent="0.25">
      <c r="A383" s="381" t="str">
        <f>IF(B383="","",ROW()-ROW($A$3)+'Diário 1º PA'!$O$1)</f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6"/>
        <v/>
      </c>
      <c r="K383" s="387"/>
      <c r="L383" s="388"/>
      <c r="M383" s="387"/>
      <c r="N383" s="382"/>
      <c r="O383" s="384"/>
      <c r="P383" s="184"/>
    </row>
    <row r="384" spans="1:16" ht="13.2" hidden="1" x14ac:dyDescent="0.25">
      <c r="A384" s="381" t="str">
        <f>IF(B384="","",ROW()-ROW($A$3)+'Diário 1º PA'!$O$1)</f>
        <v/>
      </c>
      <c r="B384" s="382"/>
      <c r="C384" s="383"/>
      <c r="D384" s="384"/>
      <c r="E384" s="184"/>
      <c r="F384" s="385"/>
      <c r="G384" s="384"/>
      <c r="H384" s="384"/>
      <c r="I384" s="184"/>
      <c r="J384" s="386" t="str">
        <f t="shared" si="6"/>
        <v/>
      </c>
      <c r="K384" s="387"/>
      <c r="L384" s="388"/>
      <c r="M384" s="387"/>
      <c r="N384" s="382"/>
      <c r="O384" s="384"/>
      <c r="P384" s="184"/>
    </row>
    <row r="385" spans="1:16" ht="13.2" hidden="1" x14ac:dyDescent="0.25">
      <c r="A385" s="381" t="str">
        <f>IF(B385="","",ROW()-ROW($A$3)+'Diário 1º PA'!$O$1)</f>
        <v/>
      </c>
      <c r="B385" s="382"/>
      <c r="C385" s="383"/>
      <c r="D385" s="384"/>
      <c r="E385" s="184"/>
      <c r="F385" s="385"/>
      <c r="G385" s="384"/>
      <c r="H385" s="384"/>
      <c r="I385" s="184"/>
      <c r="J385" s="386" t="str">
        <f t="shared" ref="J385:J448" si="7">IF(O385="","",IF(LEN(O385)&gt;14,O385,"CPF Protegido - LGPD"))</f>
        <v/>
      </c>
      <c r="K385" s="387"/>
      <c r="L385" s="388"/>
      <c r="M385" s="387"/>
      <c r="N385" s="382"/>
      <c r="O385" s="384"/>
      <c r="P385" s="184"/>
    </row>
    <row r="386" spans="1:16" ht="13.2" hidden="1" x14ac:dyDescent="0.25">
      <c r="A386" s="381" t="str">
        <f>IF(B386="","",ROW()-ROW($A$3)+'Diário 1º PA'!$O$1)</f>
        <v/>
      </c>
      <c r="B386" s="382"/>
      <c r="C386" s="383"/>
      <c r="D386" s="384"/>
      <c r="E386" s="184"/>
      <c r="F386" s="385"/>
      <c r="G386" s="384"/>
      <c r="H386" s="384"/>
      <c r="I386" s="184"/>
      <c r="J386" s="386" t="str">
        <f t="shared" si="7"/>
        <v/>
      </c>
      <c r="K386" s="387"/>
      <c r="L386" s="388"/>
      <c r="M386" s="387"/>
      <c r="N386" s="382"/>
      <c r="O386" s="384"/>
      <c r="P386" s="184"/>
    </row>
    <row r="387" spans="1:16" ht="13.2" hidden="1" x14ac:dyDescent="0.25">
      <c r="A387" s="381" t="str">
        <f>IF(B387="","",ROW()-ROW($A$3)+'Diário 1º PA'!$O$1)</f>
        <v/>
      </c>
      <c r="B387" s="382"/>
      <c r="C387" s="383"/>
      <c r="D387" s="384"/>
      <c r="E387" s="184"/>
      <c r="F387" s="385"/>
      <c r="G387" s="384"/>
      <c r="H387" s="384"/>
      <c r="I387" s="184"/>
      <c r="J387" s="386" t="str">
        <f t="shared" si="7"/>
        <v/>
      </c>
      <c r="K387" s="387"/>
      <c r="L387" s="388"/>
      <c r="M387" s="387"/>
      <c r="N387" s="382"/>
      <c r="O387" s="384"/>
      <c r="P387" s="184"/>
    </row>
    <row r="388" spans="1:16" ht="13.2" hidden="1" x14ac:dyDescent="0.25">
      <c r="A388" s="381" t="str">
        <f>IF(B388="","",ROW()-ROW($A$3)+'Diário 1º PA'!$O$1)</f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si="7"/>
        <v/>
      </c>
      <c r="K388" s="387"/>
      <c r="L388" s="388"/>
      <c r="M388" s="387"/>
      <c r="N388" s="382"/>
      <c r="O388" s="384"/>
      <c r="P388" s="184"/>
    </row>
    <row r="389" spans="1:16" ht="13.2" hidden="1" x14ac:dyDescent="0.25">
      <c r="A389" s="381" t="str">
        <f>IF(B389="","",ROW()-ROW($A$3)+'Diário 1º PA'!$O$1)</f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7"/>
        <v/>
      </c>
      <c r="K389" s="387"/>
      <c r="L389" s="388"/>
      <c r="M389" s="387"/>
      <c r="N389" s="382"/>
      <c r="O389" s="384"/>
      <c r="P389" s="184"/>
    </row>
    <row r="390" spans="1:16" ht="13.2" hidden="1" x14ac:dyDescent="0.25">
      <c r="A390" s="381" t="str">
        <f>IF(B390="","",ROW()-ROW($A$3)+'Diário 1º PA'!$O$1)</f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7"/>
        <v/>
      </c>
      <c r="K390" s="387"/>
      <c r="L390" s="388"/>
      <c r="M390" s="387"/>
      <c r="N390" s="382"/>
      <c r="O390" s="384"/>
      <c r="P390" s="184"/>
    </row>
    <row r="391" spans="1:16" ht="13.2" hidden="1" x14ac:dyDescent="0.25">
      <c r="A391" s="381" t="str">
        <f>IF(B391="","",ROW()-ROW($A$3)+'Diário 1º PA'!$O$1)</f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7"/>
        <v/>
      </c>
      <c r="K391" s="387"/>
      <c r="L391" s="388"/>
      <c r="M391" s="387"/>
      <c r="N391" s="382"/>
      <c r="O391" s="384"/>
      <c r="P391" s="184"/>
    </row>
    <row r="392" spans="1:16" ht="13.2" hidden="1" x14ac:dyDescent="0.25">
      <c r="A392" s="381" t="str">
        <f>IF(B392="","",ROW()-ROW($A$3)+'Diário 1º PA'!$O$1)</f>
        <v/>
      </c>
      <c r="B392" s="382"/>
      <c r="C392" s="383"/>
      <c r="D392" s="384"/>
      <c r="E392" s="184"/>
      <c r="F392" s="385"/>
      <c r="G392" s="384"/>
      <c r="H392" s="384"/>
      <c r="I392" s="184"/>
      <c r="J392" s="386" t="str">
        <f t="shared" si="7"/>
        <v/>
      </c>
      <c r="K392" s="387"/>
      <c r="L392" s="388"/>
      <c r="M392" s="387"/>
      <c r="N392" s="382"/>
      <c r="O392" s="384"/>
      <c r="P392" s="184"/>
    </row>
    <row r="393" spans="1:16" ht="13.2" hidden="1" x14ac:dyDescent="0.25">
      <c r="A393" s="381" t="str">
        <f>IF(B393="","",ROW()-ROW($A$3)+'Diário 1º PA'!$O$1)</f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si="7"/>
        <v/>
      </c>
      <c r="K393" s="387"/>
      <c r="L393" s="388"/>
      <c r="M393" s="387"/>
      <c r="N393" s="382"/>
      <c r="O393" s="384"/>
      <c r="P393" s="184"/>
    </row>
    <row r="394" spans="1:16" ht="13.2" hidden="1" x14ac:dyDescent="0.25">
      <c r="A394" s="381" t="str">
        <f>IF(B394="","",ROW()-ROW($A$3)+'Diário 1º PA'!$O$1)</f>
        <v/>
      </c>
      <c r="B394" s="382"/>
      <c r="C394" s="383"/>
      <c r="D394" s="384"/>
      <c r="E394" s="184"/>
      <c r="F394" s="385"/>
      <c r="G394" s="384"/>
      <c r="H394" s="384"/>
      <c r="I394" s="184"/>
      <c r="J394" s="386" t="str">
        <f t="shared" si="7"/>
        <v/>
      </c>
      <c r="K394" s="387"/>
      <c r="L394" s="388"/>
      <c r="M394" s="387"/>
      <c r="N394" s="382"/>
      <c r="O394" s="384"/>
      <c r="P394" s="184"/>
    </row>
    <row r="395" spans="1:16" ht="13.2" hidden="1" x14ac:dyDescent="0.25">
      <c r="A395" s="381" t="str">
        <f>IF(B395="","",ROW()-ROW($A$3)+'Diário 1º PA'!$O$1)</f>
        <v/>
      </c>
      <c r="B395" s="382"/>
      <c r="C395" s="383"/>
      <c r="D395" s="384"/>
      <c r="E395" s="184"/>
      <c r="F395" s="385"/>
      <c r="G395" s="384"/>
      <c r="H395" s="384"/>
      <c r="I395" s="184"/>
      <c r="J395" s="386" t="str">
        <f t="shared" si="7"/>
        <v/>
      </c>
      <c r="K395" s="387"/>
      <c r="L395" s="388"/>
      <c r="M395" s="387"/>
      <c r="N395" s="382"/>
      <c r="O395" s="384"/>
      <c r="P395" s="184"/>
    </row>
    <row r="396" spans="1:16" ht="13.2" hidden="1" x14ac:dyDescent="0.25">
      <c r="A396" s="381" t="str">
        <f>IF(B396="","",ROW()-ROW($A$3)+'Diário 1º PA'!$O$1)</f>
        <v/>
      </c>
      <c r="B396" s="382"/>
      <c r="C396" s="383"/>
      <c r="D396" s="384"/>
      <c r="E396" s="184"/>
      <c r="F396" s="385"/>
      <c r="G396" s="393"/>
      <c r="H396" s="384"/>
      <c r="I396" s="184"/>
      <c r="J396" s="386" t="str">
        <f t="shared" si="7"/>
        <v/>
      </c>
      <c r="K396" s="387"/>
      <c r="L396" s="388"/>
      <c r="M396" s="387"/>
      <c r="N396" s="382"/>
      <c r="O396" s="384"/>
      <c r="P396" s="184"/>
    </row>
    <row r="397" spans="1:16" ht="13.2" hidden="1" x14ac:dyDescent="0.25">
      <c r="A397" s="381" t="str">
        <f>IF(B397="","",ROW()-ROW($A$3)+'Diário 1º PA'!$O$1)</f>
        <v/>
      </c>
      <c r="B397" s="382"/>
      <c r="C397" s="383"/>
      <c r="D397" s="384"/>
      <c r="E397" s="184"/>
      <c r="F397" s="385"/>
      <c r="G397" s="184"/>
      <c r="H397" s="384"/>
      <c r="I397" s="184"/>
      <c r="J397" s="386" t="str">
        <f t="shared" si="7"/>
        <v/>
      </c>
      <c r="K397" s="387"/>
      <c r="L397" s="388"/>
      <c r="M397" s="387"/>
      <c r="N397" s="382"/>
      <c r="O397" s="384"/>
      <c r="P397" s="184"/>
    </row>
    <row r="398" spans="1:16" ht="13.2" hidden="1" x14ac:dyDescent="0.25">
      <c r="A398" s="381" t="str">
        <f>IF(B398="","",ROW()-ROW($A$3)+'Diário 1º PA'!$O$1)</f>
        <v/>
      </c>
      <c r="B398" s="382"/>
      <c r="C398" s="383"/>
      <c r="D398" s="384"/>
      <c r="E398" s="184"/>
      <c r="F398" s="385"/>
      <c r="G398" s="184"/>
      <c r="H398" s="384"/>
      <c r="I398" s="184"/>
      <c r="J398" s="386" t="str">
        <f t="shared" si="7"/>
        <v/>
      </c>
      <c r="K398" s="387"/>
      <c r="L398" s="388"/>
      <c r="M398" s="387"/>
      <c r="N398" s="382"/>
      <c r="O398" s="384"/>
      <c r="P398" s="184"/>
    </row>
    <row r="399" spans="1:16" ht="13.2" hidden="1" x14ac:dyDescent="0.25">
      <c r="A399" s="381" t="str">
        <f>IF(B399="","",ROW()-ROW($A$3)+'Diário 1º PA'!$O$1)</f>
        <v/>
      </c>
      <c r="B399" s="382"/>
      <c r="C399" s="383"/>
      <c r="D399" s="384"/>
      <c r="E399" s="184"/>
      <c r="F399" s="385"/>
      <c r="G399" s="184"/>
      <c r="H399" s="384"/>
      <c r="I399" s="184"/>
      <c r="J399" s="386" t="str">
        <f t="shared" si="7"/>
        <v/>
      </c>
      <c r="K399" s="387"/>
      <c r="L399" s="388"/>
      <c r="M399" s="387"/>
      <c r="N399" s="382"/>
      <c r="O399" s="384"/>
      <c r="P399" s="184"/>
    </row>
    <row r="400" spans="1:16" ht="13.2" hidden="1" x14ac:dyDescent="0.25">
      <c r="A400" s="381" t="str">
        <f>IF(B400="","",ROW()-ROW($A$3)+'Diário 1º PA'!$O$1)</f>
        <v/>
      </c>
      <c r="B400" s="382"/>
      <c r="C400" s="383"/>
      <c r="D400" s="384"/>
      <c r="E400" s="184"/>
      <c r="F400" s="385"/>
      <c r="G400" s="384"/>
      <c r="H400" s="384"/>
      <c r="I400" s="184"/>
      <c r="J400" s="386" t="str">
        <f t="shared" si="7"/>
        <v/>
      </c>
      <c r="K400" s="387"/>
      <c r="L400" s="388"/>
      <c r="M400" s="387"/>
      <c r="N400" s="382"/>
      <c r="O400" s="384"/>
      <c r="P400" s="184"/>
    </row>
    <row r="401" spans="1:16" ht="13.2" hidden="1" x14ac:dyDescent="0.25">
      <c r="A401" s="381" t="str">
        <f>IF(B401="","",ROW()-ROW($A$3)+'Diário 1º PA'!$O$1)</f>
        <v/>
      </c>
      <c r="B401" s="382"/>
      <c r="C401" s="383"/>
      <c r="D401" s="384"/>
      <c r="E401" s="184"/>
      <c r="F401" s="385"/>
      <c r="G401" s="384"/>
      <c r="H401" s="384"/>
      <c r="I401" s="184"/>
      <c r="J401" s="386" t="str">
        <f t="shared" si="7"/>
        <v/>
      </c>
      <c r="K401" s="387"/>
      <c r="L401" s="388"/>
      <c r="M401" s="387"/>
      <c r="N401" s="382"/>
      <c r="O401" s="384"/>
      <c r="P401" s="184"/>
    </row>
    <row r="402" spans="1:16" ht="13.2" hidden="1" x14ac:dyDescent="0.25">
      <c r="A402" s="381" t="str">
        <f>IF(B402="","",ROW()-ROW($A$3)+'Diário 1º PA'!$O$1)</f>
        <v/>
      </c>
      <c r="B402" s="382"/>
      <c r="C402" s="383"/>
      <c r="D402" s="384"/>
      <c r="E402" s="184"/>
      <c r="F402" s="385"/>
      <c r="G402" s="384"/>
      <c r="H402" s="384"/>
      <c r="I402" s="184"/>
      <c r="J402" s="386" t="str">
        <f t="shared" si="7"/>
        <v/>
      </c>
      <c r="K402" s="387"/>
      <c r="L402" s="388"/>
      <c r="M402" s="387"/>
      <c r="N402" s="382"/>
      <c r="O402" s="384"/>
      <c r="P402" s="184"/>
    </row>
    <row r="403" spans="1:16" ht="13.2" hidden="1" x14ac:dyDescent="0.25">
      <c r="A403" s="381" t="str">
        <f>IF(B403="","",ROW()-ROW($A$3)+'Diário 1º PA'!$O$1)</f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7"/>
        <v/>
      </c>
      <c r="K403" s="387"/>
      <c r="L403" s="388"/>
      <c r="M403" s="387"/>
      <c r="N403" s="382"/>
      <c r="O403" s="384"/>
      <c r="P403" s="184"/>
    </row>
    <row r="404" spans="1:16" ht="13.2" hidden="1" x14ac:dyDescent="0.25">
      <c r="A404" s="381" t="str">
        <f>IF(B404="","",ROW()-ROW($A$3)+'Diário 1º PA'!$O$1)</f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7"/>
        <v/>
      </c>
      <c r="K404" s="387"/>
      <c r="L404" s="388"/>
      <c r="M404" s="387"/>
      <c r="N404" s="382"/>
      <c r="O404" s="384"/>
      <c r="P404" s="184"/>
    </row>
    <row r="405" spans="1:16" ht="13.2" hidden="1" x14ac:dyDescent="0.25">
      <c r="A405" s="381" t="str">
        <f>IF(B405="","",ROW()-ROW($A$3)+'Diário 1º PA'!$O$1)</f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7"/>
        <v/>
      </c>
      <c r="K405" s="387"/>
      <c r="L405" s="388"/>
      <c r="M405" s="387"/>
      <c r="N405" s="382"/>
      <c r="O405" s="384"/>
      <c r="P405" s="184"/>
    </row>
    <row r="406" spans="1:16" ht="13.2" hidden="1" x14ac:dyDescent="0.25">
      <c r="A406" s="381" t="str">
        <f>IF(B406="","",ROW()-ROW($A$3)+'Diário 1º PA'!$O$1)</f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si="7"/>
        <v/>
      </c>
      <c r="K406" s="387"/>
      <c r="L406" s="388"/>
      <c r="M406" s="387"/>
      <c r="N406" s="382"/>
      <c r="O406" s="384"/>
      <c r="P406" s="184"/>
    </row>
    <row r="407" spans="1:16" ht="13.2" hidden="1" x14ac:dyDescent="0.25">
      <c r="A407" s="381" t="str">
        <f>IF(B407="","",ROW()-ROW($A$3)+'Diário 1º PA'!$O$1)</f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7"/>
        <v/>
      </c>
      <c r="K407" s="387"/>
      <c r="L407" s="388"/>
      <c r="M407" s="387"/>
      <c r="N407" s="382"/>
      <c r="O407" s="384"/>
      <c r="P407" s="184"/>
    </row>
    <row r="408" spans="1:16" ht="13.2" hidden="1" x14ac:dyDescent="0.25">
      <c r="A408" s="381" t="str">
        <f>IF(B408="","",ROW()-ROW($A$3)+'Diário 1º PA'!$O$1)</f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7"/>
        <v/>
      </c>
      <c r="K408" s="387"/>
      <c r="L408" s="388"/>
      <c r="M408" s="387"/>
      <c r="N408" s="382"/>
      <c r="O408" s="384"/>
      <c r="P408" s="184"/>
    </row>
    <row r="409" spans="1:16" ht="13.2" hidden="1" x14ac:dyDescent="0.25">
      <c r="A409" s="381" t="str">
        <f>IF(B409="","",ROW()-ROW($A$3)+'Diário 1º PA'!$O$1)</f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7"/>
        <v/>
      </c>
      <c r="K409" s="387"/>
      <c r="L409" s="388"/>
      <c r="M409" s="387"/>
      <c r="N409" s="382"/>
      <c r="O409" s="384"/>
      <c r="P409" s="184"/>
    </row>
    <row r="410" spans="1:16" ht="13.2" hidden="1" x14ac:dyDescent="0.25">
      <c r="A410" s="381" t="str">
        <f>IF(B410="","",ROW()-ROW($A$3)+'Diário 1º PA'!$O$1)</f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7"/>
        <v/>
      </c>
      <c r="K410" s="387"/>
      <c r="L410" s="388"/>
      <c r="M410" s="387"/>
      <c r="N410" s="382"/>
      <c r="O410" s="384"/>
      <c r="P410" s="184"/>
    </row>
    <row r="411" spans="1:16" ht="13.2" hidden="1" x14ac:dyDescent="0.25">
      <c r="A411" s="381" t="str">
        <f>IF(B411="","",ROW()-ROW($A$3)+'Diário 1º PA'!$O$1)</f>
        <v/>
      </c>
      <c r="B411" s="382"/>
      <c r="C411" s="383"/>
      <c r="D411" s="384"/>
      <c r="E411" s="184"/>
      <c r="F411" s="385"/>
      <c r="G411" s="184"/>
      <c r="H411" s="384"/>
      <c r="I411" s="184"/>
      <c r="J411" s="386" t="str">
        <f t="shared" si="7"/>
        <v/>
      </c>
      <c r="K411" s="387"/>
      <c r="L411" s="388"/>
      <c r="M411" s="387"/>
      <c r="N411" s="382"/>
      <c r="O411" s="384"/>
      <c r="P411" s="184"/>
    </row>
    <row r="412" spans="1:16" ht="13.2" hidden="1" x14ac:dyDescent="0.25">
      <c r="A412" s="381" t="str">
        <f>IF(B412="","",ROW()-ROW($A$3)+'Diário 1º PA'!$O$1)</f>
        <v/>
      </c>
      <c r="B412" s="382"/>
      <c r="C412" s="383"/>
      <c r="D412" s="384"/>
      <c r="E412" s="184"/>
      <c r="F412" s="385"/>
      <c r="G412" s="184"/>
      <c r="H412" s="384"/>
      <c r="I412" s="184"/>
      <c r="J412" s="386" t="str">
        <f t="shared" si="7"/>
        <v/>
      </c>
      <c r="K412" s="387"/>
      <c r="L412" s="388"/>
      <c r="M412" s="387"/>
      <c r="N412" s="382"/>
      <c r="O412" s="384"/>
      <c r="P412" s="184"/>
    </row>
    <row r="413" spans="1:16" ht="13.2" hidden="1" x14ac:dyDescent="0.25">
      <c r="A413" s="381" t="str">
        <f>IF(B413="","",ROW()-ROW($A$3)+'Diário 1º PA'!$O$1)</f>
        <v/>
      </c>
      <c r="B413" s="382"/>
      <c r="C413" s="383"/>
      <c r="D413" s="384"/>
      <c r="E413" s="184"/>
      <c r="F413" s="385"/>
      <c r="G413" s="184"/>
      <c r="H413" s="384"/>
      <c r="I413" s="184"/>
      <c r="J413" s="386" t="str">
        <f t="shared" si="7"/>
        <v/>
      </c>
      <c r="K413" s="387"/>
      <c r="L413" s="388"/>
      <c r="M413" s="387"/>
      <c r="N413" s="382"/>
      <c r="O413" s="384"/>
      <c r="P413" s="184"/>
    </row>
    <row r="414" spans="1:16" ht="13.2" hidden="1" x14ac:dyDescent="0.25">
      <c r="A414" s="381" t="str">
        <f>IF(B414="","",ROW()-ROW($A$3)+'Diário 1º PA'!$O$1)</f>
        <v/>
      </c>
      <c r="B414" s="389"/>
      <c r="C414" s="390"/>
      <c r="D414" s="393"/>
      <c r="E414" s="184"/>
      <c r="F414" s="391"/>
      <c r="G414" s="393"/>
      <c r="H414" s="393"/>
      <c r="I414" s="392"/>
      <c r="J414" s="386" t="str">
        <f t="shared" si="7"/>
        <v/>
      </c>
      <c r="K414" s="387"/>
      <c r="L414" s="388"/>
      <c r="M414" s="387"/>
      <c r="N414" s="382"/>
      <c r="O414" s="384"/>
      <c r="P414" s="392"/>
    </row>
    <row r="415" spans="1:16" ht="13.2" hidden="1" x14ac:dyDescent="0.25">
      <c r="A415" s="381" t="str">
        <f>IF(B415="","",ROW()-ROW($A$3)+'Diário 1º PA'!$O$1)</f>
        <v/>
      </c>
      <c r="B415" s="382"/>
      <c r="C415" s="383"/>
      <c r="D415" s="384"/>
      <c r="E415" s="184"/>
      <c r="F415" s="385"/>
      <c r="G415" s="184"/>
      <c r="H415" s="384"/>
      <c r="I415" s="184"/>
      <c r="J415" s="386" t="str">
        <f t="shared" si="7"/>
        <v/>
      </c>
      <c r="K415" s="387"/>
      <c r="L415" s="388"/>
      <c r="M415" s="387"/>
      <c r="N415" s="382"/>
      <c r="O415" s="384"/>
      <c r="P415" s="184"/>
    </row>
    <row r="416" spans="1:16" ht="13.2" hidden="1" x14ac:dyDescent="0.25">
      <c r="A416" s="381" t="str">
        <f>IF(B416="","",ROW()-ROW($A$3)+'Diário 1º PA'!$O$1)</f>
        <v/>
      </c>
      <c r="B416" s="382"/>
      <c r="C416" s="383"/>
      <c r="D416" s="384"/>
      <c r="E416" s="184"/>
      <c r="F416" s="385"/>
      <c r="G416" s="184"/>
      <c r="H416" s="384"/>
      <c r="I416" s="184"/>
      <c r="J416" s="386" t="str">
        <f t="shared" si="7"/>
        <v/>
      </c>
      <c r="K416" s="387"/>
      <c r="L416" s="388"/>
      <c r="M416" s="387"/>
      <c r="N416" s="382"/>
      <c r="O416" s="384"/>
      <c r="P416" s="184"/>
    </row>
    <row r="417" spans="1:16" ht="13.2" hidden="1" x14ac:dyDescent="0.25">
      <c r="A417" s="381" t="str">
        <f>IF(B417="","",ROW()-ROW($A$3)+'Diário 1º PA'!$O$1)</f>
        <v/>
      </c>
      <c r="B417" s="382"/>
      <c r="C417" s="383"/>
      <c r="D417" s="384"/>
      <c r="E417" s="184"/>
      <c r="F417" s="385"/>
      <c r="G417" s="184"/>
      <c r="H417" s="384"/>
      <c r="I417" s="184"/>
      <c r="J417" s="386" t="str">
        <f t="shared" si="7"/>
        <v/>
      </c>
      <c r="K417" s="387"/>
      <c r="L417" s="388"/>
      <c r="M417" s="387"/>
      <c r="N417" s="382"/>
      <c r="O417" s="384"/>
      <c r="P417" s="184"/>
    </row>
    <row r="418" spans="1:16" ht="13.2" hidden="1" x14ac:dyDescent="0.25">
      <c r="A418" s="381" t="str">
        <f>IF(B418="","",ROW()-ROW($A$3)+'Diário 1º PA'!$O$1)</f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7"/>
        <v/>
      </c>
      <c r="K418" s="387"/>
      <c r="L418" s="388"/>
      <c r="M418" s="387"/>
      <c r="N418" s="382"/>
      <c r="O418" s="384"/>
      <c r="P418" s="184"/>
    </row>
    <row r="419" spans="1:16" ht="13.2" hidden="1" x14ac:dyDescent="0.25">
      <c r="A419" s="381" t="str">
        <f>IF(B419="","",ROW()-ROW($A$3)+'Diário 1º PA'!$O$1)</f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7"/>
        <v/>
      </c>
      <c r="K419" s="387"/>
      <c r="L419" s="388"/>
      <c r="M419" s="387"/>
      <c r="N419" s="382"/>
      <c r="O419" s="384"/>
      <c r="P419" s="184"/>
    </row>
    <row r="420" spans="1:16" ht="13.2" hidden="1" x14ac:dyDescent="0.25">
      <c r="A420" s="381" t="str">
        <f>IF(B420="","",ROW()-ROW($A$3)+'Diário 1º PA'!$O$1)</f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7"/>
        <v/>
      </c>
      <c r="K420" s="387"/>
      <c r="L420" s="388"/>
      <c r="M420" s="387"/>
      <c r="N420" s="382"/>
      <c r="O420" s="384"/>
      <c r="P420" s="184"/>
    </row>
    <row r="421" spans="1:16" ht="13.2" hidden="1" x14ac:dyDescent="0.25">
      <c r="A421" s="381" t="str">
        <f>IF(B421="","",ROW()-ROW($A$3)+'Diário 1º PA'!$O$1)</f>
        <v/>
      </c>
      <c r="B421" s="382"/>
      <c r="C421" s="383"/>
      <c r="D421" s="384"/>
      <c r="E421" s="184"/>
      <c r="F421" s="385"/>
      <c r="G421" s="184"/>
      <c r="H421" s="384"/>
      <c r="I421" s="184"/>
      <c r="J421" s="386" t="str">
        <f t="shared" si="7"/>
        <v/>
      </c>
      <c r="K421" s="387"/>
      <c r="L421" s="388"/>
      <c r="M421" s="387"/>
      <c r="N421" s="382"/>
      <c r="O421" s="384"/>
      <c r="P421" s="184"/>
    </row>
    <row r="422" spans="1:16" ht="13.2" hidden="1" x14ac:dyDescent="0.25">
      <c r="A422" s="381" t="str">
        <f>IF(B422="","",ROW()-ROW($A$3)+'Diário 1º PA'!$O$1)</f>
        <v/>
      </c>
      <c r="B422" s="382"/>
      <c r="C422" s="383"/>
      <c r="D422" s="384"/>
      <c r="E422" s="184"/>
      <c r="F422" s="385"/>
      <c r="G422" s="184"/>
      <c r="H422" s="384"/>
      <c r="I422" s="184"/>
      <c r="J422" s="386" t="str">
        <f t="shared" si="7"/>
        <v/>
      </c>
      <c r="K422" s="387"/>
      <c r="L422" s="388"/>
      <c r="M422" s="387"/>
      <c r="N422" s="382"/>
      <c r="O422" s="384"/>
      <c r="P422" s="184"/>
    </row>
    <row r="423" spans="1:16" ht="13.2" hidden="1" x14ac:dyDescent="0.25">
      <c r="A423" s="381" t="str">
        <f>IF(B423="","",ROW()-ROW($A$3)+'Diário 1º PA'!$O$1)</f>
        <v/>
      </c>
      <c r="B423" s="382"/>
      <c r="C423" s="383"/>
      <c r="D423" s="384"/>
      <c r="E423" s="184"/>
      <c r="F423" s="385"/>
      <c r="G423" s="384"/>
      <c r="H423" s="384"/>
      <c r="I423" s="184"/>
      <c r="J423" s="386" t="str">
        <f t="shared" si="7"/>
        <v/>
      </c>
      <c r="K423" s="387"/>
      <c r="L423" s="388"/>
      <c r="M423" s="387"/>
      <c r="N423" s="382"/>
      <c r="O423" s="384"/>
      <c r="P423" s="184"/>
    </row>
    <row r="424" spans="1:16" ht="13.2" hidden="1" x14ac:dyDescent="0.25">
      <c r="A424" s="381" t="str">
        <f>IF(B424="","",ROW()-ROW($A$3)+'Diário 1º PA'!$O$1)</f>
        <v/>
      </c>
      <c r="B424" s="382"/>
      <c r="C424" s="383"/>
      <c r="D424" s="384"/>
      <c r="E424" s="184"/>
      <c r="F424" s="385"/>
      <c r="G424" s="384"/>
      <c r="H424" s="384"/>
      <c r="I424" s="184"/>
      <c r="J424" s="386" t="str">
        <f t="shared" si="7"/>
        <v/>
      </c>
      <c r="K424" s="387"/>
      <c r="L424" s="388"/>
      <c r="M424" s="387"/>
      <c r="N424" s="382"/>
      <c r="O424" s="384"/>
      <c r="P424" s="184"/>
    </row>
    <row r="425" spans="1:16" ht="13.2" hidden="1" x14ac:dyDescent="0.25">
      <c r="A425" s="381" t="str">
        <f>IF(B425="","",ROW()-ROW($A$3)+'Diário 1º PA'!$O$1)</f>
        <v/>
      </c>
      <c r="B425" s="382"/>
      <c r="C425" s="383"/>
      <c r="D425" s="384"/>
      <c r="E425" s="184"/>
      <c r="F425" s="385"/>
      <c r="G425" s="184"/>
      <c r="H425" s="384"/>
      <c r="I425" s="184"/>
      <c r="J425" s="386" t="str">
        <f t="shared" si="7"/>
        <v/>
      </c>
      <c r="K425" s="387"/>
      <c r="L425" s="388"/>
      <c r="M425" s="387"/>
      <c r="N425" s="382"/>
      <c r="O425" s="384"/>
      <c r="P425" s="184"/>
    </row>
    <row r="426" spans="1:16" ht="13.2" hidden="1" x14ac:dyDescent="0.25">
      <c r="A426" s="381" t="str">
        <f>IF(B426="","",ROW()-ROW($A$3)+'Diário 1º PA'!$O$1)</f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7"/>
        <v/>
      </c>
      <c r="K426" s="387"/>
      <c r="L426" s="388"/>
      <c r="M426" s="387"/>
      <c r="N426" s="382"/>
      <c r="O426" s="384"/>
      <c r="P426" s="184"/>
    </row>
    <row r="427" spans="1:16" ht="13.2" hidden="1" x14ac:dyDescent="0.25">
      <c r="A427" s="381" t="str">
        <f>IF(B427="","",ROW()-ROW($A$3)+'Diário 1º PA'!$O$1)</f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7"/>
        <v/>
      </c>
      <c r="K427" s="387"/>
      <c r="L427" s="388"/>
      <c r="M427" s="387"/>
      <c r="N427" s="382"/>
      <c r="O427" s="384"/>
      <c r="P427" s="184"/>
    </row>
    <row r="428" spans="1:16" ht="13.2" hidden="1" x14ac:dyDescent="0.25">
      <c r="A428" s="381" t="str">
        <f>IF(B428="","",ROW()-ROW($A$3)+'Diário 1º PA'!$O$1)</f>
        <v/>
      </c>
      <c r="B428" s="382"/>
      <c r="C428" s="383"/>
      <c r="D428" s="384"/>
      <c r="E428" s="184"/>
      <c r="F428" s="385"/>
      <c r="G428" s="384"/>
      <c r="H428" s="384"/>
      <c r="I428" s="184"/>
      <c r="J428" s="386" t="str">
        <f t="shared" si="7"/>
        <v/>
      </c>
      <c r="K428" s="387"/>
      <c r="L428" s="388"/>
      <c r="M428" s="387"/>
      <c r="N428" s="382"/>
      <c r="O428" s="384"/>
      <c r="P428" s="184"/>
    </row>
    <row r="429" spans="1:16" ht="13.2" hidden="1" x14ac:dyDescent="0.25">
      <c r="A429" s="381" t="str">
        <f>IF(B429="","",ROW()-ROW($A$3)+'Diário 1º PA'!$O$1)</f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7"/>
        <v/>
      </c>
      <c r="K429" s="387"/>
      <c r="L429" s="388"/>
      <c r="M429" s="387"/>
      <c r="N429" s="382"/>
      <c r="O429" s="384"/>
      <c r="P429" s="184"/>
    </row>
    <row r="430" spans="1:16" ht="13.2" hidden="1" x14ac:dyDescent="0.25">
      <c r="A430" s="381" t="str">
        <f>IF(B430="","",ROW()-ROW($A$3)+'Diário 1º PA'!$O$1)</f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7"/>
        <v/>
      </c>
      <c r="K430" s="387"/>
      <c r="L430" s="388"/>
      <c r="M430" s="387"/>
      <c r="N430" s="382"/>
      <c r="O430" s="384"/>
      <c r="P430" s="184"/>
    </row>
    <row r="431" spans="1:16" ht="13.2" hidden="1" x14ac:dyDescent="0.25">
      <c r="A431" s="381" t="str">
        <f>IF(B431="","",ROW()-ROW($A$3)+'Diário 1º PA'!$O$1)</f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7"/>
        <v/>
      </c>
      <c r="K431" s="387"/>
      <c r="L431" s="388"/>
      <c r="M431" s="387"/>
      <c r="N431" s="382"/>
      <c r="O431" s="384"/>
      <c r="P431" s="184"/>
    </row>
    <row r="432" spans="1:16" ht="13.2" hidden="1" x14ac:dyDescent="0.25">
      <c r="A432" s="381" t="str">
        <f>IF(B432="","",ROW()-ROW($A$3)+'Diário 1º PA'!$O$1)</f>
        <v/>
      </c>
      <c r="B432" s="382"/>
      <c r="C432" s="383"/>
      <c r="D432" s="384"/>
      <c r="E432" s="184"/>
      <c r="F432" s="385"/>
      <c r="G432" s="384"/>
      <c r="H432" s="384"/>
      <c r="I432" s="184"/>
      <c r="J432" s="386" t="str">
        <f t="shared" si="7"/>
        <v/>
      </c>
      <c r="K432" s="387"/>
      <c r="L432" s="388"/>
      <c r="M432" s="387"/>
      <c r="N432" s="382"/>
      <c r="O432" s="384"/>
      <c r="P432" s="184"/>
    </row>
    <row r="433" spans="1:16" ht="13.2" hidden="1" x14ac:dyDescent="0.25">
      <c r="A433" s="381" t="str">
        <f>IF(B433="","",ROW()-ROW($A$3)+'Diário 1º PA'!$O$1)</f>
        <v/>
      </c>
      <c r="B433" s="382"/>
      <c r="C433" s="383"/>
      <c r="D433" s="384"/>
      <c r="E433" s="184"/>
      <c r="F433" s="385"/>
      <c r="G433" s="384"/>
      <c r="H433" s="384"/>
      <c r="I433" s="184"/>
      <c r="J433" s="386" t="str">
        <f t="shared" si="7"/>
        <v/>
      </c>
      <c r="K433" s="387"/>
      <c r="L433" s="388"/>
      <c r="M433" s="387"/>
      <c r="N433" s="382"/>
      <c r="O433" s="384"/>
      <c r="P433" s="184"/>
    </row>
    <row r="434" spans="1:16" ht="13.2" hidden="1" x14ac:dyDescent="0.25">
      <c r="A434" s="381" t="str">
        <f>IF(B434="","",ROW()-ROW($A$3)+'Diário 1º PA'!$O$1)</f>
        <v/>
      </c>
      <c r="B434" s="382"/>
      <c r="C434" s="383"/>
      <c r="D434" s="384"/>
      <c r="E434" s="184"/>
      <c r="F434" s="385"/>
      <c r="G434" s="384"/>
      <c r="H434" s="384"/>
      <c r="I434" s="184"/>
      <c r="J434" s="386" t="str">
        <f t="shared" si="7"/>
        <v/>
      </c>
      <c r="K434" s="387"/>
      <c r="L434" s="388"/>
      <c r="M434" s="387"/>
      <c r="N434" s="382"/>
      <c r="O434" s="384"/>
      <c r="P434" s="184"/>
    </row>
    <row r="435" spans="1:16" ht="13.2" hidden="1" x14ac:dyDescent="0.25">
      <c r="A435" s="381" t="str">
        <f>IF(B435="","",ROW()-ROW($A$3)+'Diário 1º PA'!$O$1)</f>
        <v/>
      </c>
      <c r="B435" s="382"/>
      <c r="C435" s="383"/>
      <c r="D435" s="384"/>
      <c r="E435" s="184"/>
      <c r="F435" s="385"/>
      <c r="G435" s="184"/>
      <c r="H435" s="384"/>
      <c r="I435" s="184"/>
      <c r="J435" s="386" t="str">
        <f t="shared" si="7"/>
        <v/>
      </c>
      <c r="K435" s="387"/>
      <c r="L435" s="388"/>
      <c r="M435" s="387"/>
      <c r="N435" s="382"/>
      <c r="O435" s="384"/>
      <c r="P435" s="184"/>
    </row>
    <row r="436" spans="1:16" ht="13.2" hidden="1" x14ac:dyDescent="0.25">
      <c r="A436" s="381" t="str">
        <f>IF(B436="","",ROW()-ROW($A$3)+'Diário 1º PA'!$O$1)</f>
        <v/>
      </c>
      <c r="B436" s="382"/>
      <c r="C436" s="383"/>
      <c r="D436" s="384"/>
      <c r="E436" s="184"/>
      <c r="F436" s="385"/>
      <c r="G436" s="184"/>
      <c r="H436" s="384"/>
      <c r="I436" s="184"/>
      <c r="J436" s="386" t="str">
        <f t="shared" si="7"/>
        <v/>
      </c>
      <c r="K436" s="387"/>
      <c r="L436" s="388"/>
      <c r="M436" s="387"/>
      <c r="N436" s="382"/>
      <c r="O436" s="384"/>
      <c r="P436" s="184"/>
    </row>
    <row r="437" spans="1:16" ht="13.2" hidden="1" x14ac:dyDescent="0.25">
      <c r="A437" s="381" t="str">
        <f>IF(B437="","",ROW()-ROW($A$3)+'Diário 1º PA'!$O$1)</f>
        <v/>
      </c>
      <c r="B437" s="382"/>
      <c r="C437" s="383"/>
      <c r="D437" s="384"/>
      <c r="E437" s="184"/>
      <c r="F437" s="385"/>
      <c r="G437" s="184"/>
      <c r="H437" s="384"/>
      <c r="I437" s="184"/>
      <c r="J437" s="386" t="str">
        <f t="shared" si="7"/>
        <v/>
      </c>
      <c r="K437" s="387"/>
      <c r="L437" s="388"/>
      <c r="M437" s="387"/>
      <c r="N437" s="382"/>
      <c r="O437" s="384"/>
      <c r="P437" s="184"/>
    </row>
    <row r="438" spans="1:16" ht="13.2" hidden="1" x14ac:dyDescent="0.25">
      <c r="A438" s="381" t="str">
        <f>IF(B438="","",ROW()-ROW($A$3)+'Diário 1º PA'!$O$1)</f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7"/>
        <v/>
      </c>
      <c r="K438" s="387"/>
      <c r="L438" s="388"/>
      <c r="M438" s="387"/>
      <c r="N438" s="382"/>
      <c r="O438" s="384"/>
      <c r="P438" s="184"/>
    </row>
    <row r="439" spans="1:16" ht="13.2" hidden="1" x14ac:dyDescent="0.25">
      <c r="A439" s="381" t="str">
        <f>IF(B439="","",ROW()-ROW($A$3)+'Diário 1º PA'!$O$1)</f>
        <v/>
      </c>
      <c r="B439" s="382"/>
      <c r="C439" s="383"/>
      <c r="D439" s="384"/>
      <c r="E439" s="184"/>
      <c r="F439" s="385"/>
      <c r="G439" s="384"/>
      <c r="H439" s="184"/>
      <c r="I439" s="184"/>
      <c r="J439" s="386" t="str">
        <f t="shared" si="7"/>
        <v/>
      </c>
      <c r="K439" s="387"/>
      <c r="L439" s="388"/>
      <c r="M439" s="387"/>
      <c r="N439" s="382"/>
      <c r="O439" s="384"/>
      <c r="P439" s="184"/>
    </row>
    <row r="440" spans="1:16" ht="13.2" hidden="1" x14ac:dyDescent="0.25">
      <c r="A440" s="381" t="str">
        <f>IF(B440="","",ROW()-ROW($A$3)+'Diário 1º PA'!$O$1)</f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7"/>
        <v/>
      </c>
      <c r="K440" s="387"/>
      <c r="L440" s="388"/>
      <c r="M440" s="387"/>
      <c r="N440" s="382"/>
      <c r="O440" s="384"/>
      <c r="P440" s="184"/>
    </row>
    <row r="441" spans="1:16" ht="13.2" hidden="1" x14ac:dyDescent="0.25">
      <c r="A441" s="381" t="str">
        <f>IF(B441="","",ROW()-ROW($A$3)+'Diário 1º PA'!$O$1)</f>
        <v/>
      </c>
      <c r="B441" s="382"/>
      <c r="C441" s="383"/>
      <c r="D441" s="384"/>
      <c r="E441" s="184"/>
      <c r="F441" s="385"/>
      <c r="G441" s="384"/>
      <c r="H441" s="384"/>
      <c r="I441" s="184"/>
      <c r="J441" s="386" t="str">
        <f t="shared" si="7"/>
        <v/>
      </c>
      <c r="K441" s="387"/>
      <c r="L441" s="388"/>
      <c r="M441" s="387"/>
      <c r="N441" s="382"/>
      <c r="O441" s="384"/>
      <c r="P441" s="184"/>
    </row>
    <row r="442" spans="1:16" ht="13.2" hidden="1" x14ac:dyDescent="0.25">
      <c r="A442" s="381" t="str">
        <f>IF(B442="","",ROW()-ROW($A$3)+'Diário 1º PA'!$O$1)</f>
        <v/>
      </c>
      <c r="B442" s="382"/>
      <c r="C442" s="383"/>
      <c r="D442" s="384"/>
      <c r="E442" s="184"/>
      <c r="F442" s="385"/>
      <c r="G442" s="384"/>
      <c r="H442" s="384"/>
      <c r="I442" s="184"/>
      <c r="J442" s="386" t="str">
        <f t="shared" si="7"/>
        <v/>
      </c>
      <c r="K442" s="387"/>
      <c r="L442" s="388"/>
      <c r="M442" s="387"/>
      <c r="N442" s="382"/>
      <c r="O442" s="384"/>
      <c r="P442" s="184"/>
    </row>
    <row r="443" spans="1:16" ht="13.2" hidden="1" x14ac:dyDescent="0.25">
      <c r="A443" s="381" t="str">
        <f>IF(B443="","",ROW()-ROW($A$3)+'Diário 1º PA'!$O$1)</f>
        <v/>
      </c>
      <c r="B443" s="382"/>
      <c r="C443" s="383"/>
      <c r="D443" s="384"/>
      <c r="E443" s="184"/>
      <c r="F443" s="385"/>
      <c r="G443" s="384"/>
      <c r="H443" s="384"/>
      <c r="I443" s="184"/>
      <c r="J443" s="386" t="str">
        <f t="shared" si="7"/>
        <v/>
      </c>
      <c r="K443" s="387"/>
      <c r="L443" s="388"/>
      <c r="M443" s="387"/>
      <c r="N443" s="382"/>
      <c r="O443" s="384"/>
      <c r="P443" s="184"/>
    </row>
    <row r="444" spans="1:16" ht="13.2" hidden="1" x14ac:dyDescent="0.25">
      <c r="A444" s="381" t="str">
        <f>IF(B444="","",ROW()-ROW($A$3)+'Diário 1º PA'!$O$1)</f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7"/>
        <v/>
      </c>
      <c r="K444" s="387"/>
      <c r="L444" s="388"/>
      <c r="M444" s="387"/>
      <c r="N444" s="382"/>
      <c r="O444" s="384"/>
      <c r="P444" s="184"/>
    </row>
    <row r="445" spans="1:16" ht="13.2" hidden="1" x14ac:dyDescent="0.25">
      <c r="A445" s="381" t="str">
        <f>IF(B445="","",ROW()-ROW($A$3)+'Diário 1º PA'!$O$1)</f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7"/>
        <v/>
      </c>
      <c r="K445" s="387"/>
      <c r="L445" s="388"/>
      <c r="M445" s="387"/>
      <c r="N445" s="382"/>
      <c r="O445" s="384"/>
      <c r="P445" s="184"/>
    </row>
    <row r="446" spans="1:16" ht="13.2" hidden="1" x14ac:dyDescent="0.25">
      <c r="A446" s="381" t="str">
        <f>IF(B446="","",ROW()-ROW($A$3)+'Diário 1º PA'!$O$1)</f>
        <v/>
      </c>
      <c r="B446" s="382"/>
      <c r="C446" s="383"/>
      <c r="D446" s="384"/>
      <c r="E446" s="184"/>
      <c r="F446" s="385"/>
      <c r="G446" s="384"/>
      <c r="H446" s="384"/>
      <c r="I446" s="184"/>
      <c r="J446" s="386" t="str">
        <f t="shared" si="7"/>
        <v/>
      </c>
      <c r="K446" s="387"/>
      <c r="L446" s="388"/>
      <c r="M446" s="387"/>
      <c r="N446" s="382"/>
      <c r="O446" s="384"/>
      <c r="P446" s="184"/>
    </row>
    <row r="447" spans="1:16" ht="13.2" hidden="1" x14ac:dyDescent="0.25">
      <c r="A447" s="381" t="str">
        <f>IF(B447="","",ROW()-ROW($A$3)+'Diário 1º PA'!$O$1)</f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7"/>
        <v/>
      </c>
      <c r="K447" s="387"/>
      <c r="L447" s="388"/>
      <c r="M447" s="387"/>
      <c r="N447" s="382"/>
      <c r="O447" s="384"/>
      <c r="P447" s="184"/>
    </row>
    <row r="448" spans="1:16" ht="13.2" hidden="1" x14ac:dyDescent="0.25">
      <c r="A448" s="381" t="str">
        <f>IF(B448="","",ROW()-ROW($A$3)+'Diário 1º PA'!$O$1)</f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7"/>
        <v/>
      </c>
      <c r="K448" s="387"/>
      <c r="L448" s="388"/>
      <c r="M448" s="387"/>
      <c r="N448" s="382"/>
      <c r="O448" s="384"/>
      <c r="P448" s="184"/>
    </row>
    <row r="449" spans="1:16" ht="13.2" hidden="1" x14ac:dyDescent="0.25">
      <c r="A449" s="381" t="str">
        <f>IF(B449="","",ROW()-ROW($A$3)+'Diário 1º PA'!$O$1)</f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ref="J449:J512" si="8">IF(O449="","",IF(LEN(O449)&gt;14,O449,"CPF Protegido - LGPD"))</f>
        <v/>
      </c>
      <c r="K449" s="387"/>
      <c r="L449" s="388"/>
      <c r="M449" s="387"/>
      <c r="N449" s="382"/>
      <c r="O449" s="384"/>
      <c r="P449" s="184"/>
    </row>
    <row r="450" spans="1:16" ht="13.2" hidden="1" x14ac:dyDescent="0.25">
      <c r="A450" s="381" t="str">
        <f>IF(B450="","",ROW()-ROW($A$3)+'Diário 1º PA'!$O$1)</f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8"/>
        <v/>
      </c>
      <c r="K450" s="387"/>
      <c r="L450" s="388"/>
      <c r="M450" s="387"/>
      <c r="N450" s="382"/>
      <c r="O450" s="384"/>
      <c r="P450" s="184"/>
    </row>
    <row r="451" spans="1:16" ht="13.2" hidden="1" x14ac:dyDescent="0.25">
      <c r="A451" s="381" t="str">
        <f>IF(B451="","",ROW()-ROW($A$3)+'Diário 1º PA'!$O$1)</f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8"/>
        <v/>
      </c>
      <c r="K451" s="387"/>
      <c r="L451" s="388"/>
      <c r="M451" s="387"/>
      <c r="N451" s="382"/>
      <c r="O451" s="384"/>
      <c r="P451" s="184"/>
    </row>
    <row r="452" spans="1:16" ht="13.2" hidden="1" x14ac:dyDescent="0.25">
      <c r="A452" s="381" t="str">
        <f>IF(B452="","",ROW()-ROW($A$3)+'Diário 1º PA'!$O$1)</f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si="8"/>
        <v/>
      </c>
      <c r="K452" s="387"/>
      <c r="L452" s="388"/>
      <c r="M452" s="387"/>
      <c r="N452" s="382"/>
      <c r="O452" s="384"/>
      <c r="P452" s="184"/>
    </row>
    <row r="453" spans="1:16" ht="13.2" hidden="1" x14ac:dyDescent="0.25">
      <c r="A453" s="381" t="str">
        <f>IF(B453="","",ROW()-ROW($A$3)+'Diário 1º PA'!$O$1)</f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8"/>
        <v/>
      </c>
      <c r="K453" s="387"/>
      <c r="L453" s="388"/>
      <c r="M453" s="387"/>
      <c r="N453" s="382"/>
      <c r="O453" s="384"/>
      <c r="P453" s="184"/>
    </row>
    <row r="454" spans="1:16" ht="13.2" hidden="1" x14ac:dyDescent="0.25">
      <c r="A454" s="381" t="str">
        <f>IF(B454="","",ROW()-ROW($A$3)+'Diário 1º PA'!$O$1)</f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8"/>
        <v/>
      </c>
      <c r="K454" s="387"/>
      <c r="L454" s="388"/>
      <c r="M454" s="387"/>
      <c r="N454" s="382"/>
      <c r="O454" s="384"/>
      <c r="P454" s="184"/>
    </row>
    <row r="455" spans="1:16" ht="13.2" hidden="1" x14ac:dyDescent="0.25">
      <c r="A455" s="381" t="str">
        <f>IF(B455="","",ROW()-ROW($A$3)+'Diário 1º PA'!$O$1)</f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8"/>
        <v/>
      </c>
      <c r="K455" s="387"/>
      <c r="L455" s="388"/>
      <c r="M455" s="387"/>
      <c r="N455" s="382"/>
      <c r="O455" s="384"/>
      <c r="P455" s="184"/>
    </row>
    <row r="456" spans="1:16" ht="13.2" hidden="1" x14ac:dyDescent="0.25">
      <c r="A456" s="381" t="str">
        <f>IF(B456="","",ROW()-ROW($A$3)+'Diário 1º PA'!$O$1)</f>
        <v/>
      </c>
      <c r="B456" s="382"/>
      <c r="C456" s="383"/>
      <c r="D456" s="384"/>
      <c r="E456" s="184"/>
      <c r="F456" s="385"/>
      <c r="G456" s="384"/>
      <c r="H456" s="384"/>
      <c r="I456" s="184"/>
      <c r="J456" s="386" t="str">
        <f t="shared" si="8"/>
        <v/>
      </c>
      <c r="K456" s="387"/>
      <c r="L456" s="388"/>
      <c r="M456" s="387"/>
      <c r="N456" s="382"/>
      <c r="O456" s="384"/>
      <c r="P456" s="184"/>
    </row>
    <row r="457" spans="1:16" ht="13.2" hidden="1" x14ac:dyDescent="0.25">
      <c r="A457" s="381" t="str">
        <f>IF(B457="","",ROW()-ROW($A$3)+'Diário 1º PA'!$O$1)</f>
        <v/>
      </c>
      <c r="B457" s="382"/>
      <c r="C457" s="383"/>
      <c r="D457" s="384"/>
      <c r="E457" s="184"/>
      <c r="F457" s="385"/>
      <c r="G457" s="384"/>
      <c r="H457" s="384"/>
      <c r="I457" s="184"/>
      <c r="J457" s="386" t="str">
        <f t="shared" si="8"/>
        <v/>
      </c>
      <c r="K457" s="387"/>
      <c r="L457" s="388"/>
      <c r="M457" s="387"/>
      <c r="N457" s="382"/>
      <c r="O457" s="384"/>
      <c r="P457" s="184"/>
    </row>
    <row r="458" spans="1:16" ht="13.2" hidden="1" x14ac:dyDescent="0.25">
      <c r="A458" s="381" t="str">
        <f>IF(B458="","",ROW()-ROW($A$3)+'Diário 1º PA'!$O$1)</f>
        <v/>
      </c>
      <c r="B458" s="382"/>
      <c r="C458" s="383"/>
      <c r="D458" s="384"/>
      <c r="E458" s="184"/>
      <c r="F458" s="385"/>
      <c r="G458" s="384"/>
      <c r="H458" s="384"/>
      <c r="I458" s="184"/>
      <c r="J458" s="386" t="str">
        <f t="shared" si="8"/>
        <v/>
      </c>
      <c r="K458" s="387"/>
      <c r="L458" s="388"/>
      <c r="M458" s="387"/>
      <c r="N458" s="382"/>
      <c r="O458" s="384"/>
      <c r="P458" s="184"/>
    </row>
    <row r="459" spans="1:16" ht="13.2" hidden="1" x14ac:dyDescent="0.25">
      <c r="A459" s="381" t="str">
        <f>IF(B459="","",ROW()-ROW($A$3)+'Diário 1º PA'!$O$1)</f>
        <v/>
      </c>
      <c r="B459" s="382"/>
      <c r="C459" s="383"/>
      <c r="D459" s="384"/>
      <c r="E459" s="184"/>
      <c r="F459" s="385"/>
      <c r="G459" s="384"/>
      <c r="H459" s="384"/>
      <c r="I459" s="184"/>
      <c r="J459" s="386" t="str">
        <f t="shared" si="8"/>
        <v/>
      </c>
      <c r="K459" s="387"/>
      <c r="L459" s="388"/>
      <c r="M459" s="387"/>
      <c r="N459" s="382"/>
      <c r="O459" s="384"/>
      <c r="P459" s="184"/>
    </row>
    <row r="460" spans="1:16" ht="13.2" hidden="1" x14ac:dyDescent="0.25">
      <c r="A460" s="381" t="str">
        <f>IF(B460="","",ROW()-ROW($A$3)+'Diário 1º PA'!$O$1)</f>
        <v/>
      </c>
      <c r="B460" s="382"/>
      <c r="C460" s="383"/>
      <c r="D460" s="384"/>
      <c r="E460" s="184"/>
      <c r="F460" s="385"/>
      <c r="G460" s="384"/>
      <c r="H460" s="384"/>
      <c r="I460" s="184"/>
      <c r="J460" s="386" t="str">
        <f t="shared" si="8"/>
        <v/>
      </c>
      <c r="K460" s="387"/>
      <c r="L460" s="388"/>
      <c r="M460" s="387"/>
      <c r="N460" s="382"/>
      <c r="O460" s="384"/>
      <c r="P460" s="184"/>
    </row>
    <row r="461" spans="1:16" ht="13.2" hidden="1" x14ac:dyDescent="0.25">
      <c r="A461" s="381" t="str">
        <f>IF(B461="","",ROW()-ROW($A$3)+'Diário 1º PA'!$O$1)</f>
        <v/>
      </c>
      <c r="B461" s="382"/>
      <c r="C461" s="383"/>
      <c r="D461" s="384"/>
      <c r="E461" s="184"/>
      <c r="F461" s="385"/>
      <c r="G461" s="384"/>
      <c r="H461" s="384"/>
      <c r="I461" s="184"/>
      <c r="J461" s="386" t="str">
        <f t="shared" si="8"/>
        <v/>
      </c>
      <c r="K461" s="387"/>
      <c r="L461" s="388"/>
      <c r="M461" s="387"/>
      <c r="N461" s="382"/>
      <c r="O461" s="384"/>
      <c r="P461" s="184"/>
    </row>
    <row r="462" spans="1:16" ht="13.2" hidden="1" x14ac:dyDescent="0.25">
      <c r="A462" s="381" t="str">
        <f>IF(B462="","",ROW()-ROW($A$3)+'Diário 1º PA'!$O$1)</f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8"/>
        <v/>
      </c>
      <c r="K462" s="387"/>
      <c r="L462" s="388"/>
      <c r="M462" s="387"/>
      <c r="N462" s="382"/>
      <c r="O462" s="384"/>
      <c r="P462" s="184"/>
    </row>
    <row r="463" spans="1:16" ht="13.2" hidden="1" x14ac:dyDescent="0.25">
      <c r="A463" s="381" t="str">
        <f>IF(B463="","",ROW()-ROW($A$3)+'Diário 1º PA'!$O$1)</f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8"/>
        <v/>
      </c>
      <c r="K463" s="387"/>
      <c r="L463" s="388"/>
      <c r="M463" s="387"/>
      <c r="N463" s="382"/>
      <c r="O463" s="384"/>
      <c r="P463" s="184"/>
    </row>
    <row r="464" spans="1:16" ht="13.2" hidden="1" x14ac:dyDescent="0.25">
      <c r="A464" s="381" t="str">
        <f>IF(B464="","",ROW()-ROW($A$3)+'Diário 1º PA'!$O$1)</f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8"/>
        <v/>
      </c>
      <c r="K464" s="387"/>
      <c r="L464" s="388"/>
      <c r="M464" s="387"/>
      <c r="N464" s="382"/>
      <c r="O464" s="384"/>
      <c r="P464" s="184"/>
    </row>
    <row r="465" spans="1:16" ht="13.2" hidden="1" x14ac:dyDescent="0.25">
      <c r="A465" s="381" t="str">
        <f>IF(B465="","",ROW()-ROW($A$3)+'Diário 1º PA'!$O$1)</f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8"/>
        <v/>
      </c>
      <c r="K465" s="387"/>
      <c r="L465" s="388"/>
      <c r="M465" s="387"/>
      <c r="N465" s="382"/>
      <c r="O465" s="384"/>
      <c r="P465" s="184"/>
    </row>
    <row r="466" spans="1:16" ht="13.2" hidden="1" x14ac:dyDescent="0.25">
      <c r="A466" s="381" t="str">
        <f>IF(B466="","",ROW()-ROW($A$3)+'Diário 1º PA'!$O$1)</f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8"/>
        <v/>
      </c>
      <c r="K466" s="387"/>
      <c r="L466" s="388"/>
      <c r="M466" s="387"/>
      <c r="N466" s="382"/>
      <c r="O466" s="384"/>
      <c r="P466" s="184"/>
    </row>
    <row r="467" spans="1:16" ht="13.2" hidden="1" x14ac:dyDescent="0.25">
      <c r="A467" s="381" t="str">
        <f>IF(B467="","",ROW()-ROW($A$3)+'Diário 1º PA'!$O$1)</f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8"/>
        <v/>
      </c>
      <c r="K467" s="387"/>
      <c r="L467" s="388"/>
      <c r="M467" s="387"/>
      <c r="N467" s="382"/>
      <c r="O467" s="384"/>
      <c r="P467" s="184"/>
    </row>
    <row r="468" spans="1:16" ht="13.2" hidden="1" x14ac:dyDescent="0.25">
      <c r="A468" s="381" t="str">
        <f>IF(B468="","",ROW()-ROW($A$3)+'Diário 1º PA'!$O$1)</f>
        <v/>
      </c>
      <c r="B468" s="389"/>
      <c r="C468" s="390"/>
      <c r="D468" s="393"/>
      <c r="E468" s="184"/>
      <c r="F468" s="391"/>
      <c r="G468" s="393"/>
      <c r="H468" s="393"/>
      <c r="I468" s="392"/>
      <c r="J468" s="386" t="str">
        <f t="shared" si="8"/>
        <v/>
      </c>
      <c r="K468" s="387"/>
      <c r="L468" s="388"/>
      <c r="M468" s="387"/>
      <c r="N468" s="382"/>
      <c r="O468" s="384"/>
      <c r="P468" s="392"/>
    </row>
    <row r="469" spans="1:16" ht="13.2" hidden="1" x14ac:dyDescent="0.25">
      <c r="A469" s="381" t="str">
        <f>IF(B469="","",ROW()-ROW($A$3)+'Diário 1º PA'!$O$1)</f>
        <v/>
      </c>
      <c r="B469" s="389"/>
      <c r="C469" s="390"/>
      <c r="D469" s="393"/>
      <c r="E469" s="184"/>
      <c r="F469" s="391"/>
      <c r="G469" s="393"/>
      <c r="H469" s="393"/>
      <c r="I469" s="392"/>
      <c r="J469" s="386" t="str">
        <f t="shared" si="8"/>
        <v/>
      </c>
      <c r="K469" s="387"/>
      <c r="L469" s="388"/>
      <c r="M469" s="387"/>
      <c r="N469" s="382"/>
      <c r="O469" s="384"/>
      <c r="P469" s="392"/>
    </row>
    <row r="470" spans="1:16" ht="13.2" hidden="1" x14ac:dyDescent="0.25">
      <c r="A470" s="381" t="str">
        <f>IF(B470="","",ROW()-ROW($A$3)+'Diário 1º PA'!$O$1)</f>
        <v/>
      </c>
      <c r="B470" s="389"/>
      <c r="C470" s="390"/>
      <c r="D470" s="393"/>
      <c r="E470" s="184"/>
      <c r="F470" s="391"/>
      <c r="G470" s="393"/>
      <c r="H470" s="393"/>
      <c r="I470" s="392"/>
      <c r="J470" s="386" t="str">
        <f t="shared" si="8"/>
        <v/>
      </c>
      <c r="K470" s="387"/>
      <c r="L470" s="388"/>
      <c r="M470" s="387"/>
      <c r="N470" s="382"/>
      <c r="O470" s="384"/>
      <c r="P470" s="392"/>
    </row>
    <row r="471" spans="1:16" ht="13.2" hidden="1" x14ac:dyDescent="0.25">
      <c r="A471" s="381" t="str">
        <f>IF(B471="","",ROW()-ROW($A$3)+'Diário 1º PA'!$O$1)</f>
        <v/>
      </c>
      <c r="B471" s="389"/>
      <c r="C471" s="390"/>
      <c r="D471" s="393"/>
      <c r="E471" s="184"/>
      <c r="F471" s="391"/>
      <c r="G471" s="393"/>
      <c r="H471" s="393"/>
      <c r="I471" s="392"/>
      <c r="J471" s="386" t="str">
        <f t="shared" si="8"/>
        <v/>
      </c>
      <c r="K471" s="387"/>
      <c r="L471" s="388"/>
      <c r="M471" s="387"/>
      <c r="N471" s="382"/>
      <c r="O471" s="384"/>
      <c r="P471" s="392"/>
    </row>
    <row r="472" spans="1:16" ht="13.2" hidden="1" x14ac:dyDescent="0.25">
      <c r="A472" s="381" t="str">
        <f>IF(B472="","",ROW()-ROW($A$3)+'Diário 1º PA'!$O$1)</f>
        <v/>
      </c>
      <c r="B472" s="389"/>
      <c r="C472" s="390"/>
      <c r="D472" s="393"/>
      <c r="E472" s="184"/>
      <c r="F472" s="391"/>
      <c r="G472" s="393"/>
      <c r="H472" s="393"/>
      <c r="I472" s="392"/>
      <c r="J472" s="386" t="str">
        <f t="shared" si="8"/>
        <v/>
      </c>
      <c r="K472" s="387"/>
      <c r="L472" s="388"/>
      <c r="M472" s="387"/>
      <c r="N472" s="382"/>
      <c r="O472" s="384"/>
      <c r="P472" s="392"/>
    </row>
    <row r="473" spans="1:16" ht="13.2" hidden="1" x14ac:dyDescent="0.25">
      <c r="A473" s="381" t="str">
        <f>IF(B473="","",ROW()-ROW($A$3)+'Diário 1º PA'!$O$1)</f>
        <v/>
      </c>
      <c r="B473" s="389"/>
      <c r="C473" s="390"/>
      <c r="D473" s="393"/>
      <c r="E473" s="184"/>
      <c r="F473" s="391"/>
      <c r="G473" s="393"/>
      <c r="H473" s="393"/>
      <c r="I473" s="392"/>
      <c r="J473" s="386" t="str">
        <f t="shared" si="8"/>
        <v/>
      </c>
      <c r="K473" s="387"/>
      <c r="L473" s="388"/>
      <c r="M473" s="387"/>
      <c r="N473" s="382"/>
      <c r="O473" s="384"/>
      <c r="P473" s="392"/>
    </row>
    <row r="474" spans="1:16" ht="13.2" hidden="1" x14ac:dyDescent="0.25">
      <c r="A474" s="381" t="str">
        <f>IF(B474="","",ROW()-ROW($A$3)+'Diário 1º PA'!$O$1)</f>
        <v/>
      </c>
      <c r="B474" s="389"/>
      <c r="C474" s="390"/>
      <c r="D474" s="393"/>
      <c r="E474" s="184"/>
      <c r="F474" s="391"/>
      <c r="G474" s="393"/>
      <c r="H474" s="393"/>
      <c r="I474" s="392"/>
      <c r="J474" s="386" t="str">
        <f t="shared" si="8"/>
        <v/>
      </c>
      <c r="K474" s="387"/>
      <c r="L474" s="388"/>
      <c r="M474" s="387"/>
      <c r="N474" s="382"/>
      <c r="O474" s="384"/>
      <c r="P474" s="392"/>
    </row>
    <row r="475" spans="1:16" ht="13.2" hidden="1" x14ac:dyDescent="0.25">
      <c r="A475" s="381" t="str">
        <f>IF(B475="","",ROW()-ROW($A$3)+'Diário 1º PA'!$O$1)</f>
        <v/>
      </c>
      <c r="B475" s="389"/>
      <c r="C475" s="390"/>
      <c r="D475" s="393"/>
      <c r="E475" s="184"/>
      <c r="F475" s="391"/>
      <c r="G475" s="393"/>
      <c r="H475" s="393"/>
      <c r="I475" s="392"/>
      <c r="J475" s="386" t="str">
        <f t="shared" si="8"/>
        <v/>
      </c>
      <c r="K475" s="387"/>
      <c r="L475" s="388"/>
      <c r="M475" s="387"/>
      <c r="N475" s="382"/>
      <c r="O475" s="384"/>
      <c r="P475" s="392"/>
    </row>
    <row r="476" spans="1:16" ht="13.2" hidden="1" x14ac:dyDescent="0.25">
      <c r="A476" s="381" t="str">
        <f>IF(B476="","",ROW()-ROW($A$3)+'Diário 1º PA'!$O$1)</f>
        <v/>
      </c>
      <c r="B476" s="389"/>
      <c r="C476" s="390"/>
      <c r="D476" s="393"/>
      <c r="E476" s="184"/>
      <c r="F476" s="391"/>
      <c r="G476" s="393"/>
      <c r="H476" s="393"/>
      <c r="I476" s="392"/>
      <c r="J476" s="386" t="str">
        <f t="shared" si="8"/>
        <v/>
      </c>
      <c r="K476" s="387"/>
      <c r="L476" s="388"/>
      <c r="M476" s="387"/>
      <c r="N476" s="382"/>
      <c r="O476" s="384"/>
      <c r="P476" s="392"/>
    </row>
    <row r="477" spans="1:16" ht="13.2" hidden="1" x14ac:dyDescent="0.25">
      <c r="A477" s="381" t="str">
        <f>IF(B477="","",ROW()-ROW($A$3)+'Diário 1º PA'!$O$1)</f>
        <v/>
      </c>
      <c r="B477" s="389"/>
      <c r="C477" s="390"/>
      <c r="D477" s="393"/>
      <c r="E477" s="184"/>
      <c r="F477" s="391"/>
      <c r="G477" s="393"/>
      <c r="H477" s="393"/>
      <c r="I477" s="392"/>
      <c r="J477" s="386" t="str">
        <f t="shared" si="8"/>
        <v/>
      </c>
      <c r="K477" s="387"/>
      <c r="L477" s="388"/>
      <c r="M477" s="387"/>
      <c r="N477" s="382"/>
      <c r="O477" s="384"/>
      <c r="P477" s="392"/>
    </row>
    <row r="478" spans="1:16" ht="13.2" hidden="1" x14ac:dyDescent="0.25">
      <c r="A478" s="381" t="str">
        <f>IF(B478="","",ROW()-ROW($A$3)+'Diário 1º PA'!$O$1)</f>
        <v/>
      </c>
      <c r="B478" s="389"/>
      <c r="C478" s="390"/>
      <c r="D478" s="393"/>
      <c r="E478" s="184"/>
      <c r="F478" s="391"/>
      <c r="G478" s="393"/>
      <c r="H478" s="393"/>
      <c r="I478" s="392"/>
      <c r="J478" s="386" t="str">
        <f t="shared" si="8"/>
        <v/>
      </c>
      <c r="K478" s="387"/>
      <c r="L478" s="388"/>
      <c r="M478" s="387"/>
      <c r="N478" s="382"/>
      <c r="O478" s="384"/>
      <c r="P478" s="392"/>
    </row>
    <row r="479" spans="1:16" ht="13.2" hidden="1" x14ac:dyDescent="0.25">
      <c r="A479" s="381" t="str">
        <f>IF(B479="","",ROW()-ROW($A$3)+'Diário 1º PA'!$O$1)</f>
        <v/>
      </c>
      <c r="B479" s="389"/>
      <c r="C479" s="390"/>
      <c r="D479" s="393"/>
      <c r="E479" s="184"/>
      <c r="F479" s="391"/>
      <c r="G479" s="393"/>
      <c r="H479" s="393"/>
      <c r="I479" s="392"/>
      <c r="J479" s="386" t="str">
        <f t="shared" si="8"/>
        <v/>
      </c>
      <c r="K479" s="387"/>
      <c r="L479" s="388"/>
      <c r="M479" s="387"/>
      <c r="N479" s="382"/>
      <c r="O479" s="384"/>
      <c r="P479" s="392"/>
    </row>
    <row r="480" spans="1:16" ht="13.2" hidden="1" x14ac:dyDescent="0.25">
      <c r="A480" s="381" t="str">
        <f>IF(B480="","",ROW()-ROW($A$3)+'Diário 1º PA'!$O$1)</f>
        <v/>
      </c>
      <c r="B480" s="389"/>
      <c r="C480" s="390"/>
      <c r="D480" s="393"/>
      <c r="E480" s="184"/>
      <c r="F480" s="391"/>
      <c r="G480" s="393"/>
      <c r="H480" s="393"/>
      <c r="I480" s="392"/>
      <c r="J480" s="386" t="str">
        <f t="shared" si="8"/>
        <v/>
      </c>
      <c r="K480" s="387"/>
      <c r="L480" s="388"/>
      <c r="M480" s="387"/>
      <c r="N480" s="382"/>
      <c r="O480" s="384"/>
      <c r="P480" s="392"/>
    </row>
    <row r="481" spans="1:16" ht="13.2" hidden="1" x14ac:dyDescent="0.25">
      <c r="A481" s="381" t="str">
        <f>IF(B481="","",ROW()-ROW($A$3)+'Diário 1º PA'!$O$1)</f>
        <v/>
      </c>
      <c r="B481" s="389"/>
      <c r="C481" s="390"/>
      <c r="D481" s="393"/>
      <c r="E481" s="184"/>
      <c r="F481" s="391"/>
      <c r="G481" s="393"/>
      <c r="H481" s="393"/>
      <c r="I481" s="392"/>
      <c r="J481" s="386" t="str">
        <f t="shared" si="8"/>
        <v/>
      </c>
      <c r="K481" s="387"/>
      <c r="L481" s="388"/>
      <c r="M481" s="387"/>
      <c r="N481" s="382"/>
      <c r="O481" s="384"/>
      <c r="P481" s="392"/>
    </row>
    <row r="482" spans="1:16" ht="13.2" hidden="1" x14ac:dyDescent="0.25">
      <c r="A482" s="381" t="str">
        <f>IF(B482="","",ROW()-ROW($A$3)+'Diário 1º PA'!$O$1)</f>
        <v/>
      </c>
      <c r="B482" s="389"/>
      <c r="C482" s="390"/>
      <c r="D482" s="393"/>
      <c r="E482" s="184"/>
      <c r="F482" s="391"/>
      <c r="G482" s="393"/>
      <c r="H482" s="393"/>
      <c r="I482" s="392"/>
      <c r="J482" s="386" t="str">
        <f t="shared" si="8"/>
        <v/>
      </c>
      <c r="K482" s="387"/>
      <c r="L482" s="388"/>
      <c r="M482" s="387"/>
      <c r="N482" s="382"/>
      <c r="O482" s="384"/>
      <c r="P482" s="392"/>
    </row>
    <row r="483" spans="1:16" ht="13.2" hidden="1" x14ac:dyDescent="0.25">
      <c r="A483" s="381" t="str">
        <f>IF(B483="","",ROW()-ROW($A$3)+'Diário 1º PA'!$O$1)</f>
        <v/>
      </c>
      <c r="B483" s="382"/>
      <c r="C483" s="383"/>
      <c r="D483" s="384"/>
      <c r="E483" s="184"/>
      <c r="F483" s="385"/>
      <c r="G483" s="384"/>
      <c r="H483" s="384"/>
      <c r="I483" s="184"/>
      <c r="J483" s="386" t="str">
        <f t="shared" si="8"/>
        <v/>
      </c>
      <c r="K483" s="387"/>
      <c r="L483" s="388"/>
      <c r="M483" s="387"/>
      <c r="N483" s="382"/>
      <c r="O483" s="384"/>
      <c r="P483" s="184"/>
    </row>
    <row r="484" spans="1:16" ht="13.2" hidden="1" x14ac:dyDescent="0.25">
      <c r="A484" s="381" t="str">
        <f>IF(B484="","",ROW()-ROW($A$3)+'Diário 1º PA'!$O$1)</f>
        <v/>
      </c>
      <c r="B484" s="382"/>
      <c r="C484" s="383"/>
      <c r="D484" s="384"/>
      <c r="E484" s="184"/>
      <c r="F484" s="385"/>
      <c r="G484" s="384"/>
      <c r="H484" s="384"/>
      <c r="I484" s="184"/>
      <c r="J484" s="386" t="str">
        <f t="shared" si="8"/>
        <v/>
      </c>
      <c r="K484" s="387"/>
      <c r="L484" s="388"/>
      <c r="M484" s="387"/>
      <c r="N484" s="382"/>
      <c r="O484" s="384"/>
      <c r="P484" s="184"/>
    </row>
    <row r="485" spans="1:16" ht="13.2" hidden="1" x14ac:dyDescent="0.25">
      <c r="A485" s="381" t="str">
        <f>IF(B485="","",ROW()-ROW($A$3)+'Diário 1º PA'!$O$1)</f>
        <v/>
      </c>
      <c r="B485" s="382"/>
      <c r="C485" s="383"/>
      <c r="D485" s="384"/>
      <c r="E485" s="184"/>
      <c r="F485" s="385"/>
      <c r="G485" s="384"/>
      <c r="H485" s="384"/>
      <c r="I485" s="184"/>
      <c r="J485" s="386" t="str">
        <f t="shared" si="8"/>
        <v/>
      </c>
      <c r="K485" s="387"/>
      <c r="L485" s="388"/>
      <c r="M485" s="387"/>
      <c r="N485" s="382"/>
      <c r="O485" s="384"/>
      <c r="P485" s="184"/>
    </row>
    <row r="486" spans="1:16" ht="13.2" hidden="1" x14ac:dyDescent="0.25">
      <c r="A486" s="381" t="str">
        <f>IF(B486="","",ROW()-ROW($A$3)+'Diário 1º PA'!$O$1)</f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8"/>
        <v/>
      </c>
      <c r="K486" s="387"/>
      <c r="L486" s="388"/>
      <c r="M486" s="387"/>
      <c r="N486" s="382"/>
      <c r="O486" s="384"/>
      <c r="P486" s="184"/>
    </row>
    <row r="487" spans="1:16" ht="13.2" hidden="1" x14ac:dyDescent="0.25">
      <c r="A487" s="381" t="str">
        <f>IF(B487="","",ROW()-ROW($A$3)+'Diário 1º PA'!$O$1)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8"/>
        <v/>
      </c>
      <c r="K487" s="387"/>
      <c r="L487" s="388"/>
      <c r="M487" s="387"/>
      <c r="N487" s="382"/>
      <c r="O487" s="384"/>
      <c r="P487" s="184"/>
    </row>
    <row r="488" spans="1:16" ht="13.2" hidden="1" x14ac:dyDescent="0.25">
      <c r="A488" s="381" t="str">
        <f>IF(B488="","",ROW()-ROW($A$3)+'Diário 1º PA'!$O$1)</f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8"/>
        <v/>
      </c>
      <c r="K488" s="387"/>
      <c r="L488" s="388"/>
      <c r="M488" s="387"/>
      <c r="N488" s="382"/>
      <c r="O488" s="384"/>
      <c r="P488" s="184"/>
    </row>
    <row r="489" spans="1:16" ht="13.2" hidden="1" x14ac:dyDescent="0.25">
      <c r="A489" s="381" t="str">
        <f>IF(B489="","",ROW()-ROW($A$3)+'Diário 1º PA'!$O$1)</f>
        <v/>
      </c>
      <c r="B489" s="382"/>
      <c r="C489" s="383"/>
      <c r="D489" s="384"/>
      <c r="E489" s="184"/>
      <c r="F489" s="385"/>
      <c r="G489" s="384"/>
      <c r="H489" s="384"/>
      <c r="I489" s="184"/>
      <c r="J489" s="386" t="str">
        <f t="shared" si="8"/>
        <v/>
      </c>
      <c r="K489" s="387"/>
      <c r="L489" s="388"/>
      <c r="M489" s="387"/>
      <c r="N489" s="382"/>
      <c r="O489" s="384"/>
      <c r="P489" s="184"/>
    </row>
    <row r="490" spans="1:16" ht="13.2" hidden="1" x14ac:dyDescent="0.25">
      <c r="A490" s="381" t="str">
        <f>IF(B490="","",ROW()-ROW($A$3)+'Diário 1º PA'!$O$1)</f>
        <v/>
      </c>
      <c r="B490" s="382"/>
      <c r="C490" s="383"/>
      <c r="D490" s="384"/>
      <c r="E490" s="184"/>
      <c r="F490" s="385"/>
      <c r="G490" s="384"/>
      <c r="H490" s="384"/>
      <c r="I490" s="184"/>
      <c r="J490" s="386" t="str">
        <f t="shared" si="8"/>
        <v/>
      </c>
      <c r="K490" s="387"/>
      <c r="L490" s="388"/>
      <c r="M490" s="387"/>
      <c r="N490" s="382"/>
      <c r="O490" s="384"/>
      <c r="P490" s="184"/>
    </row>
    <row r="491" spans="1:16" ht="13.2" hidden="1" x14ac:dyDescent="0.25">
      <c r="A491" s="381" t="str">
        <f>IF(B491="","",ROW()-ROW($A$3)+'Diário 1º PA'!$O$1)</f>
        <v/>
      </c>
      <c r="B491" s="382"/>
      <c r="C491" s="383"/>
      <c r="D491" s="384"/>
      <c r="E491" s="184"/>
      <c r="F491" s="385"/>
      <c r="G491" s="384"/>
      <c r="H491" s="384"/>
      <c r="I491" s="184"/>
      <c r="J491" s="386" t="str">
        <f t="shared" si="8"/>
        <v/>
      </c>
      <c r="K491" s="387"/>
      <c r="L491" s="388"/>
      <c r="M491" s="387"/>
      <c r="N491" s="382"/>
      <c r="O491" s="384"/>
      <c r="P491" s="184"/>
    </row>
    <row r="492" spans="1:16" ht="13.2" hidden="1" x14ac:dyDescent="0.25">
      <c r="A492" s="381" t="str">
        <f>IF(B492="","",ROW()-ROW($A$3)+'Diário 1º PA'!$O$1)</f>
        <v/>
      </c>
      <c r="B492" s="382"/>
      <c r="C492" s="383"/>
      <c r="D492" s="384"/>
      <c r="E492" s="184"/>
      <c r="F492" s="385"/>
      <c r="G492" s="384"/>
      <c r="H492" s="384"/>
      <c r="I492" s="184"/>
      <c r="J492" s="386" t="str">
        <f t="shared" si="8"/>
        <v/>
      </c>
      <c r="K492" s="387"/>
      <c r="L492" s="388"/>
      <c r="M492" s="387"/>
      <c r="N492" s="382"/>
      <c r="O492" s="384"/>
      <c r="P492" s="184"/>
    </row>
    <row r="493" spans="1:16" ht="13.2" hidden="1" x14ac:dyDescent="0.25">
      <c r="A493" s="381" t="str">
        <f>IF(B493="","",ROW()-ROW($A$3)+'Diário 1º PA'!$O$1)</f>
        <v/>
      </c>
      <c r="B493" s="382"/>
      <c r="C493" s="383"/>
      <c r="D493" s="384"/>
      <c r="E493" s="184"/>
      <c r="F493" s="385"/>
      <c r="G493" s="384"/>
      <c r="H493" s="384"/>
      <c r="I493" s="184"/>
      <c r="J493" s="386" t="str">
        <f t="shared" si="8"/>
        <v/>
      </c>
      <c r="K493" s="387"/>
      <c r="L493" s="388"/>
      <c r="M493" s="387"/>
      <c r="N493" s="382"/>
      <c r="O493" s="384"/>
      <c r="P493" s="184"/>
    </row>
    <row r="494" spans="1:16" ht="13.2" hidden="1" x14ac:dyDescent="0.25">
      <c r="A494" s="381" t="str">
        <f>IF(B494="","",ROW()-ROW($A$3)+'Diário 1º PA'!$O$1)</f>
        <v/>
      </c>
      <c r="B494" s="382"/>
      <c r="C494" s="383"/>
      <c r="D494" s="384"/>
      <c r="E494" s="184"/>
      <c r="F494" s="385"/>
      <c r="G494" s="384"/>
      <c r="H494" s="384"/>
      <c r="I494" s="184"/>
      <c r="J494" s="386" t="str">
        <f t="shared" si="8"/>
        <v/>
      </c>
      <c r="K494" s="387"/>
      <c r="L494" s="388"/>
      <c r="M494" s="387"/>
      <c r="N494" s="382"/>
      <c r="O494" s="384"/>
      <c r="P494" s="184"/>
    </row>
    <row r="495" spans="1:16" ht="13.2" hidden="1" x14ac:dyDescent="0.25">
      <c r="A495" s="381" t="str">
        <f>IF(B495="","",ROW()-ROW($A$3)+'Diário 1º PA'!$O$1)</f>
        <v/>
      </c>
      <c r="B495" s="382"/>
      <c r="C495" s="383"/>
      <c r="D495" s="384"/>
      <c r="E495" s="184"/>
      <c r="F495" s="385"/>
      <c r="G495" s="384"/>
      <c r="H495" s="384"/>
      <c r="I495" s="184"/>
      <c r="J495" s="386" t="str">
        <f t="shared" si="8"/>
        <v/>
      </c>
      <c r="K495" s="387"/>
      <c r="L495" s="388"/>
      <c r="M495" s="387"/>
      <c r="N495" s="382"/>
      <c r="O495" s="384"/>
      <c r="P495" s="184"/>
    </row>
    <row r="496" spans="1:16" ht="13.2" hidden="1" x14ac:dyDescent="0.25">
      <c r="A496" s="381" t="str">
        <f>IF(B496="","",ROW()-ROW($A$3)+'Diário 1º PA'!$O$1)</f>
        <v/>
      </c>
      <c r="B496" s="382"/>
      <c r="C496" s="383"/>
      <c r="D496" s="384"/>
      <c r="E496" s="184"/>
      <c r="F496" s="385"/>
      <c r="G496" s="384"/>
      <c r="H496" s="384"/>
      <c r="I496" s="184"/>
      <c r="J496" s="386" t="str">
        <f t="shared" si="8"/>
        <v/>
      </c>
      <c r="K496" s="387"/>
      <c r="L496" s="388"/>
      <c r="M496" s="387"/>
      <c r="N496" s="382"/>
      <c r="O496" s="384"/>
      <c r="P496" s="184"/>
    </row>
    <row r="497" spans="1:16" ht="13.2" hidden="1" x14ac:dyDescent="0.25">
      <c r="A497" s="381" t="str">
        <f>IF(B497="","",ROW()-ROW($A$3)+'Diário 1º PA'!$O$1)</f>
        <v/>
      </c>
      <c r="B497" s="382"/>
      <c r="C497" s="383"/>
      <c r="D497" s="384"/>
      <c r="E497" s="184"/>
      <c r="F497" s="385"/>
      <c r="G497" s="384"/>
      <c r="H497" s="384"/>
      <c r="I497" s="184"/>
      <c r="J497" s="386" t="str">
        <f t="shared" si="8"/>
        <v/>
      </c>
      <c r="K497" s="387"/>
      <c r="L497" s="388"/>
      <c r="M497" s="387"/>
      <c r="N497" s="382"/>
      <c r="O497" s="384"/>
      <c r="P497" s="184"/>
    </row>
    <row r="498" spans="1:16" ht="13.2" hidden="1" x14ac:dyDescent="0.25">
      <c r="A498" s="381" t="str">
        <f>IF(B498="","",ROW()-ROW($A$3)+'Diário 1º PA'!$O$1)</f>
        <v/>
      </c>
      <c r="B498" s="382"/>
      <c r="C498" s="383"/>
      <c r="D498" s="384"/>
      <c r="E498" s="184"/>
      <c r="F498" s="385"/>
      <c r="G498" s="384"/>
      <c r="H498" s="384"/>
      <c r="I498" s="184"/>
      <c r="J498" s="386" t="str">
        <f t="shared" si="8"/>
        <v/>
      </c>
      <c r="K498" s="387"/>
      <c r="L498" s="388"/>
      <c r="M498" s="387"/>
      <c r="N498" s="382"/>
      <c r="O498" s="384"/>
      <c r="P498" s="184"/>
    </row>
    <row r="499" spans="1:16" ht="13.2" hidden="1" x14ac:dyDescent="0.25">
      <c r="A499" s="381" t="str">
        <f>IF(B499="","",ROW()-ROW($A$3)+'Diário 1º PA'!$O$1)</f>
        <v/>
      </c>
      <c r="B499" s="382"/>
      <c r="C499" s="383"/>
      <c r="D499" s="384"/>
      <c r="E499" s="184"/>
      <c r="F499" s="385"/>
      <c r="G499" s="384"/>
      <c r="H499" s="384"/>
      <c r="I499" s="184"/>
      <c r="J499" s="386" t="str">
        <f t="shared" si="8"/>
        <v/>
      </c>
      <c r="K499" s="387"/>
      <c r="L499" s="388"/>
      <c r="M499" s="387"/>
      <c r="N499" s="382"/>
      <c r="O499" s="384"/>
      <c r="P499" s="184"/>
    </row>
    <row r="500" spans="1:16" ht="13.2" hidden="1" x14ac:dyDescent="0.25">
      <c r="A500" s="381" t="str">
        <f>IF(B500="","",ROW()-ROW($A$3)+'Diário 1º PA'!$O$1)</f>
        <v/>
      </c>
      <c r="B500" s="382"/>
      <c r="C500" s="383"/>
      <c r="D500" s="384"/>
      <c r="E500" s="184"/>
      <c r="F500" s="385"/>
      <c r="G500" s="384"/>
      <c r="H500" s="384"/>
      <c r="I500" s="184"/>
      <c r="J500" s="386" t="str">
        <f t="shared" si="8"/>
        <v/>
      </c>
      <c r="K500" s="387"/>
      <c r="L500" s="388"/>
      <c r="M500" s="387"/>
      <c r="N500" s="382"/>
      <c r="O500" s="384"/>
      <c r="P500" s="184"/>
    </row>
    <row r="501" spans="1:16" ht="13.2" hidden="1" x14ac:dyDescent="0.25">
      <c r="A501" s="381" t="str">
        <f>IF(B501="","",ROW()-ROW($A$3)+'Diário 1º PA'!$O$1)</f>
        <v/>
      </c>
      <c r="B501" s="382"/>
      <c r="C501" s="383"/>
      <c r="D501" s="384"/>
      <c r="E501" s="184"/>
      <c r="F501" s="385"/>
      <c r="G501" s="384"/>
      <c r="H501" s="384"/>
      <c r="I501" s="184"/>
      <c r="J501" s="386" t="str">
        <f t="shared" si="8"/>
        <v/>
      </c>
      <c r="K501" s="387"/>
      <c r="L501" s="388"/>
      <c r="M501" s="387"/>
      <c r="N501" s="382"/>
      <c r="O501" s="384"/>
      <c r="P501" s="184"/>
    </row>
    <row r="502" spans="1:16" ht="13.2" hidden="1" x14ac:dyDescent="0.25">
      <c r="A502" s="381" t="str">
        <f>IF(B502="","",ROW()-ROW($A$3)+'Diário 1º PA'!$O$1)</f>
        <v/>
      </c>
      <c r="B502" s="382"/>
      <c r="C502" s="383"/>
      <c r="D502" s="384"/>
      <c r="E502" s="184"/>
      <c r="F502" s="385"/>
      <c r="G502" s="395"/>
      <c r="H502" s="384"/>
      <c r="I502" s="184"/>
      <c r="J502" s="386" t="str">
        <f t="shared" si="8"/>
        <v/>
      </c>
      <c r="K502" s="387"/>
      <c r="L502" s="388"/>
      <c r="M502" s="387"/>
      <c r="N502" s="382"/>
      <c r="O502" s="384"/>
      <c r="P502" s="184"/>
    </row>
    <row r="503" spans="1:16" ht="13.2" hidden="1" x14ac:dyDescent="0.25">
      <c r="A503" s="381" t="str">
        <f>IF(B503="","",ROW()-ROW($A$3)+'Diário 1º PA'!$O$1)</f>
        <v/>
      </c>
      <c r="B503" s="382"/>
      <c r="C503" s="383"/>
      <c r="D503" s="384"/>
      <c r="E503" s="184"/>
      <c r="F503" s="385"/>
      <c r="G503" s="384"/>
      <c r="H503" s="384"/>
      <c r="I503" s="184"/>
      <c r="J503" s="386" t="str">
        <f t="shared" si="8"/>
        <v/>
      </c>
      <c r="K503" s="387"/>
      <c r="L503" s="388"/>
      <c r="M503" s="387"/>
      <c r="N503" s="382"/>
      <c r="O503" s="384"/>
      <c r="P503" s="184"/>
    </row>
    <row r="504" spans="1:16" ht="13.2" hidden="1" x14ac:dyDescent="0.25">
      <c r="A504" s="381" t="str">
        <f>IF(B504="","",ROW()-ROW($A$3)+'Diário 1º PA'!$O$1)</f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8"/>
        <v/>
      </c>
      <c r="K504" s="387"/>
      <c r="L504" s="388"/>
      <c r="M504" s="387"/>
      <c r="N504" s="382"/>
      <c r="O504" s="384"/>
      <c r="P504" s="184"/>
    </row>
    <row r="505" spans="1:16" ht="13.2" hidden="1" x14ac:dyDescent="0.25">
      <c r="A505" s="381" t="str">
        <f>IF(B505="","",ROW()-ROW($A$3)+'Diário 1º PA'!$O$1)</f>
        <v/>
      </c>
      <c r="B505" s="382"/>
      <c r="C505" s="383"/>
      <c r="D505" s="384"/>
      <c r="E505" s="184"/>
      <c r="F505" s="385"/>
      <c r="G505" s="384"/>
      <c r="H505" s="384"/>
      <c r="I505" s="184"/>
      <c r="J505" s="386" t="str">
        <f t="shared" si="8"/>
        <v/>
      </c>
      <c r="K505" s="387"/>
      <c r="L505" s="388"/>
      <c r="M505" s="387"/>
      <c r="N505" s="382"/>
      <c r="O505" s="384"/>
      <c r="P505" s="184"/>
    </row>
    <row r="506" spans="1:16" ht="13.2" hidden="1" x14ac:dyDescent="0.25">
      <c r="A506" s="381" t="str">
        <f>IF(B506="","",ROW()-ROW($A$3)+'Diário 1º PA'!$O$1)</f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8"/>
        <v/>
      </c>
      <c r="K506" s="387"/>
      <c r="L506" s="388"/>
      <c r="M506" s="387"/>
      <c r="N506" s="382"/>
      <c r="O506" s="384"/>
      <c r="P506" s="184"/>
    </row>
    <row r="507" spans="1:16" ht="13.2" hidden="1" x14ac:dyDescent="0.25">
      <c r="A507" s="381" t="str">
        <f>IF(B507="","",ROW()-ROW($A$3)+'Diário 1º PA'!$O$1)</f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8"/>
        <v/>
      </c>
      <c r="K507" s="387"/>
      <c r="L507" s="388"/>
      <c r="M507" s="387"/>
      <c r="N507" s="382"/>
      <c r="O507" s="384"/>
      <c r="P507" s="184"/>
    </row>
    <row r="508" spans="1:16" ht="13.2" hidden="1" x14ac:dyDescent="0.25">
      <c r="A508" s="381" t="str">
        <f>IF(B508="","",ROW()-ROW($A$3)+'Diário 1º PA'!$O$1)</f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8"/>
        <v/>
      </c>
      <c r="K508" s="387"/>
      <c r="L508" s="388"/>
      <c r="M508" s="387"/>
      <c r="N508" s="382"/>
      <c r="O508" s="384"/>
      <c r="P508" s="184"/>
    </row>
    <row r="509" spans="1:16" ht="13.2" hidden="1" x14ac:dyDescent="0.25">
      <c r="A509" s="381" t="str">
        <f>IF(B509="","",ROW()-ROW($A$3)+'Diário 1º PA'!$O$1)</f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8"/>
        <v/>
      </c>
      <c r="K509" s="387"/>
      <c r="L509" s="388"/>
      <c r="M509" s="387"/>
      <c r="N509" s="382"/>
      <c r="O509" s="384"/>
      <c r="P509" s="184"/>
    </row>
    <row r="510" spans="1:16" ht="13.2" hidden="1" x14ac:dyDescent="0.25">
      <c r="A510" s="381" t="str">
        <f>IF(B510="","",ROW()-ROW($A$3)+'Diário 1º PA'!$O$1)</f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8"/>
        <v/>
      </c>
      <c r="K510" s="387"/>
      <c r="L510" s="388"/>
      <c r="M510" s="387"/>
      <c r="N510" s="382"/>
      <c r="O510" s="384"/>
      <c r="P510" s="184"/>
    </row>
    <row r="511" spans="1:16" ht="13.2" hidden="1" x14ac:dyDescent="0.25">
      <c r="A511" s="381" t="str">
        <f>IF(B511="","",ROW()-ROW($A$3)+'Diário 1º PA'!$O$1)</f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8"/>
        <v/>
      </c>
      <c r="K511" s="387"/>
      <c r="L511" s="388"/>
      <c r="M511" s="387"/>
      <c r="N511" s="382"/>
      <c r="O511" s="384"/>
      <c r="P511" s="184"/>
    </row>
    <row r="512" spans="1:16" ht="13.2" hidden="1" x14ac:dyDescent="0.25">
      <c r="A512" s="381" t="str">
        <f>IF(B512="","",ROW()-ROW($A$3)+'Diário 1º PA'!$O$1)</f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8"/>
        <v/>
      </c>
      <c r="K512" s="387"/>
      <c r="L512" s="388"/>
      <c r="M512" s="387"/>
      <c r="N512" s="382"/>
      <c r="O512" s="384"/>
      <c r="P512" s="184"/>
    </row>
    <row r="513" spans="1:16" ht="13.2" hidden="1" x14ac:dyDescent="0.25">
      <c r="A513" s="381" t="str">
        <f>IF(B513="","",ROW()-ROW($A$3)+'Diário 1º PA'!$O$1)</f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ref="J513:J576" si="9">IF(O513="","",IF(LEN(O513)&gt;14,O513,"CPF Protegido - LGPD"))</f>
        <v/>
      </c>
      <c r="K513" s="387"/>
      <c r="L513" s="388"/>
      <c r="M513" s="387"/>
      <c r="N513" s="382"/>
      <c r="O513" s="384"/>
      <c r="P513" s="184"/>
    </row>
    <row r="514" spans="1:16" ht="13.2" hidden="1" x14ac:dyDescent="0.25">
      <c r="A514" s="381" t="str">
        <f>IF(B514="","",ROW()-ROW($A$3)+'Diário 1º PA'!$O$1)</f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9"/>
        <v/>
      </c>
      <c r="K514" s="387"/>
      <c r="L514" s="388"/>
      <c r="M514" s="387"/>
      <c r="N514" s="382"/>
      <c r="O514" s="384"/>
      <c r="P514" s="184"/>
    </row>
    <row r="515" spans="1:16" ht="13.2" hidden="1" x14ac:dyDescent="0.25">
      <c r="A515" s="381" t="str">
        <f>IF(B515="","",ROW()-ROW($A$3)+'Diário 1º PA'!$O$1)</f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9"/>
        <v/>
      </c>
      <c r="K515" s="387"/>
      <c r="L515" s="388"/>
      <c r="M515" s="387"/>
      <c r="N515" s="382"/>
      <c r="O515" s="384"/>
      <c r="P515" s="184"/>
    </row>
    <row r="516" spans="1:16" ht="13.2" hidden="1" x14ac:dyDescent="0.25">
      <c r="A516" s="381" t="str">
        <f>IF(B516="","",ROW()-ROW($A$3)+'Diário 1º PA'!$O$1)</f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si="9"/>
        <v/>
      </c>
      <c r="K516" s="387"/>
      <c r="L516" s="388"/>
      <c r="M516" s="387"/>
      <c r="N516" s="382"/>
      <c r="O516" s="384"/>
      <c r="P516" s="184"/>
    </row>
    <row r="517" spans="1:16" ht="13.2" hidden="1" x14ac:dyDescent="0.25">
      <c r="A517" s="381" t="str">
        <f>IF(B517="","",ROW()-ROW($A$3)+'Diário 1º PA'!$O$1)</f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9"/>
        <v/>
      </c>
      <c r="K517" s="387"/>
      <c r="L517" s="388"/>
      <c r="M517" s="387"/>
      <c r="N517" s="382"/>
      <c r="O517" s="384"/>
      <c r="P517" s="184"/>
    </row>
    <row r="518" spans="1:16" ht="13.2" hidden="1" x14ac:dyDescent="0.25">
      <c r="A518" s="381" t="str">
        <f>IF(B518="","",ROW()-ROW($A$3)+'Diário 1º PA'!$O$1)</f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9"/>
        <v/>
      </c>
      <c r="K518" s="387"/>
      <c r="L518" s="388"/>
      <c r="M518" s="387"/>
      <c r="N518" s="382"/>
      <c r="O518" s="384"/>
      <c r="P518" s="184"/>
    </row>
    <row r="519" spans="1:16" ht="13.2" hidden="1" x14ac:dyDescent="0.25">
      <c r="A519" s="381" t="str">
        <f>IF(B519="","",ROW()-ROW($A$3)+'Diário 1º PA'!$O$1)</f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9"/>
        <v/>
      </c>
      <c r="K519" s="387"/>
      <c r="L519" s="388"/>
      <c r="M519" s="387"/>
      <c r="N519" s="382"/>
      <c r="O519" s="384"/>
      <c r="P519" s="184"/>
    </row>
    <row r="520" spans="1:16" ht="13.2" hidden="1" x14ac:dyDescent="0.25">
      <c r="A520" s="381" t="str">
        <f>IF(B520="","",ROW()-ROW($A$3)+'Diário 1º PA'!$O$1)</f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9"/>
        <v/>
      </c>
      <c r="K520" s="387"/>
      <c r="L520" s="388"/>
      <c r="M520" s="387"/>
      <c r="N520" s="382"/>
      <c r="O520" s="384"/>
      <c r="P520" s="184"/>
    </row>
    <row r="521" spans="1:16" ht="13.2" hidden="1" x14ac:dyDescent="0.25">
      <c r="A521" s="381" t="str">
        <f>IF(B521="","",ROW()-ROW($A$3)+'Diário 1º PA'!$O$1)</f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si="9"/>
        <v/>
      </c>
      <c r="K521" s="387"/>
      <c r="L521" s="388"/>
      <c r="M521" s="387"/>
      <c r="N521" s="382"/>
      <c r="O521" s="384"/>
      <c r="P521" s="184"/>
    </row>
    <row r="522" spans="1:16" ht="13.2" hidden="1" x14ac:dyDescent="0.25">
      <c r="A522" s="381" t="str">
        <f>IF(B522="","",ROW()-ROW($A$3)+'Diário 1º PA'!$O$1)</f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9"/>
        <v/>
      </c>
      <c r="K522" s="387"/>
      <c r="L522" s="388"/>
      <c r="M522" s="387"/>
      <c r="N522" s="382"/>
      <c r="O522" s="384"/>
      <c r="P522" s="184"/>
    </row>
    <row r="523" spans="1:16" ht="13.2" hidden="1" x14ac:dyDescent="0.25">
      <c r="A523" s="381" t="str">
        <f>IF(B523="","",ROW()-ROW($A$3)+'Diário 1º PA'!$O$1)</f>
        <v/>
      </c>
      <c r="B523" s="382"/>
      <c r="C523" s="383"/>
      <c r="D523" s="384"/>
      <c r="E523" s="184"/>
      <c r="F523" s="385"/>
      <c r="G523" s="384"/>
      <c r="H523" s="384"/>
      <c r="I523" s="184"/>
      <c r="J523" s="386" t="str">
        <f t="shared" si="9"/>
        <v/>
      </c>
      <c r="K523" s="387"/>
      <c r="L523" s="388"/>
      <c r="M523" s="387"/>
      <c r="N523" s="382"/>
      <c r="O523" s="384"/>
      <c r="P523" s="184"/>
    </row>
    <row r="524" spans="1:16" ht="13.2" hidden="1" x14ac:dyDescent="0.25">
      <c r="A524" s="381" t="str">
        <f>IF(B524="","",ROW()-ROW($A$3)+'Diário 1º PA'!$O$1)</f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9"/>
        <v/>
      </c>
      <c r="K524" s="387"/>
      <c r="L524" s="388"/>
      <c r="M524" s="387"/>
      <c r="N524" s="382"/>
      <c r="O524" s="384"/>
      <c r="P524" s="184"/>
    </row>
    <row r="525" spans="1:16" ht="13.2" hidden="1" x14ac:dyDescent="0.25">
      <c r="A525" s="381" t="str">
        <f>IF(B525="","",ROW()-ROW($A$3)+'Diário 1º PA'!$O$1)</f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9"/>
        <v/>
      </c>
      <c r="K525" s="387"/>
      <c r="L525" s="388"/>
      <c r="M525" s="387"/>
      <c r="N525" s="382"/>
      <c r="O525" s="384"/>
      <c r="P525" s="184"/>
    </row>
    <row r="526" spans="1:16" ht="13.2" hidden="1" x14ac:dyDescent="0.25">
      <c r="A526" s="381" t="str">
        <f>IF(B526="","",ROW()-ROW($A$3)+'Diário 1º PA'!$O$1)</f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9"/>
        <v/>
      </c>
      <c r="K526" s="387"/>
      <c r="L526" s="388"/>
      <c r="M526" s="387"/>
      <c r="N526" s="382"/>
      <c r="O526" s="384"/>
      <c r="P526" s="184"/>
    </row>
    <row r="527" spans="1:16" ht="13.2" hidden="1" x14ac:dyDescent="0.25">
      <c r="A527" s="381" t="str">
        <f>IF(B527="","",ROW()-ROW($A$3)+'Diário 1º PA'!$O$1)</f>
        <v/>
      </c>
      <c r="B527" s="389"/>
      <c r="C527" s="390"/>
      <c r="D527" s="393"/>
      <c r="E527" s="184"/>
      <c r="F527" s="391"/>
      <c r="G527" s="392"/>
      <c r="H527" s="393"/>
      <c r="I527" s="392"/>
      <c r="J527" s="386" t="str">
        <f t="shared" si="9"/>
        <v/>
      </c>
      <c r="K527" s="387"/>
      <c r="L527" s="388"/>
      <c r="M527" s="387"/>
      <c r="N527" s="382"/>
      <c r="O527" s="384"/>
      <c r="P527" s="392"/>
    </row>
    <row r="528" spans="1:16" ht="13.2" hidden="1" x14ac:dyDescent="0.25">
      <c r="A528" s="381" t="str">
        <f>IF(B528="","",ROW()-ROW($A$3)+'Diário 1º PA'!$O$1)</f>
        <v/>
      </c>
      <c r="B528" s="382"/>
      <c r="C528" s="383"/>
      <c r="D528" s="384"/>
      <c r="E528" s="184"/>
      <c r="F528" s="385"/>
      <c r="G528" s="184"/>
      <c r="H528" s="384"/>
      <c r="I528" s="184"/>
      <c r="J528" s="386" t="str">
        <f t="shared" si="9"/>
        <v/>
      </c>
      <c r="K528" s="387"/>
      <c r="L528" s="388"/>
      <c r="M528" s="387"/>
      <c r="N528" s="382"/>
      <c r="O528" s="384"/>
      <c r="P528" s="184"/>
    </row>
    <row r="529" spans="1:16" ht="13.2" hidden="1" x14ac:dyDescent="0.25">
      <c r="A529" s="381" t="str">
        <f>IF(B529="","",ROW()-ROW($A$3)+'Diário 1º PA'!$O$1)</f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9"/>
        <v/>
      </c>
      <c r="K529" s="387"/>
      <c r="L529" s="388"/>
      <c r="M529" s="387"/>
      <c r="N529" s="382"/>
      <c r="O529" s="384"/>
      <c r="P529" s="184"/>
    </row>
    <row r="530" spans="1:16" ht="13.2" hidden="1" x14ac:dyDescent="0.25">
      <c r="A530" s="381" t="str">
        <f>IF(B530="","",ROW()-ROW($A$3)+'Diário 1º PA'!$O$1)</f>
        <v/>
      </c>
      <c r="B530" s="382"/>
      <c r="C530" s="383"/>
      <c r="D530" s="384"/>
      <c r="E530" s="184"/>
      <c r="F530" s="385"/>
      <c r="G530" s="384"/>
      <c r="H530" s="384"/>
      <c r="I530" s="184"/>
      <c r="J530" s="386" t="str">
        <f t="shared" si="9"/>
        <v/>
      </c>
      <c r="K530" s="387"/>
      <c r="L530" s="388"/>
      <c r="M530" s="387"/>
      <c r="N530" s="382"/>
      <c r="O530" s="384"/>
      <c r="P530" s="184"/>
    </row>
    <row r="531" spans="1:16" ht="13.2" hidden="1" x14ac:dyDescent="0.25">
      <c r="A531" s="381" t="str">
        <f>IF(B531="","",ROW()-ROW($A$3)+'Diário 1º PA'!$O$1)</f>
        <v/>
      </c>
      <c r="B531" s="382"/>
      <c r="C531" s="383"/>
      <c r="D531" s="384"/>
      <c r="E531" s="184"/>
      <c r="F531" s="385"/>
      <c r="G531" s="384"/>
      <c r="H531" s="384"/>
      <c r="I531" s="184"/>
      <c r="J531" s="386" t="str">
        <f t="shared" si="9"/>
        <v/>
      </c>
      <c r="K531" s="387"/>
      <c r="L531" s="388"/>
      <c r="M531" s="387"/>
      <c r="N531" s="382"/>
      <c r="O531" s="384"/>
      <c r="P531" s="184"/>
    </row>
    <row r="532" spans="1:16" ht="13.2" hidden="1" x14ac:dyDescent="0.25">
      <c r="A532" s="381" t="str">
        <f>IF(B532="","",ROW()-ROW($A$3)+'Diário 1º PA'!$O$1)</f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9"/>
        <v/>
      </c>
      <c r="K532" s="387"/>
      <c r="L532" s="388"/>
      <c r="M532" s="387"/>
      <c r="N532" s="382"/>
      <c r="O532" s="384"/>
      <c r="P532" s="184"/>
    </row>
    <row r="533" spans="1:16" ht="13.2" hidden="1" x14ac:dyDescent="0.25">
      <c r="A533" s="381" t="str">
        <f>IF(B533="","",ROW()-ROW($A$3)+'Diário 1º PA'!$O$1)</f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9"/>
        <v/>
      </c>
      <c r="K533" s="387"/>
      <c r="L533" s="388"/>
      <c r="M533" s="387"/>
      <c r="N533" s="382"/>
      <c r="O533" s="384"/>
      <c r="P533" s="184"/>
    </row>
    <row r="534" spans="1:16" ht="13.2" hidden="1" x14ac:dyDescent="0.25">
      <c r="A534" s="381" t="str">
        <f>IF(B534="","",ROW()-ROW($A$3)+'Diário 1º PA'!$O$1)</f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si="9"/>
        <v/>
      </c>
      <c r="K534" s="387"/>
      <c r="L534" s="388"/>
      <c r="M534" s="387"/>
      <c r="N534" s="382"/>
      <c r="O534" s="384"/>
      <c r="P534" s="184"/>
    </row>
    <row r="535" spans="1:16" ht="13.2" hidden="1" x14ac:dyDescent="0.25">
      <c r="A535" s="381" t="str">
        <f>IF(B535="","",ROW()-ROW($A$3)+'Diário 1º PA'!$O$1)</f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9"/>
        <v/>
      </c>
      <c r="K535" s="387"/>
      <c r="L535" s="388"/>
      <c r="M535" s="387"/>
      <c r="N535" s="382"/>
      <c r="O535" s="384"/>
      <c r="P535" s="184"/>
    </row>
    <row r="536" spans="1:16" ht="13.2" hidden="1" x14ac:dyDescent="0.25">
      <c r="A536" s="381" t="str">
        <f>IF(B536="","",ROW()-ROW($A$3)+'Diário 1º PA'!$O$1)</f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9"/>
        <v/>
      </c>
      <c r="K536" s="387"/>
      <c r="L536" s="388"/>
      <c r="M536" s="387"/>
      <c r="N536" s="382"/>
      <c r="O536" s="384"/>
      <c r="P536" s="184"/>
    </row>
    <row r="537" spans="1:16" ht="13.2" hidden="1" x14ac:dyDescent="0.25">
      <c r="A537" s="381" t="str">
        <f>IF(B537="","",ROW()-ROW($A$3)+'Diário 1º PA'!$O$1)</f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9"/>
        <v/>
      </c>
      <c r="K537" s="387"/>
      <c r="L537" s="388"/>
      <c r="M537" s="387"/>
      <c r="N537" s="382"/>
      <c r="O537" s="384"/>
      <c r="P537" s="184"/>
    </row>
    <row r="538" spans="1:16" ht="13.2" hidden="1" x14ac:dyDescent="0.25">
      <c r="A538" s="381" t="str">
        <f>IF(B538="","",ROW()-ROW($A$3)+'Diário 1º PA'!$O$1)</f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9"/>
        <v/>
      </c>
      <c r="K538" s="387"/>
      <c r="L538" s="388"/>
      <c r="M538" s="387"/>
      <c r="N538" s="382"/>
      <c r="O538" s="384"/>
      <c r="P538" s="184"/>
    </row>
    <row r="539" spans="1:16" ht="13.2" hidden="1" x14ac:dyDescent="0.25">
      <c r="A539" s="381" t="str">
        <f>IF(B539="","",ROW()-ROW($A$3)+'Diário 1º PA'!$O$1)</f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9"/>
        <v/>
      </c>
      <c r="K539" s="387"/>
      <c r="L539" s="388"/>
      <c r="M539" s="387"/>
      <c r="N539" s="382"/>
      <c r="O539" s="384"/>
      <c r="P539" s="184"/>
    </row>
    <row r="540" spans="1:16" ht="13.2" hidden="1" x14ac:dyDescent="0.25">
      <c r="A540" s="381" t="str">
        <f>IF(B540="","",ROW()-ROW($A$3)+'Diário 1º PA'!$O$1)</f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9"/>
        <v/>
      </c>
      <c r="K540" s="387"/>
      <c r="L540" s="388"/>
      <c r="M540" s="387"/>
      <c r="N540" s="382"/>
      <c r="O540" s="384"/>
      <c r="P540" s="184"/>
    </row>
    <row r="541" spans="1:16" ht="13.2" hidden="1" x14ac:dyDescent="0.25">
      <c r="A541" s="381" t="str">
        <f>IF(B541="","",ROW()-ROW($A$3)+'Diário 1º PA'!$O$1)</f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9"/>
        <v/>
      </c>
      <c r="K541" s="387"/>
      <c r="L541" s="388"/>
      <c r="M541" s="387"/>
      <c r="N541" s="382"/>
      <c r="O541" s="384"/>
      <c r="P541" s="184"/>
    </row>
    <row r="542" spans="1:16" ht="13.2" hidden="1" x14ac:dyDescent="0.25">
      <c r="A542" s="381" t="str">
        <f>IF(B542="","",ROW()-ROW($A$3)+'Diário 1º PA'!$O$1)</f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9"/>
        <v/>
      </c>
      <c r="K542" s="387"/>
      <c r="L542" s="388"/>
      <c r="M542" s="387"/>
      <c r="N542" s="382"/>
      <c r="O542" s="384"/>
      <c r="P542" s="184"/>
    </row>
    <row r="543" spans="1:16" ht="13.2" hidden="1" x14ac:dyDescent="0.25">
      <c r="A543" s="381" t="str">
        <f>IF(B543="","",ROW()-ROW($A$3)+'Diário 1º PA'!$O$1)</f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9"/>
        <v/>
      </c>
      <c r="K543" s="387"/>
      <c r="L543" s="388"/>
      <c r="M543" s="387"/>
      <c r="N543" s="382"/>
      <c r="O543" s="384"/>
      <c r="P543" s="184"/>
    </row>
    <row r="544" spans="1:16" ht="13.2" hidden="1" x14ac:dyDescent="0.25">
      <c r="A544" s="381" t="str">
        <f>IF(B544="","",ROW()-ROW($A$3)+'Diário 1º PA'!$O$1)</f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9"/>
        <v/>
      </c>
      <c r="K544" s="387"/>
      <c r="L544" s="388"/>
      <c r="M544" s="387"/>
      <c r="N544" s="382"/>
      <c r="O544" s="384"/>
      <c r="P544" s="184"/>
    </row>
    <row r="545" spans="1:16" ht="13.2" hidden="1" x14ac:dyDescent="0.25">
      <c r="A545" s="381" t="str">
        <f>IF(B545="","",ROW()-ROW($A$3)+'Diário 1º PA'!$O$1)</f>
        <v/>
      </c>
      <c r="B545" s="382"/>
      <c r="C545" s="383"/>
      <c r="D545" s="384"/>
      <c r="E545" s="184"/>
      <c r="F545" s="385"/>
      <c r="G545" s="184"/>
      <c r="H545" s="384"/>
      <c r="I545" s="392"/>
      <c r="J545" s="386" t="str">
        <f t="shared" si="9"/>
        <v/>
      </c>
      <c r="K545" s="387"/>
      <c r="L545" s="388"/>
      <c r="M545" s="387"/>
      <c r="N545" s="382"/>
      <c r="O545" s="384"/>
      <c r="P545" s="392"/>
    </row>
    <row r="546" spans="1:16" ht="13.2" hidden="1" x14ac:dyDescent="0.25">
      <c r="A546" s="381" t="str">
        <f>IF(B546="","",ROW()-ROW($A$3)+'Diário 1º PA'!$O$1)</f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9"/>
        <v/>
      </c>
      <c r="K546" s="387"/>
      <c r="L546" s="388"/>
      <c r="M546" s="387"/>
      <c r="N546" s="382"/>
      <c r="O546" s="384"/>
      <c r="P546" s="184"/>
    </row>
    <row r="547" spans="1:16" ht="13.2" hidden="1" x14ac:dyDescent="0.25">
      <c r="A547" s="381" t="str">
        <f>IF(B547="","",ROW()-ROW($A$3)+'Diário 1º PA'!$O$1)</f>
        <v/>
      </c>
      <c r="B547" s="382"/>
      <c r="C547" s="390"/>
      <c r="D547" s="393"/>
      <c r="E547" s="184"/>
      <c r="F547" s="391"/>
      <c r="G547" s="392"/>
      <c r="H547" s="393"/>
      <c r="I547" s="392"/>
      <c r="J547" s="386" t="str">
        <f t="shared" si="9"/>
        <v/>
      </c>
      <c r="K547" s="387"/>
      <c r="L547" s="388"/>
      <c r="M547" s="387"/>
      <c r="N547" s="382"/>
      <c r="O547" s="384"/>
      <c r="P547" s="392"/>
    </row>
    <row r="548" spans="1:16" ht="13.2" hidden="1" x14ac:dyDescent="0.25">
      <c r="A548" s="381" t="str">
        <f>IF(B548="","",ROW()-ROW($A$3)+'Diário 1º PA'!$O$1)</f>
        <v/>
      </c>
      <c r="B548" s="382"/>
      <c r="C548" s="383"/>
      <c r="D548" s="384"/>
      <c r="E548" s="184"/>
      <c r="F548" s="385"/>
      <c r="G548" s="184"/>
      <c r="H548" s="384"/>
      <c r="I548" s="184"/>
      <c r="J548" s="386" t="str">
        <f t="shared" si="9"/>
        <v/>
      </c>
      <c r="K548" s="387"/>
      <c r="L548" s="388"/>
      <c r="M548" s="387"/>
      <c r="N548" s="382"/>
      <c r="O548" s="384"/>
      <c r="P548" s="184"/>
    </row>
    <row r="549" spans="1:16" ht="13.2" hidden="1" x14ac:dyDescent="0.25">
      <c r="A549" s="381" t="str">
        <f>IF(B549="","",ROW()-ROW($A$3)+'Diário 1º PA'!$O$1)</f>
        <v/>
      </c>
      <c r="B549" s="382"/>
      <c r="C549" s="383"/>
      <c r="D549" s="384"/>
      <c r="E549" s="184"/>
      <c r="F549" s="385"/>
      <c r="G549" s="384"/>
      <c r="H549" s="384"/>
      <c r="I549" s="184"/>
      <c r="J549" s="386" t="str">
        <f t="shared" si="9"/>
        <v/>
      </c>
      <c r="K549" s="387"/>
      <c r="L549" s="388"/>
      <c r="M549" s="387"/>
      <c r="N549" s="382"/>
      <c r="O549" s="384"/>
      <c r="P549" s="184"/>
    </row>
    <row r="550" spans="1:16" ht="13.2" hidden="1" x14ac:dyDescent="0.25">
      <c r="A550" s="381" t="str">
        <f>IF(B550="","",ROW()-ROW($A$3)+'Diário 1º PA'!$O$1)</f>
        <v/>
      </c>
      <c r="B550" s="382"/>
      <c r="C550" s="383"/>
      <c r="D550" s="384"/>
      <c r="E550" s="184"/>
      <c r="F550" s="385"/>
      <c r="G550" s="392"/>
      <c r="H550" s="384"/>
      <c r="I550" s="184"/>
      <c r="J550" s="386" t="str">
        <f t="shared" si="9"/>
        <v/>
      </c>
      <c r="K550" s="387"/>
      <c r="L550" s="388"/>
      <c r="M550" s="387"/>
      <c r="N550" s="382"/>
      <c r="O550" s="384"/>
      <c r="P550" s="184"/>
    </row>
    <row r="551" spans="1:16" ht="13.2" hidden="1" x14ac:dyDescent="0.25">
      <c r="A551" s="381" t="str">
        <f>IF(B551="","",ROW()-ROW($A$3)+'Diário 1º PA'!$O$1)</f>
        <v/>
      </c>
      <c r="B551" s="382"/>
      <c r="C551" s="383"/>
      <c r="D551" s="384"/>
      <c r="E551" s="184"/>
      <c r="F551" s="385"/>
      <c r="G551" s="392"/>
      <c r="H551" s="384"/>
      <c r="I551" s="184"/>
      <c r="J551" s="386" t="str">
        <f t="shared" si="9"/>
        <v/>
      </c>
      <c r="K551" s="387"/>
      <c r="L551" s="388"/>
      <c r="M551" s="387"/>
      <c r="N551" s="382"/>
      <c r="O551" s="384"/>
      <c r="P551" s="184"/>
    </row>
    <row r="552" spans="1:16" ht="13.2" hidden="1" x14ac:dyDescent="0.25">
      <c r="A552" s="381" t="str">
        <f>IF(B552="","",ROW()-ROW($A$3)+'Diário 1º PA'!$O$1)</f>
        <v/>
      </c>
      <c r="B552" s="382"/>
      <c r="C552" s="383"/>
      <c r="D552" s="384"/>
      <c r="E552" s="184"/>
      <c r="F552" s="385"/>
      <c r="G552" s="184"/>
      <c r="H552" s="384"/>
      <c r="I552" s="184"/>
      <c r="J552" s="386" t="str">
        <f t="shared" si="9"/>
        <v/>
      </c>
      <c r="K552" s="387"/>
      <c r="L552" s="388"/>
      <c r="M552" s="387"/>
      <c r="N552" s="382"/>
      <c r="O552" s="384"/>
      <c r="P552" s="184"/>
    </row>
    <row r="553" spans="1:16" ht="13.2" hidden="1" x14ac:dyDescent="0.25">
      <c r="A553" s="381" t="str">
        <f>IF(B553="","",ROW()-ROW($A$3)+'Diário 1º PA'!$O$1)</f>
        <v/>
      </c>
      <c r="B553" s="382"/>
      <c r="C553" s="383"/>
      <c r="D553" s="384"/>
      <c r="E553" s="184"/>
      <c r="F553" s="385"/>
      <c r="G553" s="384"/>
      <c r="H553" s="384"/>
      <c r="I553" s="184"/>
      <c r="J553" s="386" t="str">
        <f t="shared" si="9"/>
        <v/>
      </c>
      <c r="K553" s="387"/>
      <c r="L553" s="388"/>
      <c r="M553" s="387"/>
      <c r="N553" s="382"/>
      <c r="O553" s="384"/>
      <c r="P553" s="184"/>
    </row>
    <row r="554" spans="1:16" ht="13.2" hidden="1" x14ac:dyDescent="0.25">
      <c r="A554" s="381" t="str">
        <f>IF(B554="","",ROW()-ROW($A$3)+'Diário 1º PA'!$O$1)</f>
        <v/>
      </c>
      <c r="B554" s="382"/>
      <c r="C554" s="383"/>
      <c r="D554" s="384"/>
      <c r="E554" s="184"/>
      <c r="F554" s="385"/>
      <c r="G554" s="184"/>
      <c r="H554" s="384"/>
      <c r="I554" s="184"/>
      <c r="J554" s="386" t="str">
        <f t="shared" si="9"/>
        <v/>
      </c>
      <c r="K554" s="387"/>
      <c r="L554" s="388"/>
      <c r="M554" s="387"/>
      <c r="N554" s="382"/>
      <c r="O554" s="384"/>
      <c r="P554" s="184"/>
    </row>
    <row r="555" spans="1:16" ht="13.2" hidden="1" x14ac:dyDescent="0.25">
      <c r="A555" s="381" t="str">
        <f>IF(B555="","",ROW()-ROW($A$3)+'Diário 1º PA'!$O$1)</f>
        <v/>
      </c>
      <c r="B555" s="382"/>
      <c r="C555" s="383"/>
      <c r="D555" s="384"/>
      <c r="E555" s="184"/>
      <c r="F555" s="385"/>
      <c r="G555" s="384"/>
      <c r="H555" s="384"/>
      <c r="I555" s="184"/>
      <c r="J555" s="386" t="str">
        <f t="shared" si="9"/>
        <v/>
      </c>
      <c r="K555" s="387"/>
      <c r="L555" s="388"/>
      <c r="M555" s="387"/>
      <c r="N555" s="382"/>
      <c r="O555" s="384"/>
      <c r="P555" s="184"/>
    </row>
    <row r="556" spans="1:16" ht="13.2" hidden="1" x14ac:dyDescent="0.25">
      <c r="A556" s="381" t="str">
        <f>IF(B556="","",ROW()-ROW($A$3)+'Diário 1º PA'!$O$1)</f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9"/>
        <v/>
      </c>
      <c r="K556" s="387"/>
      <c r="L556" s="388"/>
      <c r="M556" s="387"/>
      <c r="N556" s="382"/>
      <c r="O556" s="384"/>
      <c r="P556" s="184"/>
    </row>
    <row r="557" spans="1:16" ht="13.2" hidden="1" x14ac:dyDescent="0.25">
      <c r="A557" s="381" t="str">
        <f>IF(B557="","",ROW()-ROW($A$3)+'Diário 1º PA'!$O$1)</f>
        <v/>
      </c>
      <c r="B557" s="382"/>
      <c r="C557" s="383"/>
      <c r="D557" s="384"/>
      <c r="E557" s="184"/>
      <c r="F557" s="385"/>
      <c r="G557" s="384"/>
      <c r="H557" s="384"/>
      <c r="I557" s="184"/>
      <c r="J557" s="386" t="str">
        <f t="shared" si="9"/>
        <v/>
      </c>
      <c r="K557" s="387"/>
      <c r="L557" s="388"/>
      <c r="M557" s="387"/>
      <c r="N557" s="382"/>
      <c r="O557" s="384"/>
      <c r="P557" s="184"/>
    </row>
    <row r="558" spans="1:16" ht="13.2" hidden="1" x14ac:dyDescent="0.25">
      <c r="A558" s="381" t="str">
        <f>IF(B558="","",ROW()-ROW($A$3)+'Diário 1º PA'!$O$1)</f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9"/>
        <v/>
      </c>
      <c r="K558" s="387"/>
      <c r="L558" s="388"/>
      <c r="M558" s="387"/>
      <c r="N558" s="382"/>
      <c r="O558" s="384"/>
      <c r="P558" s="184"/>
    </row>
    <row r="559" spans="1:16" ht="13.2" hidden="1" x14ac:dyDescent="0.25">
      <c r="A559" s="381" t="str">
        <f>IF(B559="","",ROW()-ROW($A$3)+'Diário 1º PA'!$O$1)</f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9"/>
        <v/>
      </c>
      <c r="K559" s="387"/>
      <c r="L559" s="388"/>
      <c r="M559" s="387"/>
      <c r="N559" s="382"/>
      <c r="O559" s="384"/>
      <c r="P559" s="184"/>
    </row>
    <row r="560" spans="1:16" ht="13.2" hidden="1" x14ac:dyDescent="0.25">
      <c r="A560" s="381" t="str">
        <f>IF(B560="","",ROW()-ROW($A$3)+'Diário 1º PA'!$O$1)</f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9"/>
        <v/>
      </c>
      <c r="K560" s="387"/>
      <c r="L560" s="388"/>
      <c r="M560" s="387"/>
      <c r="N560" s="382"/>
      <c r="O560" s="384"/>
      <c r="P560" s="184"/>
    </row>
    <row r="561" spans="1:16" ht="13.2" hidden="1" x14ac:dyDescent="0.25">
      <c r="A561" s="381" t="str">
        <f>IF(B561="","",ROW()-ROW($A$3)+'Diário 1º PA'!$O$1)</f>
        <v/>
      </c>
      <c r="B561" s="382"/>
      <c r="C561" s="383"/>
      <c r="D561" s="384"/>
      <c r="E561" s="184"/>
      <c r="F561" s="385"/>
      <c r="G561" s="395"/>
      <c r="H561" s="384"/>
      <c r="I561" s="184"/>
      <c r="J561" s="386" t="str">
        <f t="shared" si="9"/>
        <v/>
      </c>
      <c r="K561" s="387"/>
      <c r="L561" s="388"/>
      <c r="M561" s="387"/>
      <c r="N561" s="382"/>
      <c r="O561" s="384"/>
      <c r="P561" s="184"/>
    </row>
    <row r="562" spans="1:16" ht="13.2" hidden="1" x14ac:dyDescent="0.25">
      <c r="A562" s="381" t="str">
        <f>IF(B562="","",ROW()-ROW($A$3)+'Diário 1º PA'!$O$1)</f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9"/>
        <v/>
      </c>
      <c r="K562" s="387"/>
      <c r="L562" s="388"/>
      <c r="M562" s="387"/>
      <c r="N562" s="382"/>
      <c r="O562" s="384"/>
      <c r="P562" s="184"/>
    </row>
    <row r="563" spans="1:16" ht="13.2" hidden="1" x14ac:dyDescent="0.25">
      <c r="A563" s="381" t="str">
        <f>IF(B563="","",ROW()-ROW($A$3)+'Diário 1º PA'!$O$1)</f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9"/>
        <v/>
      </c>
      <c r="K563" s="387"/>
      <c r="L563" s="388"/>
      <c r="M563" s="387"/>
      <c r="N563" s="382"/>
      <c r="O563" s="384"/>
      <c r="P563" s="184"/>
    </row>
    <row r="564" spans="1:16" ht="13.2" hidden="1" x14ac:dyDescent="0.25">
      <c r="A564" s="381" t="str">
        <f>IF(B564="","",ROW()-ROW($A$3)+'Diário 1º PA'!$O$1)</f>
        <v/>
      </c>
      <c r="B564" s="382"/>
      <c r="C564" s="383"/>
      <c r="D564" s="384"/>
      <c r="E564" s="184"/>
      <c r="F564" s="385"/>
      <c r="G564" s="384"/>
      <c r="H564" s="384"/>
      <c r="I564" s="184"/>
      <c r="J564" s="386" t="str">
        <f t="shared" si="9"/>
        <v/>
      </c>
      <c r="K564" s="387"/>
      <c r="L564" s="388"/>
      <c r="M564" s="387"/>
      <c r="N564" s="382"/>
      <c r="O564" s="384"/>
      <c r="P564" s="184"/>
    </row>
    <row r="565" spans="1:16" ht="13.2" hidden="1" x14ac:dyDescent="0.25">
      <c r="A565" s="381" t="str">
        <f>IF(B565="","",ROW()-ROW($A$3)+'Diário 1º PA'!$O$1)</f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9"/>
        <v/>
      </c>
      <c r="K565" s="387"/>
      <c r="L565" s="388"/>
      <c r="M565" s="387"/>
      <c r="N565" s="382"/>
      <c r="O565" s="384"/>
      <c r="P565" s="184"/>
    </row>
    <row r="566" spans="1:16" ht="13.2" hidden="1" x14ac:dyDescent="0.25">
      <c r="A566" s="381" t="str">
        <f>IF(B566="","",ROW()-ROW($A$3)+'Diário 1º PA'!$O$1)</f>
        <v/>
      </c>
      <c r="B566" s="382"/>
      <c r="C566" s="383"/>
      <c r="D566" s="384"/>
      <c r="E566" s="184"/>
      <c r="F566" s="385"/>
      <c r="G566" s="384"/>
      <c r="H566" s="384"/>
      <c r="I566" s="184"/>
      <c r="J566" s="386" t="str">
        <f t="shared" si="9"/>
        <v/>
      </c>
      <c r="K566" s="387"/>
      <c r="L566" s="388"/>
      <c r="M566" s="387"/>
      <c r="N566" s="382"/>
      <c r="O566" s="384"/>
      <c r="P566" s="184"/>
    </row>
    <row r="567" spans="1:16" ht="13.2" hidden="1" x14ac:dyDescent="0.25">
      <c r="A567" s="381" t="str">
        <f>IF(B567="","",ROW()-ROW($A$3)+'Diário 1º PA'!$O$1)</f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9"/>
        <v/>
      </c>
      <c r="K567" s="387"/>
      <c r="L567" s="388"/>
      <c r="M567" s="387"/>
      <c r="N567" s="382"/>
      <c r="O567" s="384"/>
      <c r="P567" s="184"/>
    </row>
    <row r="568" spans="1:16" ht="13.2" hidden="1" x14ac:dyDescent="0.25">
      <c r="A568" s="381" t="str">
        <f>IF(B568="","",ROW()-ROW($A$3)+'Diário 1º PA'!$O$1)</f>
        <v/>
      </c>
      <c r="B568" s="382"/>
      <c r="C568" s="383"/>
      <c r="D568" s="384"/>
      <c r="E568" s="184"/>
      <c r="F568" s="385"/>
      <c r="G568" s="384"/>
      <c r="H568" s="384"/>
      <c r="I568" s="184"/>
      <c r="J568" s="386" t="str">
        <f t="shared" si="9"/>
        <v/>
      </c>
      <c r="K568" s="387"/>
      <c r="L568" s="388"/>
      <c r="M568" s="387"/>
      <c r="N568" s="382"/>
      <c r="O568" s="384"/>
      <c r="P568" s="184"/>
    </row>
    <row r="569" spans="1:16" ht="13.2" hidden="1" x14ac:dyDescent="0.25">
      <c r="A569" s="381" t="str">
        <f>IF(B569="","",ROW()-ROW($A$3)+'Diário 1º PA'!$O$1)</f>
        <v/>
      </c>
      <c r="B569" s="382"/>
      <c r="C569" s="383"/>
      <c r="D569" s="384"/>
      <c r="E569" s="184"/>
      <c r="F569" s="385"/>
      <c r="G569" s="384"/>
      <c r="H569" s="384"/>
      <c r="I569" s="184"/>
      <c r="J569" s="386" t="str">
        <f t="shared" si="9"/>
        <v/>
      </c>
      <c r="K569" s="387"/>
      <c r="L569" s="388"/>
      <c r="M569" s="387"/>
      <c r="N569" s="382"/>
      <c r="O569" s="384"/>
      <c r="P569" s="184"/>
    </row>
    <row r="570" spans="1:16" ht="13.2" hidden="1" x14ac:dyDescent="0.25">
      <c r="A570" s="381" t="str">
        <f>IF(B570="","",ROW()-ROW($A$3)+'Diário 1º PA'!$O$1)</f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9"/>
        <v/>
      </c>
      <c r="K570" s="387"/>
      <c r="L570" s="388"/>
      <c r="M570" s="387"/>
      <c r="N570" s="382"/>
      <c r="O570" s="384"/>
      <c r="P570" s="184"/>
    </row>
    <row r="571" spans="1:16" ht="13.2" hidden="1" x14ac:dyDescent="0.25">
      <c r="A571" s="381" t="str">
        <f>IF(B571="","",ROW()-ROW($A$3)+'Diário 1º PA'!$O$1)</f>
        <v/>
      </c>
      <c r="B571" s="382"/>
      <c r="C571" s="383"/>
      <c r="D571" s="384"/>
      <c r="E571" s="184"/>
      <c r="F571" s="385"/>
      <c r="G571" s="384"/>
      <c r="H571" s="384"/>
      <c r="I571" s="184"/>
      <c r="J571" s="386" t="str">
        <f t="shared" si="9"/>
        <v/>
      </c>
      <c r="K571" s="387"/>
      <c r="L571" s="388"/>
      <c r="M571" s="387"/>
      <c r="N571" s="382"/>
      <c r="O571" s="384"/>
      <c r="P571" s="184"/>
    </row>
    <row r="572" spans="1:16" ht="13.2" hidden="1" x14ac:dyDescent="0.25">
      <c r="A572" s="381" t="str">
        <f>IF(B572="","",ROW()-ROW($A$3)+'Diário 1º PA'!$O$1)</f>
        <v/>
      </c>
      <c r="B572" s="382"/>
      <c r="C572" s="383"/>
      <c r="D572" s="384"/>
      <c r="E572" s="184"/>
      <c r="F572" s="385"/>
      <c r="G572" s="384"/>
      <c r="H572" s="384"/>
      <c r="I572" s="184"/>
      <c r="J572" s="386" t="str">
        <f t="shared" si="9"/>
        <v/>
      </c>
      <c r="K572" s="387"/>
      <c r="L572" s="388"/>
      <c r="M572" s="387"/>
      <c r="N572" s="382"/>
      <c r="O572" s="384"/>
      <c r="P572" s="184"/>
    </row>
    <row r="573" spans="1:16" ht="13.2" hidden="1" x14ac:dyDescent="0.25">
      <c r="A573" s="381" t="str">
        <f>IF(B573="","",ROW()-ROW($A$3)+'Diário 1º PA'!$O$1)</f>
        <v/>
      </c>
      <c r="B573" s="382"/>
      <c r="C573" s="383"/>
      <c r="D573" s="384"/>
      <c r="E573" s="184"/>
      <c r="F573" s="385"/>
      <c r="G573" s="384"/>
      <c r="H573" s="384"/>
      <c r="I573" s="184"/>
      <c r="J573" s="386" t="str">
        <f t="shared" si="9"/>
        <v/>
      </c>
      <c r="K573" s="387"/>
      <c r="L573" s="388"/>
      <c r="M573" s="387"/>
      <c r="N573" s="382"/>
      <c r="O573" s="384"/>
      <c r="P573" s="184"/>
    </row>
    <row r="574" spans="1:16" ht="13.2" hidden="1" x14ac:dyDescent="0.25">
      <c r="A574" s="381" t="str">
        <f>IF(B574="","",ROW()-ROW($A$3)+'Diário 1º PA'!$O$1)</f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9"/>
        <v/>
      </c>
      <c r="K574" s="387"/>
      <c r="L574" s="388"/>
      <c r="M574" s="387"/>
      <c r="N574" s="382"/>
      <c r="O574" s="384"/>
      <c r="P574" s="184"/>
    </row>
    <row r="575" spans="1:16" ht="13.2" hidden="1" x14ac:dyDescent="0.25">
      <c r="A575" s="381" t="str">
        <f>IF(B575="","",ROW()-ROW($A$3)+'Diário 1º PA'!$O$1)</f>
        <v/>
      </c>
      <c r="B575" s="382"/>
      <c r="C575" s="383"/>
      <c r="D575" s="384"/>
      <c r="E575" s="184"/>
      <c r="F575" s="385"/>
      <c r="G575" s="384"/>
      <c r="H575" s="384"/>
      <c r="I575" s="184"/>
      <c r="J575" s="386" t="str">
        <f t="shared" si="9"/>
        <v/>
      </c>
      <c r="K575" s="387"/>
      <c r="L575" s="388"/>
      <c r="M575" s="387"/>
      <c r="N575" s="382"/>
      <c r="O575" s="384"/>
      <c r="P575" s="184"/>
    </row>
    <row r="576" spans="1:16" ht="13.2" hidden="1" x14ac:dyDescent="0.25">
      <c r="A576" s="381" t="str">
        <f>IF(B576="","",ROW()-ROW($A$3)+'Diário 1º PA'!$O$1)</f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9"/>
        <v/>
      </c>
      <c r="K576" s="387"/>
      <c r="L576" s="388"/>
      <c r="M576" s="387"/>
      <c r="N576" s="382"/>
      <c r="O576" s="384"/>
      <c r="P576" s="184"/>
    </row>
    <row r="577" spans="1:16" ht="13.2" hidden="1" x14ac:dyDescent="0.25">
      <c r="A577" s="381" t="str">
        <f>IF(B577="","",ROW()-ROW($A$3)+'Diário 1º PA'!$O$1)</f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ref="J577:J640" si="10">IF(O577="","",IF(LEN(O577)&gt;14,O577,"CPF Protegido - LGPD"))</f>
        <v/>
      </c>
      <c r="K577" s="387"/>
      <c r="L577" s="388"/>
      <c r="M577" s="387"/>
      <c r="N577" s="382"/>
      <c r="O577" s="384"/>
      <c r="P577" s="184"/>
    </row>
    <row r="578" spans="1:16" ht="13.2" hidden="1" x14ac:dyDescent="0.25">
      <c r="A578" s="381" t="str">
        <f>IF(B578="","",ROW()-ROW($A$3)+'Diário 1º PA'!$O$1)</f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10"/>
        <v/>
      </c>
      <c r="K578" s="387"/>
      <c r="L578" s="388"/>
      <c r="M578" s="387"/>
      <c r="N578" s="382"/>
      <c r="O578" s="384"/>
      <c r="P578" s="184"/>
    </row>
    <row r="579" spans="1:16" ht="13.2" hidden="1" x14ac:dyDescent="0.25">
      <c r="A579" s="381" t="str">
        <f>IF(B579="","",ROW()-ROW($A$3)+'Diário 1º PA'!$O$1)</f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10"/>
        <v/>
      </c>
      <c r="K579" s="387"/>
      <c r="L579" s="388"/>
      <c r="M579" s="387"/>
      <c r="N579" s="382"/>
      <c r="O579" s="384"/>
      <c r="P579" s="184"/>
    </row>
    <row r="580" spans="1:16" ht="13.2" hidden="1" x14ac:dyDescent="0.25">
      <c r="A580" s="381" t="str">
        <f>IF(B580="","",ROW()-ROW($A$3)+'Diário 1º PA'!$O$1)</f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si="10"/>
        <v/>
      </c>
      <c r="K580" s="387"/>
      <c r="L580" s="388"/>
      <c r="M580" s="387"/>
      <c r="N580" s="382"/>
      <c r="O580" s="384"/>
      <c r="P580" s="184"/>
    </row>
    <row r="581" spans="1:16" ht="13.2" hidden="1" x14ac:dyDescent="0.25">
      <c r="A581" s="381" t="str">
        <f>IF(B581="","",ROW()-ROW($A$3)+'Diário 1º PA'!$O$1)</f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10"/>
        <v/>
      </c>
      <c r="K581" s="387"/>
      <c r="L581" s="388"/>
      <c r="M581" s="387"/>
      <c r="N581" s="382"/>
      <c r="O581" s="384"/>
      <c r="P581" s="184"/>
    </row>
    <row r="582" spans="1:16" ht="13.2" hidden="1" x14ac:dyDescent="0.25">
      <c r="A582" s="381" t="str">
        <f>IF(B582="","",ROW()-ROW($A$3)+'Diário 1º PA'!$O$1)</f>
        <v/>
      </c>
      <c r="B582" s="382"/>
      <c r="C582" s="383"/>
      <c r="D582" s="384"/>
      <c r="E582" s="184"/>
      <c r="F582" s="385"/>
      <c r="G582" s="384"/>
      <c r="H582" s="384"/>
      <c r="I582" s="184"/>
      <c r="J582" s="386" t="str">
        <f t="shared" si="10"/>
        <v/>
      </c>
      <c r="K582" s="387"/>
      <c r="L582" s="388"/>
      <c r="M582" s="387"/>
      <c r="N582" s="382"/>
      <c r="O582" s="384"/>
      <c r="P582" s="184"/>
    </row>
    <row r="583" spans="1:16" ht="13.2" hidden="1" x14ac:dyDescent="0.25">
      <c r="A583" s="381" t="str">
        <f>IF(B583="","",ROW()-ROW($A$3)+'Diário 1º PA'!$O$1)</f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10"/>
        <v/>
      </c>
      <c r="K583" s="387"/>
      <c r="L583" s="388"/>
      <c r="M583" s="387"/>
      <c r="N583" s="382"/>
      <c r="O583" s="384"/>
      <c r="P583" s="184"/>
    </row>
    <row r="584" spans="1:16" ht="13.2" hidden="1" x14ac:dyDescent="0.25">
      <c r="A584" s="381" t="str">
        <f>IF(B584="","",ROW()-ROW($A$3)+'Diário 1º PA'!$O$1)</f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10"/>
        <v/>
      </c>
      <c r="K584" s="387"/>
      <c r="L584" s="388"/>
      <c r="M584" s="387"/>
      <c r="N584" s="382"/>
      <c r="O584" s="384"/>
      <c r="P584" s="184"/>
    </row>
    <row r="585" spans="1:16" ht="13.2" hidden="1" x14ac:dyDescent="0.25">
      <c r="A585" s="381" t="str">
        <f>IF(B585="","",ROW()-ROW($A$3)+'Diário 1º PA'!$O$1)</f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si="10"/>
        <v/>
      </c>
      <c r="K585" s="387"/>
      <c r="L585" s="388"/>
      <c r="M585" s="387"/>
      <c r="N585" s="382"/>
      <c r="O585" s="384"/>
      <c r="P585" s="184"/>
    </row>
    <row r="586" spans="1:16" ht="13.2" hidden="1" x14ac:dyDescent="0.25">
      <c r="A586" s="381" t="str">
        <f>IF(B586="","",ROW()-ROW($A$3)+'Diário 1º PA'!$O$1)</f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10"/>
        <v/>
      </c>
      <c r="K586" s="387"/>
      <c r="L586" s="388"/>
      <c r="M586" s="387"/>
      <c r="N586" s="382"/>
      <c r="O586" s="384"/>
      <c r="P586" s="184"/>
    </row>
    <row r="587" spans="1:16" ht="13.2" hidden="1" x14ac:dyDescent="0.25">
      <c r="A587" s="381" t="str">
        <f>IF(B587="","",ROW()-ROW($A$3)+'Diário 1º PA'!$O$1)</f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10"/>
        <v/>
      </c>
      <c r="K587" s="387"/>
      <c r="L587" s="388"/>
      <c r="M587" s="387"/>
      <c r="N587" s="382"/>
      <c r="O587" s="384"/>
      <c r="P587" s="184"/>
    </row>
    <row r="588" spans="1:16" ht="13.2" hidden="1" x14ac:dyDescent="0.25">
      <c r="A588" s="381" t="str">
        <f>IF(B588="","",ROW()-ROW($A$3)+'Diário 1º PA'!$O$1)</f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10"/>
        <v/>
      </c>
      <c r="K588" s="387"/>
      <c r="L588" s="388"/>
      <c r="M588" s="387"/>
      <c r="N588" s="382"/>
      <c r="O588" s="384"/>
      <c r="P588" s="184"/>
    </row>
    <row r="589" spans="1:16" ht="13.2" hidden="1" x14ac:dyDescent="0.25">
      <c r="A589" s="381" t="str">
        <f>IF(B589="","",ROW()-ROW($A$3)+'Diário 1º PA'!$O$1)</f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10"/>
        <v/>
      </c>
      <c r="K589" s="387"/>
      <c r="L589" s="388"/>
      <c r="M589" s="387"/>
      <c r="N589" s="382"/>
      <c r="O589" s="384"/>
      <c r="P589" s="184"/>
    </row>
    <row r="590" spans="1:16" ht="13.2" hidden="1" x14ac:dyDescent="0.25">
      <c r="A590" s="381" t="str">
        <f>IF(B590="","",ROW()-ROW($A$3)+'Diário 1º PA'!$O$1)</f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10"/>
        <v/>
      </c>
      <c r="K590" s="387"/>
      <c r="L590" s="388"/>
      <c r="M590" s="387"/>
      <c r="N590" s="382"/>
      <c r="O590" s="384"/>
      <c r="P590" s="184"/>
    </row>
    <row r="591" spans="1:16" ht="13.2" hidden="1" x14ac:dyDescent="0.25">
      <c r="A591" s="381" t="str">
        <f>IF(B591="","",ROW()-ROW($A$3)+'Diário 1º PA'!$O$1)</f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10"/>
        <v/>
      </c>
      <c r="K591" s="387"/>
      <c r="L591" s="388"/>
      <c r="M591" s="387"/>
      <c r="N591" s="382"/>
      <c r="O591" s="384"/>
      <c r="P591" s="184"/>
    </row>
    <row r="592" spans="1:16" ht="13.2" hidden="1" x14ac:dyDescent="0.25">
      <c r="A592" s="381" t="str">
        <f>IF(B592="","",ROW()-ROW($A$3)+'Diário 1º PA'!$O$1)</f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10"/>
        <v/>
      </c>
      <c r="K592" s="387"/>
      <c r="L592" s="388"/>
      <c r="M592" s="387"/>
      <c r="N592" s="382"/>
      <c r="O592" s="384"/>
      <c r="P592" s="184"/>
    </row>
    <row r="593" spans="1:16" ht="13.2" hidden="1" x14ac:dyDescent="0.25">
      <c r="A593" s="381" t="str">
        <f>IF(B593="","",ROW()-ROW($A$3)+'Diário 1º PA'!$O$1)</f>
        <v/>
      </c>
      <c r="B593" s="382"/>
      <c r="C593" s="383"/>
      <c r="D593" s="384"/>
      <c r="E593" s="184"/>
      <c r="F593" s="385"/>
      <c r="G593" s="184"/>
      <c r="H593" s="384"/>
      <c r="I593" s="184"/>
      <c r="J593" s="386" t="str">
        <f t="shared" si="10"/>
        <v/>
      </c>
      <c r="K593" s="387"/>
      <c r="L593" s="388"/>
      <c r="M593" s="387"/>
      <c r="N593" s="382"/>
      <c r="O593" s="384"/>
      <c r="P593" s="184"/>
    </row>
    <row r="594" spans="1:16" ht="13.2" hidden="1" x14ac:dyDescent="0.25">
      <c r="A594" s="381" t="str">
        <f>IF(B594="","",ROW()-ROW($A$3)+'Diário 1º PA'!$O$1)</f>
        <v/>
      </c>
      <c r="B594" s="382"/>
      <c r="C594" s="383"/>
      <c r="D594" s="384"/>
      <c r="E594" s="184"/>
      <c r="F594" s="385"/>
      <c r="G594" s="184"/>
      <c r="H594" s="384"/>
      <c r="I594" s="184"/>
      <c r="J594" s="386" t="str">
        <f t="shared" si="10"/>
        <v/>
      </c>
      <c r="K594" s="387"/>
      <c r="L594" s="388"/>
      <c r="M594" s="387"/>
      <c r="N594" s="382"/>
      <c r="O594" s="384"/>
      <c r="P594" s="184"/>
    </row>
    <row r="595" spans="1:16" ht="13.2" hidden="1" x14ac:dyDescent="0.25">
      <c r="A595" s="381" t="str">
        <f>IF(B595="","",ROW()-ROW($A$3)+'Diário 1º PA'!$O$1)</f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10"/>
        <v/>
      </c>
      <c r="K595" s="387"/>
      <c r="L595" s="388"/>
      <c r="M595" s="387"/>
      <c r="N595" s="382"/>
      <c r="O595" s="384"/>
      <c r="P595" s="184"/>
    </row>
    <row r="596" spans="1:16" ht="13.2" hidden="1" x14ac:dyDescent="0.25">
      <c r="A596" s="381" t="str">
        <f>IF(B596="","",ROW()-ROW($A$3)+'Diário 1º PA'!$O$1)</f>
        <v/>
      </c>
      <c r="B596" s="382"/>
      <c r="C596" s="383"/>
      <c r="D596" s="384"/>
      <c r="E596" s="184"/>
      <c r="F596" s="385"/>
      <c r="G596" s="384"/>
      <c r="H596" s="384"/>
      <c r="I596" s="184"/>
      <c r="J596" s="386" t="str">
        <f t="shared" si="10"/>
        <v/>
      </c>
      <c r="K596" s="387"/>
      <c r="L596" s="388"/>
      <c r="M596" s="387"/>
      <c r="N596" s="382"/>
      <c r="O596" s="384"/>
      <c r="P596" s="184"/>
    </row>
    <row r="597" spans="1:16" ht="13.2" hidden="1" x14ac:dyDescent="0.25">
      <c r="A597" s="381" t="str">
        <f>IF(B597="","",ROW()-ROW($A$3)+'Diário 1º PA'!$O$1)</f>
        <v/>
      </c>
      <c r="B597" s="382"/>
      <c r="C597" s="383"/>
      <c r="D597" s="384"/>
      <c r="E597" s="184"/>
      <c r="F597" s="385"/>
      <c r="G597" s="184"/>
      <c r="H597" s="384"/>
      <c r="I597" s="184"/>
      <c r="J597" s="386" t="str">
        <f t="shared" si="10"/>
        <v/>
      </c>
      <c r="K597" s="387"/>
      <c r="L597" s="388"/>
      <c r="M597" s="387"/>
      <c r="N597" s="382"/>
      <c r="O597" s="384"/>
      <c r="P597" s="184"/>
    </row>
    <row r="598" spans="1:16" ht="13.2" hidden="1" x14ac:dyDescent="0.25">
      <c r="A598" s="381" t="str">
        <f>IF(B598="","",ROW()-ROW($A$3)+'Diário 1º PA'!$O$1)</f>
        <v/>
      </c>
      <c r="B598" s="382"/>
      <c r="C598" s="383"/>
      <c r="D598" s="384"/>
      <c r="E598" s="184"/>
      <c r="F598" s="385"/>
      <c r="G598" s="184"/>
      <c r="H598" s="384"/>
      <c r="I598" s="184"/>
      <c r="J598" s="386" t="str">
        <f t="shared" si="10"/>
        <v/>
      </c>
      <c r="K598" s="387"/>
      <c r="L598" s="388"/>
      <c r="M598" s="387"/>
      <c r="N598" s="382"/>
      <c r="O598" s="384"/>
      <c r="P598" s="184"/>
    </row>
    <row r="599" spans="1:16" ht="13.2" hidden="1" x14ac:dyDescent="0.25">
      <c r="A599" s="381" t="str">
        <f>IF(B599="","",ROW()-ROW($A$3)+'Diário 1º PA'!$O$1)</f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10"/>
        <v/>
      </c>
      <c r="K599" s="387"/>
      <c r="L599" s="388"/>
      <c r="M599" s="387"/>
      <c r="N599" s="382"/>
      <c r="O599" s="384"/>
      <c r="P599" s="184"/>
    </row>
    <row r="600" spans="1:16" ht="13.2" hidden="1" x14ac:dyDescent="0.25">
      <c r="A600" s="381" t="str">
        <f>IF(B600="","",ROW()-ROW($A$3)+'Diário 1º PA'!$O$1)</f>
        <v/>
      </c>
      <c r="B600" s="382"/>
      <c r="C600" s="383"/>
      <c r="D600" s="384"/>
      <c r="E600" s="184"/>
      <c r="F600" s="385"/>
      <c r="G600" s="384"/>
      <c r="H600" s="384"/>
      <c r="I600" s="184"/>
      <c r="J600" s="386" t="str">
        <f t="shared" si="10"/>
        <v/>
      </c>
      <c r="K600" s="387"/>
      <c r="L600" s="388"/>
      <c r="M600" s="387"/>
      <c r="N600" s="382"/>
      <c r="O600" s="384"/>
      <c r="P600" s="184"/>
    </row>
    <row r="601" spans="1:16" ht="13.2" hidden="1" x14ac:dyDescent="0.25">
      <c r="A601" s="381" t="str">
        <f>IF(B601="","",ROW()-ROW($A$3)+'Diário 1º PA'!$O$1)</f>
        <v/>
      </c>
      <c r="B601" s="382"/>
      <c r="C601" s="383"/>
      <c r="D601" s="384"/>
      <c r="E601" s="184"/>
      <c r="F601" s="385"/>
      <c r="G601" s="384"/>
      <c r="H601" s="384"/>
      <c r="I601" s="184"/>
      <c r="J601" s="386" t="str">
        <f t="shared" si="10"/>
        <v/>
      </c>
      <c r="K601" s="387"/>
      <c r="L601" s="388"/>
      <c r="M601" s="387"/>
      <c r="N601" s="382"/>
      <c r="O601" s="384"/>
      <c r="P601" s="184"/>
    </row>
    <row r="602" spans="1:16" ht="13.2" hidden="1" x14ac:dyDescent="0.25">
      <c r="A602" s="381" t="str">
        <f>IF(B602="","",ROW()-ROW($A$3)+'Diário 1º PA'!$O$1)</f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10"/>
        <v/>
      </c>
      <c r="K602" s="387"/>
      <c r="L602" s="388"/>
      <c r="M602" s="387"/>
      <c r="N602" s="382"/>
      <c r="O602" s="384"/>
      <c r="P602" s="184"/>
    </row>
    <row r="603" spans="1:16" ht="13.2" hidden="1" x14ac:dyDescent="0.25">
      <c r="A603" s="381" t="str">
        <f>IF(B603="","",ROW()-ROW($A$3)+'Diário 1º PA'!$O$1)</f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10"/>
        <v/>
      </c>
      <c r="K603" s="387"/>
      <c r="L603" s="388"/>
      <c r="M603" s="387"/>
      <c r="N603" s="382"/>
      <c r="O603" s="384"/>
      <c r="P603" s="184"/>
    </row>
    <row r="604" spans="1:16" ht="13.2" hidden="1" x14ac:dyDescent="0.25">
      <c r="A604" s="381" t="str">
        <f>IF(B604="","",ROW()-ROW($A$3)+'Diário 1º PA'!$O$1)</f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10"/>
        <v/>
      </c>
      <c r="K604" s="387"/>
      <c r="L604" s="388"/>
      <c r="M604" s="387"/>
      <c r="N604" s="382"/>
      <c r="O604" s="384"/>
      <c r="P604" s="184"/>
    </row>
    <row r="605" spans="1:16" ht="13.2" hidden="1" x14ac:dyDescent="0.25">
      <c r="A605" s="381" t="str">
        <f>IF(B605="","",ROW()-ROW($A$3)+'Diário 1º PA'!$O$1)</f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10"/>
        <v/>
      </c>
      <c r="K605" s="387"/>
      <c r="L605" s="388"/>
      <c r="M605" s="387"/>
      <c r="N605" s="382"/>
      <c r="O605" s="384"/>
      <c r="P605" s="184"/>
    </row>
    <row r="606" spans="1:16" ht="13.2" hidden="1" x14ac:dyDescent="0.25">
      <c r="A606" s="381" t="str">
        <f>IF(B606="","",ROW()-ROW($A$3)+'Diário 1º PA'!$O$1)</f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10"/>
        <v/>
      </c>
      <c r="K606" s="387"/>
      <c r="L606" s="388"/>
      <c r="M606" s="387"/>
      <c r="N606" s="382"/>
      <c r="O606" s="384"/>
      <c r="P606" s="184"/>
    </row>
    <row r="607" spans="1:16" ht="13.2" hidden="1" x14ac:dyDescent="0.25">
      <c r="A607" s="381" t="str">
        <f>IF(B607="","",ROW()-ROW($A$3)+'Diário 1º PA'!$O$1)</f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10"/>
        <v/>
      </c>
      <c r="K607" s="387"/>
      <c r="L607" s="388"/>
      <c r="M607" s="387"/>
      <c r="N607" s="382"/>
      <c r="O607" s="384"/>
      <c r="P607" s="184"/>
    </row>
    <row r="608" spans="1:16" ht="13.2" hidden="1" x14ac:dyDescent="0.25">
      <c r="A608" s="381" t="str">
        <f>IF(B608="","",ROW()-ROW($A$3)+'Diário 1º PA'!$O$1)</f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10"/>
        <v/>
      </c>
      <c r="K608" s="387"/>
      <c r="L608" s="388"/>
      <c r="M608" s="387"/>
      <c r="N608" s="382"/>
      <c r="O608" s="384"/>
      <c r="P608" s="184"/>
    </row>
    <row r="609" spans="1:16" ht="13.2" hidden="1" x14ac:dyDescent="0.25">
      <c r="A609" s="381" t="str">
        <f>IF(B609="","",ROW()-ROW($A$3)+'Diário 1º PA'!$O$1)</f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10"/>
        <v/>
      </c>
      <c r="K609" s="387"/>
      <c r="L609" s="388"/>
      <c r="M609" s="387"/>
      <c r="N609" s="382"/>
      <c r="O609" s="384"/>
      <c r="P609" s="184"/>
    </row>
    <row r="610" spans="1:16" ht="13.2" hidden="1" x14ac:dyDescent="0.25">
      <c r="A610" s="381" t="str">
        <f>IF(B610="","",ROW()-ROW($A$3)+'Diário 1º PA'!$O$1)</f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10"/>
        <v/>
      </c>
      <c r="K610" s="387"/>
      <c r="L610" s="388"/>
      <c r="M610" s="387"/>
      <c r="N610" s="382"/>
      <c r="O610" s="384"/>
      <c r="P610" s="184"/>
    </row>
    <row r="611" spans="1:16" ht="13.2" hidden="1" x14ac:dyDescent="0.25">
      <c r="A611" s="381" t="str">
        <f>IF(B611="","",ROW()-ROW($A$3)+'Diário 1º PA'!$O$1)</f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10"/>
        <v/>
      </c>
      <c r="K611" s="387"/>
      <c r="L611" s="388"/>
      <c r="M611" s="387"/>
      <c r="N611" s="382"/>
      <c r="O611" s="384"/>
      <c r="P611" s="184"/>
    </row>
    <row r="612" spans="1:16" ht="13.2" hidden="1" x14ac:dyDescent="0.25">
      <c r="A612" s="381" t="str">
        <f>IF(B612="","",ROW()-ROW($A$3)+'Diário 1º PA'!$O$1)</f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10"/>
        <v/>
      </c>
      <c r="K612" s="387"/>
      <c r="L612" s="388"/>
      <c r="M612" s="387"/>
      <c r="N612" s="382"/>
      <c r="O612" s="384"/>
      <c r="P612" s="184"/>
    </row>
    <row r="613" spans="1:16" ht="13.2" hidden="1" x14ac:dyDescent="0.25">
      <c r="A613" s="381" t="str">
        <f>IF(B613="","",ROW()-ROW($A$3)+'Diário 1º PA'!$O$1)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10"/>
        <v/>
      </c>
      <c r="K613" s="387"/>
      <c r="L613" s="388"/>
      <c r="M613" s="387"/>
      <c r="N613" s="382"/>
      <c r="O613" s="384"/>
      <c r="P613" s="184"/>
    </row>
    <row r="614" spans="1:16" ht="13.2" hidden="1" x14ac:dyDescent="0.25">
      <c r="A614" s="381" t="str">
        <f>IF(B614="","",ROW()-ROW($A$3)+'Diário 1º PA'!$O$1)</f>
        <v/>
      </c>
      <c r="B614" s="389"/>
      <c r="C614" s="390"/>
      <c r="D614" s="393"/>
      <c r="E614" s="184"/>
      <c r="F614" s="391"/>
      <c r="G614" s="393"/>
      <c r="H614" s="393"/>
      <c r="I614" s="392"/>
      <c r="J614" s="386" t="str">
        <f t="shared" si="10"/>
        <v/>
      </c>
      <c r="K614" s="387"/>
      <c r="L614" s="388"/>
      <c r="M614" s="387"/>
      <c r="N614" s="382"/>
      <c r="O614" s="384"/>
      <c r="P614" s="392"/>
    </row>
    <row r="615" spans="1:16" ht="13.2" hidden="1" x14ac:dyDescent="0.25">
      <c r="A615" s="381" t="str">
        <f>IF(B615="","",ROW()-ROW($A$3)+'Diário 1º PA'!$O$1)</f>
        <v/>
      </c>
      <c r="B615" s="382"/>
      <c r="C615" s="383"/>
      <c r="D615" s="384"/>
      <c r="E615" s="184"/>
      <c r="F615" s="385"/>
      <c r="G615" s="184"/>
      <c r="H615" s="384"/>
      <c r="I615" s="184"/>
      <c r="J615" s="386" t="str">
        <f t="shared" si="10"/>
        <v/>
      </c>
      <c r="K615" s="387"/>
      <c r="L615" s="388"/>
      <c r="M615" s="387"/>
      <c r="N615" s="382"/>
      <c r="O615" s="384"/>
      <c r="P615" s="184"/>
    </row>
    <row r="616" spans="1:16" ht="13.2" hidden="1" x14ac:dyDescent="0.25">
      <c r="A616" s="381" t="str">
        <f>IF(B616="","",ROW()-ROW($A$3)+'Diário 1º PA'!$O$1)</f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10"/>
        <v/>
      </c>
      <c r="K616" s="387"/>
      <c r="L616" s="388"/>
      <c r="M616" s="387"/>
      <c r="N616" s="382"/>
      <c r="O616" s="384"/>
      <c r="P616" s="184"/>
    </row>
    <row r="617" spans="1:16" ht="13.2" hidden="1" x14ac:dyDescent="0.25">
      <c r="A617" s="381" t="str">
        <f>IF(B617="","",ROW()-ROW($A$3)+'Diário 1º PA'!$O$1)</f>
        <v/>
      </c>
      <c r="B617" s="382"/>
      <c r="C617" s="383"/>
      <c r="D617" s="384"/>
      <c r="E617" s="184"/>
      <c r="F617" s="385"/>
      <c r="G617" s="384"/>
      <c r="H617" s="384"/>
      <c r="I617" s="184"/>
      <c r="J617" s="386" t="str">
        <f t="shared" si="10"/>
        <v/>
      </c>
      <c r="K617" s="387"/>
      <c r="L617" s="388"/>
      <c r="M617" s="387"/>
      <c r="N617" s="382"/>
      <c r="O617" s="384"/>
      <c r="P617" s="184"/>
    </row>
    <row r="618" spans="1:16" ht="13.2" hidden="1" x14ac:dyDescent="0.25">
      <c r="A618" s="381" t="str">
        <f>IF(B618="","",ROW()-ROW($A$3)+'Diário 1º PA'!$O$1)</f>
        <v/>
      </c>
      <c r="B618" s="382"/>
      <c r="C618" s="383"/>
      <c r="D618" s="384"/>
      <c r="E618" s="184"/>
      <c r="F618" s="385"/>
      <c r="G618" s="384"/>
      <c r="H618" s="384"/>
      <c r="I618" s="184"/>
      <c r="J618" s="386" t="str">
        <f t="shared" si="10"/>
        <v/>
      </c>
      <c r="K618" s="387"/>
      <c r="L618" s="388"/>
      <c r="M618" s="387"/>
      <c r="N618" s="382"/>
      <c r="O618" s="384"/>
      <c r="P618" s="184"/>
    </row>
    <row r="619" spans="1:16" ht="13.2" hidden="1" x14ac:dyDescent="0.25">
      <c r="A619" s="381" t="str">
        <f>IF(B619="","",ROW()-ROW($A$3)+'Diário 1º PA'!$O$1)</f>
        <v/>
      </c>
      <c r="B619" s="382"/>
      <c r="C619" s="383"/>
      <c r="D619" s="384"/>
      <c r="E619" s="184"/>
      <c r="F619" s="385"/>
      <c r="G619" s="384"/>
      <c r="H619" s="384"/>
      <c r="I619" s="184"/>
      <c r="J619" s="386" t="str">
        <f t="shared" si="10"/>
        <v/>
      </c>
      <c r="K619" s="387"/>
      <c r="L619" s="388"/>
      <c r="M619" s="387"/>
      <c r="N619" s="382"/>
      <c r="O619" s="384"/>
      <c r="P619" s="184"/>
    </row>
    <row r="620" spans="1:16" ht="13.2" hidden="1" x14ac:dyDescent="0.25">
      <c r="A620" s="381" t="str">
        <f>IF(B620="","",ROW()-ROW($A$3)+'Diário 1º PA'!$O$1)</f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10"/>
        <v/>
      </c>
      <c r="K620" s="387"/>
      <c r="L620" s="388"/>
      <c r="M620" s="387"/>
      <c r="N620" s="382"/>
      <c r="O620" s="384"/>
      <c r="P620" s="184"/>
    </row>
    <row r="621" spans="1:16" ht="13.2" hidden="1" x14ac:dyDescent="0.25">
      <c r="A621" s="381" t="str">
        <f>IF(B621="","",ROW()-ROW($A$3)+'Diário 1º PA'!$O$1)</f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10"/>
        <v/>
      </c>
      <c r="K621" s="387"/>
      <c r="L621" s="388"/>
      <c r="M621" s="387"/>
      <c r="N621" s="382"/>
      <c r="O621" s="384"/>
      <c r="P621" s="184"/>
    </row>
    <row r="622" spans="1:16" ht="13.2" hidden="1" x14ac:dyDescent="0.25">
      <c r="A622" s="381" t="str">
        <f>IF(B622="","",ROW()-ROW($A$3)+'Diário 1º PA'!$O$1)</f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10"/>
        <v/>
      </c>
      <c r="K622" s="387"/>
      <c r="L622" s="388"/>
      <c r="M622" s="387"/>
      <c r="N622" s="382"/>
      <c r="O622" s="384"/>
      <c r="P622" s="184"/>
    </row>
    <row r="623" spans="1:16" ht="13.2" hidden="1" x14ac:dyDescent="0.25">
      <c r="A623" s="381" t="str">
        <f>IF(B623="","",ROW()-ROW($A$3)+'Diário 1º PA'!$O$1)</f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10"/>
        <v/>
      </c>
      <c r="K623" s="387"/>
      <c r="L623" s="388"/>
      <c r="M623" s="387"/>
      <c r="N623" s="382"/>
      <c r="O623" s="384"/>
      <c r="P623" s="184"/>
    </row>
    <row r="624" spans="1:16" ht="13.2" hidden="1" x14ac:dyDescent="0.25">
      <c r="A624" s="381" t="str">
        <f>IF(B624="","",ROW()-ROW($A$3)+'Diário 1º PA'!$O$1)</f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10"/>
        <v/>
      </c>
      <c r="K624" s="387"/>
      <c r="L624" s="388"/>
      <c r="M624" s="387"/>
      <c r="N624" s="382"/>
      <c r="O624" s="384"/>
      <c r="P624" s="184"/>
    </row>
    <row r="625" spans="1:16" ht="13.2" hidden="1" x14ac:dyDescent="0.25">
      <c r="A625" s="381" t="str">
        <f>IF(B625="","",ROW()-ROW($A$3)+'Diário 1º PA'!$O$1)</f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10"/>
        <v/>
      </c>
      <c r="K625" s="387"/>
      <c r="L625" s="388"/>
      <c r="M625" s="387"/>
      <c r="N625" s="382"/>
      <c r="O625" s="384"/>
      <c r="P625" s="184"/>
    </row>
    <row r="626" spans="1:16" ht="13.2" hidden="1" x14ac:dyDescent="0.25">
      <c r="A626" s="381" t="str">
        <f>IF(B626="","",ROW()-ROW($A$3)+'Diário 1º PA'!$O$1)</f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10"/>
        <v/>
      </c>
      <c r="K626" s="387"/>
      <c r="L626" s="388"/>
      <c r="M626" s="387"/>
      <c r="N626" s="382"/>
      <c r="O626" s="384"/>
      <c r="P626" s="184"/>
    </row>
    <row r="627" spans="1:16" ht="13.2" hidden="1" x14ac:dyDescent="0.25">
      <c r="A627" s="381" t="str">
        <f>IF(B627="","",ROW()-ROW($A$3)+'Diário 1º PA'!$O$1)</f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10"/>
        <v/>
      </c>
      <c r="K627" s="387"/>
      <c r="L627" s="388"/>
      <c r="M627" s="387"/>
      <c r="N627" s="382"/>
      <c r="O627" s="384"/>
      <c r="P627" s="184"/>
    </row>
    <row r="628" spans="1:16" ht="13.2" hidden="1" x14ac:dyDescent="0.25">
      <c r="A628" s="381" t="str">
        <f>IF(B628="","",ROW()-ROW($A$3)+'Diário 1º PA'!$O$1)</f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10"/>
        <v/>
      </c>
      <c r="K628" s="387"/>
      <c r="L628" s="388"/>
      <c r="M628" s="387"/>
      <c r="N628" s="382"/>
      <c r="O628" s="384"/>
      <c r="P628" s="184"/>
    </row>
    <row r="629" spans="1:16" ht="13.2" hidden="1" x14ac:dyDescent="0.25">
      <c r="A629" s="381" t="str">
        <f>IF(B629="","",ROW()-ROW($A$3)+'Diário 1º PA'!$O$1)</f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10"/>
        <v/>
      </c>
      <c r="K629" s="387"/>
      <c r="L629" s="388"/>
      <c r="M629" s="387"/>
      <c r="N629" s="382"/>
      <c r="O629" s="384"/>
      <c r="P629" s="184"/>
    </row>
    <row r="630" spans="1:16" ht="13.2" hidden="1" x14ac:dyDescent="0.25">
      <c r="A630" s="381" t="str">
        <f>IF(B630="","",ROW()-ROW($A$3)+'Diário 1º PA'!$O$1)</f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10"/>
        <v/>
      </c>
      <c r="K630" s="387"/>
      <c r="L630" s="388"/>
      <c r="M630" s="387"/>
      <c r="N630" s="382"/>
      <c r="O630" s="384"/>
      <c r="P630" s="184"/>
    </row>
    <row r="631" spans="1:16" ht="13.2" hidden="1" x14ac:dyDescent="0.25">
      <c r="A631" s="381" t="str">
        <f>IF(B631="","",ROW()-ROW($A$3)+'Diário 1º PA'!$O$1)</f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10"/>
        <v/>
      </c>
      <c r="K631" s="387"/>
      <c r="L631" s="388"/>
      <c r="M631" s="387"/>
      <c r="N631" s="382"/>
      <c r="O631" s="384"/>
      <c r="P631" s="184"/>
    </row>
    <row r="632" spans="1:16" ht="13.2" hidden="1" x14ac:dyDescent="0.25">
      <c r="A632" s="381" t="str">
        <f>IF(B632="","",ROW()-ROW($A$3)+'Diário 1º PA'!$O$1)</f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10"/>
        <v/>
      </c>
      <c r="K632" s="387"/>
      <c r="L632" s="388"/>
      <c r="M632" s="387"/>
      <c r="N632" s="382"/>
      <c r="O632" s="384"/>
      <c r="P632" s="184"/>
    </row>
    <row r="633" spans="1:16" ht="13.2" hidden="1" x14ac:dyDescent="0.25">
      <c r="A633" s="381" t="str">
        <f>IF(B633="","",ROW()-ROW($A$3)+'Diário 1º PA'!$O$1)</f>
        <v/>
      </c>
      <c r="B633" s="382"/>
      <c r="C633" s="383"/>
      <c r="D633" s="384"/>
      <c r="E633" s="184"/>
      <c r="F633" s="385"/>
      <c r="G633" s="184"/>
      <c r="H633" s="384"/>
      <c r="I633" s="184"/>
      <c r="J633" s="386" t="str">
        <f t="shared" si="10"/>
        <v/>
      </c>
      <c r="K633" s="387"/>
      <c r="L633" s="388"/>
      <c r="M633" s="387"/>
      <c r="N633" s="382"/>
      <c r="O633" s="384"/>
      <c r="P633" s="184"/>
    </row>
    <row r="634" spans="1:16" ht="13.2" hidden="1" x14ac:dyDescent="0.25">
      <c r="A634" s="381" t="str">
        <f>IF(B634="","",ROW()-ROW($A$3)+'Diário 1º PA'!$O$1)</f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10"/>
        <v/>
      </c>
      <c r="K634" s="387"/>
      <c r="L634" s="388"/>
      <c r="M634" s="387"/>
      <c r="N634" s="382"/>
      <c r="O634" s="384"/>
      <c r="P634" s="184"/>
    </row>
    <row r="635" spans="1:16" ht="13.2" hidden="1" x14ac:dyDescent="0.25">
      <c r="A635" s="381" t="str">
        <f>IF(B635="","",ROW()-ROW($A$3)+'Diário 1º PA'!$O$1)</f>
        <v/>
      </c>
      <c r="B635" s="382"/>
      <c r="C635" s="383"/>
      <c r="D635" s="384"/>
      <c r="E635" s="184"/>
      <c r="F635" s="385"/>
      <c r="G635" s="384"/>
      <c r="H635" s="384"/>
      <c r="I635" s="184"/>
      <c r="J635" s="386" t="str">
        <f t="shared" si="10"/>
        <v/>
      </c>
      <c r="K635" s="387"/>
      <c r="L635" s="388"/>
      <c r="M635" s="387"/>
      <c r="N635" s="382"/>
      <c r="O635" s="384"/>
      <c r="P635" s="184"/>
    </row>
    <row r="636" spans="1:16" ht="13.2" hidden="1" x14ac:dyDescent="0.25">
      <c r="A636" s="381" t="str">
        <f>IF(B636="","",ROW()-ROW($A$3)+'Diário 1º PA'!$O$1)</f>
        <v/>
      </c>
      <c r="B636" s="382"/>
      <c r="C636" s="383"/>
      <c r="D636" s="384"/>
      <c r="E636" s="184"/>
      <c r="F636" s="385"/>
      <c r="G636" s="384"/>
      <c r="H636" s="384"/>
      <c r="I636" s="184"/>
      <c r="J636" s="386" t="str">
        <f t="shared" si="10"/>
        <v/>
      </c>
      <c r="K636" s="387"/>
      <c r="L636" s="388"/>
      <c r="M636" s="387"/>
      <c r="N636" s="382"/>
      <c r="O636" s="384"/>
      <c r="P636" s="184"/>
    </row>
    <row r="637" spans="1:16" ht="13.2" hidden="1" x14ac:dyDescent="0.25">
      <c r="A637" s="381" t="str">
        <f>IF(B637="","",ROW()-ROW($A$3)+'Diário 1º PA'!$O$1)</f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10"/>
        <v/>
      </c>
      <c r="K637" s="387"/>
      <c r="L637" s="388"/>
      <c r="M637" s="387"/>
      <c r="N637" s="382"/>
      <c r="O637" s="384"/>
      <c r="P637" s="184"/>
    </row>
    <row r="638" spans="1:16" ht="13.2" hidden="1" x14ac:dyDescent="0.25">
      <c r="A638" s="381" t="str">
        <f>IF(B638="","",ROW()-ROW($A$3)+'Diário 1º PA'!$O$1)</f>
        <v/>
      </c>
      <c r="B638" s="382"/>
      <c r="C638" s="383"/>
      <c r="D638" s="384"/>
      <c r="E638" s="184"/>
      <c r="F638" s="385"/>
      <c r="G638" s="184"/>
      <c r="H638" s="384"/>
      <c r="I638" s="392"/>
      <c r="J638" s="386" t="str">
        <f t="shared" si="10"/>
        <v/>
      </c>
      <c r="K638" s="387"/>
      <c r="L638" s="388"/>
      <c r="M638" s="387"/>
      <c r="N638" s="382"/>
      <c r="O638" s="384"/>
      <c r="P638" s="392"/>
    </row>
    <row r="639" spans="1:16" ht="13.2" hidden="1" x14ac:dyDescent="0.25">
      <c r="A639" s="381" t="str">
        <f>IF(B639="","",ROW()-ROW($A$3)+'Diário 1º PA'!$O$1)</f>
        <v/>
      </c>
      <c r="B639" s="382"/>
      <c r="C639" s="383"/>
      <c r="D639" s="384"/>
      <c r="E639" s="184"/>
      <c r="F639" s="385"/>
      <c r="G639" s="393"/>
      <c r="H639" s="384"/>
      <c r="I639" s="392"/>
      <c r="J639" s="386" t="str">
        <f t="shared" si="10"/>
        <v/>
      </c>
      <c r="K639" s="387"/>
      <c r="L639" s="388"/>
      <c r="M639" s="387"/>
      <c r="N639" s="382"/>
      <c r="O639" s="384"/>
      <c r="P639" s="392"/>
    </row>
    <row r="640" spans="1:16" ht="13.2" hidden="1" x14ac:dyDescent="0.25">
      <c r="A640" s="381" t="str">
        <f>IF(B640="","",ROW()-ROW($A$3)+'Diário 1º PA'!$O$1)</f>
        <v/>
      </c>
      <c r="B640" s="382"/>
      <c r="C640" s="383"/>
      <c r="D640" s="384"/>
      <c r="E640" s="184"/>
      <c r="F640" s="385"/>
      <c r="G640" s="184"/>
      <c r="H640" s="384"/>
      <c r="I640" s="392"/>
      <c r="J640" s="386" t="str">
        <f t="shared" si="10"/>
        <v/>
      </c>
      <c r="K640" s="387"/>
      <c r="L640" s="388"/>
      <c r="M640" s="387"/>
      <c r="N640" s="382"/>
      <c r="O640" s="384"/>
      <c r="P640" s="392"/>
    </row>
    <row r="641" spans="1:16" ht="13.2" hidden="1" x14ac:dyDescent="0.25">
      <c r="A641" s="381" t="str">
        <f>IF(B641="","",ROW()-ROW($A$3)+'Diário 1º PA'!$O$1)</f>
        <v/>
      </c>
      <c r="B641" s="389"/>
      <c r="C641" s="390"/>
      <c r="D641" s="393"/>
      <c r="E641" s="184"/>
      <c r="F641" s="391"/>
      <c r="G641" s="393"/>
      <c r="H641" s="393"/>
      <c r="I641" s="393"/>
      <c r="J641" s="386" t="str">
        <f t="shared" ref="J641:J704" si="11">IF(O641="","",IF(LEN(O641)&gt;14,O641,"CPF Protegido - LGPD"))</f>
        <v/>
      </c>
      <c r="K641" s="387"/>
      <c r="L641" s="388"/>
      <c r="M641" s="387"/>
      <c r="N641" s="382"/>
      <c r="O641" s="384"/>
      <c r="P641" s="393"/>
    </row>
    <row r="642" spans="1:16" ht="13.2" hidden="1" x14ac:dyDescent="0.25">
      <c r="A642" s="381" t="str">
        <f>IF(B642="","",ROW()-ROW($A$3)+'Diário 1º PA'!$O$1)</f>
        <v/>
      </c>
      <c r="B642" s="389"/>
      <c r="C642" s="390"/>
      <c r="D642" s="393"/>
      <c r="E642" s="184"/>
      <c r="F642" s="391"/>
      <c r="G642" s="393"/>
      <c r="H642" s="393"/>
      <c r="I642" s="392"/>
      <c r="J642" s="386" t="str">
        <f t="shared" si="11"/>
        <v/>
      </c>
      <c r="K642" s="387"/>
      <c r="L642" s="388"/>
      <c r="M642" s="387"/>
      <c r="N642" s="382"/>
      <c r="O642" s="384"/>
      <c r="P642" s="392"/>
    </row>
    <row r="643" spans="1:16" ht="13.2" hidden="1" x14ac:dyDescent="0.25">
      <c r="A643" s="381" t="str">
        <f>IF(B643="","",ROW()-ROW($A$3)+'Diário 1º PA'!$O$1)</f>
        <v/>
      </c>
      <c r="B643" s="382"/>
      <c r="C643" s="383"/>
      <c r="D643" s="384"/>
      <c r="E643" s="184"/>
      <c r="F643" s="385"/>
      <c r="G643" s="384"/>
      <c r="H643" s="384"/>
      <c r="I643" s="184"/>
      <c r="J643" s="386" t="str">
        <f t="shared" si="11"/>
        <v/>
      </c>
      <c r="K643" s="387"/>
      <c r="L643" s="388"/>
      <c r="M643" s="387"/>
      <c r="N643" s="382"/>
      <c r="O643" s="384"/>
      <c r="P643" s="184"/>
    </row>
    <row r="644" spans="1:16" ht="13.2" hidden="1" x14ac:dyDescent="0.25">
      <c r="A644" s="381" t="str">
        <f>IF(B644="","",ROW()-ROW($A$3)+'Diário 1º PA'!$O$1)</f>
        <v/>
      </c>
      <c r="B644" s="382"/>
      <c r="C644" s="383"/>
      <c r="D644" s="384"/>
      <c r="E644" s="184"/>
      <c r="F644" s="385"/>
      <c r="G644" s="384"/>
      <c r="H644" s="384"/>
      <c r="I644" s="184"/>
      <c r="J644" s="386" t="str">
        <f t="shared" si="11"/>
        <v/>
      </c>
      <c r="K644" s="387"/>
      <c r="L644" s="388"/>
      <c r="M644" s="387"/>
      <c r="N644" s="382"/>
      <c r="O644" s="384"/>
      <c r="P644" s="184"/>
    </row>
    <row r="645" spans="1:16" ht="13.2" hidden="1" x14ac:dyDescent="0.25">
      <c r="A645" s="381" t="str">
        <f>IF(B645="","",ROW()-ROW($A$3)+'Diário 1º PA'!$O$1)</f>
        <v/>
      </c>
      <c r="B645" s="389"/>
      <c r="C645" s="390"/>
      <c r="D645" s="393"/>
      <c r="E645" s="184"/>
      <c r="F645" s="391"/>
      <c r="G645" s="393"/>
      <c r="H645" s="393"/>
      <c r="I645" s="392"/>
      <c r="J645" s="386" t="str">
        <f t="shared" si="11"/>
        <v/>
      </c>
      <c r="K645" s="387"/>
      <c r="L645" s="388"/>
      <c r="M645" s="387"/>
      <c r="N645" s="382"/>
      <c r="O645" s="384"/>
      <c r="P645" s="392"/>
    </row>
    <row r="646" spans="1:16" ht="13.2" hidden="1" x14ac:dyDescent="0.25">
      <c r="A646" s="381" t="str">
        <f>IF(B646="","",ROW()-ROW($A$3)+'Diário 1º PA'!$O$1)</f>
        <v/>
      </c>
      <c r="B646" s="389"/>
      <c r="C646" s="390"/>
      <c r="D646" s="393"/>
      <c r="E646" s="184"/>
      <c r="F646" s="391"/>
      <c r="G646" s="393"/>
      <c r="H646" s="393"/>
      <c r="I646" s="392"/>
      <c r="J646" s="386" t="str">
        <f t="shared" si="11"/>
        <v/>
      </c>
      <c r="K646" s="387"/>
      <c r="L646" s="388"/>
      <c r="M646" s="387"/>
      <c r="N646" s="382"/>
      <c r="O646" s="384"/>
      <c r="P646" s="392"/>
    </row>
    <row r="647" spans="1:16" ht="13.2" hidden="1" x14ac:dyDescent="0.25">
      <c r="A647" s="381" t="str">
        <f>IF(B647="","",ROW()-ROW($A$3)+'Diário 1º PA'!$O$1)</f>
        <v/>
      </c>
      <c r="B647" s="389"/>
      <c r="C647" s="390"/>
      <c r="D647" s="393"/>
      <c r="E647" s="184"/>
      <c r="F647" s="391"/>
      <c r="G647" s="393"/>
      <c r="H647" s="393"/>
      <c r="I647" s="392"/>
      <c r="J647" s="386" t="str">
        <f t="shared" si="11"/>
        <v/>
      </c>
      <c r="K647" s="387"/>
      <c r="L647" s="388"/>
      <c r="M647" s="387"/>
      <c r="N647" s="382"/>
      <c r="O647" s="384"/>
      <c r="P647" s="392"/>
    </row>
    <row r="648" spans="1:16" ht="13.2" hidden="1" x14ac:dyDescent="0.25">
      <c r="A648" s="381" t="str">
        <f>IF(B648="","",ROW()-ROW($A$3)+'Diário 1º PA'!$O$1)</f>
        <v/>
      </c>
      <c r="B648" s="389"/>
      <c r="C648" s="390"/>
      <c r="D648" s="393"/>
      <c r="E648" s="184"/>
      <c r="F648" s="391"/>
      <c r="G648" s="393"/>
      <c r="H648" s="393"/>
      <c r="I648" s="392"/>
      <c r="J648" s="386" t="str">
        <f t="shared" si="11"/>
        <v/>
      </c>
      <c r="K648" s="387"/>
      <c r="L648" s="388"/>
      <c r="M648" s="387"/>
      <c r="N648" s="382"/>
      <c r="O648" s="384"/>
      <c r="P648" s="392"/>
    </row>
    <row r="649" spans="1:16" ht="13.2" hidden="1" x14ac:dyDescent="0.25">
      <c r="A649" s="381" t="str">
        <f>IF(B649="","",ROW()-ROW($A$3)+'Diário 1º PA'!$O$1)</f>
        <v/>
      </c>
      <c r="B649" s="382"/>
      <c r="C649" s="383"/>
      <c r="D649" s="384"/>
      <c r="E649" s="184"/>
      <c r="F649" s="385"/>
      <c r="G649" s="384"/>
      <c r="H649" s="384"/>
      <c r="I649" s="184"/>
      <c r="J649" s="386" t="str">
        <f t="shared" si="11"/>
        <v/>
      </c>
      <c r="K649" s="387"/>
      <c r="L649" s="388"/>
      <c r="M649" s="387"/>
      <c r="N649" s="382"/>
      <c r="O649" s="384"/>
      <c r="P649" s="184"/>
    </row>
    <row r="650" spans="1:16" ht="13.2" hidden="1" x14ac:dyDescent="0.25">
      <c r="A650" s="381" t="str">
        <f>IF(B650="","",ROW()-ROW($A$3)+'Diário 1º PA'!$O$1)</f>
        <v/>
      </c>
      <c r="B650" s="382"/>
      <c r="C650" s="383"/>
      <c r="D650" s="384"/>
      <c r="E650" s="184"/>
      <c r="F650" s="385"/>
      <c r="G650" s="384"/>
      <c r="H650" s="384"/>
      <c r="I650" s="184"/>
      <c r="J650" s="386" t="str">
        <f t="shared" si="11"/>
        <v/>
      </c>
      <c r="K650" s="387"/>
      <c r="L650" s="388"/>
      <c r="M650" s="387"/>
      <c r="N650" s="382"/>
      <c r="O650" s="384"/>
      <c r="P650" s="184"/>
    </row>
    <row r="651" spans="1:16" ht="13.2" hidden="1" x14ac:dyDescent="0.25">
      <c r="A651" s="381" t="str">
        <f>IF(B651="","",ROW()-ROW($A$3)+'Diário 1º PA'!$O$1)</f>
        <v/>
      </c>
      <c r="B651" s="382"/>
      <c r="C651" s="383"/>
      <c r="D651" s="384"/>
      <c r="E651" s="184"/>
      <c r="F651" s="385"/>
      <c r="G651" s="384"/>
      <c r="H651" s="384"/>
      <c r="I651" s="184"/>
      <c r="J651" s="386" t="str">
        <f t="shared" si="11"/>
        <v/>
      </c>
      <c r="K651" s="387"/>
      <c r="L651" s="388"/>
      <c r="M651" s="387"/>
      <c r="N651" s="382"/>
      <c r="O651" s="384"/>
      <c r="P651" s="184"/>
    </row>
    <row r="652" spans="1:16" ht="13.2" hidden="1" x14ac:dyDescent="0.25">
      <c r="A652" s="381" t="str">
        <f>IF(B652="","",ROW()-ROW($A$3)+'Diário 1º PA'!$O$1)</f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11"/>
        <v/>
      </c>
      <c r="K652" s="387"/>
      <c r="L652" s="388"/>
      <c r="M652" s="387"/>
      <c r="N652" s="382"/>
      <c r="O652" s="384"/>
      <c r="P652" s="184"/>
    </row>
    <row r="653" spans="1:16" ht="13.2" hidden="1" x14ac:dyDescent="0.25">
      <c r="A653" s="381" t="str">
        <f>IF(B653="","",ROW()-ROW($A$3)+'Diário 1º PA'!$O$1)</f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11"/>
        <v/>
      </c>
      <c r="K653" s="387"/>
      <c r="L653" s="388"/>
      <c r="M653" s="387"/>
      <c r="N653" s="382"/>
      <c r="O653" s="384"/>
      <c r="P653" s="184"/>
    </row>
    <row r="654" spans="1:16" ht="13.2" hidden="1" x14ac:dyDescent="0.25">
      <c r="A654" s="381" t="str">
        <f>IF(B654="","",ROW()-ROW($A$3)+'Diário 1º PA'!$O$1)</f>
        <v/>
      </c>
      <c r="B654" s="382"/>
      <c r="C654" s="383"/>
      <c r="D654" s="384"/>
      <c r="E654" s="184"/>
      <c r="F654" s="385"/>
      <c r="G654" s="384"/>
      <c r="H654" s="384"/>
      <c r="I654" s="184"/>
      <c r="J654" s="386" t="str">
        <f t="shared" si="11"/>
        <v/>
      </c>
      <c r="K654" s="387"/>
      <c r="L654" s="388"/>
      <c r="M654" s="387"/>
      <c r="N654" s="382"/>
      <c r="O654" s="384"/>
      <c r="P654" s="184"/>
    </row>
    <row r="655" spans="1:16" ht="13.2" hidden="1" x14ac:dyDescent="0.25">
      <c r="A655" s="381" t="str">
        <f>IF(B655="","",ROW()-ROW($A$3)+'Diário 1º PA'!$O$1)</f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11"/>
        <v/>
      </c>
      <c r="K655" s="387"/>
      <c r="L655" s="388"/>
      <c r="M655" s="387"/>
      <c r="N655" s="382"/>
      <c r="O655" s="384"/>
      <c r="P655" s="184"/>
    </row>
    <row r="656" spans="1:16" ht="13.2" hidden="1" x14ac:dyDescent="0.25">
      <c r="A656" s="381" t="str">
        <f>IF(B656="","",ROW()-ROW($A$3)+'Diário 1º PA'!$O$1)</f>
        <v/>
      </c>
      <c r="B656" s="389"/>
      <c r="C656" s="390"/>
      <c r="D656" s="393"/>
      <c r="E656" s="184"/>
      <c r="F656" s="391"/>
      <c r="G656" s="393"/>
      <c r="H656" s="393"/>
      <c r="I656" s="392"/>
      <c r="J656" s="386" t="str">
        <f t="shared" si="11"/>
        <v/>
      </c>
      <c r="K656" s="387"/>
      <c r="L656" s="388"/>
      <c r="M656" s="387"/>
      <c r="N656" s="382"/>
      <c r="O656" s="384"/>
      <c r="P656" s="392"/>
    </row>
    <row r="657" spans="1:16" ht="13.2" hidden="1" x14ac:dyDescent="0.25">
      <c r="A657" s="381" t="str">
        <f>IF(B657="","",ROW()-ROW($A$3)+'Diário 1º PA'!$O$1)</f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11"/>
        <v/>
      </c>
      <c r="K657" s="387"/>
      <c r="L657" s="388"/>
      <c r="M657" s="387"/>
      <c r="N657" s="382"/>
      <c r="O657" s="384"/>
      <c r="P657" s="184"/>
    </row>
    <row r="658" spans="1:16" ht="13.2" hidden="1" x14ac:dyDescent="0.25">
      <c r="A658" s="381" t="str">
        <f>IF(B658="","",ROW()-ROW($A$3)+'Diário 1º PA'!$O$1)</f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11"/>
        <v/>
      </c>
      <c r="K658" s="387"/>
      <c r="L658" s="388"/>
      <c r="M658" s="387"/>
      <c r="N658" s="382"/>
      <c r="O658" s="384"/>
      <c r="P658" s="184"/>
    </row>
    <row r="659" spans="1:16" ht="13.2" hidden="1" x14ac:dyDescent="0.25">
      <c r="A659" s="381" t="str">
        <f>IF(B659="","",ROW()-ROW($A$3)+'Diário 1º PA'!$O$1)</f>
        <v/>
      </c>
      <c r="B659" s="382"/>
      <c r="C659" s="383"/>
      <c r="D659" s="384"/>
      <c r="E659" s="184"/>
      <c r="F659" s="385"/>
      <c r="G659" s="384"/>
      <c r="H659" s="384"/>
      <c r="I659" s="184"/>
      <c r="J659" s="386" t="str">
        <f t="shared" si="11"/>
        <v/>
      </c>
      <c r="K659" s="387"/>
      <c r="L659" s="388"/>
      <c r="M659" s="387"/>
      <c r="N659" s="382"/>
      <c r="O659" s="384"/>
      <c r="P659" s="184"/>
    </row>
    <row r="660" spans="1:16" ht="13.2" hidden="1" x14ac:dyDescent="0.25">
      <c r="A660" s="381" t="str">
        <f>IF(B660="","",ROW()-ROW($A$3)+'Diário 1º PA'!$O$1)</f>
        <v/>
      </c>
      <c r="B660" s="382"/>
      <c r="C660" s="383"/>
      <c r="D660" s="384"/>
      <c r="E660" s="184"/>
      <c r="F660" s="385"/>
      <c r="G660" s="384"/>
      <c r="H660" s="384"/>
      <c r="I660" s="184"/>
      <c r="J660" s="386" t="str">
        <f t="shared" si="11"/>
        <v/>
      </c>
      <c r="K660" s="387"/>
      <c r="L660" s="388"/>
      <c r="M660" s="387"/>
      <c r="N660" s="382"/>
      <c r="O660" s="384"/>
      <c r="P660" s="184"/>
    </row>
    <row r="661" spans="1:16" ht="13.2" hidden="1" x14ac:dyDescent="0.25">
      <c r="A661" s="381" t="str">
        <f>IF(B661="","",ROW()-ROW($A$3)+'Diário 1º PA'!$O$1)</f>
        <v/>
      </c>
      <c r="B661" s="382"/>
      <c r="C661" s="383"/>
      <c r="D661" s="384"/>
      <c r="E661" s="184"/>
      <c r="F661" s="385"/>
      <c r="G661" s="384"/>
      <c r="H661" s="384"/>
      <c r="I661" s="184"/>
      <c r="J661" s="386" t="str">
        <f t="shared" si="11"/>
        <v/>
      </c>
      <c r="K661" s="387"/>
      <c r="L661" s="388"/>
      <c r="M661" s="387"/>
      <c r="N661" s="382"/>
      <c r="O661" s="384"/>
      <c r="P661" s="184"/>
    </row>
    <row r="662" spans="1:16" ht="13.2" hidden="1" x14ac:dyDescent="0.25">
      <c r="A662" s="381" t="str">
        <f>IF(B662="","",ROW()-ROW($A$3)+'Diário 1º PA'!$O$1)</f>
        <v/>
      </c>
      <c r="B662" s="382"/>
      <c r="C662" s="383"/>
      <c r="D662" s="384"/>
      <c r="E662" s="184"/>
      <c r="F662" s="385"/>
      <c r="G662" s="384"/>
      <c r="H662" s="384"/>
      <c r="I662" s="184"/>
      <c r="J662" s="386" t="str">
        <f t="shared" si="11"/>
        <v/>
      </c>
      <c r="K662" s="387"/>
      <c r="L662" s="388"/>
      <c r="M662" s="387"/>
      <c r="N662" s="382"/>
      <c r="O662" s="384"/>
      <c r="P662" s="184"/>
    </row>
    <row r="663" spans="1:16" ht="13.2" hidden="1" x14ac:dyDescent="0.25">
      <c r="A663" s="381" t="str">
        <f>IF(B663="","",ROW()-ROW($A$3)+'Diário 1º PA'!$O$1)</f>
        <v/>
      </c>
      <c r="B663" s="382"/>
      <c r="C663" s="383"/>
      <c r="D663" s="384"/>
      <c r="E663" s="184"/>
      <c r="F663" s="385"/>
      <c r="G663" s="384"/>
      <c r="H663" s="384"/>
      <c r="I663" s="184"/>
      <c r="J663" s="386" t="str">
        <f t="shared" si="11"/>
        <v/>
      </c>
      <c r="K663" s="387"/>
      <c r="L663" s="388"/>
      <c r="M663" s="387"/>
      <c r="N663" s="382"/>
      <c r="O663" s="384"/>
      <c r="P663" s="184"/>
    </row>
    <row r="664" spans="1:16" ht="13.2" hidden="1" x14ac:dyDescent="0.25">
      <c r="A664" s="381" t="str">
        <f>IF(B664="","",ROW()-ROW($A$3)+'Diário 1º PA'!$O$1)</f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11"/>
        <v/>
      </c>
      <c r="K664" s="387"/>
      <c r="L664" s="388"/>
      <c r="M664" s="387"/>
      <c r="N664" s="382"/>
      <c r="O664" s="384"/>
      <c r="P664" s="184"/>
    </row>
    <row r="665" spans="1:16" ht="13.2" hidden="1" x14ac:dyDescent="0.25">
      <c r="A665" s="381" t="str">
        <f>IF(B665="","",ROW()-ROW($A$3)+'Diário 1º PA'!$O$1)</f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11"/>
        <v/>
      </c>
      <c r="K665" s="387"/>
      <c r="L665" s="388"/>
      <c r="M665" s="387"/>
      <c r="N665" s="382"/>
      <c r="O665" s="384"/>
      <c r="P665" s="184"/>
    </row>
    <row r="666" spans="1:16" ht="13.2" hidden="1" x14ac:dyDescent="0.25">
      <c r="A666" s="381" t="str">
        <f>IF(B666="","",ROW()-ROW($A$3)+'Diário 1º PA'!$O$1)</f>
        <v/>
      </c>
      <c r="B666" s="382"/>
      <c r="C666" s="383"/>
      <c r="D666" s="384"/>
      <c r="E666" s="184"/>
      <c r="F666" s="385"/>
      <c r="G666" s="384"/>
      <c r="H666" s="384"/>
      <c r="I666" s="184"/>
      <c r="J666" s="386" t="str">
        <f t="shared" si="11"/>
        <v/>
      </c>
      <c r="K666" s="387"/>
      <c r="L666" s="388"/>
      <c r="M666" s="387"/>
      <c r="N666" s="382"/>
      <c r="O666" s="384"/>
      <c r="P666" s="184"/>
    </row>
    <row r="667" spans="1:16" ht="13.2" hidden="1" x14ac:dyDescent="0.25">
      <c r="A667" s="381" t="str">
        <f>IF(B667="","",ROW()-ROW($A$3)+'Diário 1º PA'!$O$1)</f>
        <v/>
      </c>
      <c r="B667" s="382"/>
      <c r="C667" s="383"/>
      <c r="D667" s="384"/>
      <c r="E667" s="184"/>
      <c r="F667" s="385"/>
      <c r="G667" s="384"/>
      <c r="H667" s="384"/>
      <c r="I667" s="184"/>
      <c r="J667" s="386" t="str">
        <f t="shared" si="11"/>
        <v/>
      </c>
      <c r="K667" s="387"/>
      <c r="L667" s="388"/>
      <c r="M667" s="387"/>
      <c r="N667" s="382"/>
      <c r="O667" s="384"/>
      <c r="P667" s="184"/>
    </row>
    <row r="668" spans="1:16" ht="13.2" hidden="1" x14ac:dyDescent="0.25">
      <c r="A668" s="381" t="str">
        <f>IF(B668="","",ROW()-ROW($A$3)+'Diário 1º PA'!$O$1)</f>
        <v/>
      </c>
      <c r="B668" s="382"/>
      <c r="C668" s="383"/>
      <c r="D668" s="384"/>
      <c r="E668" s="184"/>
      <c r="F668" s="385"/>
      <c r="G668" s="384"/>
      <c r="H668" s="384"/>
      <c r="I668" s="184"/>
      <c r="J668" s="386" t="str">
        <f t="shared" si="11"/>
        <v/>
      </c>
      <c r="K668" s="387"/>
      <c r="L668" s="388"/>
      <c r="M668" s="387"/>
      <c r="N668" s="382"/>
      <c r="O668" s="384"/>
      <c r="P668" s="184"/>
    </row>
    <row r="669" spans="1:16" ht="13.2" hidden="1" x14ac:dyDescent="0.25">
      <c r="A669" s="381" t="str">
        <f>IF(B669="","",ROW()-ROW($A$3)+'Diário 1º PA'!$O$1)</f>
        <v/>
      </c>
      <c r="B669" s="382"/>
      <c r="C669" s="383"/>
      <c r="D669" s="384"/>
      <c r="E669" s="184"/>
      <c r="F669" s="385"/>
      <c r="G669" s="384"/>
      <c r="H669" s="384"/>
      <c r="I669" s="184"/>
      <c r="J669" s="386" t="str">
        <f t="shared" si="11"/>
        <v/>
      </c>
      <c r="K669" s="387"/>
      <c r="L669" s="388"/>
      <c r="M669" s="387"/>
      <c r="N669" s="382"/>
      <c r="O669" s="384"/>
      <c r="P669" s="184"/>
    </row>
    <row r="670" spans="1:16" ht="13.2" hidden="1" x14ac:dyDescent="0.25">
      <c r="A670" s="381" t="str">
        <f>IF(B670="","",ROW()-ROW($A$3)+'Diário 1º PA'!$O$1)</f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11"/>
        <v/>
      </c>
      <c r="K670" s="387"/>
      <c r="L670" s="388"/>
      <c r="M670" s="387"/>
      <c r="N670" s="382"/>
      <c r="O670" s="384"/>
      <c r="P670" s="184"/>
    </row>
    <row r="671" spans="1:16" ht="13.2" hidden="1" x14ac:dyDescent="0.25">
      <c r="A671" s="381" t="str">
        <f>IF(B671="","",ROW()-ROW($A$3)+'Diário 1º PA'!$O$1)</f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11"/>
        <v/>
      </c>
      <c r="K671" s="387"/>
      <c r="L671" s="388"/>
      <c r="M671" s="387"/>
      <c r="N671" s="382"/>
      <c r="O671" s="384"/>
      <c r="P671" s="184"/>
    </row>
    <row r="672" spans="1:16" ht="13.2" hidden="1" x14ac:dyDescent="0.25">
      <c r="A672" s="381" t="str">
        <f>IF(B672="","",ROW()-ROW($A$3)+'Diário 1º PA'!$O$1)</f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11"/>
        <v/>
      </c>
      <c r="K672" s="387"/>
      <c r="L672" s="388"/>
      <c r="M672" s="387"/>
      <c r="N672" s="382"/>
      <c r="O672" s="384"/>
      <c r="P672" s="184"/>
    </row>
    <row r="673" spans="1:16" ht="13.2" hidden="1" x14ac:dyDescent="0.25">
      <c r="A673" s="381" t="str">
        <f>IF(B673="","",ROW()-ROW($A$3)+'Diário 1º PA'!$O$1)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11"/>
        <v/>
      </c>
      <c r="K673" s="387"/>
      <c r="L673" s="388"/>
      <c r="M673" s="387"/>
      <c r="N673" s="382"/>
      <c r="O673" s="384"/>
      <c r="P673" s="184"/>
    </row>
    <row r="674" spans="1:16" ht="13.2" hidden="1" x14ac:dyDescent="0.25">
      <c r="A674" s="381" t="str">
        <f>IF(B674="","",ROW()-ROW($A$3)+'Diário 1º PA'!$O$1)</f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11"/>
        <v/>
      </c>
      <c r="K674" s="387"/>
      <c r="L674" s="388"/>
      <c r="M674" s="387"/>
      <c r="N674" s="382"/>
      <c r="O674" s="384"/>
      <c r="P674" s="184"/>
    </row>
    <row r="675" spans="1:16" ht="13.2" hidden="1" x14ac:dyDescent="0.25">
      <c r="A675" s="381" t="str">
        <f>IF(B675="","",ROW()-ROW($A$3)+'Diário 1º PA'!$O$1)</f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11"/>
        <v/>
      </c>
      <c r="K675" s="387"/>
      <c r="L675" s="388"/>
      <c r="M675" s="387"/>
      <c r="N675" s="382"/>
      <c r="O675" s="384"/>
      <c r="P675" s="184"/>
    </row>
    <row r="676" spans="1:16" ht="13.2" hidden="1" x14ac:dyDescent="0.25">
      <c r="A676" s="381" t="str">
        <f>IF(B676="","",ROW()-ROW($A$3)+'Diário 1º PA'!$O$1)</f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11"/>
        <v/>
      </c>
      <c r="K676" s="387"/>
      <c r="L676" s="388"/>
      <c r="M676" s="387"/>
      <c r="N676" s="382"/>
      <c r="O676" s="384"/>
      <c r="P676" s="184"/>
    </row>
    <row r="677" spans="1:16" ht="13.2" hidden="1" x14ac:dyDescent="0.25">
      <c r="A677" s="381" t="str">
        <f>IF(B677="","",ROW()-ROW($A$3)+'Diário 1º PA'!$O$1)</f>
        <v/>
      </c>
      <c r="B677" s="382"/>
      <c r="C677" s="383"/>
      <c r="D677" s="384"/>
      <c r="E677" s="184"/>
      <c r="F677" s="385"/>
      <c r="G677" s="384"/>
      <c r="H677" s="384"/>
      <c r="I677" s="184"/>
      <c r="J677" s="386" t="str">
        <f t="shared" si="11"/>
        <v/>
      </c>
      <c r="K677" s="387"/>
      <c r="L677" s="388"/>
      <c r="M677" s="387"/>
      <c r="N677" s="382"/>
      <c r="O677" s="384"/>
      <c r="P677" s="184"/>
    </row>
    <row r="678" spans="1:16" ht="13.2" hidden="1" x14ac:dyDescent="0.25">
      <c r="A678" s="381" t="str">
        <f>IF(B678="","",ROW()-ROW($A$3)+'Diário 1º PA'!$O$1)</f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11"/>
        <v/>
      </c>
      <c r="K678" s="387"/>
      <c r="L678" s="388"/>
      <c r="M678" s="387"/>
      <c r="N678" s="382"/>
      <c r="O678" s="384"/>
      <c r="P678" s="184"/>
    </row>
    <row r="679" spans="1:16" ht="13.2" hidden="1" x14ac:dyDescent="0.25">
      <c r="A679" s="381" t="str">
        <f>IF(B679="","",ROW()-ROW($A$3)+'Diário 1º PA'!$O$1)</f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11"/>
        <v/>
      </c>
      <c r="K679" s="387"/>
      <c r="L679" s="388"/>
      <c r="M679" s="387"/>
      <c r="N679" s="382"/>
      <c r="O679" s="384"/>
      <c r="P679" s="184"/>
    </row>
    <row r="680" spans="1:16" ht="13.2" hidden="1" x14ac:dyDescent="0.25">
      <c r="A680" s="381" t="str">
        <f>IF(B680="","",ROW()-ROW($A$3)+'Diário 1º PA'!$O$1)</f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11"/>
        <v/>
      </c>
      <c r="K680" s="387"/>
      <c r="L680" s="388"/>
      <c r="M680" s="387"/>
      <c r="N680" s="382"/>
      <c r="O680" s="384"/>
      <c r="P680" s="184"/>
    </row>
    <row r="681" spans="1:16" ht="13.2" hidden="1" x14ac:dyDescent="0.25">
      <c r="A681" s="381" t="str">
        <f>IF(B681="","",ROW()-ROW($A$3)+'Diário 1º PA'!$O$1)</f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11"/>
        <v/>
      </c>
      <c r="K681" s="387"/>
      <c r="L681" s="388"/>
      <c r="M681" s="387"/>
      <c r="N681" s="382"/>
      <c r="O681" s="384"/>
      <c r="P681" s="184"/>
    </row>
    <row r="682" spans="1:16" ht="13.2" hidden="1" x14ac:dyDescent="0.25">
      <c r="A682" s="381" t="str">
        <f>IF(B682="","",ROW()-ROW($A$3)+'Diário 1º PA'!$O$1)</f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11"/>
        <v/>
      </c>
      <c r="K682" s="387"/>
      <c r="L682" s="388"/>
      <c r="M682" s="387"/>
      <c r="N682" s="382"/>
      <c r="O682" s="384"/>
      <c r="P682" s="184"/>
    </row>
    <row r="683" spans="1:16" ht="13.2" hidden="1" x14ac:dyDescent="0.25">
      <c r="A683" s="381" t="str">
        <f>IF(B683="","",ROW()-ROW($A$3)+'Diário 1º PA'!$O$1)</f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11"/>
        <v/>
      </c>
      <c r="K683" s="387"/>
      <c r="L683" s="388"/>
      <c r="M683" s="387"/>
      <c r="N683" s="382"/>
      <c r="O683" s="384"/>
      <c r="P683" s="184"/>
    </row>
    <row r="684" spans="1:16" ht="13.2" hidden="1" x14ac:dyDescent="0.25">
      <c r="A684" s="381" t="str">
        <f>IF(B684="","",ROW()-ROW($A$3)+'Diário 1º PA'!$O$1)</f>
        <v/>
      </c>
      <c r="B684" s="389"/>
      <c r="C684" s="390"/>
      <c r="D684" s="393"/>
      <c r="E684" s="184"/>
      <c r="F684" s="391"/>
      <c r="G684" s="393"/>
      <c r="H684" s="393"/>
      <c r="I684" s="392"/>
      <c r="J684" s="386" t="str">
        <f t="shared" si="11"/>
        <v/>
      </c>
      <c r="K684" s="387"/>
      <c r="L684" s="388"/>
      <c r="M684" s="387"/>
      <c r="N684" s="382"/>
      <c r="O684" s="384"/>
      <c r="P684" s="392"/>
    </row>
    <row r="685" spans="1:16" ht="13.2" hidden="1" x14ac:dyDescent="0.25">
      <c r="A685" s="381" t="str">
        <f>IF(B685="","",ROW()-ROW($A$3)+'Diário 1º PA'!$O$1)</f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11"/>
        <v/>
      </c>
      <c r="K685" s="387"/>
      <c r="L685" s="388"/>
      <c r="M685" s="387"/>
      <c r="N685" s="382"/>
      <c r="O685" s="384"/>
      <c r="P685" s="184"/>
    </row>
    <row r="686" spans="1:16" ht="13.2" hidden="1" x14ac:dyDescent="0.25">
      <c r="A686" s="381" t="str">
        <f>IF(B686="","",ROW()-ROW($A$3)+'Diário 1º PA'!$O$1)</f>
        <v/>
      </c>
      <c r="B686" s="389"/>
      <c r="C686" s="390"/>
      <c r="D686" s="393"/>
      <c r="E686" s="184"/>
      <c r="F686" s="391"/>
      <c r="G686" s="184"/>
      <c r="H686" s="393"/>
      <c r="I686" s="184"/>
      <c r="J686" s="386" t="str">
        <f t="shared" si="11"/>
        <v/>
      </c>
      <c r="K686" s="387"/>
      <c r="L686" s="388"/>
      <c r="M686" s="387"/>
      <c r="N686" s="382"/>
      <c r="O686" s="384"/>
      <c r="P686" s="184"/>
    </row>
    <row r="687" spans="1:16" ht="13.2" hidden="1" x14ac:dyDescent="0.25">
      <c r="A687" s="381" t="str">
        <f>IF(B687="","",ROW()-ROW($A$3)+'Diário 1º PA'!$O$1)</f>
        <v/>
      </c>
      <c r="B687" s="382"/>
      <c r="C687" s="383"/>
      <c r="D687" s="384"/>
      <c r="E687" s="184"/>
      <c r="F687" s="385"/>
      <c r="G687" s="384"/>
      <c r="H687" s="384"/>
      <c r="I687" s="184"/>
      <c r="J687" s="386" t="str">
        <f t="shared" si="11"/>
        <v/>
      </c>
      <c r="K687" s="387"/>
      <c r="L687" s="388"/>
      <c r="M687" s="387"/>
      <c r="N687" s="382"/>
      <c r="O687" s="384"/>
      <c r="P687" s="184"/>
    </row>
    <row r="688" spans="1:16" ht="13.2" hidden="1" x14ac:dyDescent="0.25">
      <c r="A688" s="381" t="str">
        <f>IF(B688="","",ROW()-ROW($A$3)+'Diário 1º PA'!$O$1)</f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11"/>
        <v/>
      </c>
      <c r="K688" s="387"/>
      <c r="L688" s="388"/>
      <c r="M688" s="387"/>
      <c r="N688" s="382"/>
      <c r="O688" s="384"/>
      <c r="P688" s="184"/>
    </row>
    <row r="689" spans="1:16" ht="13.2" hidden="1" x14ac:dyDescent="0.25">
      <c r="A689" s="381" t="str">
        <f>IF(B689="","",ROW()-ROW($A$3)+'Diário 1º PA'!$O$1)</f>
        <v/>
      </c>
      <c r="B689" s="382"/>
      <c r="C689" s="383"/>
      <c r="D689" s="384"/>
      <c r="E689" s="184"/>
      <c r="F689" s="385"/>
      <c r="G689" s="384"/>
      <c r="H689" s="384"/>
      <c r="I689" s="184"/>
      <c r="J689" s="386" t="str">
        <f t="shared" si="11"/>
        <v/>
      </c>
      <c r="K689" s="387"/>
      <c r="L689" s="388"/>
      <c r="M689" s="387"/>
      <c r="N689" s="382"/>
      <c r="O689" s="384"/>
      <c r="P689" s="184"/>
    </row>
    <row r="690" spans="1:16" ht="13.2" hidden="1" x14ac:dyDescent="0.25">
      <c r="A690" s="381" t="str">
        <f>IF(B690="","",ROW()-ROW($A$3)+'Diário 1º PA'!$O$1)</f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11"/>
        <v/>
      </c>
      <c r="K690" s="387"/>
      <c r="L690" s="388"/>
      <c r="M690" s="387"/>
      <c r="N690" s="382"/>
      <c r="O690" s="384"/>
      <c r="P690" s="184"/>
    </row>
    <row r="691" spans="1:16" ht="13.2" hidden="1" x14ac:dyDescent="0.25">
      <c r="A691" s="381" t="str">
        <f>IF(B691="","",ROW()-ROW($A$3)+'Diário 1º PA'!$O$1)</f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11"/>
        <v/>
      </c>
      <c r="K691" s="387"/>
      <c r="L691" s="388"/>
      <c r="M691" s="387"/>
      <c r="N691" s="382"/>
      <c r="O691" s="384"/>
      <c r="P691" s="184"/>
    </row>
    <row r="692" spans="1:16" ht="13.2" hidden="1" x14ac:dyDescent="0.25">
      <c r="A692" s="381" t="str">
        <f>IF(B692="","",ROW()-ROW($A$3)+'Diário 1º PA'!$O$1)</f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11"/>
        <v/>
      </c>
      <c r="K692" s="387"/>
      <c r="L692" s="388"/>
      <c r="M692" s="387"/>
      <c r="N692" s="382"/>
      <c r="O692" s="384"/>
      <c r="P692" s="184"/>
    </row>
    <row r="693" spans="1:16" ht="13.2" hidden="1" x14ac:dyDescent="0.25">
      <c r="A693" s="381" t="str">
        <f>IF(B693="","",ROW()-ROW($A$3)+'Diário 1º PA'!$O$1)</f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11"/>
        <v/>
      </c>
      <c r="K693" s="387"/>
      <c r="L693" s="388"/>
      <c r="M693" s="387"/>
      <c r="N693" s="382"/>
      <c r="O693" s="384"/>
      <c r="P693" s="184"/>
    </row>
    <row r="694" spans="1:16" ht="13.2" hidden="1" x14ac:dyDescent="0.25">
      <c r="A694" s="381" t="str">
        <f>IF(B694="","",ROW()-ROW($A$3)+'Diário 1º PA'!$O$1)</f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11"/>
        <v/>
      </c>
      <c r="K694" s="387"/>
      <c r="L694" s="388"/>
      <c r="M694" s="387"/>
      <c r="N694" s="382"/>
      <c r="O694" s="384"/>
      <c r="P694" s="184"/>
    </row>
    <row r="695" spans="1:16" ht="13.2" hidden="1" x14ac:dyDescent="0.25">
      <c r="A695" s="381" t="str">
        <f>IF(B695="","",ROW()-ROW($A$3)+'Diário 1º PA'!$O$1)</f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11"/>
        <v/>
      </c>
      <c r="K695" s="387"/>
      <c r="L695" s="388"/>
      <c r="M695" s="387"/>
      <c r="N695" s="382"/>
      <c r="O695" s="384"/>
      <c r="P695" s="184"/>
    </row>
    <row r="696" spans="1:16" ht="13.2" hidden="1" x14ac:dyDescent="0.25">
      <c r="A696" s="381" t="str">
        <f>IF(B696="","",ROW()-ROW($A$3)+'Diário 1º PA'!$O$1)</f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11"/>
        <v/>
      </c>
      <c r="K696" s="387"/>
      <c r="L696" s="388"/>
      <c r="M696" s="387"/>
      <c r="N696" s="382"/>
      <c r="O696" s="384"/>
      <c r="P696" s="184"/>
    </row>
    <row r="697" spans="1:16" ht="13.2" hidden="1" x14ac:dyDescent="0.25">
      <c r="A697" s="381" t="str">
        <f>IF(B697="","",ROW()-ROW($A$3)+'Diário 1º PA'!$O$1)</f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11"/>
        <v/>
      </c>
      <c r="K697" s="387"/>
      <c r="L697" s="388"/>
      <c r="M697" s="387"/>
      <c r="N697" s="382"/>
      <c r="O697" s="384"/>
      <c r="P697" s="184"/>
    </row>
    <row r="698" spans="1:16" ht="13.2" hidden="1" x14ac:dyDescent="0.25">
      <c r="A698" s="381" t="str">
        <f>IF(B698="","",ROW()-ROW($A$3)+'Diário 1º PA'!$O$1)</f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11"/>
        <v/>
      </c>
      <c r="K698" s="387"/>
      <c r="L698" s="388"/>
      <c r="M698" s="387"/>
      <c r="N698" s="382"/>
      <c r="O698" s="384"/>
      <c r="P698" s="184"/>
    </row>
    <row r="699" spans="1:16" ht="13.2" hidden="1" x14ac:dyDescent="0.25">
      <c r="A699" s="381" t="str">
        <f>IF(B699="","",ROW()-ROW($A$3)+'Diário 1º PA'!$O$1)</f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11"/>
        <v/>
      </c>
      <c r="K699" s="387"/>
      <c r="L699" s="388"/>
      <c r="M699" s="387"/>
      <c r="N699" s="382"/>
      <c r="O699" s="384"/>
      <c r="P699" s="184"/>
    </row>
    <row r="700" spans="1:16" ht="13.2" hidden="1" x14ac:dyDescent="0.25">
      <c r="A700" s="381" t="str">
        <f>IF(B700="","",ROW()-ROW($A$3)+'Diário 1º PA'!$O$1)</f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11"/>
        <v/>
      </c>
      <c r="K700" s="387"/>
      <c r="L700" s="388"/>
      <c r="M700" s="387"/>
      <c r="N700" s="382"/>
      <c r="O700" s="384"/>
      <c r="P700" s="184"/>
    </row>
    <row r="701" spans="1:16" ht="13.2" hidden="1" x14ac:dyDescent="0.25">
      <c r="A701" s="381" t="str">
        <f>IF(B701="","",ROW()-ROW($A$3)+'Diário 1º PA'!$O$1)</f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11"/>
        <v/>
      </c>
      <c r="K701" s="387"/>
      <c r="L701" s="388"/>
      <c r="M701" s="387"/>
      <c r="N701" s="382"/>
      <c r="O701" s="384"/>
      <c r="P701" s="184"/>
    </row>
    <row r="702" spans="1:16" ht="13.2" hidden="1" x14ac:dyDescent="0.25">
      <c r="A702" s="381" t="str">
        <f>IF(B702="","",ROW()-ROW($A$3)+'Diário 1º PA'!$O$1)</f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11"/>
        <v/>
      </c>
      <c r="K702" s="387"/>
      <c r="L702" s="388"/>
      <c r="M702" s="387"/>
      <c r="N702" s="382"/>
      <c r="O702" s="384"/>
      <c r="P702" s="184"/>
    </row>
    <row r="703" spans="1:16" ht="13.2" hidden="1" x14ac:dyDescent="0.25">
      <c r="A703" s="381" t="str">
        <f>IF(B703="","",ROW()-ROW($A$3)+'Diário 1º PA'!$O$1)</f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11"/>
        <v/>
      </c>
      <c r="K703" s="387"/>
      <c r="L703" s="388"/>
      <c r="M703" s="387"/>
      <c r="N703" s="382"/>
      <c r="O703" s="384"/>
      <c r="P703" s="184"/>
    </row>
    <row r="704" spans="1:16" ht="13.2" hidden="1" x14ac:dyDescent="0.25">
      <c r="A704" s="381" t="str">
        <f>IF(B704="","",ROW()-ROW($A$3)+'Diário 1º PA'!$O$1)</f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11"/>
        <v/>
      </c>
      <c r="K704" s="387"/>
      <c r="L704" s="388"/>
      <c r="M704" s="387"/>
      <c r="N704" s="382"/>
      <c r="O704" s="384"/>
      <c r="P704" s="184"/>
    </row>
    <row r="705" spans="1:16" ht="13.2" hidden="1" x14ac:dyDescent="0.25">
      <c r="A705" s="381" t="str">
        <f>IF(B705="","",ROW()-ROW($A$3)+'Diário 1º PA'!$O$1)</f>
        <v/>
      </c>
      <c r="B705" s="382"/>
      <c r="C705" s="383"/>
      <c r="D705" s="384"/>
      <c r="E705" s="184"/>
      <c r="F705" s="385"/>
      <c r="G705" s="384"/>
      <c r="H705" s="384"/>
      <c r="I705" s="184"/>
      <c r="J705" s="386" t="str">
        <f t="shared" ref="J705:J768" si="12">IF(O705="","",IF(LEN(O705)&gt;14,O705,"CPF Protegido - LGPD"))</f>
        <v/>
      </c>
      <c r="K705" s="387"/>
      <c r="L705" s="388"/>
      <c r="M705" s="387"/>
      <c r="N705" s="382"/>
      <c r="O705" s="384"/>
      <c r="P705" s="184"/>
    </row>
    <row r="706" spans="1:16" ht="13.2" hidden="1" x14ac:dyDescent="0.25">
      <c r="A706" s="381" t="str">
        <f>IF(B706="","",ROW()-ROW($A$3)+'Diário 1º PA'!$O$1)</f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12"/>
        <v/>
      </c>
      <c r="K706" s="387"/>
      <c r="L706" s="388"/>
      <c r="M706" s="387"/>
      <c r="N706" s="382"/>
      <c r="O706" s="384"/>
      <c r="P706" s="184"/>
    </row>
    <row r="707" spans="1:16" ht="13.2" hidden="1" x14ac:dyDescent="0.25">
      <c r="A707" s="381" t="str">
        <f>IF(B707="","",ROW()-ROW($A$3)+'Diário 1º PA'!$O$1)</f>
        <v/>
      </c>
      <c r="B707" s="382"/>
      <c r="C707" s="383"/>
      <c r="D707" s="384"/>
      <c r="E707" s="184"/>
      <c r="F707" s="385"/>
      <c r="G707" s="384"/>
      <c r="H707" s="384"/>
      <c r="I707" s="184"/>
      <c r="J707" s="386" t="str">
        <f t="shared" si="12"/>
        <v/>
      </c>
      <c r="K707" s="387"/>
      <c r="L707" s="388"/>
      <c r="M707" s="387"/>
      <c r="N707" s="382"/>
      <c r="O707" s="384"/>
      <c r="P707" s="184"/>
    </row>
    <row r="708" spans="1:16" ht="13.2" hidden="1" x14ac:dyDescent="0.25">
      <c r="A708" s="381" t="str">
        <f>IF(B708="","",ROW()-ROW($A$3)+'Diário 1º PA'!$O$1)</f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si="12"/>
        <v/>
      </c>
      <c r="K708" s="387"/>
      <c r="L708" s="388"/>
      <c r="M708" s="387"/>
      <c r="N708" s="382"/>
      <c r="O708" s="384"/>
      <c r="P708" s="184"/>
    </row>
    <row r="709" spans="1:16" ht="13.2" hidden="1" x14ac:dyDescent="0.25">
      <c r="A709" s="381" t="str">
        <f>IF(B709="","",ROW()-ROW($A$3)+'Diário 1º PA'!$O$1)</f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12"/>
        <v/>
      </c>
      <c r="K709" s="387"/>
      <c r="L709" s="388"/>
      <c r="M709" s="387"/>
      <c r="N709" s="382"/>
      <c r="O709" s="384"/>
      <c r="P709" s="184"/>
    </row>
    <row r="710" spans="1:16" ht="13.2" hidden="1" x14ac:dyDescent="0.25">
      <c r="A710" s="381" t="str">
        <f>IF(B710="","",ROW()-ROW($A$3)+'Diário 1º PA'!$O$1)</f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12"/>
        <v/>
      </c>
      <c r="K710" s="387"/>
      <c r="L710" s="388"/>
      <c r="M710" s="387"/>
      <c r="N710" s="382"/>
      <c r="O710" s="384"/>
      <c r="P710" s="184"/>
    </row>
    <row r="711" spans="1:16" ht="13.2" hidden="1" x14ac:dyDescent="0.25">
      <c r="A711" s="381" t="str">
        <f>IF(B711="","",ROW()-ROW($A$3)+'Diário 1º PA'!$O$1)</f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12"/>
        <v/>
      </c>
      <c r="K711" s="387"/>
      <c r="L711" s="388"/>
      <c r="M711" s="387"/>
      <c r="N711" s="382"/>
      <c r="O711" s="384"/>
      <c r="P711" s="184"/>
    </row>
    <row r="712" spans="1:16" ht="13.2" hidden="1" x14ac:dyDescent="0.25">
      <c r="A712" s="381" t="str">
        <f>IF(B712="","",ROW()-ROW($A$3)+'Diário 1º PA'!$O$1)</f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12"/>
        <v/>
      </c>
      <c r="K712" s="387"/>
      <c r="L712" s="388"/>
      <c r="M712" s="387"/>
      <c r="N712" s="382"/>
      <c r="O712" s="384"/>
      <c r="P712" s="184"/>
    </row>
    <row r="713" spans="1:16" ht="13.2" hidden="1" x14ac:dyDescent="0.25">
      <c r="A713" s="381" t="str">
        <f>IF(B713="","",ROW()-ROW($A$3)+'Diário 1º PA'!$O$1)</f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si="12"/>
        <v/>
      </c>
      <c r="K713" s="387"/>
      <c r="L713" s="388"/>
      <c r="M713" s="387"/>
      <c r="N713" s="382"/>
      <c r="O713" s="384"/>
      <c r="P713" s="184"/>
    </row>
    <row r="714" spans="1:16" ht="13.2" hidden="1" x14ac:dyDescent="0.25">
      <c r="A714" s="381" t="str">
        <f>IF(B714="","",ROW()-ROW($A$3)+'Diário 1º PA'!$O$1)</f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12"/>
        <v/>
      </c>
      <c r="K714" s="387"/>
      <c r="L714" s="388"/>
      <c r="M714" s="387"/>
      <c r="N714" s="382"/>
      <c r="O714" s="384"/>
      <c r="P714" s="184"/>
    </row>
    <row r="715" spans="1:16" ht="13.2" hidden="1" x14ac:dyDescent="0.25">
      <c r="A715" s="381" t="str">
        <f>IF(B715="","",ROW()-ROW($A$3)+'Diário 1º PA'!$O$1)</f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12"/>
        <v/>
      </c>
      <c r="K715" s="387"/>
      <c r="L715" s="388"/>
      <c r="M715" s="387"/>
      <c r="N715" s="382"/>
      <c r="O715" s="384"/>
      <c r="P715" s="184"/>
    </row>
    <row r="716" spans="1:16" ht="13.2" hidden="1" x14ac:dyDescent="0.25">
      <c r="A716" s="381" t="str">
        <f>IF(B716="","",ROW()-ROW($A$3)+'Diário 1º PA'!$O$1)</f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12"/>
        <v/>
      </c>
      <c r="K716" s="387"/>
      <c r="L716" s="388"/>
      <c r="M716" s="387"/>
      <c r="N716" s="382"/>
      <c r="O716" s="384"/>
      <c r="P716" s="184"/>
    </row>
    <row r="717" spans="1:16" ht="13.2" hidden="1" x14ac:dyDescent="0.25">
      <c r="A717" s="381" t="str">
        <f>IF(B717="","",ROW()-ROW($A$3)+'Diário 1º PA'!$O$1)</f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12"/>
        <v/>
      </c>
      <c r="K717" s="387"/>
      <c r="L717" s="388"/>
      <c r="M717" s="387"/>
      <c r="N717" s="382"/>
      <c r="O717" s="384"/>
      <c r="P717" s="184"/>
    </row>
    <row r="718" spans="1:16" ht="13.2" hidden="1" x14ac:dyDescent="0.25">
      <c r="A718" s="381" t="str">
        <f>IF(B718="","",ROW()-ROW($A$3)+'Diário 1º PA'!$O$1)</f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12"/>
        <v/>
      </c>
      <c r="K718" s="387"/>
      <c r="L718" s="388"/>
      <c r="M718" s="387"/>
      <c r="N718" s="382"/>
      <c r="O718" s="384"/>
      <c r="P718" s="184"/>
    </row>
    <row r="719" spans="1:16" ht="13.2" hidden="1" x14ac:dyDescent="0.25">
      <c r="A719" s="381" t="str">
        <f>IF(B719="","",ROW()-ROW($A$3)+'Diário 1º PA'!$O$1)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12"/>
        <v/>
      </c>
      <c r="K719" s="387"/>
      <c r="L719" s="388"/>
      <c r="M719" s="387"/>
      <c r="N719" s="382"/>
      <c r="O719" s="384"/>
      <c r="P719" s="184"/>
    </row>
    <row r="720" spans="1:16" ht="13.2" hidden="1" x14ac:dyDescent="0.25">
      <c r="A720" s="381" t="str">
        <f>IF(B720="","",ROW()-ROW($A$3)+'Diário 1º PA'!$O$1)</f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12"/>
        <v/>
      </c>
      <c r="K720" s="387"/>
      <c r="L720" s="388"/>
      <c r="M720" s="387"/>
      <c r="N720" s="382"/>
      <c r="O720" s="384"/>
      <c r="P720" s="184"/>
    </row>
    <row r="721" spans="1:16" ht="13.2" hidden="1" x14ac:dyDescent="0.25">
      <c r="A721" s="381" t="str">
        <f>IF(B721="","",ROW()-ROW($A$3)+'Diário 1º PA'!$O$1)</f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12"/>
        <v/>
      </c>
      <c r="K721" s="387"/>
      <c r="L721" s="388"/>
      <c r="M721" s="387"/>
      <c r="N721" s="382"/>
      <c r="O721" s="384"/>
      <c r="P721" s="184"/>
    </row>
    <row r="722" spans="1:16" ht="13.2" hidden="1" x14ac:dyDescent="0.25">
      <c r="A722" s="381" t="str">
        <f>IF(B722="","",ROW()-ROW($A$3)+'Diário 1º PA'!$O$1)</f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12"/>
        <v/>
      </c>
      <c r="K722" s="387"/>
      <c r="L722" s="388"/>
      <c r="M722" s="387"/>
      <c r="N722" s="382"/>
      <c r="O722" s="384"/>
      <c r="P722" s="184"/>
    </row>
    <row r="723" spans="1:16" ht="13.2" hidden="1" x14ac:dyDescent="0.25">
      <c r="A723" s="381" t="str">
        <f>IF(B723="","",ROW()-ROW($A$3)+'Diário 1º PA'!$O$1)</f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12"/>
        <v/>
      </c>
      <c r="K723" s="387"/>
      <c r="L723" s="388"/>
      <c r="M723" s="387"/>
      <c r="N723" s="382"/>
      <c r="O723" s="384"/>
      <c r="P723" s="184"/>
    </row>
    <row r="724" spans="1:16" ht="13.2" hidden="1" x14ac:dyDescent="0.25">
      <c r="A724" s="381" t="str">
        <f>IF(B724="","",ROW()-ROW($A$3)+'Diário 1º PA'!$O$1)</f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12"/>
        <v/>
      </c>
      <c r="K724" s="387"/>
      <c r="L724" s="388"/>
      <c r="M724" s="387"/>
      <c r="N724" s="382"/>
      <c r="O724" s="384"/>
      <c r="P724" s="184"/>
    </row>
    <row r="725" spans="1:16" ht="13.2" hidden="1" x14ac:dyDescent="0.25">
      <c r="A725" s="381" t="str">
        <f>IF(B725="","",ROW()-ROW($A$3)+'Diário 1º PA'!$O$1)</f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12"/>
        <v/>
      </c>
      <c r="K725" s="387"/>
      <c r="L725" s="388"/>
      <c r="M725" s="387"/>
      <c r="N725" s="382"/>
      <c r="O725" s="384"/>
      <c r="P725" s="184"/>
    </row>
    <row r="726" spans="1:16" ht="13.2" hidden="1" x14ac:dyDescent="0.25">
      <c r="A726" s="381" t="str">
        <f>IF(B726="","",ROW()-ROW($A$3)+'Diário 1º PA'!$O$1)</f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si="12"/>
        <v/>
      </c>
      <c r="K726" s="387"/>
      <c r="L726" s="388"/>
      <c r="M726" s="387"/>
      <c r="N726" s="382"/>
      <c r="O726" s="384"/>
      <c r="P726" s="184"/>
    </row>
    <row r="727" spans="1:16" ht="13.2" hidden="1" x14ac:dyDescent="0.25">
      <c r="A727" s="381" t="str">
        <f>IF(B727="","",ROW()-ROW($A$3)+'Diário 1º PA'!$O$1)</f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12"/>
        <v/>
      </c>
      <c r="K727" s="387"/>
      <c r="L727" s="388"/>
      <c r="M727" s="387"/>
      <c r="N727" s="382"/>
      <c r="O727" s="384"/>
      <c r="P727" s="184"/>
    </row>
    <row r="728" spans="1:16" ht="13.2" hidden="1" x14ac:dyDescent="0.25">
      <c r="A728" s="381" t="str">
        <f>IF(B728="","",ROW()-ROW($A$3)+'Diário 1º PA'!$O$1)</f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12"/>
        <v/>
      </c>
      <c r="K728" s="387"/>
      <c r="L728" s="388"/>
      <c r="M728" s="387"/>
      <c r="N728" s="382"/>
      <c r="O728" s="384"/>
      <c r="P728" s="184"/>
    </row>
    <row r="729" spans="1:16" ht="13.2" hidden="1" x14ac:dyDescent="0.25">
      <c r="A729" s="381" t="str">
        <f>IF(B729="","",ROW()-ROW($A$3)+'Diário 1º PA'!$O$1)</f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12"/>
        <v/>
      </c>
      <c r="K729" s="387"/>
      <c r="L729" s="388"/>
      <c r="M729" s="387"/>
      <c r="N729" s="382"/>
      <c r="O729" s="384"/>
      <c r="P729" s="184"/>
    </row>
    <row r="730" spans="1:16" ht="13.2" hidden="1" x14ac:dyDescent="0.25">
      <c r="A730" s="381" t="str">
        <f>IF(B730="","",ROW()-ROW($A$3)+'Diário 1º PA'!$O$1)</f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12"/>
        <v/>
      </c>
      <c r="K730" s="387"/>
      <c r="L730" s="388"/>
      <c r="M730" s="387"/>
      <c r="N730" s="382"/>
      <c r="O730" s="384"/>
      <c r="P730" s="184"/>
    </row>
    <row r="731" spans="1:16" ht="13.2" hidden="1" x14ac:dyDescent="0.25">
      <c r="A731" s="381" t="str">
        <f>IF(B731="","",ROW()-ROW($A$3)+'Diário 1º PA'!$O$1)</f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12"/>
        <v/>
      </c>
      <c r="K731" s="387"/>
      <c r="L731" s="388"/>
      <c r="M731" s="387"/>
      <c r="N731" s="382"/>
      <c r="O731" s="384"/>
      <c r="P731" s="184"/>
    </row>
    <row r="732" spans="1:16" ht="13.2" hidden="1" x14ac:dyDescent="0.25">
      <c r="A732" s="381" t="str">
        <f>IF(B732="","",ROW()-ROW($A$3)+'Diário 1º PA'!$O$1)</f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12"/>
        <v/>
      </c>
      <c r="K732" s="387"/>
      <c r="L732" s="388"/>
      <c r="M732" s="387"/>
      <c r="N732" s="382"/>
      <c r="O732" s="384"/>
      <c r="P732" s="184"/>
    </row>
    <row r="733" spans="1:16" ht="13.2" hidden="1" x14ac:dyDescent="0.25">
      <c r="A733" s="381" t="str">
        <f>IF(B733="","",ROW()-ROW($A$3)+'Diário 1º PA'!$O$1)</f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12"/>
        <v/>
      </c>
      <c r="K733" s="387"/>
      <c r="L733" s="388"/>
      <c r="M733" s="387"/>
      <c r="N733" s="382"/>
      <c r="O733" s="384"/>
      <c r="P733" s="184"/>
    </row>
    <row r="734" spans="1:16" ht="13.2" hidden="1" x14ac:dyDescent="0.25">
      <c r="A734" s="381" t="str">
        <f>IF(B734="","",ROW()-ROW($A$3)+'Diário 1º PA'!$O$1)</f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12"/>
        <v/>
      </c>
      <c r="K734" s="387"/>
      <c r="L734" s="388"/>
      <c r="M734" s="387"/>
      <c r="N734" s="382"/>
      <c r="O734" s="384"/>
      <c r="P734" s="184"/>
    </row>
    <row r="735" spans="1:16" ht="13.2" hidden="1" x14ac:dyDescent="0.25">
      <c r="A735" s="381" t="str">
        <f>IF(B735="","",ROW()-ROW($A$3)+'Diário 1º PA'!$O$1)</f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12"/>
        <v/>
      </c>
      <c r="K735" s="387"/>
      <c r="L735" s="388"/>
      <c r="M735" s="387"/>
      <c r="N735" s="382"/>
      <c r="O735" s="384"/>
      <c r="P735" s="184"/>
    </row>
    <row r="736" spans="1:16" ht="13.2" hidden="1" x14ac:dyDescent="0.25">
      <c r="A736" s="381" t="str">
        <f>IF(B736="","",ROW()-ROW($A$3)+'Diário 1º PA'!$O$1)</f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12"/>
        <v/>
      </c>
      <c r="K736" s="387"/>
      <c r="L736" s="388"/>
      <c r="M736" s="387"/>
      <c r="N736" s="382"/>
      <c r="O736" s="384"/>
      <c r="P736" s="184"/>
    </row>
    <row r="737" spans="1:16" ht="13.2" hidden="1" x14ac:dyDescent="0.25">
      <c r="A737" s="381" t="str">
        <f>IF(B737="","",ROW()-ROW($A$3)+'Diário 1º PA'!$O$1)</f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12"/>
        <v/>
      </c>
      <c r="K737" s="387"/>
      <c r="L737" s="388"/>
      <c r="M737" s="387"/>
      <c r="N737" s="382"/>
      <c r="O737" s="384"/>
      <c r="P737" s="184"/>
    </row>
    <row r="738" spans="1:16" ht="13.2" hidden="1" x14ac:dyDescent="0.25">
      <c r="A738" s="381" t="str">
        <f>IF(B738="","",ROW()-ROW($A$3)+'Diário 1º PA'!$O$1)</f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12"/>
        <v/>
      </c>
      <c r="K738" s="387"/>
      <c r="L738" s="388"/>
      <c r="M738" s="387"/>
      <c r="N738" s="382"/>
      <c r="O738" s="384"/>
      <c r="P738" s="184"/>
    </row>
    <row r="739" spans="1:16" ht="13.2" hidden="1" x14ac:dyDescent="0.25">
      <c r="A739" s="381" t="str">
        <f>IF(B739="","",ROW()-ROW($A$3)+'Diário 1º PA'!$O$1)</f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12"/>
        <v/>
      </c>
      <c r="K739" s="387"/>
      <c r="L739" s="388"/>
      <c r="M739" s="387"/>
      <c r="N739" s="382"/>
      <c r="O739" s="384"/>
      <c r="P739" s="184"/>
    </row>
    <row r="740" spans="1:16" ht="13.2" hidden="1" x14ac:dyDescent="0.25">
      <c r="A740" s="381" t="str">
        <f>IF(B740="","",ROW()-ROW($A$3)+'Diário 1º PA'!$O$1)</f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12"/>
        <v/>
      </c>
      <c r="K740" s="387"/>
      <c r="L740" s="388"/>
      <c r="M740" s="387"/>
      <c r="N740" s="382"/>
      <c r="O740" s="384"/>
      <c r="P740" s="184"/>
    </row>
    <row r="741" spans="1:16" ht="13.2" hidden="1" x14ac:dyDescent="0.25">
      <c r="A741" s="381" t="str">
        <f>IF(B741="","",ROW()-ROW($A$3)+'Diário 1º PA'!$O$1)</f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12"/>
        <v/>
      </c>
      <c r="K741" s="387"/>
      <c r="L741" s="388"/>
      <c r="M741" s="387"/>
      <c r="N741" s="382"/>
      <c r="O741" s="384"/>
      <c r="P741" s="184"/>
    </row>
    <row r="742" spans="1:16" ht="13.2" hidden="1" x14ac:dyDescent="0.25">
      <c r="A742" s="381" t="str">
        <f>IF(B742="","",ROW()-ROW($A$3)+'Diário 1º PA'!$O$1)</f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12"/>
        <v/>
      </c>
      <c r="K742" s="387"/>
      <c r="L742" s="388"/>
      <c r="M742" s="387"/>
      <c r="N742" s="382"/>
      <c r="O742" s="384"/>
      <c r="P742" s="184"/>
    </row>
    <row r="743" spans="1:16" ht="13.2" hidden="1" x14ac:dyDescent="0.25">
      <c r="A743" s="381" t="str">
        <f>IF(B743="","",ROW()-ROW($A$3)+'Diário 1º PA'!$O$1)</f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12"/>
        <v/>
      </c>
      <c r="K743" s="387"/>
      <c r="L743" s="388"/>
      <c r="M743" s="387"/>
      <c r="N743" s="382"/>
      <c r="O743" s="384"/>
      <c r="P743" s="184"/>
    </row>
    <row r="744" spans="1:16" ht="13.2" hidden="1" x14ac:dyDescent="0.25">
      <c r="A744" s="381" t="str">
        <f>IF(B744="","",ROW()-ROW($A$3)+'Diário 1º PA'!$O$1)</f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12"/>
        <v/>
      </c>
      <c r="K744" s="387"/>
      <c r="L744" s="388"/>
      <c r="M744" s="387"/>
      <c r="N744" s="382"/>
      <c r="O744" s="384"/>
      <c r="P744" s="184"/>
    </row>
    <row r="745" spans="1:16" ht="13.2" hidden="1" x14ac:dyDescent="0.25">
      <c r="A745" s="381" t="str">
        <f>IF(B745="","",ROW()-ROW($A$3)+'Diário 1º PA'!$O$1)</f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12"/>
        <v/>
      </c>
      <c r="K745" s="387"/>
      <c r="L745" s="388"/>
      <c r="M745" s="387"/>
      <c r="N745" s="382"/>
      <c r="O745" s="384"/>
      <c r="P745" s="184"/>
    </row>
    <row r="746" spans="1:16" ht="13.2" hidden="1" x14ac:dyDescent="0.25">
      <c r="A746" s="381" t="str">
        <f>IF(B746="","",ROW()-ROW($A$3)+'Diário 1º PA'!$O$1)</f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12"/>
        <v/>
      </c>
      <c r="K746" s="387"/>
      <c r="L746" s="388"/>
      <c r="M746" s="387"/>
      <c r="N746" s="382"/>
      <c r="O746" s="384"/>
      <c r="P746" s="184"/>
    </row>
    <row r="747" spans="1:16" ht="13.2" hidden="1" x14ac:dyDescent="0.25">
      <c r="A747" s="381" t="str">
        <f>IF(B747="","",ROW()-ROW($A$3)+'Diário 1º PA'!$O$1)</f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12"/>
        <v/>
      </c>
      <c r="K747" s="387"/>
      <c r="L747" s="388"/>
      <c r="M747" s="387"/>
      <c r="N747" s="382"/>
      <c r="O747" s="384"/>
      <c r="P747" s="184"/>
    </row>
    <row r="748" spans="1:16" ht="13.2" hidden="1" x14ac:dyDescent="0.25">
      <c r="A748" s="381" t="str">
        <f>IF(B748="","",ROW()-ROW($A$3)+'Diário 1º PA'!$O$1)</f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12"/>
        <v/>
      </c>
      <c r="K748" s="387"/>
      <c r="L748" s="388"/>
      <c r="M748" s="387"/>
      <c r="N748" s="382"/>
      <c r="O748" s="384"/>
      <c r="P748" s="184"/>
    </row>
    <row r="749" spans="1:16" ht="13.2" hidden="1" x14ac:dyDescent="0.25">
      <c r="A749" s="381" t="str">
        <f>IF(B749="","",ROW()-ROW($A$3)+'Diário 1º PA'!$O$1)</f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12"/>
        <v/>
      </c>
      <c r="K749" s="387"/>
      <c r="L749" s="388"/>
      <c r="M749" s="387"/>
      <c r="N749" s="382"/>
      <c r="O749" s="384"/>
      <c r="P749" s="184"/>
    </row>
    <row r="750" spans="1:16" ht="13.2" hidden="1" x14ac:dyDescent="0.25">
      <c r="A750" s="381" t="str">
        <f>IF(B750="","",ROW()-ROW($A$3)+'Diário 1º PA'!$O$1)</f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12"/>
        <v/>
      </c>
      <c r="K750" s="387"/>
      <c r="L750" s="388"/>
      <c r="M750" s="387"/>
      <c r="N750" s="382"/>
      <c r="O750" s="384"/>
      <c r="P750" s="184"/>
    </row>
    <row r="751" spans="1:16" ht="13.2" hidden="1" x14ac:dyDescent="0.25">
      <c r="A751" s="381" t="str">
        <f>IF(B751="","",ROW()-ROW($A$3)+'Diário 1º PA'!$O$1)</f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12"/>
        <v/>
      </c>
      <c r="K751" s="387"/>
      <c r="L751" s="388"/>
      <c r="M751" s="387"/>
      <c r="N751" s="382"/>
      <c r="O751" s="384"/>
      <c r="P751" s="184"/>
    </row>
    <row r="752" spans="1:16" ht="13.2" hidden="1" x14ac:dyDescent="0.25">
      <c r="A752" s="381" t="str">
        <f>IF(B752="","",ROW()-ROW($A$3)+'Diário 1º PA'!$O$1)</f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12"/>
        <v/>
      </c>
      <c r="K752" s="387"/>
      <c r="L752" s="388"/>
      <c r="M752" s="387"/>
      <c r="N752" s="382"/>
      <c r="O752" s="384"/>
      <c r="P752" s="184"/>
    </row>
    <row r="753" spans="1:16" ht="13.2" hidden="1" x14ac:dyDescent="0.25">
      <c r="A753" s="381" t="str">
        <f>IF(B753="","",ROW()-ROW($A$3)+'Diário 1º PA'!$O$1)</f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12"/>
        <v/>
      </c>
      <c r="K753" s="387"/>
      <c r="L753" s="388"/>
      <c r="M753" s="387"/>
      <c r="N753" s="382"/>
      <c r="O753" s="384"/>
      <c r="P753" s="184"/>
    </row>
    <row r="754" spans="1:16" ht="13.2" hidden="1" x14ac:dyDescent="0.25">
      <c r="A754" s="381" t="str">
        <f>IF(B754="","",ROW()-ROW($A$3)+'Diário 1º PA'!$O$1)</f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12"/>
        <v/>
      </c>
      <c r="K754" s="387"/>
      <c r="L754" s="388"/>
      <c r="M754" s="387"/>
      <c r="N754" s="382"/>
      <c r="O754" s="384"/>
      <c r="P754" s="184"/>
    </row>
    <row r="755" spans="1:16" ht="13.2" hidden="1" x14ac:dyDescent="0.25">
      <c r="A755" s="381" t="str">
        <f>IF(B755="","",ROW()-ROW($A$3)+'Diário 1º PA'!$O$1)</f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12"/>
        <v/>
      </c>
      <c r="K755" s="387"/>
      <c r="L755" s="388"/>
      <c r="M755" s="387"/>
      <c r="N755" s="382"/>
      <c r="O755" s="384"/>
      <c r="P755" s="184"/>
    </row>
    <row r="756" spans="1:16" ht="13.2" hidden="1" x14ac:dyDescent="0.25">
      <c r="A756" s="381" t="str">
        <f>IF(B756="","",ROW()-ROW($A$3)+'Diário 1º PA'!$O$1)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12"/>
        <v/>
      </c>
      <c r="K756" s="387"/>
      <c r="L756" s="388"/>
      <c r="M756" s="387"/>
      <c r="N756" s="382"/>
      <c r="O756" s="384"/>
      <c r="P756" s="184"/>
    </row>
    <row r="757" spans="1:16" ht="13.2" hidden="1" x14ac:dyDescent="0.25">
      <c r="A757" s="381" t="str">
        <f>IF(B757="","",ROW()-ROW($A$3)+'Diário 1º PA'!$O$1)</f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12"/>
        <v/>
      </c>
      <c r="K757" s="387"/>
      <c r="L757" s="388"/>
      <c r="M757" s="387"/>
      <c r="N757" s="382"/>
      <c r="O757" s="384"/>
      <c r="P757" s="184"/>
    </row>
    <row r="758" spans="1:16" ht="13.2" hidden="1" x14ac:dyDescent="0.25">
      <c r="A758" s="381" t="str">
        <f>IF(B758="","",ROW()-ROW($A$3)+'Diário 1º PA'!$O$1)</f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12"/>
        <v/>
      </c>
      <c r="K758" s="387"/>
      <c r="L758" s="388"/>
      <c r="M758" s="387"/>
      <c r="N758" s="382"/>
      <c r="O758" s="384"/>
      <c r="P758" s="184"/>
    </row>
    <row r="759" spans="1:16" ht="13.2" hidden="1" x14ac:dyDescent="0.25">
      <c r="A759" s="381" t="str">
        <f>IF(B759="","",ROW()-ROW($A$3)+'Diário 1º PA'!$O$1)</f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12"/>
        <v/>
      </c>
      <c r="K759" s="387"/>
      <c r="L759" s="388"/>
      <c r="M759" s="387"/>
      <c r="N759" s="382"/>
      <c r="O759" s="384"/>
      <c r="P759" s="184"/>
    </row>
    <row r="760" spans="1:16" ht="13.2" hidden="1" x14ac:dyDescent="0.25">
      <c r="A760" s="381" t="str">
        <f>IF(B760="","",ROW()-ROW($A$3)+'Diário 1º PA'!$O$1)</f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12"/>
        <v/>
      </c>
      <c r="K760" s="387"/>
      <c r="L760" s="388"/>
      <c r="M760" s="387"/>
      <c r="N760" s="382"/>
      <c r="O760" s="384"/>
      <c r="P760" s="184"/>
    </row>
    <row r="761" spans="1:16" ht="13.2" hidden="1" x14ac:dyDescent="0.25">
      <c r="A761" s="381" t="str">
        <f>IF(B761="","",ROW()-ROW($A$3)+'Diário 1º PA'!$O$1)</f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12"/>
        <v/>
      </c>
      <c r="K761" s="387"/>
      <c r="L761" s="388"/>
      <c r="M761" s="387"/>
      <c r="N761" s="382"/>
      <c r="O761" s="384"/>
      <c r="P761" s="184"/>
    </row>
    <row r="762" spans="1:16" ht="13.2" hidden="1" x14ac:dyDescent="0.25">
      <c r="A762" s="381" t="str">
        <f>IF(B762="","",ROW()-ROW($A$3)+'Diário 1º PA'!$O$1)</f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12"/>
        <v/>
      </c>
      <c r="K762" s="387"/>
      <c r="L762" s="388"/>
      <c r="M762" s="387"/>
      <c r="N762" s="382"/>
      <c r="O762" s="384"/>
      <c r="P762" s="184"/>
    </row>
    <row r="763" spans="1:16" ht="13.2" hidden="1" x14ac:dyDescent="0.25">
      <c r="A763" s="381" t="str">
        <f>IF(B763="","",ROW()-ROW($A$3)+'Diário 1º PA'!$O$1)</f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12"/>
        <v/>
      </c>
      <c r="K763" s="387"/>
      <c r="L763" s="388"/>
      <c r="M763" s="387"/>
      <c r="N763" s="382"/>
      <c r="O763" s="384"/>
      <c r="P763" s="184"/>
    </row>
    <row r="764" spans="1:16" ht="13.2" hidden="1" x14ac:dyDescent="0.25">
      <c r="A764" s="381" t="str">
        <f>IF(B764="","",ROW()-ROW($A$3)+'Diário 1º PA'!$O$1)</f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12"/>
        <v/>
      </c>
      <c r="K764" s="387"/>
      <c r="L764" s="388"/>
      <c r="M764" s="387"/>
      <c r="N764" s="382"/>
      <c r="O764" s="384"/>
      <c r="P764" s="184"/>
    </row>
    <row r="765" spans="1:16" ht="13.2" hidden="1" x14ac:dyDescent="0.25">
      <c r="A765" s="381" t="str">
        <f>IF(B765="","",ROW()-ROW($A$3)+'Diário 1º PA'!$O$1)</f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12"/>
        <v/>
      </c>
      <c r="K765" s="387"/>
      <c r="L765" s="388"/>
      <c r="M765" s="387"/>
      <c r="N765" s="382"/>
      <c r="O765" s="384"/>
      <c r="P765" s="184"/>
    </row>
    <row r="766" spans="1:16" ht="13.2" hidden="1" x14ac:dyDescent="0.25">
      <c r="A766" s="381" t="str">
        <f>IF(B766="","",ROW()-ROW($A$3)+'Diário 1º PA'!$O$1)</f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12"/>
        <v/>
      </c>
      <c r="K766" s="387"/>
      <c r="L766" s="388"/>
      <c r="M766" s="387"/>
      <c r="N766" s="382"/>
      <c r="O766" s="384"/>
      <c r="P766" s="184"/>
    </row>
    <row r="767" spans="1:16" ht="13.2" hidden="1" x14ac:dyDescent="0.25">
      <c r="A767" s="381" t="str">
        <f>IF(B767="","",ROW()-ROW($A$3)+'Diário 1º PA'!$O$1)</f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12"/>
        <v/>
      </c>
      <c r="K767" s="387"/>
      <c r="L767" s="388"/>
      <c r="M767" s="387"/>
      <c r="N767" s="382"/>
      <c r="O767" s="384"/>
      <c r="P767" s="184"/>
    </row>
    <row r="768" spans="1:16" ht="13.2" hidden="1" x14ac:dyDescent="0.25">
      <c r="A768" s="381" t="str">
        <f>IF(B768="","",ROW()-ROW($A$3)+'Diário 1º PA'!$O$1)</f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12"/>
        <v/>
      </c>
      <c r="K768" s="387"/>
      <c r="L768" s="388"/>
      <c r="M768" s="387"/>
      <c r="N768" s="382"/>
      <c r="O768" s="384"/>
      <c r="P768" s="184"/>
    </row>
    <row r="769" spans="1:16" ht="13.2" hidden="1" x14ac:dyDescent="0.25">
      <c r="A769" s="381" t="str">
        <f>IF(B769="","",ROW()-ROW($A$3)+'Diário 1º PA'!$O$1)</f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ref="J769:J832" si="13">IF(O769="","",IF(LEN(O769)&gt;14,O769,"CPF Protegido - LGPD"))</f>
        <v/>
      </c>
      <c r="K769" s="387"/>
      <c r="L769" s="388"/>
      <c r="M769" s="387"/>
      <c r="N769" s="382"/>
      <c r="O769" s="384"/>
      <c r="P769" s="184"/>
    </row>
    <row r="770" spans="1:16" ht="13.2" hidden="1" x14ac:dyDescent="0.25">
      <c r="A770" s="381" t="str">
        <f>IF(B770="","",ROW()-ROW($A$3)+'Diário 1º PA'!$O$1)</f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13"/>
        <v/>
      </c>
      <c r="K770" s="387"/>
      <c r="L770" s="388"/>
      <c r="M770" s="387"/>
      <c r="N770" s="382"/>
      <c r="O770" s="384"/>
      <c r="P770" s="184"/>
    </row>
    <row r="771" spans="1:16" ht="13.2" hidden="1" x14ac:dyDescent="0.25">
      <c r="A771" s="381" t="str">
        <f>IF(B771="","",ROW()-ROW($A$3)+'Diário 1º PA'!$O$1)</f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13"/>
        <v/>
      </c>
      <c r="K771" s="387"/>
      <c r="L771" s="388"/>
      <c r="M771" s="387"/>
      <c r="N771" s="382"/>
      <c r="O771" s="384"/>
      <c r="P771" s="184"/>
    </row>
    <row r="772" spans="1:16" ht="13.2" hidden="1" x14ac:dyDescent="0.25">
      <c r="A772" s="381" t="str">
        <f>IF(B772="","",ROW()-ROW($A$3)+'Diário 1º PA'!$O$1)</f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si="13"/>
        <v/>
      </c>
      <c r="K772" s="387"/>
      <c r="L772" s="388"/>
      <c r="M772" s="387"/>
      <c r="N772" s="382"/>
      <c r="O772" s="384"/>
      <c r="P772" s="184"/>
    </row>
    <row r="773" spans="1:16" ht="13.2" hidden="1" x14ac:dyDescent="0.25">
      <c r="A773" s="381" t="str">
        <f>IF(B773="","",ROW()-ROW($A$3)+'Diário 1º PA'!$O$1)</f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13"/>
        <v/>
      </c>
      <c r="K773" s="387"/>
      <c r="L773" s="388"/>
      <c r="M773" s="387"/>
      <c r="N773" s="382"/>
      <c r="O773" s="384"/>
      <c r="P773" s="184"/>
    </row>
    <row r="774" spans="1:16" ht="13.2" hidden="1" x14ac:dyDescent="0.25">
      <c r="A774" s="381" t="str">
        <f>IF(B774="","",ROW()-ROW($A$3)+'Diário 1º PA'!$O$1)</f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13"/>
        <v/>
      </c>
      <c r="K774" s="387"/>
      <c r="L774" s="388"/>
      <c r="M774" s="387"/>
      <c r="N774" s="382"/>
      <c r="O774" s="384"/>
      <c r="P774" s="184"/>
    </row>
    <row r="775" spans="1:16" ht="13.2" hidden="1" x14ac:dyDescent="0.25">
      <c r="A775" s="381" t="str">
        <f>IF(B775="","",ROW()-ROW($A$3)+'Diário 1º PA'!$O$1)</f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13"/>
        <v/>
      </c>
      <c r="K775" s="387"/>
      <c r="L775" s="388"/>
      <c r="M775" s="387"/>
      <c r="N775" s="382"/>
      <c r="O775" s="384"/>
      <c r="P775" s="184"/>
    </row>
    <row r="776" spans="1:16" ht="13.2" hidden="1" x14ac:dyDescent="0.25">
      <c r="A776" s="381" t="str">
        <f>IF(B776="","",ROW()-ROW($A$3)+'Diário 1º PA'!$O$1)</f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13"/>
        <v/>
      </c>
      <c r="K776" s="387"/>
      <c r="L776" s="388"/>
      <c r="M776" s="387"/>
      <c r="N776" s="382"/>
      <c r="O776" s="384"/>
      <c r="P776" s="184"/>
    </row>
    <row r="777" spans="1:16" ht="13.2" hidden="1" x14ac:dyDescent="0.25">
      <c r="A777" s="381" t="str">
        <f>IF(B777="","",ROW()-ROW($A$3)+'Diário 1º PA'!$O$1)</f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si="13"/>
        <v/>
      </c>
      <c r="K777" s="387"/>
      <c r="L777" s="388"/>
      <c r="M777" s="387"/>
      <c r="N777" s="382"/>
      <c r="O777" s="384"/>
      <c r="P777" s="184"/>
    </row>
    <row r="778" spans="1:16" ht="13.2" hidden="1" x14ac:dyDescent="0.25">
      <c r="A778" s="381" t="str">
        <f>IF(B778="","",ROW()-ROW($A$3)+'Diário 1º PA'!$O$1)</f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13"/>
        <v/>
      </c>
      <c r="K778" s="387"/>
      <c r="L778" s="388"/>
      <c r="M778" s="387"/>
      <c r="N778" s="382"/>
      <c r="O778" s="384"/>
      <c r="P778" s="184"/>
    </row>
    <row r="779" spans="1:16" ht="13.2" hidden="1" x14ac:dyDescent="0.25">
      <c r="A779" s="381" t="str">
        <f>IF(B779="","",ROW()-ROW($A$3)+'Diário 1º PA'!$O$1)</f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13"/>
        <v/>
      </c>
      <c r="K779" s="387"/>
      <c r="L779" s="388"/>
      <c r="M779" s="387"/>
      <c r="N779" s="382"/>
      <c r="O779" s="384"/>
      <c r="P779" s="184"/>
    </row>
    <row r="780" spans="1:16" ht="13.2" hidden="1" x14ac:dyDescent="0.25">
      <c r="A780" s="381" t="str">
        <f>IF(B780="","",ROW()-ROW($A$3)+'Diário 1º PA'!$O$1)</f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13"/>
        <v/>
      </c>
      <c r="K780" s="387"/>
      <c r="L780" s="388"/>
      <c r="M780" s="387"/>
      <c r="N780" s="382"/>
      <c r="O780" s="384"/>
      <c r="P780" s="184"/>
    </row>
    <row r="781" spans="1:16" ht="13.2" hidden="1" x14ac:dyDescent="0.25">
      <c r="A781" s="381" t="str">
        <f>IF(B781="","",ROW()-ROW($A$3)+'Diário 1º PA'!$O$1)</f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13"/>
        <v/>
      </c>
      <c r="K781" s="387"/>
      <c r="L781" s="388"/>
      <c r="M781" s="387"/>
      <c r="N781" s="382"/>
      <c r="O781" s="384"/>
      <c r="P781" s="184"/>
    </row>
    <row r="782" spans="1:16" ht="13.2" hidden="1" x14ac:dyDescent="0.25">
      <c r="A782" s="381" t="str">
        <f>IF(B782="","",ROW()-ROW($A$3)+'Diário 1º PA'!$O$1)</f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13"/>
        <v/>
      </c>
      <c r="K782" s="387"/>
      <c r="L782" s="388"/>
      <c r="M782" s="387"/>
      <c r="N782" s="382"/>
      <c r="O782" s="384"/>
      <c r="P782" s="184"/>
    </row>
    <row r="783" spans="1:16" ht="13.2" hidden="1" x14ac:dyDescent="0.25">
      <c r="A783" s="381" t="str">
        <f>IF(B783="","",ROW()-ROW($A$3)+'Diário 1º PA'!$O$1)</f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13"/>
        <v/>
      </c>
      <c r="K783" s="387"/>
      <c r="L783" s="388"/>
      <c r="M783" s="387"/>
      <c r="N783" s="382"/>
      <c r="O783" s="384"/>
      <c r="P783" s="184"/>
    </row>
    <row r="784" spans="1:16" ht="13.2" hidden="1" x14ac:dyDescent="0.25">
      <c r="A784" s="381" t="str">
        <f>IF(B784="","",ROW()-ROW($A$3)+'Diário 1º PA'!$O$1)</f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13"/>
        <v/>
      </c>
      <c r="K784" s="387"/>
      <c r="L784" s="388"/>
      <c r="M784" s="387"/>
      <c r="N784" s="382"/>
      <c r="O784" s="384"/>
      <c r="P784" s="184"/>
    </row>
    <row r="785" spans="1:16" ht="13.2" hidden="1" x14ac:dyDescent="0.25">
      <c r="A785" s="381" t="str">
        <f>IF(B785="","",ROW()-ROW($A$3)+'Diário 1º PA'!$O$1)</f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13"/>
        <v/>
      </c>
      <c r="K785" s="387"/>
      <c r="L785" s="388"/>
      <c r="M785" s="387"/>
      <c r="N785" s="382"/>
      <c r="O785" s="384"/>
      <c r="P785" s="184"/>
    </row>
    <row r="786" spans="1:16" ht="13.2" hidden="1" x14ac:dyDescent="0.25">
      <c r="A786" s="381" t="str">
        <f>IF(B786="","",ROW()-ROW($A$3)+'Diário 1º PA'!$O$1)</f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13"/>
        <v/>
      </c>
      <c r="K786" s="387"/>
      <c r="L786" s="388"/>
      <c r="M786" s="387"/>
      <c r="N786" s="382"/>
      <c r="O786" s="384"/>
      <c r="P786" s="184"/>
    </row>
    <row r="787" spans="1:16" ht="13.2" hidden="1" x14ac:dyDescent="0.25">
      <c r="A787" s="381" t="str">
        <f>IF(B787="","",ROW()-ROW($A$3)+'Diário 1º PA'!$O$1)</f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13"/>
        <v/>
      </c>
      <c r="K787" s="387"/>
      <c r="L787" s="388"/>
      <c r="M787" s="387"/>
      <c r="N787" s="382"/>
      <c r="O787" s="384"/>
      <c r="P787" s="184"/>
    </row>
    <row r="788" spans="1:16" ht="13.2" hidden="1" x14ac:dyDescent="0.25">
      <c r="A788" s="381" t="str">
        <f>IF(B788="","",ROW()-ROW($A$3)+'Diário 1º PA'!$O$1)</f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13"/>
        <v/>
      </c>
      <c r="K788" s="387"/>
      <c r="L788" s="388"/>
      <c r="M788" s="387"/>
      <c r="N788" s="382"/>
      <c r="O788" s="384"/>
      <c r="P788" s="184"/>
    </row>
    <row r="789" spans="1:16" ht="13.2" hidden="1" x14ac:dyDescent="0.25">
      <c r="A789" s="381" t="str">
        <f>IF(B789="","",ROW()-ROW($A$3)+'Diário 1º PA'!$O$1)</f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13"/>
        <v/>
      </c>
      <c r="K789" s="387"/>
      <c r="L789" s="388"/>
      <c r="M789" s="387"/>
      <c r="N789" s="382"/>
      <c r="O789" s="384"/>
      <c r="P789" s="184"/>
    </row>
    <row r="790" spans="1:16" ht="13.2" hidden="1" x14ac:dyDescent="0.25">
      <c r="A790" s="381" t="str">
        <f>IF(B790="","",ROW()-ROW($A$3)+'Diário 1º PA'!$O$1)</f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si="13"/>
        <v/>
      </c>
      <c r="K790" s="387"/>
      <c r="L790" s="388"/>
      <c r="M790" s="387"/>
      <c r="N790" s="382"/>
      <c r="O790" s="384"/>
      <c r="P790" s="184"/>
    </row>
    <row r="791" spans="1:16" ht="13.2" hidden="1" x14ac:dyDescent="0.25">
      <c r="A791" s="381" t="str">
        <f>IF(B791="","",ROW()-ROW($A$3)+'Diário 1º PA'!$O$1)</f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13"/>
        <v/>
      </c>
      <c r="K791" s="387"/>
      <c r="L791" s="388"/>
      <c r="M791" s="387"/>
      <c r="N791" s="382"/>
      <c r="O791" s="384"/>
      <c r="P791" s="184"/>
    </row>
    <row r="792" spans="1:16" ht="13.2" hidden="1" x14ac:dyDescent="0.25">
      <c r="A792" s="381" t="str">
        <f>IF(B792="","",ROW()-ROW($A$3)+'Diário 1º PA'!$O$1)</f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13"/>
        <v/>
      </c>
      <c r="K792" s="387"/>
      <c r="L792" s="388"/>
      <c r="M792" s="387"/>
      <c r="N792" s="382"/>
      <c r="O792" s="384"/>
      <c r="P792" s="184"/>
    </row>
    <row r="793" spans="1:16" ht="13.2" hidden="1" x14ac:dyDescent="0.25">
      <c r="A793" s="381" t="str">
        <f>IF(B793="","",ROW()-ROW($A$3)+'Diário 1º PA'!$O$1)</f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13"/>
        <v/>
      </c>
      <c r="K793" s="387"/>
      <c r="L793" s="388"/>
      <c r="M793" s="387"/>
      <c r="N793" s="382"/>
      <c r="O793" s="384"/>
      <c r="P793" s="184"/>
    </row>
    <row r="794" spans="1:16" ht="13.2" hidden="1" x14ac:dyDescent="0.25">
      <c r="A794" s="381" t="str">
        <f>IF(B794="","",ROW()-ROW($A$3)+'Diário 1º PA'!$O$1)</f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13"/>
        <v/>
      </c>
      <c r="K794" s="387"/>
      <c r="L794" s="388"/>
      <c r="M794" s="387"/>
      <c r="N794" s="382"/>
      <c r="O794" s="384"/>
      <c r="P794" s="184"/>
    </row>
    <row r="795" spans="1:16" ht="13.2" hidden="1" x14ac:dyDescent="0.25">
      <c r="A795" s="381" t="str">
        <f>IF(B795="","",ROW()-ROW($A$3)+'Diário 1º PA'!$O$1)</f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13"/>
        <v/>
      </c>
      <c r="K795" s="387"/>
      <c r="L795" s="388"/>
      <c r="M795" s="387"/>
      <c r="N795" s="382"/>
      <c r="O795" s="384"/>
      <c r="P795" s="184"/>
    </row>
    <row r="796" spans="1:16" ht="13.2" hidden="1" x14ac:dyDescent="0.25">
      <c r="A796" s="381" t="str">
        <f>IF(B796="","",ROW()-ROW($A$3)+'Diário 1º PA'!$O$1)</f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13"/>
        <v/>
      </c>
      <c r="K796" s="387"/>
      <c r="L796" s="388"/>
      <c r="M796" s="387"/>
      <c r="N796" s="382"/>
      <c r="O796" s="384"/>
      <c r="P796" s="184"/>
    </row>
    <row r="797" spans="1:16" ht="13.2" hidden="1" x14ac:dyDescent="0.25">
      <c r="A797" s="381" t="str">
        <f>IF(B797="","",ROW()-ROW($A$3)+'Diário 1º PA'!$O$1)</f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13"/>
        <v/>
      </c>
      <c r="K797" s="387"/>
      <c r="L797" s="388"/>
      <c r="M797" s="387"/>
      <c r="N797" s="382"/>
      <c r="O797" s="384"/>
      <c r="P797" s="184"/>
    </row>
    <row r="798" spans="1:16" ht="13.2" hidden="1" x14ac:dyDescent="0.25">
      <c r="A798" s="381" t="str">
        <f>IF(B798="","",ROW()-ROW($A$3)+'Diário 1º PA'!$O$1)</f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13"/>
        <v/>
      </c>
      <c r="K798" s="387"/>
      <c r="L798" s="388"/>
      <c r="M798" s="387"/>
      <c r="N798" s="382"/>
      <c r="O798" s="384"/>
      <c r="P798" s="184"/>
    </row>
    <row r="799" spans="1:16" ht="13.2" hidden="1" x14ac:dyDescent="0.25">
      <c r="A799" s="381" t="str">
        <f>IF(B799="","",ROW()-ROW($A$3)+'Diário 1º PA'!$O$1)</f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13"/>
        <v/>
      </c>
      <c r="K799" s="387"/>
      <c r="L799" s="388"/>
      <c r="M799" s="387"/>
      <c r="N799" s="382"/>
      <c r="O799" s="384"/>
      <c r="P799" s="184"/>
    </row>
    <row r="800" spans="1:16" ht="13.2" hidden="1" x14ac:dyDescent="0.25">
      <c r="A800" s="381" t="str">
        <f>IF(B800="","",ROW()-ROW($A$3)+'Diário 1º PA'!$O$1)</f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13"/>
        <v/>
      </c>
      <c r="K800" s="387"/>
      <c r="L800" s="388"/>
      <c r="M800" s="387"/>
      <c r="N800" s="382"/>
      <c r="O800" s="384"/>
      <c r="P800" s="184"/>
    </row>
    <row r="801" spans="1:16" ht="13.2" hidden="1" x14ac:dyDescent="0.25">
      <c r="A801" s="381" t="str">
        <f>IF(B801="","",ROW()-ROW($A$3)+'Diário 1º PA'!$O$1)</f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13"/>
        <v/>
      </c>
      <c r="K801" s="387"/>
      <c r="L801" s="388"/>
      <c r="M801" s="387"/>
      <c r="N801" s="382"/>
      <c r="O801" s="384"/>
      <c r="P801" s="184"/>
    </row>
    <row r="802" spans="1:16" ht="13.2" hidden="1" x14ac:dyDescent="0.25">
      <c r="A802" s="381" t="str">
        <f>IF(B802="","",ROW()-ROW($A$3)+'Diário 1º PA'!$O$1)</f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13"/>
        <v/>
      </c>
      <c r="K802" s="387"/>
      <c r="L802" s="388"/>
      <c r="M802" s="387"/>
      <c r="N802" s="382"/>
      <c r="O802" s="384"/>
      <c r="P802" s="184"/>
    </row>
    <row r="803" spans="1:16" ht="13.2" hidden="1" x14ac:dyDescent="0.25">
      <c r="A803" s="381" t="str">
        <f>IF(B803="","",ROW()-ROW($A$3)+'Diário 1º PA'!$O$1)</f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13"/>
        <v/>
      </c>
      <c r="K803" s="387"/>
      <c r="L803" s="388"/>
      <c r="M803" s="387"/>
      <c r="N803" s="382"/>
      <c r="O803" s="384"/>
      <c r="P803" s="184"/>
    </row>
    <row r="804" spans="1:16" ht="13.2" hidden="1" x14ac:dyDescent="0.25">
      <c r="A804" s="381" t="str">
        <f>IF(B804="","",ROW()-ROW($A$3)+'Diário 1º PA'!$O$1)</f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13"/>
        <v/>
      </c>
      <c r="K804" s="387"/>
      <c r="L804" s="388"/>
      <c r="M804" s="387"/>
      <c r="N804" s="382"/>
      <c r="O804" s="384"/>
      <c r="P804" s="184"/>
    </row>
    <row r="805" spans="1:16" ht="13.2" hidden="1" x14ac:dyDescent="0.25">
      <c r="A805" s="381" t="str">
        <f>IF(B805="","",ROW()-ROW($A$3)+'Diário 1º PA'!$O$1)</f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13"/>
        <v/>
      </c>
      <c r="K805" s="387"/>
      <c r="L805" s="388"/>
      <c r="M805" s="387"/>
      <c r="N805" s="382"/>
      <c r="O805" s="384"/>
      <c r="P805" s="184"/>
    </row>
    <row r="806" spans="1:16" ht="13.2" hidden="1" x14ac:dyDescent="0.25">
      <c r="A806" s="381" t="str">
        <f>IF(B806="","",ROW()-ROW($A$3)+'Diário 1º PA'!$O$1)</f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13"/>
        <v/>
      </c>
      <c r="K806" s="387"/>
      <c r="L806" s="388"/>
      <c r="M806" s="387"/>
      <c r="N806" s="382"/>
      <c r="O806" s="384"/>
      <c r="P806" s="184"/>
    </row>
    <row r="807" spans="1:16" ht="13.2" hidden="1" x14ac:dyDescent="0.25">
      <c r="A807" s="381" t="str">
        <f>IF(B807="","",ROW()-ROW($A$3)+'Diário 1º PA'!$O$1)</f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13"/>
        <v/>
      </c>
      <c r="K807" s="387"/>
      <c r="L807" s="388"/>
      <c r="M807" s="387"/>
      <c r="N807" s="382"/>
      <c r="O807" s="384"/>
      <c r="P807" s="184"/>
    </row>
    <row r="808" spans="1:16" ht="13.2" hidden="1" x14ac:dyDescent="0.25">
      <c r="A808" s="381" t="str">
        <f>IF(B808="","",ROW()-ROW($A$3)+'Diário 1º PA'!$O$1)</f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13"/>
        <v/>
      </c>
      <c r="K808" s="387"/>
      <c r="L808" s="388"/>
      <c r="M808" s="387"/>
      <c r="N808" s="382"/>
      <c r="O808" s="384"/>
      <c r="P808" s="184"/>
    </row>
    <row r="809" spans="1:16" ht="13.2" hidden="1" x14ac:dyDescent="0.25">
      <c r="A809" s="381" t="str">
        <f>IF(B809="","",ROW()-ROW($A$3)+'Diário 1º PA'!$O$1)</f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13"/>
        <v/>
      </c>
      <c r="K809" s="387"/>
      <c r="L809" s="388"/>
      <c r="M809" s="387"/>
      <c r="N809" s="382"/>
      <c r="O809" s="384"/>
      <c r="P809" s="184"/>
    </row>
    <row r="810" spans="1:16" ht="13.2" hidden="1" x14ac:dyDescent="0.25">
      <c r="A810" s="381" t="str">
        <f>IF(B810="","",ROW()-ROW($A$3)+'Diário 1º PA'!$O$1)</f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13"/>
        <v/>
      </c>
      <c r="K810" s="387"/>
      <c r="L810" s="388"/>
      <c r="M810" s="387"/>
      <c r="N810" s="382"/>
      <c r="O810" s="384"/>
      <c r="P810" s="184"/>
    </row>
    <row r="811" spans="1:16" ht="13.2" hidden="1" x14ac:dyDescent="0.25">
      <c r="A811" s="381" t="str">
        <f>IF(B811="","",ROW()-ROW($A$3)+'Diário 1º PA'!$O$1)</f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13"/>
        <v/>
      </c>
      <c r="K811" s="387"/>
      <c r="L811" s="388"/>
      <c r="M811" s="387"/>
      <c r="N811" s="382"/>
      <c r="O811" s="384"/>
      <c r="P811" s="184"/>
    </row>
    <row r="812" spans="1:16" ht="13.2" hidden="1" x14ac:dyDescent="0.25">
      <c r="A812" s="381" t="str">
        <f>IF(B812="","",ROW()-ROW($A$3)+'Diário 1º PA'!$O$1)</f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13"/>
        <v/>
      </c>
      <c r="K812" s="387"/>
      <c r="L812" s="388"/>
      <c r="M812" s="387"/>
      <c r="N812" s="382"/>
      <c r="O812" s="384"/>
      <c r="P812" s="184"/>
    </row>
    <row r="813" spans="1:16" ht="13.2" hidden="1" x14ac:dyDescent="0.25">
      <c r="A813" s="381" t="str">
        <f>IF(B813="","",ROW()-ROW($A$3)+'Diário 1º PA'!$O$1)</f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13"/>
        <v/>
      </c>
      <c r="K813" s="387"/>
      <c r="L813" s="388"/>
      <c r="M813" s="387"/>
      <c r="N813" s="382"/>
      <c r="O813" s="384"/>
      <c r="P813" s="184"/>
    </row>
    <row r="814" spans="1:16" ht="13.2" hidden="1" x14ac:dyDescent="0.25">
      <c r="A814" s="381" t="str">
        <f>IF(B814="","",ROW()-ROW($A$3)+'Diário 1º PA'!$O$1)</f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13"/>
        <v/>
      </c>
      <c r="K814" s="387"/>
      <c r="L814" s="388"/>
      <c r="M814" s="387"/>
      <c r="N814" s="382"/>
      <c r="O814" s="384"/>
      <c r="P814" s="184"/>
    </row>
    <row r="815" spans="1:16" ht="13.2" hidden="1" x14ac:dyDescent="0.25">
      <c r="A815" s="381" t="str">
        <f>IF(B815="","",ROW()-ROW($A$3)+'Diário 1º PA'!$O$1)</f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13"/>
        <v/>
      </c>
      <c r="K815" s="387"/>
      <c r="L815" s="388"/>
      <c r="M815" s="387"/>
      <c r="N815" s="382"/>
      <c r="O815" s="384"/>
      <c r="P815" s="184"/>
    </row>
    <row r="816" spans="1:16" ht="13.2" hidden="1" x14ac:dyDescent="0.25">
      <c r="A816" s="381" t="str">
        <f>IF(B816="","",ROW()-ROW($A$3)+'Diário 1º PA'!$O$1)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13"/>
        <v/>
      </c>
      <c r="K816" s="387"/>
      <c r="L816" s="388"/>
      <c r="M816" s="387"/>
      <c r="N816" s="382"/>
      <c r="O816" s="384"/>
      <c r="P816" s="184"/>
    </row>
    <row r="817" spans="1:16" ht="13.2" hidden="1" x14ac:dyDescent="0.25">
      <c r="A817" s="381" t="str">
        <f>IF(B817="","",ROW()-ROW($A$3)+'Diário 1º PA'!$O$1)</f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13"/>
        <v/>
      </c>
      <c r="K817" s="387"/>
      <c r="L817" s="388"/>
      <c r="M817" s="387"/>
      <c r="N817" s="382"/>
      <c r="O817" s="384"/>
      <c r="P817" s="184"/>
    </row>
    <row r="818" spans="1:16" ht="13.2" hidden="1" x14ac:dyDescent="0.25">
      <c r="A818" s="381" t="str">
        <f>IF(B818="","",ROW()-ROW($A$3)+'Diário 1º PA'!$O$1)</f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13"/>
        <v/>
      </c>
      <c r="K818" s="387"/>
      <c r="L818" s="388"/>
      <c r="M818" s="387"/>
      <c r="N818" s="382"/>
      <c r="O818" s="384"/>
      <c r="P818" s="184"/>
    </row>
    <row r="819" spans="1:16" ht="13.2" hidden="1" x14ac:dyDescent="0.25">
      <c r="A819" s="381" t="str">
        <f>IF(B819="","",ROW()-ROW($A$3)+'Diário 1º PA'!$O$1)</f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13"/>
        <v/>
      </c>
      <c r="K819" s="387"/>
      <c r="L819" s="388"/>
      <c r="M819" s="387"/>
      <c r="N819" s="382"/>
      <c r="O819" s="384"/>
      <c r="P819" s="184"/>
    </row>
    <row r="820" spans="1:16" ht="13.2" hidden="1" x14ac:dyDescent="0.25">
      <c r="A820" s="381" t="str">
        <f>IF(B820="","",ROW()-ROW($A$3)+'Diário 1º PA'!$O$1)</f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13"/>
        <v/>
      </c>
      <c r="K820" s="387"/>
      <c r="L820" s="388"/>
      <c r="M820" s="387"/>
      <c r="N820" s="382"/>
      <c r="O820" s="384"/>
      <c r="P820" s="184"/>
    </row>
    <row r="821" spans="1:16" ht="13.2" hidden="1" x14ac:dyDescent="0.25">
      <c r="A821" s="381" t="str">
        <f>IF(B821="","",ROW()-ROW($A$3)+'Diário 1º PA'!$O$1)</f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13"/>
        <v/>
      </c>
      <c r="K821" s="387"/>
      <c r="L821" s="388"/>
      <c r="M821" s="387"/>
      <c r="N821" s="382"/>
      <c r="O821" s="384"/>
      <c r="P821" s="184"/>
    </row>
    <row r="822" spans="1:16" ht="13.2" hidden="1" x14ac:dyDescent="0.25">
      <c r="A822" s="381" t="str">
        <f>IF(B822="","",ROW()-ROW($A$3)+'Diário 1º PA'!$O$1)</f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13"/>
        <v/>
      </c>
      <c r="K822" s="387"/>
      <c r="L822" s="388"/>
      <c r="M822" s="387"/>
      <c r="N822" s="382"/>
      <c r="O822" s="384"/>
      <c r="P822" s="184"/>
    </row>
    <row r="823" spans="1:16" ht="13.2" hidden="1" x14ac:dyDescent="0.25">
      <c r="A823" s="381" t="str">
        <f>IF(B823="","",ROW()-ROW($A$3)+'Diário 1º PA'!$O$1)</f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13"/>
        <v/>
      </c>
      <c r="K823" s="387"/>
      <c r="L823" s="388"/>
      <c r="M823" s="387"/>
      <c r="N823" s="382"/>
      <c r="O823" s="384"/>
      <c r="P823" s="184"/>
    </row>
    <row r="824" spans="1:16" ht="13.2" hidden="1" x14ac:dyDescent="0.25">
      <c r="A824" s="381" t="str">
        <f>IF(B824="","",ROW()-ROW($A$3)+'Diário 1º PA'!$O$1)</f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13"/>
        <v/>
      </c>
      <c r="K824" s="387"/>
      <c r="L824" s="388"/>
      <c r="M824" s="387"/>
      <c r="N824" s="382"/>
      <c r="O824" s="384"/>
      <c r="P824" s="184"/>
    </row>
    <row r="825" spans="1:16" ht="13.2" hidden="1" x14ac:dyDescent="0.25">
      <c r="A825" s="381" t="str">
        <f>IF(B825="","",ROW()-ROW($A$3)+'Diário 1º PA'!$O$1)</f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13"/>
        <v/>
      </c>
      <c r="K825" s="387"/>
      <c r="L825" s="388"/>
      <c r="M825" s="387"/>
      <c r="N825" s="382"/>
      <c r="O825" s="384"/>
      <c r="P825" s="184"/>
    </row>
    <row r="826" spans="1:16" ht="13.2" hidden="1" x14ac:dyDescent="0.25">
      <c r="A826" s="381" t="str">
        <f>IF(B826="","",ROW()-ROW($A$3)+'Diário 1º PA'!$O$1)</f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13"/>
        <v/>
      </c>
      <c r="K826" s="387"/>
      <c r="L826" s="388"/>
      <c r="M826" s="387"/>
      <c r="N826" s="382"/>
      <c r="O826" s="384"/>
      <c r="P826" s="184"/>
    </row>
    <row r="827" spans="1:16" ht="13.2" hidden="1" x14ac:dyDescent="0.25">
      <c r="A827" s="381" t="str">
        <f>IF(B827="","",ROW()-ROW($A$3)+'Diário 1º PA'!$O$1)</f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13"/>
        <v/>
      </c>
      <c r="K827" s="387"/>
      <c r="L827" s="388"/>
      <c r="M827" s="387"/>
      <c r="N827" s="382"/>
      <c r="O827" s="384"/>
      <c r="P827" s="184"/>
    </row>
    <row r="828" spans="1:16" ht="13.2" hidden="1" x14ac:dyDescent="0.25">
      <c r="A828" s="381" t="str">
        <f>IF(B828="","",ROW()-ROW($A$3)+'Diário 1º PA'!$O$1)</f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13"/>
        <v/>
      </c>
      <c r="K828" s="387"/>
      <c r="L828" s="388"/>
      <c r="M828" s="387"/>
      <c r="N828" s="382"/>
      <c r="O828" s="384"/>
      <c r="P828" s="184"/>
    </row>
    <row r="829" spans="1:16" ht="13.2" hidden="1" x14ac:dyDescent="0.25">
      <c r="A829" s="381" t="str">
        <f>IF(B829="","",ROW()-ROW($A$3)+'Diário 1º PA'!$O$1)</f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13"/>
        <v/>
      </c>
      <c r="K829" s="387"/>
      <c r="L829" s="388"/>
      <c r="M829" s="387"/>
      <c r="N829" s="382"/>
      <c r="O829" s="384"/>
      <c r="P829" s="184"/>
    </row>
    <row r="830" spans="1:16" ht="13.2" hidden="1" x14ac:dyDescent="0.25">
      <c r="A830" s="381" t="str">
        <f>IF(B830="","",ROW()-ROW($A$3)+'Diário 1º PA'!$O$1)</f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13"/>
        <v/>
      </c>
      <c r="K830" s="387"/>
      <c r="L830" s="388"/>
      <c r="M830" s="387"/>
      <c r="N830" s="382"/>
      <c r="O830" s="384"/>
      <c r="P830" s="184"/>
    </row>
    <row r="831" spans="1:16" ht="13.2" hidden="1" x14ac:dyDescent="0.25">
      <c r="A831" s="381" t="str">
        <f>IF(B831="","",ROW()-ROW($A$3)+'Diário 1º PA'!$O$1)</f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13"/>
        <v/>
      </c>
      <c r="K831" s="387"/>
      <c r="L831" s="388"/>
      <c r="M831" s="387"/>
      <c r="N831" s="382"/>
      <c r="O831" s="384"/>
      <c r="P831" s="184"/>
    </row>
    <row r="832" spans="1:16" ht="13.2" hidden="1" x14ac:dyDescent="0.25">
      <c r="A832" s="381" t="str">
        <f>IF(B832="","",ROW()-ROW($A$3)+'Diário 1º PA'!$O$1)</f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13"/>
        <v/>
      </c>
      <c r="K832" s="387"/>
      <c r="L832" s="388"/>
      <c r="M832" s="387"/>
      <c r="N832" s="382"/>
      <c r="O832" s="384"/>
      <c r="P832" s="184"/>
    </row>
    <row r="833" spans="1:16" ht="13.2" hidden="1" x14ac:dyDescent="0.25">
      <c r="A833" s="381" t="str">
        <f>IF(B833="","",ROW()-ROW($A$3)+'Diário 1º PA'!$O$1)</f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ref="J833:J896" si="14">IF(O833="","",IF(LEN(O833)&gt;14,O833,"CPF Protegido - LGPD"))</f>
        <v/>
      </c>
      <c r="K833" s="387"/>
      <c r="L833" s="388"/>
      <c r="M833" s="387"/>
      <c r="N833" s="382"/>
      <c r="O833" s="384"/>
      <c r="P833" s="184"/>
    </row>
    <row r="834" spans="1:16" ht="13.2" hidden="1" x14ac:dyDescent="0.25">
      <c r="A834" s="381" t="str">
        <f>IF(B834="","",ROW()-ROW($A$3)+'Diário 1º PA'!$O$1)</f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14"/>
        <v/>
      </c>
      <c r="K834" s="387"/>
      <c r="L834" s="388"/>
      <c r="M834" s="387"/>
      <c r="N834" s="382"/>
      <c r="O834" s="384"/>
      <c r="P834" s="184"/>
    </row>
    <row r="835" spans="1:16" ht="13.2" hidden="1" x14ac:dyDescent="0.25">
      <c r="A835" s="381" t="str">
        <f>IF(B835="","",ROW()-ROW($A$3)+'Diário 1º PA'!$O$1)</f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14"/>
        <v/>
      </c>
      <c r="K835" s="387"/>
      <c r="L835" s="388"/>
      <c r="M835" s="387"/>
      <c r="N835" s="382"/>
      <c r="O835" s="384"/>
      <c r="P835" s="184"/>
    </row>
    <row r="836" spans="1:16" ht="13.2" hidden="1" x14ac:dyDescent="0.25">
      <c r="A836" s="381" t="str">
        <f>IF(B836="","",ROW()-ROW($A$3)+'Diário 1º PA'!$O$1)</f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si="14"/>
        <v/>
      </c>
      <c r="K836" s="387"/>
      <c r="L836" s="388"/>
      <c r="M836" s="387"/>
      <c r="N836" s="382"/>
      <c r="O836" s="384"/>
      <c r="P836" s="184"/>
    </row>
    <row r="837" spans="1:16" ht="13.2" hidden="1" x14ac:dyDescent="0.25">
      <c r="A837" s="381" t="str">
        <f>IF(B837="","",ROW()-ROW($A$3)+'Diário 1º PA'!$O$1)</f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14"/>
        <v/>
      </c>
      <c r="K837" s="387"/>
      <c r="L837" s="388"/>
      <c r="M837" s="387"/>
      <c r="N837" s="382"/>
      <c r="O837" s="384"/>
      <c r="P837" s="184"/>
    </row>
    <row r="838" spans="1:16" ht="13.2" hidden="1" x14ac:dyDescent="0.25">
      <c r="A838" s="381" t="str">
        <f>IF(B838="","",ROW()-ROW($A$3)+'Diário 1º PA'!$O$1)</f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14"/>
        <v/>
      </c>
      <c r="K838" s="387"/>
      <c r="L838" s="388"/>
      <c r="M838" s="387"/>
      <c r="N838" s="382"/>
      <c r="O838" s="384"/>
      <c r="P838" s="184"/>
    </row>
    <row r="839" spans="1:16" ht="13.2" hidden="1" x14ac:dyDescent="0.25">
      <c r="A839" s="381" t="str">
        <f>IF(B839="","",ROW()-ROW($A$3)+'Diário 1º PA'!$O$1)</f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14"/>
        <v/>
      </c>
      <c r="K839" s="387"/>
      <c r="L839" s="388"/>
      <c r="M839" s="387"/>
      <c r="N839" s="382"/>
      <c r="O839" s="384"/>
      <c r="P839" s="184"/>
    </row>
    <row r="840" spans="1:16" ht="13.2" hidden="1" x14ac:dyDescent="0.25">
      <c r="A840" s="381" t="str">
        <f>IF(B840="","",ROW()-ROW($A$3)+'Diário 1º PA'!$O$1)</f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14"/>
        <v/>
      </c>
      <c r="K840" s="387"/>
      <c r="L840" s="388"/>
      <c r="M840" s="387"/>
      <c r="N840" s="382"/>
      <c r="O840" s="384"/>
      <c r="P840" s="184"/>
    </row>
    <row r="841" spans="1:16" ht="13.2" hidden="1" x14ac:dyDescent="0.25">
      <c r="A841" s="381" t="str">
        <f>IF(B841="","",ROW()-ROW($A$3)+'Diário 1º PA'!$O$1)</f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si="14"/>
        <v/>
      </c>
      <c r="K841" s="387"/>
      <c r="L841" s="388"/>
      <c r="M841" s="387"/>
      <c r="N841" s="382"/>
      <c r="O841" s="384"/>
      <c r="P841" s="184"/>
    </row>
    <row r="842" spans="1:16" ht="13.2" hidden="1" x14ac:dyDescent="0.25">
      <c r="A842" s="381" t="str">
        <f>IF(B842="","",ROW()-ROW($A$3)+'Diário 1º PA'!$O$1)</f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14"/>
        <v/>
      </c>
      <c r="K842" s="387"/>
      <c r="L842" s="388"/>
      <c r="M842" s="387"/>
      <c r="N842" s="382"/>
      <c r="O842" s="384"/>
      <c r="P842" s="184"/>
    </row>
    <row r="843" spans="1:16" ht="13.2" hidden="1" x14ac:dyDescent="0.25">
      <c r="A843" s="381" t="str">
        <f>IF(B843="","",ROW()-ROW($A$3)+'Diário 1º PA'!$O$1)</f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14"/>
        <v/>
      </c>
      <c r="K843" s="387"/>
      <c r="L843" s="388"/>
      <c r="M843" s="387"/>
      <c r="N843" s="382"/>
      <c r="O843" s="384"/>
      <c r="P843" s="184"/>
    </row>
    <row r="844" spans="1:16" ht="13.2" hidden="1" x14ac:dyDescent="0.25">
      <c r="A844" s="381" t="str">
        <f>IF(B844="","",ROW()-ROW($A$3)+'Diário 1º PA'!$O$1)</f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14"/>
        <v/>
      </c>
      <c r="K844" s="387"/>
      <c r="L844" s="388"/>
      <c r="M844" s="387"/>
      <c r="N844" s="382"/>
      <c r="O844" s="384"/>
      <c r="P844" s="184"/>
    </row>
    <row r="845" spans="1:16" ht="13.2" hidden="1" x14ac:dyDescent="0.25">
      <c r="A845" s="381" t="str">
        <f>IF(B845="","",ROW()-ROW($A$3)+'Diário 1º PA'!$O$1)</f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14"/>
        <v/>
      </c>
      <c r="K845" s="387"/>
      <c r="L845" s="388"/>
      <c r="M845" s="387"/>
      <c r="N845" s="382"/>
      <c r="O845" s="384"/>
      <c r="P845" s="184"/>
    </row>
    <row r="846" spans="1:16" ht="13.2" hidden="1" x14ac:dyDescent="0.25">
      <c r="A846" s="381" t="str">
        <f>IF(B846="","",ROW()-ROW($A$3)+'Diário 1º PA'!$O$1)</f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14"/>
        <v/>
      </c>
      <c r="K846" s="387"/>
      <c r="L846" s="388"/>
      <c r="M846" s="387"/>
      <c r="N846" s="382"/>
      <c r="O846" s="384"/>
      <c r="P846" s="184"/>
    </row>
    <row r="847" spans="1:16" ht="13.2" hidden="1" x14ac:dyDescent="0.25">
      <c r="A847" s="381" t="str">
        <f>IF(B847="","",ROW()-ROW($A$3)+'Diário 1º PA'!$O$1)</f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14"/>
        <v/>
      </c>
      <c r="K847" s="387"/>
      <c r="L847" s="388"/>
      <c r="M847" s="387"/>
      <c r="N847" s="382"/>
      <c r="O847" s="384"/>
      <c r="P847" s="184"/>
    </row>
    <row r="848" spans="1:16" ht="13.2" hidden="1" x14ac:dyDescent="0.25">
      <c r="A848" s="381" t="str">
        <f>IF(B848="","",ROW()-ROW($A$3)+'Diário 1º PA'!$O$1)</f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14"/>
        <v/>
      </c>
      <c r="K848" s="387"/>
      <c r="L848" s="388"/>
      <c r="M848" s="387"/>
      <c r="N848" s="382"/>
      <c r="O848" s="384"/>
      <c r="P848" s="184"/>
    </row>
    <row r="849" spans="1:16" ht="13.2" hidden="1" x14ac:dyDescent="0.25">
      <c r="A849" s="381" t="str">
        <f>IF(B849="","",ROW()-ROW($A$3)+'Diário 1º PA'!$O$1)</f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14"/>
        <v/>
      </c>
      <c r="K849" s="387"/>
      <c r="L849" s="388"/>
      <c r="M849" s="387"/>
      <c r="N849" s="382"/>
      <c r="O849" s="384"/>
      <c r="P849" s="184"/>
    </row>
    <row r="850" spans="1:16" ht="13.2" hidden="1" x14ac:dyDescent="0.25">
      <c r="A850" s="381" t="str">
        <f>IF(B850="","",ROW()-ROW($A$3)+'Diário 1º PA'!$O$1)</f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14"/>
        <v/>
      </c>
      <c r="K850" s="387"/>
      <c r="L850" s="388"/>
      <c r="M850" s="387"/>
      <c r="N850" s="382"/>
      <c r="O850" s="384"/>
      <c r="P850" s="184"/>
    </row>
    <row r="851" spans="1:16" ht="13.2" hidden="1" x14ac:dyDescent="0.25">
      <c r="A851" s="381" t="str">
        <f>IF(B851="","",ROW()-ROW($A$3)+'Diário 1º PA'!$O$1)</f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14"/>
        <v/>
      </c>
      <c r="K851" s="387"/>
      <c r="L851" s="388"/>
      <c r="M851" s="387"/>
      <c r="N851" s="382"/>
      <c r="O851" s="384"/>
      <c r="P851" s="184"/>
    </row>
    <row r="852" spans="1:16" ht="13.2" hidden="1" x14ac:dyDescent="0.25">
      <c r="A852" s="381" t="str">
        <f>IF(B852="","",ROW()-ROW($A$3)+'Diário 1º PA'!$O$1)</f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14"/>
        <v/>
      </c>
      <c r="K852" s="387"/>
      <c r="L852" s="388"/>
      <c r="M852" s="387"/>
      <c r="N852" s="382"/>
      <c r="O852" s="384"/>
      <c r="P852" s="184"/>
    </row>
    <row r="853" spans="1:16" ht="13.2" hidden="1" x14ac:dyDescent="0.25">
      <c r="A853" s="381" t="str">
        <f>IF(B853="","",ROW()-ROW($A$3)+'Diário 1º PA'!$O$1)</f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14"/>
        <v/>
      </c>
      <c r="K853" s="387"/>
      <c r="L853" s="388"/>
      <c r="M853" s="387"/>
      <c r="N853" s="382"/>
      <c r="O853" s="384"/>
      <c r="P853" s="184"/>
    </row>
    <row r="854" spans="1:16" ht="13.2" hidden="1" x14ac:dyDescent="0.25">
      <c r="A854" s="381" t="str">
        <f>IF(B854="","",ROW()-ROW($A$3)+'Diário 1º PA'!$O$1)</f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si="14"/>
        <v/>
      </c>
      <c r="K854" s="387"/>
      <c r="L854" s="388"/>
      <c r="M854" s="387"/>
      <c r="N854" s="382"/>
      <c r="O854" s="384"/>
      <c r="P854" s="184"/>
    </row>
    <row r="855" spans="1:16" ht="13.2" hidden="1" x14ac:dyDescent="0.25">
      <c r="A855" s="381" t="str">
        <f>IF(B855="","",ROW()-ROW($A$3)+'Diário 1º PA'!$O$1)</f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14"/>
        <v/>
      </c>
      <c r="K855" s="387"/>
      <c r="L855" s="388"/>
      <c r="M855" s="387"/>
      <c r="N855" s="382"/>
      <c r="O855" s="384"/>
      <c r="P855" s="184"/>
    </row>
    <row r="856" spans="1:16" ht="13.2" hidden="1" x14ac:dyDescent="0.25">
      <c r="A856" s="381" t="str">
        <f>IF(B856="","",ROW()-ROW($A$3)+'Diário 1º PA'!$O$1)</f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14"/>
        <v/>
      </c>
      <c r="K856" s="387"/>
      <c r="L856" s="388"/>
      <c r="M856" s="387"/>
      <c r="N856" s="382"/>
      <c r="O856" s="384"/>
      <c r="P856" s="184"/>
    </row>
    <row r="857" spans="1:16" ht="13.2" hidden="1" x14ac:dyDescent="0.25">
      <c r="A857" s="381" t="str">
        <f>IF(B857="","",ROW()-ROW($A$3)+'Diário 1º PA'!$O$1)</f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14"/>
        <v/>
      </c>
      <c r="K857" s="387"/>
      <c r="L857" s="388"/>
      <c r="M857" s="387"/>
      <c r="N857" s="382"/>
      <c r="O857" s="384"/>
      <c r="P857" s="184"/>
    </row>
    <row r="858" spans="1:16" ht="13.2" hidden="1" x14ac:dyDescent="0.25">
      <c r="A858" s="381" t="str">
        <f>IF(B858="","",ROW()-ROW($A$3)+'Diário 1º PA'!$O$1)</f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14"/>
        <v/>
      </c>
      <c r="K858" s="387"/>
      <c r="L858" s="388"/>
      <c r="M858" s="387"/>
      <c r="N858" s="382"/>
      <c r="O858" s="384"/>
      <c r="P858" s="184"/>
    </row>
    <row r="859" spans="1:16" ht="13.2" hidden="1" x14ac:dyDescent="0.25">
      <c r="A859" s="381" t="str">
        <f>IF(B859="","",ROW()-ROW($A$3)+'Diário 1º PA'!$O$1)</f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14"/>
        <v/>
      </c>
      <c r="K859" s="387"/>
      <c r="L859" s="388"/>
      <c r="M859" s="387"/>
      <c r="N859" s="382"/>
      <c r="O859" s="384"/>
      <c r="P859" s="184"/>
    </row>
    <row r="860" spans="1:16" ht="13.2" hidden="1" x14ac:dyDescent="0.25">
      <c r="A860" s="381" t="str">
        <f>IF(B860="","",ROW()-ROW($A$3)+'Diário 1º PA'!$O$1)</f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14"/>
        <v/>
      </c>
      <c r="K860" s="387"/>
      <c r="L860" s="388"/>
      <c r="M860" s="387"/>
      <c r="N860" s="382"/>
      <c r="O860" s="384"/>
      <c r="P860" s="184"/>
    </row>
    <row r="861" spans="1:16" ht="13.2" hidden="1" x14ac:dyDescent="0.25">
      <c r="A861" s="381" t="str">
        <f>IF(B861="","",ROW()-ROW($A$3)+'Diário 1º PA'!$O$1)</f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14"/>
        <v/>
      </c>
      <c r="K861" s="387"/>
      <c r="L861" s="388"/>
      <c r="M861" s="387"/>
      <c r="N861" s="382"/>
      <c r="O861" s="384"/>
      <c r="P861" s="184"/>
    </row>
    <row r="862" spans="1:16" ht="13.2" hidden="1" x14ac:dyDescent="0.25">
      <c r="A862" s="381" t="str">
        <f>IF(B862="","",ROW()-ROW($A$3)+'Diário 1º PA'!$O$1)</f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14"/>
        <v/>
      </c>
      <c r="K862" s="387"/>
      <c r="L862" s="388"/>
      <c r="M862" s="387"/>
      <c r="N862" s="382"/>
      <c r="O862" s="384"/>
      <c r="P862" s="184"/>
    </row>
    <row r="863" spans="1:16" ht="13.2" hidden="1" x14ac:dyDescent="0.25">
      <c r="A863" s="381" t="str">
        <f>IF(B863="","",ROW()-ROW($A$3)+'Diário 1º PA'!$O$1)</f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14"/>
        <v/>
      </c>
      <c r="K863" s="387"/>
      <c r="L863" s="388"/>
      <c r="M863" s="387"/>
      <c r="N863" s="382"/>
      <c r="O863" s="384"/>
      <c r="P863" s="184"/>
    </row>
    <row r="864" spans="1:16" ht="13.2" hidden="1" x14ac:dyDescent="0.25">
      <c r="A864" s="381" t="str">
        <f>IF(B864="","",ROW()-ROW($A$3)+'Diário 1º PA'!$O$1)</f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14"/>
        <v/>
      </c>
      <c r="K864" s="387"/>
      <c r="L864" s="388"/>
      <c r="M864" s="387"/>
      <c r="N864" s="382"/>
      <c r="O864" s="384"/>
      <c r="P864" s="184"/>
    </row>
    <row r="865" spans="1:16" ht="13.2" hidden="1" x14ac:dyDescent="0.25">
      <c r="A865" s="381" t="str">
        <f>IF(B865="","",ROW()-ROW($A$3)+'Diário 1º PA'!$O$1)</f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14"/>
        <v/>
      </c>
      <c r="K865" s="387"/>
      <c r="L865" s="388"/>
      <c r="M865" s="387"/>
      <c r="N865" s="382"/>
      <c r="O865" s="384"/>
      <c r="P865" s="184"/>
    </row>
    <row r="866" spans="1:16" ht="13.2" hidden="1" x14ac:dyDescent="0.25">
      <c r="A866" s="381" t="str">
        <f>IF(B866="","",ROW()-ROW($A$3)+'Diário 1º PA'!$O$1)</f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14"/>
        <v/>
      </c>
      <c r="K866" s="387"/>
      <c r="L866" s="388"/>
      <c r="M866" s="387"/>
      <c r="N866" s="382"/>
      <c r="O866" s="384"/>
      <c r="P866" s="184"/>
    </row>
    <row r="867" spans="1:16" ht="13.2" hidden="1" x14ac:dyDescent="0.25">
      <c r="A867" s="381" t="str">
        <f>IF(B867="","",ROW()-ROW($A$3)+'Diário 1º PA'!$O$1)</f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14"/>
        <v/>
      </c>
      <c r="K867" s="387"/>
      <c r="L867" s="388"/>
      <c r="M867" s="387"/>
      <c r="N867" s="382"/>
      <c r="O867" s="384"/>
      <c r="P867" s="184"/>
    </row>
    <row r="868" spans="1:16" ht="13.2" hidden="1" x14ac:dyDescent="0.25">
      <c r="A868" s="381" t="str">
        <f>IF(B868="","",ROW()-ROW($A$3)+'Diário 1º PA'!$O$1)</f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14"/>
        <v/>
      </c>
      <c r="K868" s="387"/>
      <c r="L868" s="388"/>
      <c r="M868" s="387"/>
      <c r="N868" s="382"/>
      <c r="O868" s="384"/>
      <c r="P868" s="184"/>
    </row>
    <row r="869" spans="1:16" ht="13.2" hidden="1" x14ac:dyDescent="0.25">
      <c r="A869" s="381" t="str">
        <f>IF(B869="","",ROW()-ROW($A$3)+'Diário 1º PA'!$O$1)</f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14"/>
        <v/>
      </c>
      <c r="K869" s="387"/>
      <c r="L869" s="388"/>
      <c r="M869" s="387"/>
      <c r="N869" s="382"/>
      <c r="O869" s="384"/>
      <c r="P869" s="184"/>
    </row>
    <row r="870" spans="1:16" ht="13.2" hidden="1" x14ac:dyDescent="0.25">
      <c r="A870" s="381" t="str">
        <f>IF(B870="","",ROW()-ROW($A$3)+'Diário 1º PA'!$O$1)</f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14"/>
        <v/>
      </c>
      <c r="K870" s="387"/>
      <c r="L870" s="388"/>
      <c r="M870" s="387"/>
      <c r="N870" s="382"/>
      <c r="O870" s="384"/>
      <c r="P870" s="184"/>
    </row>
    <row r="871" spans="1:16" ht="13.2" hidden="1" x14ac:dyDescent="0.25">
      <c r="A871" s="381" t="str">
        <f>IF(B871="","",ROW()-ROW($A$3)+'Diário 1º PA'!$O$1)</f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14"/>
        <v/>
      </c>
      <c r="K871" s="387"/>
      <c r="L871" s="388"/>
      <c r="M871" s="387"/>
      <c r="N871" s="382"/>
      <c r="O871" s="384"/>
      <c r="P871" s="184"/>
    </row>
    <row r="872" spans="1:16" ht="13.2" hidden="1" x14ac:dyDescent="0.25">
      <c r="A872" s="381" t="str">
        <f>IF(B872="","",ROW()-ROW($A$3)+'Diário 1º PA'!$O$1)</f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14"/>
        <v/>
      </c>
      <c r="K872" s="387"/>
      <c r="L872" s="388"/>
      <c r="M872" s="387"/>
      <c r="N872" s="382"/>
      <c r="O872" s="384"/>
      <c r="P872" s="184"/>
    </row>
    <row r="873" spans="1:16" ht="13.2" hidden="1" x14ac:dyDescent="0.25">
      <c r="A873" s="381" t="str">
        <f>IF(B873="","",ROW()-ROW($A$3)+'Diário 1º PA'!$O$1)</f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14"/>
        <v/>
      </c>
      <c r="K873" s="387"/>
      <c r="L873" s="388"/>
      <c r="M873" s="387"/>
      <c r="N873" s="382"/>
      <c r="O873" s="384"/>
      <c r="P873" s="184"/>
    </row>
    <row r="874" spans="1:16" ht="13.2" hidden="1" x14ac:dyDescent="0.25">
      <c r="A874" s="381" t="str">
        <f>IF(B874="","",ROW()-ROW($A$3)+'Diário 1º PA'!$O$1)</f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14"/>
        <v/>
      </c>
      <c r="K874" s="387"/>
      <c r="L874" s="388"/>
      <c r="M874" s="387"/>
      <c r="N874" s="382"/>
      <c r="O874" s="384"/>
      <c r="P874" s="184"/>
    </row>
    <row r="875" spans="1:16" ht="13.2" hidden="1" x14ac:dyDescent="0.25">
      <c r="A875" s="381" t="str">
        <f>IF(B875="","",ROW()-ROW($A$3)+'Diário 1º PA'!$O$1)</f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14"/>
        <v/>
      </c>
      <c r="K875" s="387"/>
      <c r="L875" s="388"/>
      <c r="M875" s="387"/>
      <c r="N875" s="382"/>
      <c r="O875" s="384"/>
      <c r="P875" s="184"/>
    </row>
    <row r="876" spans="1:16" ht="13.2" hidden="1" x14ac:dyDescent="0.25">
      <c r="A876" s="381" t="str">
        <f>IF(B876="","",ROW()-ROW($A$3)+'Diário 1º PA'!$O$1)</f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14"/>
        <v/>
      </c>
      <c r="K876" s="387"/>
      <c r="L876" s="388"/>
      <c r="M876" s="387"/>
      <c r="N876" s="382"/>
      <c r="O876" s="384"/>
      <c r="P876" s="184"/>
    </row>
    <row r="877" spans="1:16" ht="13.2" hidden="1" x14ac:dyDescent="0.25">
      <c r="A877" s="381" t="str">
        <f>IF(B877="","",ROW()-ROW($A$3)+'Diário 1º PA'!$O$1)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14"/>
        <v/>
      </c>
      <c r="K877" s="387"/>
      <c r="L877" s="388"/>
      <c r="M877" s="387"/>
      <c r="N877" s="382"/>
      <c r="O877" s="384"/>
      <c r="P877" s="184"/>
    </row>
    <row r="878" spans="1:16" ht="13.2" hidden="1" x14ac:dyDescent="0.25">
      <c r="A878" s="381" t="str">
        <f>IF(B878="","",ROW()-ROW($A$3)+'Diário 1º PA'!$O$1)</f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14"/>
        <v/>
      </c>
      <c r="K878" s="387"/>
      <c r="L878" s="388"/>
      <c r="M878" s="387"/>
      <c r="N878" s="382"/>
      <c r="O878" s="384"/>
      <c r="P878" s="184"/>
    </row>
    <row r="879" spans="1:16" ht="13.2" hidden="1" x14ac:dyDescent="0.25">
      <c r="A879" s="381" t="str">
        <f>IF(B879="","",ROW()-ROW($A$3)+'Diário 1º PA'!$O$1)</f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14"/>
        <v/>
      </c>
      <c r="K879" s="387"/>
      <c r="L879" s="388"/>
      <c r="M879" s="387"/>
      <c r="N879" s="382"/>
      <c r="O879" s="384"/>
      <c r="P879" s="184"/>
    </row>
    <row r="880" spans="1:16" ht="13.2" hidden="1" x14ac:dyDescent="0.25">
      <c r="A880" s="381" t="str">
        <f>IF(B880="","",ROW()-ROW($A$3)+'Diário 1º PA'!$O$1)</f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14"/>
        <v/>
      </c>
      <c r="K880" s="387"/>
      <c r="L880" s="388"/>
      <c r="M880" s="387"/>
      <c r="N880" s="382"/>
      <c r="O880" s="384"/>
      <c r="P880" s="184"/>
    </row>
    <row r="881" spans="1:16" ht="13.2" hidden="1" x14ac:dyDescent="0.25">
      <c r="A881" s="381" t="str">
        <f>IF(B881="","",ROW()-ROW($A$3)+'Diário 1º PA'!$O$1)</f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14"/>
        <v/>
      </c>
      <c r="K881" s="387"/>
      <c r="L881" s="388"/>
      <c r="M881" s="387"/>
      <c r="N881" s="382"/>
      <c r="O881" s="384"/>
      <c r="P881" s="184"/>
    </row>
    <row r="882" spans="1:16" ht="13.2" hidden="1" x14ac:dyDescent="0.25">
      <c r="A882" s="381" t="str">
        <f>IF(B882="","",ROW()-ROW($A$3)+'Diário 1º PA'!$O$1)</f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14"/>
        <v/>
      </c>
      <c r="K882" s="387"/>
      <c r="L882" s="388"/>
      <c r="M882" s="387"/>
      <c r="N882" s="382"/>
      <c r="O882" s="384"/>
      <c r="P882" s="184"/>
    </row>
    <row r="883" spans="1:16" ht="13.2" hidden="1" x14ac:dyDescent="0.25">
      <c r="A883" s="381" t="str">
        <f>IF(B883="","",ROW()-ROW($A$3)+'Diário 1º PA'!$O$1)</f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14"/>
        <v/>
      </c>
      <c r="K883" s="387"/>
      <c r="L883" s="388"/>
      <c r="M883" s="387"/>
      <c r="N883" s="382"/>
      <c r="O883" s="384"/>
      <c r="P883" s="184"/>
    </row>
    <row r="884" spans="1:16" ht="13.2" hidden="1" x14ac:dyDescent="0.25">
      <c r="A884" s="381" t="str">
        <f>IF(B884="","",ROW()-ROW($A$3)+'Diário 1º PA'!$O$1)</f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14"/>
        <v/>
      </c>
      <c r="K884" s="387"/>
      <c r="L884" s="388"/>
      <c r="M884" s="387"/>
      <c r="N884" s="382"/>
      <c r="O884" s="384"/>
      <c r="P884" s="184"/>
    </row>
    <row r="885" spans="1:16" ht="13.2" hidden="1" x14ac:dyDescent="0.25">
      <c r="A885" s="381" t="str">
        <f>IF(B885="","",ROW()-ROW($A$3)+'Diário 1º PA'!$O$1)</f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14"/>
        <v/>
      </c>
      <c r="K885" s="387"/>
      <c r="L885" s="388"/>
      <c r="M885" s="387"/>
      <c r="N885" s="382"/>
      <c r="O885" s="384"/>
      <c r="P885" s="184"/>
    </row>
    <row r="886" spans="1:16" ht="13.2" hidden="1" x14ac:dyDescent="0.25">
      <c r="A886" s="381" t="str">
        <f>IF(B886="","",ROW()-ROW($A$3)+'Diário 1º PA'!$O$1)</f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14"/>
        <v/>
      </c>
      <c r="K886" s="387"/>
      <c r="L886" s="388"/>
      <c r="M886" s="387"/>
      <c r="N886" s="382"/>
      <c r="O886" s="384"/>
      <c r="P886" s="184"/>
    </row>
    <row r="887" spans="1:16" ht="13.2" hidden="1" x14ac:dyDescent="0.25">
      <c r="A887" s="381" t="str">
        <f>IF(B887="","",ROW()-ROW($A$3)+'Diário 1º PA'!$O$1)</f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14"/>
        <v/>
      </c>
      <c r="K887" s="387"/>
      <c r="L887" s="388"/>
      <c r="M887" s="387"/>
      <c r="N887" s="382"/>
      <c r="O887" s="384"/>
      <c r="P887" s="184"/>
    </row>
    <row r="888" spans="1:16" ht="13.2" hidden="1" x14ac:dyDescent="0.25">
      <c r="A888" s="381" t="str">
        <f>IF(B888="","",ROW()-ROW($A$3)+'Diário 1º PA'!$O$1)</f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14"/>
        <v/>
      </c>
      <c r="K888" s="387"/>
      <c r="L888" s="388"/>
      <c r="M888" s="387"/>
      <c r="N888" s="382"/>
      <c r="O888" s="384"/>
      <c r="P888" s="184"/>
    </row>
    <row r="889" spans="1:16" ht="13.2" hidden="1" x14ac:dyDescent="0.25">
      <c r="A889" s="381" t="str">
        <f>IF(B889="","",ROW()-ROW($A$3)+'Diário 1º PA'!$O$1)</f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14"/>
        <v/>
      </c>
      <c r="K889" s="387"/>
      <c r="L889" s="388"/>
      <c r="M889" s="387"/>
      <c r="N889" s="382"/>
      <c r="O889" s="384"/>
      <c r="P889" s="184"/>
    </row>
    <row r="890" spans="1:16" ht="13.2" hidden="1" x14ac:dyDescent="0.25">
      <c r="A890" s="381" t="str">
        <f>IF(B890="","",ROW()-ROW($A$3)+'Diário 1º PA'!$O$1)</f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14"/>
        <v/>
      </c>
      <c r="K890" s="387"/>
      <c r="L890" s="388"/>
      <c r="M890" s="387"/>
      <c r="N890" s="382"/>
      <c r="O890" s="384"/>
      <c r="P890" s="184"/>
    </row>
    <row r="891" spans="1:16" ht="13.2" hidden="1" x14ac:dyDescent="0.25">
      <c r="A891" s="381" t="str">
        <f>IF(B891="","",ROW()-ROW($A$3)+'Diário 1º PA'!$O$1)</f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14"/>
        <v/>
      </c>
      <c r="K891" s="387"/>
      <c r="L891" s="388"/>
      <c r="M891" s="387"/>
      <c r="N891" s="382"/>
      <c r="O891" s="384"/>
      <c r="P891" s="184"/>
    </row>
    <row r="892" spans="1:16" ht="13.2" hidden="1" x14ac:dyDescent="0.25">
      <c r="A892" s="381" t="str">
        <f>IF(B892="","",ROW()-ROW($A$3)+'Diário 1º PA'!$O$1)</f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14"/>
        <v/>
      </c>
      <c r="K892" s="387"/>
      <c r="L892" s="388"/>
      <c r="M892" s="387"/>
      <c r="N892" s="382"/>
      <c r="O892" s="384"/>
      <c r="P892" s="184"/>
    </row>
    <row r="893" spans="1:16" ht="13.2" hidden="1" x14ac:dyDescent="0.25">
      <c r="A893" s="381" t="str">
        <f>IF(B893="","",ROW()-ROW($A$3)+'Diário 1º PA'!$O$1)</f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14"/>
        <v/>
      </c>
      <c r="K893" s="387"/>
      <c r="L893" s="388"/>
      <c r="M893" s="387"/>
      <c r="N893" s="382"/>
      <c r="O893" s="384"/>
      <c r="P893" s="184"/>
    </row>
    <row r="894" spans="1:16" ht="13.2" hidden="1" x14ac:dyDescent="0.25">
      <c r="A894" s="381" t="str">
        <f>IF(B894="","",ROW()-ROW($A$3)+'Diário 1º PA'!$O$1)</f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14"/>
        <v/>
      </c>
      <c r="K894" s="387"/>
      <c r="L894" s="388"/>
      <c r="M894" s="387"/>
      <c r="N894" s="382"/>
      <c r="O894" s="384"/>
      <c r="P894" s="184"/>
    </row>
    <row r="895" spans="1:16" ht="13.2" hidden="1" x14ac:dyDescent="0.25">
      <c r="A895" s="381" t="str">
        <f>IF(B895="","",ROW()-ROW($A$3)+'Diário 1º PA'!$O$1)</f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14"/>
        <v/>
      </c>
      <c r="K895" s="387"/>
      <c r="L895" s="388"/>
      <c r="M895" s="387"/>
      <c r="N895" s="382"/>
      <c r="O895" s="384"/>
      <c r="P895" s="184"/>
    </row>
    <row r="896" spans="1:16" ht="13.2" hidden="1" x14ac:dyDescent="0.25">
      <c r="A896" s="381" t="str">
        <f>IF(B896="","",ROW()-ROW($A$3)+'Diário 1º PA'!$O$1)</f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14"/>
        <v/>
      </c>
      <c r="K896" s="387"/>
      <c r="L896" s="388"/>
      <c r="M896" s="387"/>
      <c r="N896" s="382"/>
      <c r="O896" s="384"/>
      <c r="P896" s="184"/>
    </row>
    <row r="897" spans="1:16" ht="13.2" hidden="1" x14ac:dyDescent="0.25">
      <c r="A897" s="381" t="str">
        <f>IF(B897="","",ROW()-ROW($A$3)+'Diário 1º PA'!$O$1)</f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ref="J897:J960" si="15">IF(O897="","",IF(LEN(O897)&gt;14,O897,"CPF Protegido - LGPD"))</f>
        <v/>
      </c>
      <c r="K897" s="387"/>
      <c r="L897" s="388"/>
      <c r="M897" s="387"/>
      <c r="N897" s="382"/>
      <c r="O897" s="384"/>
      <c r="P897" s="184"/>
    </row>
    <row r="898" spans="1:16" ht="13.2" hidden="1" x14ac:dyDescent="0.25">
      <c r="A898" s="381" t="str">
        <f>IF(B898="","",ROW()-ROW($A$3)+'Diário 1º PA'!$O$1)</f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15"/>
        <v/>
      </c>
      <c r="K898" s="387"/>
      <c r="L898" s="388"/>
      <c r="M898" s="387"/>
      <c r="N898" s="382"/>
      <c r="O898" s="384"/>
      <c r="P898" s="184"/>
    </row>
    <row r="899" spans="1:16" ht="13.2" hidden="1" x14ac:dyDescent="0.25">
      <c r="A899" s="381" t="str">
        <f>IF(B899="","",ROW()-ROW($A$3)+'Diário 1º PA'!$O$1)</f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15"/>
        <v/>
      </c>
      <c r="K899" s="387"/>
      <c r="L899" s="388"/>
      <c r="M899" s="387"/>
      <c r="N899" s="382"/>
      <c r="O899" s="384"/>
      <c r="P899" s="184"/>
    </row>
    <row r="900" spans="1:16" ht="13.2" hidden="1" x14ac:dyDescent="0.25">
      <c r="A900" s="381" t="str">
        <f>IF(B900="","",ROW()-ROW($A$3)+'Diário 1º PA'!$O$1)</f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si="15"/>
        <v/>
      </c>
      <c r="K900" s="387"/>
      <c r="L900" s="388"/>
      <c r="M900" s="387"/>
      <c r="N900" s="382"/>
      <c r="O900" s="384"/>
      <c r="P900" s="184"/>
    </row>
    <row r="901" spans="1:16" ht="13.2" hidden="1" x14ac:dyDescent="0.25">
      <c r="A901" s="381" t="str">
        <f>IF(B901="","",ROW()-ROW($A$3)+'Diário 1º PA'!$O$1)</f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15"/>
        <v/>
      </c>
      <c r="K901" s="387"/>
      <c r="L901" s="388"/>
      <c r="M901" s="387"/>
      <c r="N901" s="382"/>
      <c r="O901" s="384"/>
      <c r="P901" s="184"/>
    </row>
    <row r="902" spans="1:16" ht="13.2" hidden="1" x14ac:dyDescent="0.25">
      <c r="A902" s="381" t="str">
        <f>IF(B902="","",ROW()-ROW($A$3)+'Diário 1º PA'!$O$1)</f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15"/>
        <v/>
      </c>
      <c r="K902" s="387"/>
      <c r="L902" s="388"/>
      <c r="M902" s="387"/>
      <c r="N902" s="382"/>
      <c r="O902" s="384"/>
      <c r="P902" s="184"/>
    </row>
    <row r="903" spans="1:16" ht="13.2" hidden="1" x14ac:dyDescent="0.25">
      <c r="A903" s="381" t="str">
        <f>IF(B903="","",ROW()-ROW($A$3)+'Diário 1º PA'!$O$1)</f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15"/>
        <v/>
      </c>
      <c r="K903" s="387"/>
      <c r="L903" s="388"/>
      <c r="M903" s="387"/>
      <c r="N903" s="382"/>
      <c r="O903" s="384"/>
      <c r="P903" s="184"/>
    </row>
    <row r="904" spans="1:16" ht="13.2" hidden="1" x14ac:dyDescent="0.25">
      <c r="A904" s="381" t="str">
        <f>IF(B904="","",ROW()-ROW($A$3)+'Diário 1º PA'!$O$1)</f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15"/>
        <v/>
      </c>
      <c r="K904" s="387"/>
      <c r="L904" s="388"/>
      <c r="M904" s="387"/>
      <c r="N904" s="382"/>
      <c r="O904" s="384"/>
      <c r="P904" s="184"/>
    </row>
    <row r="905" spans="1:16" ht="13.2" hidden="1" x14ac:dyDescent="0.25">
      <c r="A905" s="381" t="str">
        <f>IF(B905="","",ROW()-ROW($A$3)+'Diário 1º PA'!$O$1)</f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si="15"/>
        <v/>
      </c>
      <c r="K905" s="387"/>
      <c r="L905" s="388"/>
      <c r="M905" s="387"/>
      <c r="N905" s="382"/>
      <c r="O905" s="384"/>
      <c r="P905" s="184"/>
    </row>
    <row r="906" spans="1:16" ht="13.2" hidden="1" x14ac:dyDescent="0.25">
      <c r="A906" s="381" t="str">
        <f>IF(B906="","",ROW()-ROW($A$3)+'Diário 1º PA'!$O$1)</f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15"/>
        <v/>
      </c>
      <c r="K906" s="387"/>
      <c r="L906" s="388"/>
      <c r="M906" s="387"/>
      <c r="N906" s="382"/>
      <c r="O906" s="384"/>
      <c r="P906" s="184"/>
    </row>
    <row r="907" spans="1:16" ht="13.2" hidden="1" x14ac:dyDescent="0.25">
      <c r="A907" s="381" t="str">
        <f>IF(B907="","",ROW()-ROW($A$3)+'Diário 1º PA'!$O$1)</f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15"/>
        <v/>
      </c>
      <c r="K907" s="387"/>
      <c r="L907" s="388"/>
      <c r="M907" s="387"/>
      <c r="N907" s="382"/>
      <c r="O907" s="384"/>
      <c r="P907" s="184"/>
    </row>
    <row r="908" spans="1:16" ht="13.2" hidden="1" x14ac:dyDescent="0.25">
      <c r="A908" s="381" t="str">
        <f>IF(B908="","",ROW()-ROW($A$3)+'Diário 1º PA'!$O$1)</f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15"/>
        <v/>
      </c>
      <c r="K908" s="387"/>
      <c r="L908" s="388"/>
      <c r="M908" s="387"/>
      <c r="N908" s="382"/>
      <c r="O908" s="384"/>
      <c r="P908" s="184"/>
    </row>
    <row r="909" spans="1:16" ht="13.2" hidden="1" x14ac:dyDescent="0.25">
      <c r="A909" s="381" t="str">
        <f>IF(B909="","",ROW()-ROW($A$3)+'Diário 1º PA'!$O$1)</f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15"/>
        <v/>
      </c>
      <c r="K909" s="387"/>
      <c r="L909" s="388"/>
      <c r="M909" s="387"/>
      <c r="N909" s="382"/>
      <c r="O909" s="384"/>
      <c r="P909" s="184"/>
    </row>
    <row r="910" spans="1:16" ht="13.2" hidden="1" x14ac:dyDescent="0.25">
      <c r="A910" s="381" t="str">
        <f>IF(B910="","",ROW()-ROW($A$3)+'Diário 1º PA'!$O$1)</f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15"/>
        <v/>
      </c>
      <c r="K910" s="387"/>
      <c r="L910" s="388"/>
      <c r="M910" s="387"/>
      <c r="N910" s="382"/>
      <c r="O910" s="384"/>
      <c r="P910" s="184"/>
    </row>
    <row r="911" spans="1:16" ht="13.2" hidden="1" x14ac:dyDescent="0.25">
      <c r="A911" s="381" t="str">
        <f>IF(B911="","",ROW()-ROW($A$3)+'Diário 1º PA'!$O$1)</f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15"/>
        <v/>
      </c>
      <c r="K911" s="387"/>
      <c r="L911" s="388"/>
      <c r="M911" s="387"/>
      <c r="N911" s="382"/>
      <c r="O911" s="384"/>
      <c r="P911" s="184"/>
    </row>
    <row r="912" spans="1:16" ht="13.2" hidden="1" x14ac:dyDescent="0.25">
      <c r="A912" s="381" t="str">
        <f>IF(B912="","",ROW()-ROW($A$3)+'Diário 1º PA'!$O$1)</f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15"/>
        <v/>
      </c>
      <c r="K912" s="387"/>
      <c r="L912" s="388"/>
      <c r="M912" s="387"/>
      <c r="N912" s="382"/>
      <c r="O912" s="384"/>
      <c r="P912" s="184"/>
    </row>
    <row r="913" spans="1:16" ht="13.2" hidden="1" x14ac:dyDescent="0.25">
      <c r="A913" s="381" t="str">
        <f>IF(B913="","",ROW()-ROW($A$3)+'Diário 1º PA'!$O$1)</f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15"/>
        <v/>
      </c>
      <c r="K913" s="387"/>
      <c r="L913" s="388"/>
      <c r="M913" s="387"/>
      <c r="N913" s="382"/>
      <c r="O913" s="384"/>
      <c r="P913" s="184"/>
    </row>
    <row r="914" spans="1:16" ht="13.2" hidden="1" x14ac:dyDescent="0.25">
      <c r="A914" s="381" t="str">
        <f>IF(B914="","",ROW()-ROW($A$3)+'Diário 1º PA'!$O$1)</f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15"/>
        <v/>
      </c>
      <c r="K914" s="387"/>
      <c r="L914" s="388"/>
      <c r="M914" s="387"/>
      <c r="N914" s="382"/>
      <c r="O914" s="384"/>
      <c r="P914" s="184"/>
    </row>
    <row r="915" spans="1:16" ht="13.2" hidden="1" x14ac:dyDescent="0.25">
      <c r="A915" s="381" t="str">
        <f>IF(B915="","",ROW()-ROW($A$3)+'Diário 1º PA'!$O$1)</f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15"/>
        <v/>
      </c>
      <c r="K915" s="387"/>
      <c r="L915" s="388"/>
      <c r="M915" s="387"/>
      <c r="N915" s="382"/>
      <c r="O915" s="384"/>
      <c r="P915" s="184"/>
    </row>
    <row r="916" spans="1:16" ht="13.2" hidden="1" x14ac:dyDescent="0.25">
      <c r="A916" s="381" t="str">
        <f>IF(B916="","",ROW()-ROW($A$3)+'Diário 1º PA'!$O$1)</f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15"/>
        <v/>
      </c>
      <c r="K916" s="387"/>
      <c r="L916" s="388"/>
      <c r="M916" s="387"/>
      <c r="N916" s="382"/>
      <c r="O916" s="384"/>
      <c r="P916" s="184"/>
    </row>
    <row r="917" spans="1:16" ht="13.2" hidden="1" x14ac:dyDescent="0.25">
      <c r="A917" s="381" t="str">
        <f>IF(B917="","",ROW()-ROW($A$3)+'Diário 1º PA'!$O$1)</f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15"/>
        <v/>
      </c>
      <c r="K917" s="387"/>
      <c r="L917" s="388"/>
      <c r="M917" s="387"/>
      <c r="N917" s="382"/>
      <c r="O917" s="384"/>
      <c r="P917" s="184"/>
    </row>
    <row r="918" spans="1:16" ht="13.2" hidden="1" x14ac:dyDescent="0.25">
      <c r="A918" s="381" t="str">
        <f>IF(B918="","",ROW()-ROW($A$3)+'Diário 1º PA'!$O$1)</f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si="15"/>
        <v/>
      </c>
      <c r="K918" s="387"/>
      <c r="L918" s="388"/>
      <c r="M918" s="387"/>
      <c r="N918" s="382"/>
      <c r="O918" s="384"/>
      <c r="P918" s="184"/>
    </row>
    <row r="919" spans="1:16" ht="13.2" hidden="1" x14ac:dyDescent="0.25">
      <c r="A919" s="381" t="str">
        <f>IF(B919="","",ROW()-ROW($A$3)+'Diário 1º PA'!$O$1)</f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15"/>
        <v/>
      </c>
      <c r="K919" s="387"/>
      <c r="L919" s="388"/>
      <c r="M919" s="387"/>
      <c r="N919" s="382"/>
      <c r="O919" s="384"/>
      <c r="P919" s="184"/>
    </row>
    <row r="920" spans="1:16" ht="13.2" hidden="1" x14ac:dyDescent="0.25">
      <c r="A920" s="381" t="str">
        <f>IF(B920="","",ROW()-ROW($A$3)+'Diário 1º PA'!$O$1)</f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15"/>
        <v/>
      </c>
      <c r="K920" s="387"/>
      <c r="L920" s="388"/>
      <c r="M920" s="387"/>
      <c r="N920" s="382"/>
      <c r="O920" s="384"/>
      <c r="P920" s="184"/>
    </row>
    <row r="921" spans="1:16" ht="13.2" hidden="1" x14ac:dyDescent="0.25">
      <c r="A921" s="381" t="str">
        <f>IF(B921="","",ROW()-ROW($A$3)+'Diário 1º PA'!$O$1)</f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15"/>
        <v/>
      </c>
      <c r="K921" s="387"/>
      <c r="L921" s="388"/>
      <c r="M921" s="387"/>
      <c r="N921" s="382"/>
      <c r="O921" s="384"/>
      <c r="P921" s="184"/>
    </row>
    <row r="922" spans="1:16" ht="13.2" hidden="1" x14ac:dyDescent="0.25">
      <c r="A922" s="381" t="str">
        <f>IF(B922="","",ROW()-ROW($A$3)+'Diário 1º PA'!$O$1)</f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15"/>
        <v/>
      </c>
      <c r="K922" s="387"/>
      <c r="L922" s="388"/>
      <c r="M922" s="387"/>
      <c r="N922" s="382"/>
      <c r="O922" s="384"/>
      <c r="P922" s="184"/>
    </row>
    <row r="923" spans="1:16" ht="13.2" hidden="1" x14ac:dyDescent="0.25">
      <c r="A923" s="381" t="str">
        <f>IF(B923="","",ROW()-ROW($A$3)+'Diário 1º PA'!$O$1)</f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15"/>
        <v/>
      </c>
      <c r="K923" s="387"/>
      <c r="L923" s="388"/>
      <c r="M923" s="387"/>
      <c r="N923" s="382"/>
      <c r="O923" s="384"/>
      <c r="P923" s="184"/>
    </row>
    <row r="924" spans="1:16" ht="13.2" hidden="1" x14ac:dyDescent="0.25">
      <c r="A924" s="381" t="str">
        <f>IF(B924="","",ROW()-ROW($A$3)+'Diário 1º PA'!$O$1)</f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15"/>
        <v/>
      </c>
      <c r="K924" s="387"/>
      <c r="L924" s="388"/>
      <c r="M924" s="387"/>
      <c r="N924" s="382"/>
      <c r="O924" s="384"/>
      <c r="P924" s="184"/>
    </row>
    <row r="925" spans="1:16" ht="13.2" hidden="1" x14ac:dyDescent="0.25">
      <c r="A925" s="381" t="str">
        <f>IF(B925="","",ROW()-ROW($A$3)+'Diário 1º PA'!$O$1)</f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15"/>
        <v/>
      </c>
      <c r="K925" s="387"/>
      <c r="L925" s="388"/>
      <c r="M925" s="387"/>
      <c r="N925" s="382"/>
      <c r="O925" s="384"/>
      <c r="P925" s="184"/>
    </row>
    <row r="926" spans="1:16" ht="13.2" hidden="1" x14ac:dyDescent="0.25">
      <c r="A926" s="381" t="str">
        <f>IF(B926="","",ROW()-ROW($A$3)+'Diário 1º PA'!$O$1)</f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15"/>
        <v/>
      </c>
      <c r="K926" s="387"/>
      <c r="L926" s="388"/>
      <c r="M926" s="387"/>
      <c r="N926" s="382"/>
      <c r="O926" s="384"/>
      <c r="P926" s="184"/>
    </row>
    <row r="927" spans="1:16" ht="13.2" hidden="1" x14ac:dyDescent="0.25">
      <c r="A927" s="381" t="str">
        <f>IF(B927="","",ROW()-ROW($A$3)+'Diário 1º PA'!$O$1)</f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15"/>
        <v/>
      </c>
      <c r="K927" s="387"/>
      <c r="L927" s="388"/>
      <c r="M927" s="387"/>
      <c r="N927" s="382"/>
      <c r="O927" s="384"/>
      <c r="P927" s="184"/>
    </row>
    <row r="928" spans="1:16" ht="13.2" hidden="1" x14ac:dyDescent="0.25">
      <c r="A928" s="381" t="str">
        <f>IF(B928="","",ROW()-ROW($A$3)+'Diário 1º PA'!$O$1)</f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15"/>
        <v/>
      </c>
      <c r="K928" s="387"/>
      <c r="L928" s="388"/>
      <c r="M928" s="387"/>
      <c r="N928" s="382"/>
      <c r="O928" s="384"/>
      <c r="P928" s="184"/>
    </row>
    <row r="929" spans="1:16" ht="13.2" hidden="1" x14ac:dyDescent="0.25">
      <c r="A929" s="381" t="str">
        <f>IF(B929="","",ROW()-ROW($A$3)+'Diário 1º PA'!$O$1)</f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15"/>
        <v/>
      </c>
      <c r="K929" s="387"/>
      <c r="L929" s="388"/>
      <c r="M929" s="387"/>
      <c r="N929" s="382"/>
      <c r="O929" s="384"/>
      <c r="P929" s="184"/>
    </row>
    <row r="930" spans="1:16" ht="13.2" hidden="1" x14ac:dyDescent="0.25">
      <c r="A930" s="381" t="str">
        <f>IF(B930="","",ROW()-ROW($A$3)+'Diário 1º PA'!$O$1)</f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15"/>
        <v/>
      </c>
      <c r="K930" s="387"/>
      <c r="L930" s="388"/>
      <c r="M930" s="387"/>
      <c r="N930" s="382"/>
      <c r="O930" s="384"/>
      <c r="P930" s="184"/>
    </row>
    <row r="931" spans="1:16" ht="13.2" hidden="1" x14ac:dyDescent="0.25">
      <c r="A931" s="381" t="str">
        <f>IF(B931="","",ROW()-ROW($A$3)+'Diário 1º PA'!$O$1)</f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15"/>
        <v/>
      </c>
      <c r="K931" s="387"/>
      <c r="L931" s="388"/>
      <c r="M931" s="387"/>
      <c r="N931" s="382"/>
      <c r="O931" s="384"/>
      <c r="P931" s="184"/>
    </row>
    <row r="932" spans="1:16" ht="13.2" hidden="1" x14ac:dyDescent="0.25">
      <c r="A932" s="381" t="str">
        <f>IF(B932="","",ROW()-ROW($A$3)+'Diário 1º PA'!$O$1)</f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15"/>
        <v/>
      </c>
      <c r="K932" s="387"/>
      <c r="L932" s="388"/>
      <c r="M932" s="387"/>
      <c r="N932" s="382"/>
      <c r="O932" s="384"/>
      <c r="P932" s="184"/>
    </row>
    <row r="933" spans="1:16" ht="13.2" hidden="1" x14ac:dyDescent="0.25">
      <c r="A933" s="381" t="str">
        <f>IF(B933="","",ROW()-ROW($A$3)+'Diário 1º PA'!$O$1)</f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15"/>
        <v/>
      </c>
      <c r="K933" s="387"/>
      <c r="L933" s="388"/>
      <c r="M933" s="387"/>
      <c r="N933" s="382"/>
      <c r="O933" s="384"/>
      <c r="P933" s="184"/>
    </row>
    <row r="934" spans="1:16" ht="13.2" hidden="1" x14ac:dyDescent="0.25">
      <c r="A934" s="381" t="str">
        <f>IF(B934="","",ROW()-ROW($A$3)+'Diário 1º PA'!$O$1)</f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15"/>
        <v/>
      </c>
      <c r="K934" s="387"/>
      <c r="L934" s="388"/>
      <c r="M934" s="387"/>
      <c r="N934" s="382"/>
      <c r="O934" s="384"/>
      <c r="P934" s="184"/>
    </row>
    <row r="935" spans="1:16" ht="13.2" hidden="1" x14ac:dyDescent="0.25">
      <c r="A935" s="381" t="str">
        <f>IF(B935="","",ROW()-ROW($A$3)+'Diário 1º PA'!$O$1)</f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15"/>
        <v/>
      </c>
      <c r="K935" s="387"/>
      <c r="L935" s="388"/>
      <c r="M935" s="387"/>
      <c r="N935" s="382"/>
      <c r="O935" s="384"/>
      <c r="P935" s="184"/>
    </row>
    <row r="936" spans="1:16" ht="13.2" hidden="1" x14ac:dyDescent="0.25">
      <c r="A936" s="381" t="str">
        <f>IF(B936="","",ROW()-ROW($A$3)+'Diário 1º PA'!$O$1)</f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15"/>
        <v/>
      </c>
      <c r="K936" s="387"/>
      <c r="L936" s="388"/>
      <c r="M936" s="387"/>
      <c r="N936" s="382"/>
      <c r="O936" s="384"/>
      <c r="P936" s="184"/>
    </row>
    <row r="937" spans="1:16" ht="13.2" hidden="1" x14ac:dyDescent="0.25">
      <c r="A937" s="381" t="str">
        <f>IF(B937="","",ROW()-ROW($A$3)+'Diário 1º PA'!$O$1)</f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15"/>
        <v/>
      </c>
      <c r="K937" s="387"/>
      <c r="L937" s="388"/>
      <c r="M937" s="387"/>
      <c r="N937" s="382"/>
      <c r="O937" s="384"/>
      <c r="P937" s="184"/>
    </row>
    <row r="938" spans="1:16" ht="13.2" hidden="1" x14ac:dyDescent="0.25">
      <c r="A938" s="381" t="str">
        <f>IF(B938="","",ROW()-ROW($A$3)+'Diário 1º PA'!$O$1)</f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15"/>
        <v/>
      </c>
      <c r="K938" s="387"/>
      <c r="L938" s="388"/>
      <c r="M938" s="387"/>
      <c r="N938" s="382"/>
      <c r="O938" s="384"/>
      <c r="P938" s="184"/>
    </row>
    <row r="939" spans="1:16" ht="13.2" hidden="1" x14ac:dyDescent="0.25">
      <c r="A939" s="381" t="str">
        <f>IF(B939="","",ROW()-ROW($A$3)+'Diário 1º PA'!$O$1)</f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15"/>
        <v/>
      </c>
      <c r="K939" s="387"/>
      <c r="L939" s="388"/>
      <c r="M939" s="387"/>
      <c r="N939" s="382"/>
      <c r="O939" s="384"/>
      <c r="P939" s="184"/>
    </row>
    <row r="940" spans="1:16" ht="13.2" hidden="1" x14ac:dyDescent="0.25">
      <c r="A940" s="381" t="str">
        <f>IF(B940="","",ROW()-ROW($A$3)+'Diário 1º PA'!$O$1)</f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15"/>
        <v/>
      </c>
      <c r="K940" s="387"/>
      <c r="L940" s="388"/>
      <c r="M940" s="387"/>
      <c r="N940" s="382"/>
      <c r="O940" s="384"/>
      <c r="P940" s="184"/>
    </row>
    <row r="941" spans="1:16" ht="13.2" hidden="1" x14ac:dyDescent="0.25">
      <c r="A941" s="381" t="str">
        <f>IF(B941="","",ROW()-ROW($A$3)+'Diário 1º PA'!$O$1)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15"/>
        <v/>
      </c>
      <c r="K941" s="387"/>
      <c r="L941" s="388"/>
      <c r="M941" s="387"/>
      <c r="N941" s="382"/>
      <c r="O941" s="384"/>
      <c r="P941" s="184"/>
    </row>
    <row r="942" spans="1:16" ht="13.2" hidden="1" x14ac:dyDescent="0.25">
      <c r="A942" s="381" t="str">
        <f>IF(B942="","",ROW()-ROW($A$3)+'Diário 1º PA'!$O$1)</f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15"/>
        <v/>
      </c>
      <c r="K942" s="387"/>
      <c r="L942" s="388"/>
      <c r="M942" s="387"/>
      <c r="N942" s="382"/>
      <c r="O942" s="384"/>
      <c r="P942" s="184"/>
    </row>
    <row r="943" spans="1:16" ht="13.2" hidden="1" x14ac:dyDescent="0.25">
      <c r="A943" s="381" t="str">
        <f>IF(B943="","",ROW()-ROW($A$3)+'Diário 1º PA'!$O$1)</f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15"/>
        <v/>
      </c>
      <c r="K943" s="387"/>
      <c r="L943" s="388"/>
      <c r="M943" s="387"/>
      <c r="N943" s="382"/>
      <c r="O943" s="384"/>
      <c r="P943" s="184"/>
    </row>
    <row r="944" spans="1:16" ht="13.2" hidden="1" x14ac:dyDescent="0.25">
      <c r="A944" s="381" t="str">
        <f>IF(B944="","",ROW()-ROW($A$3)+'Diário 1º PA'!$O$1)</f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15"/>
        <v/>
      </c>
      <c r="K944" s="387"/>
      <c r="L944" s="388"/>
      <c r="M944" s="387"/>
      <c r="N944" s="382"/>
      <c r="O944" s="384"/>
      <c r="P944" s="184"/>
    </row>
    <row r="945" spans="1:16" ht="13.2" hidden="1" x14ac:dyDescent="0.25">
      <c r="A945" s="381" t="str">
        <f>IF(B945="","",ROW()-ROW($A$3)+'Diário 1º PA'!$O$1)</f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15"/>
        <v/>
      </c>
      <c r="K945" s="387"/>
      <c r="L945" s="388"/>
      <c r="M945" s="387"/>
      <c r="N945" s="382"/>
      <c r="O945" s="384"/>
      <c r="P945" s="184"/>
    </row>
    <row r="946" spans="1:16" ht="13.2" hidden="1" x14ac:dyDescent="0.25">
      <c r="A946" s="381" t="str">
        <f>IF(B946="","",ROW()-ROW($A$3)+'Diário 1º PA'!$O$1)</f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15"/>
        <v/>
      </c>
      <c r="K946" s="387"/>
      <c r="L946" s="388"/>
      <c r="M946" s="387"/>
      <c r="N946" s="382"/>
      <c r="O946" s="384"/>
      <c r="P946" s="184"/>
    </row>
    <row r="947" spans="1:16" ht="13.2" hidden="1" x14ac:dyDescent="0.25">
      <c r="A947" s="381" t="str">
        <f>IF(B947="","",ROW()-ROW($A$3)+'Diário 1º PA'!$O$1)</f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15"/>
        <v/>
      </c>
      <c r="K947" s="387"/>
      <c r="L947" s="388"/>
      <c r="M947" s="387"/>
      <c r="N947" s="382"/>
      <c r="O947" s="384"/>
      <c r="P947" s="184"/>
    </row>
    <row r="948" spans="1:16" ht="13.2" hidden="1" x14ac:dyDescent="0.25">
      <c r="A948" s="381" t="str">
        <f>IF(B948="","",ROW()-ROW($A$3)+'Diário 1º PA'!$O$1)</f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15"/>
        <v/>
      </c>
      <c r="K948" s="387"/>
      <c r="L948" s="388"/>
      <c r="M948" s="387"/>
      <c r="N948" s="382"/>
      <c r="O948" s="384"/>
      <c r="P948" s="184"/>
    </row>
    <row r="949" spans="1:16" ht="13.2" hidden="1" x14ac:dyDescent="0.25">
      <c r="A949" s="381" t="str">
        <f>IF(B949="","",ROW()-ROW($A$3)+'Diário 1º PA'!$O$1)</f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15"/>
        <v/>
      </c>
      <c r="K949" s="387"/>
      <c r="L949" s="388"/>
      <c r="M949" s="387"/>
      <c r="N949" s="382"/>
      <c r="O949" s="384"/>
      <c r="P949" s="184"/>
    </row>
    <row r="950" spans="1:16" ht="13.2" hidden="1" x14ac:dyDescent="0.25">
      <c r="A950" s="381" t="str">
        <f>IF(B950="","",ROW()-ROW($A$3)+'Diário 1º PA'!$O$1)</f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15"/>
        <v/>
      </c>
      <c r="K950" s="387"/>
      <c r="L950" s="388"/>
      <c r="M950" s="387"/>
      <c r="N950" s="382"/>
      <c r="O950" s="384"/>
      <c r="P950" s="184"/>
    </row>
    <row r="951" spans="1:16" ht="13.2" hidden="1" x14ac:dyDescent="0.25">
      <c r="A951" s="381" t="str">
        <f>IF(B951="","",ROW()-ROW($A$3)+'Diário 1º PA'!$O$1)</f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15"/>
        <v/>
      </c>
      <c r="K951" s="387"/>
      <c r="L951" s="388"/>
      <c r="M951" s="387"/>
      <c r="N951" s="382"/>
      <c r="O951" s="384"/>
      <c r="P951" s="184"/>
    </row>
    <row r="952" spans="1:16" ht="13.2" hidden="1" x14ac:dyDescent="0.25">
      <c r="A952" s="381" t="str">
        <f>IF(B952="","",ROW()-ROW($A$3)+'Diário 1º PA'!$O$1)</f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15"/>
        <v/>
      </c>
      <c r="K952" s="387"/>
      <c r="L952" s="388"/>
      <c r="M952" s="387"/>
      <c r="N952" s="382"/>
      <c r="O952" s="384"/>
      <c r="P952" s="184"/>
    </row>
    <row r="953" spans="1:16" ht="13.2" hidden="1" x14ac:dyDescent="0.25">
      <c r="A953" s="381" t="str">
        <f>IF(B953="","",ROW()-ROW($A$3)+'Diário 1º PA'!$O$1)</f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15"/>
        <v/>
      </c>
      <c r="K953" s="387"/>
      <c r="L953" s="388"/>
      <c r="M953" s="387"/>
      <c r="N953" s="382"/>
      <c r="O953" s="384"/>
      <c r="P953" s="184"/>
    </row>
    <row r="954" spans="1:16" ht="13.2" hidden="1" x14ac:dyDescent="0.25">
      <c r="A954" s="381" t="str">
        <f>IF(B954="","",ROW()-ROW($A$3)+'Diário 1º PA'!$O$1)</f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15"/>
        <v/>
      </c>
      <c r="K954" s="387"/>
      <c r="L954" s="388"/>
      <c r="M954" s="387"/>
      <c r="N954" s="382"/>
      <c r="O954" s="384"/>
      <c r="P954" s="184"/>
    </row>
    <row r="955" spans="1:16" ht="13.2" hidden="1" x14ac:dyDescent="0.25">
      <c r="A955" s="381" t="str">
        <f>IF(B955="","",ROW()-ROW($A$3)+'Diário 1º PA'!$O$1)</f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15"/>
        <v/>
      </c>
      <c r="K955" s="387"/>
      <c r="L955" s="388"/>
      <c r="M955" s="387"/>
      <c r="N955" s="382"/>
      <c r="O955" s="384"/>
      <c r="P955" s="184"/>
    </row>
    <row r="956" spans="1:16" ht="13.2" hidden="1" x14ac:dyDescent="0.25">
      <c r="A956" s="381" t="str">
        <f>IF(B956="","",ROW()-ROW($A$3)+'Diário 1º PA'!$O$1)</f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15"/>
        <v/>
      </c>
      <c r="K956" s="387"/>
      <c r="L956" s="388"/>
      <c r="M956" s="387"/>
      <c r="N956" s="382"/>
      <c r="O956" s="384"/>
      <c r="P956" s="184"/>
    </row>
    <row r="957" spans="1:16" ht="13.2" hidden="1" x14ac:dyDescent="0.25">
      <c r="A957" s="381" t="str">
        <f>IF(B957="","",ROW()-ROW($A$3)+'Diário 1º PA'!$O$1)</f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15"/>
        <v/>
      </c>
      <c r="K957" s="387"/>
      <c r="L957" s="388"/>
      <c r="M957" s="387"/>
      <c r="N957" s="382"/>
      <c r="O957" s="384"/>
      <c r="P957" s="184"/>
    </row>
    <row r="958" spans="1:16" ht="13.2" hidden="1" x14ac:dyDescent="0.25">
      <c r="A958" s="381" t="str">
        <f>IF(B958="","",ROW()-ROW($A$3)+'Diário 1º PA'!$O$1)</f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15"/>
        <v/>
      </c>
      <c r="K958" s="387"/>
      <c r="L958" s="388"/>
      <c r="M958" s="387"/>
      <c r="N958" s="382"/>
      <c r="O958" s="384"/>
      <c r="P958" s="184"/>
    </row>
    <row r="959" spans="1:16" ht="13.2" hidden="1" x14ac:dyDescent="0.25">
      <c r="A959" s="381" t="str">
        <f>IF(B959="","",ROW()-ROW($A$3)+'Diário 1º PA'!$O$1)</f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15"/>
        <v/>
      </c>
      <c r="K959" s="387"/>
      <c r="L959" s="388"/>
      <c r="M959" s="387"/>
      <c r="N959" s="382"/>
      <c r="O959" s="384"/>
      <c r="P959" s="184"/>
    </row>
    <row r="960" spans="1:16" ht="13.2" hidden="1" x14ac:dyDescent="0.25">
      <c r="A960" s="381" t="str">
        <f>IF(B960="","",ROW()-ROW($A$3)+'Diário 1º PA'!$O$1)</f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15"/>
        <v/>
      </c>
      <c r="K960" s="387"/>
      <c r="L960" s="388"/>
      <c r="M960" s="387"/>
      <c r="N960" s="382"/>
      <c r="O960" s="384"/>
      <c r="P960" s="184"/>
    </row>
    <row r="961" spans="1:16" ht="13.2" hidden="1" x14ac:dyDescent="0.25">
      <c r="A961" s="381" t="str">
        <f>IF(B961="","",ROW()-ROW($A$3)+'Diário 1º PA'!$O$1)</f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ref="J961:J1024" si="16">IF(O961="","",IF(LEN(O961)&gt;14,O961,"CPF Protegido - LGPD"))</f>
        <v/>
      </c>
      <c r="K961" s="387"/>
      <c r="L961" s="388"/>
      <c r="M961" s="387"/>
      <c r="N961" s="382"/>
      <c r="O961" s="384"/>
      <c r="P961" s="184"/>
    </row>
    <row r="962" spans="1:16" ht="13.2" hidden="1" x14ac:dyDescent="0.25">
      <c r="A962" s="381" t="str">
        <f>IF(B962="","",ROW()-ROW($A$3)+'Diário 1º PA'!$O$1)</f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16"/>
        <v/>
      </c>
      <c r="K962" s="387"/>
      <c r="L962" s="388"/>
      <c r="M962" s="387"/>
      <c r="N962" s="382"/>
      <c r="O962" s="384"/>
      <c r="P962" s="184"/>
    </row>
    <row r="963" spans="1:16" ht="13.2" hidden="1" x14ac:dyDescent="0.25">
      <c r="A963" s="381" t="str">
        <f>IF(B963="","",ROW()-ROW($A$3)+'Diário 1º PA'!$O$1)</f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16"/>
        <v/>
      </c>
      <c r="K963" s="387"/>
      <c r="L963" s="388"/>
      <c r="M963" s="387"/>
      <c r="N963" s="382"/>
      <c r="O963" s="384"/>
      <c r="P963" s="184"/>
    </row>
    <row r="964" spans="1:16" ht="13.2" hidden="1" x14ac:dyDescent="0.25">
      <c r="A964" s="381" t="str">
        <f>IF(B964="","",ROW()-ROW($A$3)+'Diário 1º PA'!$O$1)</f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si="16"/>
        <v/>
      </c>
      <c r="K964" s="387"/>
      <c r="L964" s="388"/>
      <c r="M964" s="387"/>
      <c r="N964" s="382"/>
      <c r="O964" s="384"/>
      <c r="P964" s="184"/>
    </row>
    <row r="965" spans="1:16" ht="13.2" hidden="1" x14ac:dyDescent="0.25">
      <c r="A965" s="381" t="str">
        <f>IF(B965="","",ROW()-ROW($A$3)+'Diário 1º PA'!$O$1)</f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16"/>
        <v/>
      </c>
      <c r="K965" s="387"/>
      <c r="L965" s="388"/>
      <c r="M965" s="387"/>
      <c r="N965" s="382"/>
      <c r="O965" s="384"/>
      <c r="P965" s="184"/>
    </row>
    <row r="966" spans="1:16" ht="13.2" hidden="1" x14ac:dyDescent="0.25">
      <c r="A966" s="381" t="str">
        <f>IF(B966="","",ROW()-ROW($A$3)+'Diário 1º PA'!$O$1)</f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16"/>
        <v/>
      </c>
      <c r="K966" s="387"/>
      <c r="L966" s="388"/>
      <c r="M966" s="387"/>
      <c r="N966" s="382"/>
      <c r="O966" s="384"/>
      <c r="P966" s="184"/>
    </row>
    <row r="967" spans="1:16" ht="13.2" hidden="1" x14ac:dyDescent="0.25">
      <c r="A967" s="381" t="str">
        <f>IF(B967="","",ROW()-ROW($A$3)+'Diário 1º PA'!$O$1)</f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16"/>
        <v/>
      </c>
      <c r="K967" s="387"/>
      <c r="L967" s="388"/>
      <c r="M967" s="387"/>
      <c r="N967" s="382"/>
      <c r="O967" s="384"/>
      <c r="P967" s="184"/>
    </row>
    <row r="968" spans="1:16" ht="13.2" hidden="1" x14ac:dyDescent="0.25">
      <c r="A968" s="381" t="str">
        <f>IF(B968="","",ROW()-ROW($A$3)+'Diário 1º PA'!$O$1)</f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16"/>
        <v/>
      </c>
      <c r="K968" s="387"/>
      <c r="L968" s="388"/>
      <c r="M968" s="387"/>
      <c r="N968" s="382"/>
      <c r="O968" s="384"/>
      <c r="P968" s="184"/>
    </row>
    <row r="969" spans="1:16" ht="13.2" hidden="1" x14ac:dyDescent="0.25">
      <c r="A969" s="381" t="str">
        <f>IF(B969="","",ROW()-ROW($A$3)+'Diário 1º PA'!$O$1)</f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si="16"/>
        <v/>
      </c>
      <c r="K969" s="387"/>
      <c r="L969" s="388"/>
      <c r="M969" s="387"/>
      <c r="N969" s="382"/>
      <c r="O969" s="384"/>
      <c r="P969" s="184"/>
    </row>
    <row r="970" spans="1:16" ht="13.2" hidden="1" x14ac:dyDescent="0.25">
      <c r="A970" s="381" t="str">
        <f>IF(B970="","",ROW()-ROW($A$3)+'Diário 1º PA'!$O$1)</f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16"/>
        <v/>
      </c>
      <c r="K970" s="387"/>
      <c r="L970" s="388"/>
      <c r="M970" s="387"/>
      <c r="N970" s="382"/>
      <c r="O970" s="384"/>
      <c r="P970" s="184"/>
    </row>
    <row r="971" spans="1:16" ht="13.2" hidden="1" x14ac:dyDescent="0.25">
      <c r="A971" s="381" t="str">
        <f>IF(B971="","",ROW()-ROW($A$3)+'Diário 1º PA'!$O$1)</f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16"/>
        <v/>
      </c>
      <c r="K971" s="387"/>
      <c r="L971" s="388"/>
      <c r="M971" s="387"/>
      <c r="N971" s="382"/>
      <c r="O971" s="384"/>
      <c r="P971" s="184"/>
    </row>
    <row r="972" spans="1:16" ht="13.2" hidden="1" x14ac:dyDescent="0.25">
      <c r="A972" s="381" t="str">
        <f>IF(B972="","",ROW()-ROW($A$3)+'Diário 1º PA'!$O$1)</f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16"/>
        <v/>
      </c>
      <c r="K972" s="387"/>
      <c r="L972" s="388"/>
      <c r="M972" s="387"/>
      <c r="N972" s="382"/>
      <c r="O972" s="384"/>
      <c r="P972" s="184"/>
    </row>
    <row r="973" spans="1:16" ht="13.2" hidden="1" x14ac:dyDescent="0.25">
      <c r="A973" s="381" t="str">
        <f>IF(B973="","",ROW()-ROW($A$3)+'Diário 1º PA'!$O$1)</f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16"/>
        <v/>
      </c>
      <c r="K973" s="387"/>
      <c r="L973" s="388"/>
      <c r="M973" s="387"/>
      <c r="N973" s="382"/>
      <c r="O973" s="384"/>
      <c r="P973" s="184"/>
    </row>
    <row r="974" spans="1:16" ht="13.2" hidden="1" x14ac:dyDescent="0.25">
      <c r="A974" s="381" t="str">
        <f>IF(B974="","",ROW()-ROW($A$3)+'Diário 1º PA'!$O$1)</f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16"/>
        <v/>
      </c>
      <c r="K974" s="387"/>
      <c r="L974" s="388"/>
      <c r="M974" s="387"/>
      <c r="N974" s="382"/>
      <c r="O974" s="384"/>
      <c r="P974" s="184"/>
    </row>
    <row r="975" spans="1:16" ht="13.2" hidden="1" x14ac:dyDescent="0.25">
      <c r="A975" s="381" t="str">
        <f>IF(B975="","",ROW()-ROW($A$3)+'Diário 1º PA'!$O$1)</f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16"/>
        <v/>
      </c>
      <c r="K975" s="387"/>
      <c r="L975" s="388"/>
      <c r="M975" s="387"/>
      <c r="N975" s="382"/>
      <c r="O975" s="384"/>
      <c r="P975" s="184"/>
    </row>
    <row r="976" spans="1:16" ht="13.2" hidden="1" x14ac:dyDescent="0.25">
      <c r="A976" s="381" t="str">
        <f>IF(B976="","",ROW()-ROW($A$3)+'Diário 1º PA'!$O$1)</f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16"/>
        <v/>
      </c>
      <c r="K976" s="387"/>
      <c r="L976" s="388"/>
      <c r="M976" s="387"/>
      <c r="N976" s="382"/>
      <c r="O976" s="384"/>
      <c r="P976" s="184"/>
    </row>
    <row r="977" spans="1:16" ht="13.2" hidden="1" x14ac:dyDescent="0.25">
      <c r="A977" s="381" t="str">
        <f>IF(B977="","",ROW()-ROW($A$3)+'Diário 1º PA'!$O$1)</f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16"/>
        <v/>
      </c>
      <c r="K977" s="387"/>
      <c r="L977" s="388"/>
      <c r="M977" s="387"/>
      <c r="N977" s="382"/>
      <c r="O977" s="384"/>
      <c r="P977" s="184"/>
    </row>
    <row r="978" spans="1:16" ht="13.2" hidden="1" x14ac:dyDescent="0.25">
      <c r="A978" s="381" t="str">
        <f>IF(B978="","",ROW()-ROW($A$3)+'Diário 1º PA'!$O$1)</f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16"/>
        <v/>
      </c>
      <c r="K978" s="387"/>
      <c r="L978" s="388"/>
      <c r="M978" s="387"/>
      <c r="N978" s="382"/>
      <c r="O978" s="384"/>
      <c r="P978" s="184"/>
    </row>
    <row r="979" spans="1:16" ht="13.2" hidden="1" x14ac:dyDescent="0.25">
      <c r="A979" s="381" t="str">
        <f>IF(B979="","",ROW()-ROW($A$3)+'Diário 1º PA'!$O$1)</f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16"/>
        <v/>
      </c>
      <c r="K979" s="387"/>
      <c r="L979" s="388"/>
      <c r="M979" s="387"/>
      <c r="N979" s="382"/>
      <c r="O979" s="384"/>
      <c r="P979" s="184"/>
    </row>
    <row r="980" spans="1:16" ht="13.2" hidden="1" x14ac:dyDescent="0.25">
      <c r="A980" s="381" t="str">
        <f>IF(B980="","",ROW()-ROW($A$3)+'Diário 1º PA'!$O$1)</f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16"/>
        <v/>
      </c>
      <c r="K980" s="387"/>
      <c r="L980" s="388"/>
      <c r="M980" s="387"/>
      <c r="N980" s="382"/>
      <c r="O980" s="384"/>
      <c r="P980" s="184"/>
    </row>
    <row r="981" spans="1:16" ht="13.2" hidden="1" x14ac:dyDescent="0.25">
      <c r="A981" s="381" t="str">
        <f>IF(B981="","",ROW()-ROW($A$3)+'Diário 1º PA'!$O$1)</f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16"/>
        <v/>
      </c>
      <c r="K981" s="387"/>
      <c r="L981" s="388"/>
      <c r="M981" s="387"/>
      <c r="N981" s="382"/>
      <c r="O981" s="384"/>
      <c r="P981" s="184"/>
    </row>
    <row r="982" spans="1:16" ht="13.2" hidden="1" x14ac:dyDescent="0.25">
      <c r="A982" s="381" t="str">
        <f>IF(B982="","",ROW()-ROW($A$3)+'Diário 1º PA'!$O$1)</f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si="16"/>
        <v/>
      </c>
      <c r="K982" s="387"/>
      <c r="L982" s="388"/>
      <c r="M982" s="387"/>
      <c r="N982" s="382"/>
      <c r="O982" s="384"/>
      <c r="P982" s="184"/>
    </row>
    <row r="983" spans="1:16" ht="13.2" hidden="1" x14ac:dyDescent="0.25">
      <c r="A983" s="381" t="str">
        <f>IF(B983="","",ROW()-ROW($A$3)+'Diário 1º PA'!$O$1)</f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16"/>
        <v/>
      </c>
      <c r="K983" s="387"/>
      <c r="L983" s="388"/>
      <c r="M983" s="387"/>
      <c r="N983" s="382"/>
      <c r="O983" s="384"/>
      <c r="P983" s="184"/>
    </row>
    <row r="984" spans="1:16" ht="13.2" hidden="1" x14ac:dyDescent="0.25">
      <c r="A984" s="381" t="str">
        <f>IF(B984="","",ROW()-ROW($A$3)+'Diário 1º PA'!$O$1)</f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16"/>
        <v/>
      </c>
      <c r="K984" s="387"/>
      <c r="L984" s="388"/>
      <c r="M984" s="387"/>
      <c r="N984" s="382"/>
      <c r="O984" s="384"/>
      <c r="P984" s="184"/>
    </row>
    <row r="985" spans="1:16" ht="13.2" hidden="1" x14ac:dyDescent="0.25">
      <c r="A985" s="381" t="str">
        <f>IF(B985="","",ROW()-ROW($A$3)+'Diário 1º PA'!$O$1)</f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16"/>
        <v/>
      </c>
      <c r="K985" s="387"/>
      <c r="L985" s="388"/>
      <c r="M985" s="387"/>
      <c r="N985" s="382"/>
      <c r="O985" s="384"/>
      <c r="P985" s="184"/>
    </row>
    <row r="986" spans="1:16" ht="13.2" hidden="1" x14ac:dyDescent="0.25">
      <c r="A986" s="381" t="str">
        <f>IF(B986="","",ROW()-ROW($A$3)+'Diário 1º PA'!$O$1)</f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16"/>
        <v/>
      </c>
      <c r="K986" s="387"/>
      <c r="L986" s="388"/>
      <c r="M986" s="387"/>
      <c r="N986" s="382"/>
      <c r="O986" s="384"/>
      <c r="P986" s="184"/>
    </row>
    <row r="987" spans="1:16" ht="13.2" hidden="1" x14ac:dyDescent="0.25">
      <c r="A987" s="381" t="str">
        <f>IF(B987="","",ROW()-ROW($A$3)+'Diário 1º PA'!$O$1)</f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16"/>
        <v/>
      </c>
      <c r="K987" s="387"/>
      <c r="L987" s="388"/>
      <c r="M987" s="387"/>
      <c r="N987" s="382"/>
      <c r="O987" s="384"/>
      <c r="P987" s="184"/>
    </row>
    <row r="988" spans="1:16" ht="13.2" hidden="1" x14ac:dyDescent="0.25">
      <c r="A988" s="381" t="str">
        <f>IF(B988="","",ROW()-ROW($A$3)+'Diário 1º PA'!$O$1)</f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16"/>
        <v/>
      </c>
      <c r="K988" s="387"/>
      <c r="L988" s="388"/>
      <c r="M988" s="387"/>
      <c r="N988" s="382"/>
      <c r="O988" s="384"/>
      <c r="P988" s="184"/>
    </row>
    <row r="989" spans="1:16" ht="13.2" hidden="1" x14ac:dyDescent="0.25">
      <c r="A989" s="381" t="str">
        <f>IF(B989="","",ROW()-ROW($A$3)+'Diário 1º PA'!$O$1)</f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16"/>
        <v/>
      </c>
      <c r="K989" s="387"/>
      <c r="L989" s="388"/>
      <c r="M989" s="387"/>
      <c r="N989" s="382"/>
      <c r="O989" s="384"/>
      <c r="P989" s="184"/>
    </row>
    <row r="990" spans="1:16" ht="13.2" hidden="1" x14ac:dyDescent="0.25">
      <c r="A990" s="381" t="str">
        <f>IF(B990="","",ROW()-ROW($A$3)+'Diário 1º PA'!$O$1)</f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16"/>
        <v/>
      </c>
      <c r="K990" s="387"/>
      <c r="L990" s="388"/>
      <c r="M990" s="387"/>
      <c r="N990" s="382"/>
      <c r="O990" s="384"/>
      <c r="P990" s="184"/>
    </row>
    <row r="991" spans="1:16" ht="13.2" hidden="1" x14ac:dyDescent="0.25">
      <c r="A991" s="381" t="str">
        <f>IF(B991="","",ROW()-ROW($A$3)+'Diário 1º PA'!$O$1)</f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16"/>
        <v/>
      </c>
      <c r="K991" s="387"/>
      <c r="L991" s="388"/>
      <c r="M991" s="387"/>
      <c r="N991" s="382"/>
      <c r="O991" s="384"/>
      <c r="P991" s="184"/>
    </row>
    <row r="992" spans="1:16" ht="13.2" hidden="1" x14ac:dyDescent="0.25">
      <c r="A992" s="381" t="str">
        <f>IF(B992="","",ROW()-ROW($A$3)+'Diário 1º PA'!$O$1)</f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16"/>
        <v/>
      </c>
      <c r="K992" s="387"/>
      <c r="L992" s="388"/>
      <c r="M992" s="387"/>
      <c r="N992" s="382"/>
      <c r="O992" s="384"/>
      <c r="P992" s="184"/>
    </row>
    <row r="993" spans="1:16" ht="13.2" hidden="1" x14ac:dyDescent="0.25">
      <c r="A993" s="381" t="str">
        <f>IF(B993="","",ROW()-ROW($A$3)+'Diário 1º PA'!$O$1)</f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16"/>
        <v/>
      </c>
      <c r="K993" s="387"/>
      <c r="L993" s="388"/>
      <c r="M993" s="387"/>
      <c r="N993" s="382"/>
      <c r="O993" s="384"/>
      <c r="P993" s="184"/>
    </row>
    <row r="994" spans="1:16" ht="13.2" hidden="1" x14ac:dyDescent="0.25">
      <c r="A994" s="381" t="str">
        <f>IF(B994="","",ROW()-ROW($A$3)+'Diário 1º PA'!$O$1)</f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16"/>
        <v/>
      </c>
      <c r="K994" s="387"/>
      <c r="L994" s="388"/>
      <c r="M994" s="387"/>
      <c r="N994" s="382"/>
      <c r="O994" s="384"/>
      <c r="P994" s="184"/>
    </row>
    <row r="995" spans="1:16" ht="13.2" hidden="1" x14ac:dyDescent="0.25">
      <c r="A995" s="381" t="str">
        <f>IF(B995="","",ROW()-ROW($A$3)+'Diário 1º PA'!$O$1)</f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16"/>
        <v/>
      </c>
      <c r="K995" s="387"/>
      <c r="L995" s="388"/>
      <c r="M995" s="387"/>
      <c r="N995" s="382"/>
      <c r="O995" s="384"/>
      <c r="P995" s="184"/>
    </row>
    <row r="996" spans="1:16" ht="13.2" hidden="1" x14ac:dyDescent="0.25">
      <c r="A996" s="381" t="str">
        <f>IF(B996="","",ROW()-ROW($A$3)+'Diário 1º PA'!$O$1)</f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16"/>
        <v/>
      </c>
      <c r="K996" s="387"/>
      <c r="L996" s="388"/>
      <c r="M996" s="387"/>
      <c r="N996" s="382"/>
      <c r="O996" s="384"/>
      <c r="P996" s="184"/>
    </row>
    <row r="997" spans="1:16" ht="13.2" hidden="1" x14ac:dyDescent="0.25">
      <c r="A997" s="381" t="str">
        <f>IF(B997="","",ROW()-ROW($A$3)+'Diário 1º PA'!$O$1)</f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16"/>
        <v/>
      </c>
      <c r="K997" s="387"/>
      <c r="L997" s="388"/>
      <c r="M997" s="387"/>
      <c r="N997" s="382"/>
      <c r="O997" s="384"/>
      <c r="P997" s="184"/>
    </row>
    <row r="998" spans="1:16" ht="13.2" hidden="1" x14ac:dyDescent="0.25">
      <c r="A998" s="381" t="str">
        <f>IF(B998="","",ROW()-ROW($A$3)+'Diário 1º PA'!$O$1)</f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16"/>
        <v/>
      </c>
      <c r="K998" s="387"/>
      <c r="L998" s="388"/>
      <c r="M998" s="387"/>
      <c r="N998" s="382"/>
      <c r="O998" s="384"/>
      <c r="P998" s="184"/>
    </row>
    <row r="999" spans="1:16" ht="13.2" hidden="1" x14ac:dyDescent="0.25">
      <c r="A999" s="381" t="str">
        <f>IF(B999="","",ROW()-ROW($A$3)+'Diário 1º PA'!$O$1)</f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16"/>
        <v/>
      </c>
      <c r="K999" s="387"/>
      <c r="L999" s="388"/>
      <c r="M999" s="387"/>
      <c r="N999" s="382"/>
      <c r="O999" s="384"/>
      <c r="P999" s="184"/>
    </row>
    <row r="1000" spans="1:16" ht="13.2" hidden="1" x14ac:dyDescent="0.25">
      <c r="A1000" s="381" t="str">
        <f>IF(B1000="","",ROW()-ROW($A$3)+'Diário 1º PA'!$O$1)</f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16"/>
        <v/>
      </c>
      <c r="K1000" s="387"/>
      <c r="L1000" s="388"/>
      <c r="M1000" s="387"/>
      <c r="N1000" s="382"/>
      <c r="O1000" s="384"/>
      <c r="P1000" s="184"/>
    </row>
    <row r="1001" spans="1:16" ht="13.2" hidden="1" x14ac:dyDescent="0.25">
      <c r="A1001" s="381" t="str">
        <f>IF(B1001="","",ROW()-ROW($A$3)+'Diário 1º PA'!$O$1)</f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16"/>
        <v/>
      </c>
      <c r="K1001" s="387"/>
      <c r="L1001" s="388"/>
      <c r="M1001" s="387"/>
      <c r="N1001" s="382"/>
      <c r="O1001" s="384"/>
      <c r="P1001" s="184"/>
    </row>
    <row r="1002" spans="1:16" ht="13.2" hidden="1" x14ac:dyDescent="0.25">
      <c r="A1002" s="381" t="str">
        <f>IF(B1002="","",ROW()-ROW($A$3)+'Diário 1º PA'!$O$1)</f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16"/>
        <v/>
      </c>
      <c r="K1002" s="387"/>
      <c r="L1002" s="388"/>
      <c r="M1002" s="387"/>
      <c r="N1002" s="382"/>
      <c r="O1002" s="384"/>
      <c r="P1002" s="184"/>
    </row>
    <row r="1003" spans="1:16" ht="13.2" hidden="1" x14ac:dyDescent="0.25">
      <c r="A1003" s="381" t="str">
        <f>IF(B1003="","",ROW()-ROW($A$3)+'Diário 1º PA'!$O$1)</f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16"/>
        <v/>
      </c>
      <c r="K1003" s="387"/>
      <c r="L1003" s="388"/>
      <c r="M1003" s="387"/>
      <c r="N1003" s="382"/>
      <c r="O1003" s="384"/>
      <c r="P1003" s="184"/>
    </row>
    <row r="1004" spans="1:16" ht="13.2" hidden="1" x14ac:dyDescent="0.25">
      <c r="A1004" s="381" t="str">
        <f>IF(B1004="","",ROW()-ROW($A$3)+'Diário 1º PA'!$O$1)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16"/>
        <v/>
      </c>
      <c r="K1004" s="387"/>
      <c r="L1004" s="388"/>
      <c r="M1004" s="387"/>
      <c r="N1004" s="382"/>
      <c r="O1004" s="384"/>
      <c r="P1004" s="184"/>
    </row>
    <row r="1005" spans="1:16" ht="13.2" hidden="1" x14ac:dyDescent="0.25">
      <c r="A1005" s="381" t="str">
        <f>IF(B1005="","",ROW()-ROW($A$3)+'Diário 1º PA'!$O$1)</f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16"/>
        <v/>
      </c>
      <c r="K1005" s="387"/>
      <c r="L1005" s="388"/>
      <c r="M1005" s="387"/>
      <c r="N1005" s="382"/>
      <c r="O1005" s="384"/>
      <c r="P1005" s="184"/>
    </row>
    <row r="1006" spans="1:16" ht="13.2" hidden="1" x14ac:dyDescent="0.25">
      <c r="A1006" s="381" t="str">
        <f>IF(B1006="","",ROW()-ROW($A$3)+'Diário 1º PA'!$O$1)</f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16"/>
        <v/>
      </c>
      <c r="K1006" s="387"/>
      <c r="L1006" s="388"/>
      <c r="M1006" s="387"/>
      <c r="N1006" s="382"/>
      <c r="O1006" s="384"/>
      <c r="P1006" s="184"/>
    </row>
    <row r="1007" spans="1:16" ht="13.2" hidden="1" x14ac:dyDescent="0.25">
      <c r="A1007" s="381" t="str">
        <f>IF(B1007="","",ROW()-ROW($A$3)+'Diário 1º PA'!$O$1)</f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16"/>
        <v/>
      </c>
      <c r="K1007" s="387"/>
      <c r="L1007" s="388"/>
      <c r="M1007" s="387"/>
      <c r="N1007" s="382"/>
      <c r="O1007" s="384"/>
      <c r="P1007" s="184"/>
    </row>
    <row r="1008" spans="1:16" ht="13.2" hidden="1" x14ac:dyDescent="0.25">
      <c r="A1008" s="381" t="str">
        <f>IF(B1008="","",ROW()-ROW($A$3)+'Diário 1º PA'!$O$1)</f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16"/>
        <v/>
      </c>
      <c r="K1008" s="387"/>
      <c r="L1008" s="388"/>
      <c r="M1008" s="387"/>
      <c r="N1008" s="382"/>
      <c r="O1008" s="384"/>
      <c r="P1008" s="184"/>
    </row>
    <row r="1009" spans="1:16" ht="13.2" hidden="1" x14ac:dyDescent="0.25">
      <c r="A1009" s="381" t="str">
        <f>IF(B1009="","",ROW()-ROW($A$3)+'Diário 1º PA'!$O$1)</f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16"/>
        <v/>
      </c>
      <c r="K1009" s="387"/>
      <c r="L1009" s="388"/>
      <c r="M1009" s="387"/>
      <c r="N1009" s="382"/>
      <c r="O1009" s="384"/>
      <c r="P1009" s="184"/>
    </row>
    <row r="1010" spans="1:16" ht="13.2" hidden="1" x14ac:dyDescent="0.25">
      <c r="A1010" s="381" t="str">
        <f>IF(B1010="","",ROW()-ROW($A$3)+'Diário 1º PA'!$O$1)</f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16"/>
        <v/>
      </c>
      <c r="K1010" s="387"/>
      <c r="L1010" s="388"/>
      <c r="M1010" s="387"/>
      <c r="N1010" s="382"/>
      <c r="O1010" s="384"/>
      <c r="P1010" s="184"/>
    </row>
    <row r="1011" spans="1:16" ht="13.2" hidden="1" x14ac:dyDescent="0.25">
      <c r="A1011" s="381" t="str">
        <f>IF(B1011="","",ROW()-ROW($A$3)+'Diário 1º PA'!$O$1)</f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16"/>
        <v/>
      </c>
      <c r="K1011" s="387"/>
      <c r="L1011" s="388"/>
      <c r="M1011" s="387"/>
      <c r="N1011" s="382"/>
      <c r="O1011" s="384"/>
      <c r="P1011" s="184"/>
    </row>
    <row r="1012" spans="1:16" ht="13.2" hidden="1" x14ac:dyDescent="0.25">
      <c r="A1012" s="381" t="str">
        <f>IF(B1012="","",ROW()-ROW($A$3)+'Diário 1º PA'!$O$1)</f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16"/>
        <v/>
      </c>
      <c r="K1012" s="387"/>
      <c r="L1012" s="388"/>
      <c r="M1012" s="387"/>
      <c r="N1012" s="382"/>
      <c r="O1012" s="384"/>
      <c r="P1012" s="184"/>
    </row>
    <row r="1013" spans="1:16" ht="13.2" hidden="1" x14ac:dyDescent="0.25">
      <c r="A1013" s="381" t="str">
        <f>IF(B1013="","",ROW()-ROW($A$3)+'Diário 1º PA'!$O$1)</f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16"/>
        <v/>
      </c>
      <c r="K1013" s="387"/>
      <c r="L1013" s="388"/>
      <c r="M1013" s="387"/>
      <c r="N1013" s="382"/>
      <c r="O1013" s="384"/>
      <c r="P1013" s="184"/>
    </row>
    <row r="1014" spans="1:16" ht="13.2" hidden="1" x14ac:dyDescent="0.25">
      <c r="A1014" s="381" t="str">
        <f>IF(B1014="","",ROW()-ROW($A$3)+'Diário 1º PA'!$O$1)</f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16"/>
        <v/>
      </c>
      <c r="K1014" s="387"/>
      <c r="L1014" s="388"/>
      <c r="M1014" s="387"/>
      <c r="N1014" s="382"/>
      <c r="O1014" s="384"/>
      <c r="P1014" s="184"/>
    </row>
    <row r="1015" spans="1:16" ht="13.2" hidden="1" x14ac:dyDescent="0.25">
      <c r="A1015" s="381" t="str">
        <f>IF(B1015="","",ROW()-ROW($A$3)+'Diário 1º PA'!$O$1)</f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16"/>
        <v/>
      </c>
      <c r="K1015" s="387"/>
      <c r="L1015" s="388"/>
      <c r="M1015" s="387"/>
      <c r="N1015" s="382"/>
      <c r="O1015" s="384"/>
      <c r="P1015" s="184"/>
    </row>
    <row r="1016" spans="1:16" ht="13.2" hidden="1" x14ac:dyDescent="0.25">
      <c r="A1016" s="381" t="str">
        <f>IF(B1016="","",ROW()-ROW($A$3)+'Diário 1º PA'!$O$1)</f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16"/>
        <v/>
      </c>
      <c r="K1016" s="387"/>
      <c r="L1016" s="388"/>
      <c r="M1016" s="387"/>
      <c r="N1016" s="382"/>
      <c r="O1016" s="384"/>
      <c r="P1016" s="184"/>
    </row>
    <row r="1017" spans="1:16" ht="13.2" hidden="1" x14ac:dyDescent="0.25">
      <c r="A1017" s="381" t="str">
        <f>IF(B1017="","",ROW()-ROW($A$3)+'Diário 1º PA'!$O$1)</f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16"/>
        <v/>
      </c>
      <c r="K1017" s="387"/>
      <c r="L1017" s="388"/>
      <c r="M1017" s="387"/>
      <c r="N1017" s="382"/>
      <c r="O1017" s="384"/>
      <c r="P1017" s="184"/>
    </row>
    <row r="1018" spans="1:16" ht="13.2" hidden="1" x14ac:dyDescent="0.25">
      <c r="A1018" s="381" t="str">
        <f>IF(B1018="","",ROW()-ROW($A$3)+'Diário 1º PA'!$O$1)</f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16"/>
        <v/>
      </c>
      <c r="K1018" s="387"/>
      <c r="L1018" s="388"/>
      <c r="M1018" s="387"/>
      <c r="N1018" s="382"/>
      <c r="O1018" s="384"/>
      <c r="P1018" s="184"/>
    </row>
    <row r="1019" spans="1:16" ht="13.2" hidden="1" x14ac:dyDescent="0.25">
      <c r="A1019" s="381" t="str">
        <f>IF(B1019="","",ROW()-ROW($A$3)+'Diário 1º PA'!$O$1)</f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16"/>
        <v/>
      </c>
      <c r="K1019" s="387"/>
      <c r="L1019" s="388"/>
      <c r="M1019" s="387"/>
      <c r="N1019" s="382"/>
      <c r="O1019" s="384"/>
      <c r="P1019" s="184"/>
    </row>
    <row r="1020" spans="1:16" ht="13.2" hidden="1" x14ac:dyDescent="0.25">
      <c r="A1020" s="381" t="str">
        <f>IF(B1020="","",ROW()-ROW($A$3)+'Diário 1º PA'!$O$1)</f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16"/>
        <v/>
      </c>
      <c r="K1020" s="387"/>
      <c r="L1020" s="388"/>
      <c r="M1020" s="387"/>
      <c r="N1020" s="382"/>
      <c r="O1020" s="384"/>
      <c r="P1020" s="184"/>
    </row>
    <row r="1021" spans="1:16" ht="13.2" hidden="1" x14ac:dyDescent="0.25">
      <c r="A1021" s="381" t="str">
        <f>IF(B1021="","",ROW()-ROW($A$3)+'Diário 1º PA'!$O$1)</f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16"/>
        <v/>
      </c>
      <c r="K1021" s="387"/>
      <c r="L1021" s="388"/>
      <c r="M1021" s="387"/>
      <c r="N1021" s="382"/>
      <c r="O1021" s="384"/>
      <c r="P1021" s="184"/>
    </row>
    <row r="1022" spans="1:16" ht="13.2" hidden="1" x14ac:dyDescent="0.25">
      <c r="A1022" s="381" t="str">
        <f>IF(B1022="","",ROW()-ROW($A$3)+'Diário 1º PA'!$O$1)</f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16"/>
        <v/>
      </c>
      <c r="K1022" s="387"/>
      <c r="L1022" s="388"/>
      <c r="M1022" s="387"/>
      <c r="N1022" s="382"/>
      <c r="O1022" s="384"/>
      <c r="P1022" s="184"/>
    </row>
    <row r="1023" spans="1:16" ht="13.2" hidden="1" x14ac:dyDescent="0.25">
      <c r="A1023" s="381" t="str">
        <f>IF(B1023="","",ROW()-ROW($A$3)+'Diário 1º PA'!$O$1)</f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16"/>
        <v/>
      </c>
      <c r="K1023" s="387"/>
      <c r="L1023" s="388"/>
      <c r="M1023" s="387"/>
      <c r="N1023" s="382"/>
      <c r="O1023" s="384"/>
      <c r="P1023" s="184"/>
    </row>
    <row r="1024" spans="1:16" ht="13.2" hidden="1" x14ac:dyDescent="0.25">
      <c r="A1024" s="381" t="str">
        <f>IF(B1024="","",ROW()-ROW($A$3)+'Diário 1º PA'!$O$1)</f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16"/>
        <v/>
      </c>
      <c r="K1024" s="387"/>
      <c r="L1024" s="388"/>
      <c r="M1024" s="387"/>
      <c r="N1024" s="382"/>
      <c r="O1024" s="384"/>
      <c r="P1024" s="184"/>
    </row>
    <row r="1025" spans="1:16" ht="13.2" hidden="1" x14ac:dyDescent="0.25">
      <c r="A1025" s="381" t="str">
        <f>IF(B1025="","",ROW()-ROW($A$3)+'Diário 1º PA'!$O$1)</f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ref="J1025:J1088" si="17">IF(O1025="","",IF(LEN(O1025)&gt;14,O1025,"CPF Protegido - LGPD"))</f>
        <v/>
      </c>
      <c r="K1025" s="387"/>
      <c r="L1025" s="388"/>
      <c r="M1025" s="387"/>
      <c r="N1025" s="382"/>
      <c r="O1025" s="384"/>
      <c r="P1025" s="184"/>
    </row>
    <row r="1026" spans="1:16" ht="13.2" hidden="1" x14ac:dyDescent="0.25">
      <c r="A1026" s="381" t="str">
        <f>IF(B1026="","",ROW()-ROW($A$3)+'Diário 1º PA'!$O$1)</f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17"/>
        <v/>
      </c>
      <c r="K1026" s="387"/>
      <c r="L1026" s="388"/>
      <c r="M1026" s="387"/>
      <c r="N1026" s="382"/>
      <c r="O1026" s="384"/>
      <c r="P1026" s="184"/>
    </row>
    <row r="1027" spans="1:16" ht="13.2" hidden="1" x14ac:dyDescent="0.25">
      <c r="A1027" s="381" t="str">
        <f>IF(B1027="","",ROW()-ROW($A$3)+'Diário 1º PA'!$O$1)</f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17"/>
        <v/>
      </c>
      <c r="K1027" s="387"/>
      <c r="L1027" s="388"/>
      <c r="M1027" s="387"/>
      <c r="N1027" s="382"/>
      <c r="O1027" s="384"/>
      <c r="P1027" s="184"/>
    </row>
    <row r="1028" spans="1:16" ht="13.2" hidden="1" x14ac:dyDescent="0.25">
      <c r="A1028" s="381" t="str">
        <f>IF(B1028="","",ROW()-ROW($A$3)+'Diário 1º PA'!$O$1)</f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si="17"/>
        <v/>
      </c>
      <c r="K1028" s="387"/>
      <c r="L1028" s="388"/>
      <c r="M1028" s="387"/>
      <c r="N1028" s="382"/>
      <c r="O1028" s="384"/>
      <c r="P1028" s="184"/>
    </row>
    <row r="1029" spans="1:16" ht="13.2" hidden="1" x14ac:dyDescent="0.25">
      <c r="A1029" s="381" t="str">
        <f>IF(B1029="","",ROW()-ROW($A$3)+'Diário 1º PA'!$O$1)</f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17"/>
        <v/>
      </c>
      <c r="K1029" s="387"/>
      <c r="L1029" s="388"/>
      <c r="M1029" s="387"/>
      <c r="N1029" s="382"/>
      <c r="O1029" s="384"/>
      <c r="P1029" s="184"/>
    </row>
    <row r="1030" spans="1:16" ht="13.2" hidden="1" x14ac:dyDescent="0.25">
      <c r="A1030" s="381" t="str">
        <f>IF(B1030="","",ROW()-ROW($A$3)+'Diário 1º PA'!$O$1)</f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17"/>
        <v/>
      </c>
      <c r="K1030" s="387"/>
      <c r="L1030" s="388"/>
      <c r="M1030" s="387"/>
      <c r="N1030" s="382"/>
      <c r="O1030" s="384"/>
      <c r="P1030" s="184"/>
    </row>
    <row r="1031" spans="1:16" ht="13.2" hidden="1" x14ac:dyDescent="0.25">
      <c r="A1031" s="381" t="str">
        <f>IF(B1031="","",ROW()-ROW($A$3)+'Diário 1º PA'!$O$1)</f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17"/>
        <v/>
      </c>
      <c r="K1031" s="387"/>
      <c r="L1031" s="388"/>
      <c r="M1031" s="387"/>
      <c r="N1031" s="382"/>
      <c r="O1031" s="384"/>
      <c r="P1031" s="184"/>
    </row>
    <row r="1032" spans="1:16" ht="13.2" hidden="1" x14ac:dyDescent="0.25">
      <c r="A1032" s="381" t="str">
        <f>IF(B1032="","",ROW()-ROW($A$3)+'Diário 1º PA'!$O$1)</f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17"/>
        <v/>
      </c>
      <c r="K1032" s="387"/>
      <c r="L1032" s="388"/>
      <c r="M1032" s="387"/>
      <c r="N1032" s="382"/>
      <c r="O1032" s="384"/>
      <c r="P1032" s="184"/>
    </row>
    <row r="1033" spans="1:16" ht="13.2" hidden="1" x14ac:dyDescent="0.25">
      <c r="A1033" s="381" t="str">
        <f>IF(B1033="","",ROW()-ROW($A$3)+'Diário 1º PA'!$O$1)</f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si="17"/>
        <v/>
      </c>
      <c r="K1033" s="387"/>
      <c r="L1033" s="388"/>
      <c r="M1033" s="387"/>
      <c r="N1033" s="382"/>
      <c r="O1033" s="384"/>
      <c r="P1033" s="184"/>
    </row>
    <row r="1034" spans="1:16" ht="13.2" hidden="1" x14ac:dyDescent="0.25">
      <c r="A1034" s="381" t="str">
        <f>IF(B1034="","",ROW()-ROW($A$3)+'Diário 1º PA'!$O$1)</f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17"/>
        <v/>
      </c>
      <c r="K1034" s="387"/>
      <c r="L1034" s="388"/>
      <c r="M1034" s="387"/>
      <c r="N1034" s="382"/>
      <c r="O1034" s="384"/>
      <c r="P1034" s="184"/>
    </row>
    <row r="1035" spans="1:16" ht="13.2" hidden="1" x14ac:dyDescent="0.25">
      <c r="A1035" s="381" t="str">
        <f>IF(B1035="","",ROW()-ROW($A$3)+'Diário 1º PA'!$O$1)</f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17"/>
        <v/>
      </c>
      <c r="K1035" s="387"/>
      <c r="L1035" s="388"/>
      <c r="M1035" s="387"/>
      <c r="N1035" s="382"/>
      <c r="O1035" s="384"/>
      <c r="P1035" s="184"/>
    </row>
    <row r="1036" spans="1:16" ht="13.2" hidden="1" x14ac:dyDescent="0.25">
      <c r="A1036" s="381" t="str">
        <f>IF(B1036="","",ROW()-ROW($A$3)+'Diário 1º PA'!$O$1)</f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17"/>
        <v/>
      </c>
      <c r="K1036" s="387"/>
      <c r="L1036" s="388"/>
      <c r="M1036" s="387"/>
      <c r="N1036" s="382"/>
      <c r="O1036" s="384"/>
      <c r="P1036" s="184"/>
    </row>
    <row r="1037" spans="1:16" ht="13.2" hidden="1" x14ac:dyDescent="0.25">
      <c r="A1037" s="381" t="str">
        <f>IF(B1037="","",ROW()-ROW($A$3)+'Diário 1º PA'!$O$1)</f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17"/>
        <v/>
      </c>
      <c r="K1037" s="387"/>
      <c r="L1037" s="388"/>
      <c r="M1037" s="387"/>
      <c r="N1037" s="382"/>
      <c r="O1037" s="384"/>
      <c r="P1037" s="184"/>
    </row>
    <row r="1038" spans="1:16" ht="13.2" hidden="1" x14ac:dyDescent="0.25">
      <c r="A1038" s="381" t="str">
        <f>IF(B1038="","",ROW()-ROW($A$3)+'Diário 1º PA'!$O$1)</f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17"/>
        <v/>
      </c>
      <c r="K1038" s="387"/>
      <c r="L1038" s="388"/>
      <c r="M1038" s="387"/>
      <c r="N1038" s="382"/>
      <c r="O1038" s="384"/>
      <c r="P1038" s="184"/>
    </row>
    <row r="1039" spans="1:16" ht="13.2" hidden="1" x14ac:dyDescent="0.25">
      <c r="A1039" s="381" t="str">
        <f>IF(B1039="","",ROW()-ROW($A$3)+'Diário 1º PA'!$O$1)</f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17"/>
        <v/>
      </c>
      <c r="K1039" s="387"/>
      <c r="L1039" s="388"/>
      <c r="M1039" s="387"/>
      <c r="N1039" s="382"/>
      <c r="O1039" s="384"/>
      <c r="P1039" s="184"/>
    </row>
    <row r="1040" spans="1:16" ht="13.2" hidden="1" x14ac:dyDescent="0.25">
      <c r="A1040" s="381" t="str">
        <f>IF(B1040="","",ROW()-ROW($A$3)+'Diário 1º PA'!$O$1)</f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17"/>
        <v/>
      </c>
      <c r="K1040" s="387"/>
      <c r="L1040" s="388"/>
      <c r="M1040" s="387"/>
      <c r="N1040" s="382"/>
      <c r="O1040" s="384"/>
      <c r="P1040" s="184"/>
    </row>
    <row r="1041" spans="1:16" ht="13.2" hidden="1" x14ac:dyDescent="0.25">
      <c r="A1041" s="381" t="str">
        <f>IF(B1041="","",ROW()-ROW($A$3)+'Diário 1º PA'!$O$1)</f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17"/>
        <v/>
      </c>
      <c r="K1041" s="387"/>
      <c r="L1041" s="388"/>
      <c r="M1041" s="387"/>
      <c r="N1041" s="382"/>
      <c r="O1041" s="384"/>
      <c r="P1041" s="184"/>
    </row>
    <row r="1042" spans="1:16" ht="13.2" hidden="1" x14ac:dyDescent="0.25">
      <c r="A1042" s="381" t="str">
        <f>IF(B1042="","",ROW()-ROW($A$3)+'Diário 1º PA'!$O$1)</f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17"/>
        <v/>
      </c>
      <c r="K1042" s="387"/>
      <c r="L1042" s="388"/>
      <c r="M1042" s="387"/>
      <c r="N1042" s="382"/>
      <c r="O1042" s="384"/>
      <c r="P1042" s="184"/>
    </row>
    <row r="1043" spans="1:16" ht="13.2" hidden="1" x14ac:dyDescent="0.25">
      <c r="A1043" s="381" t="str">
        <f>IF(B1043="","",ROW()-ROW($A$3)+'Diário 1º PA'!$O$1)</f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17"/>
        <v/>
      </c>
      <c r="K1043" s="387"/>
      <c r="L1043" s="388"/>
      <c r="M1043" s="387"/>
      <c r="N1043" s="382"/>
      <c r="O1043" s="384"/>
      <c r="P1043" s="184"/>
    </row>
    <row r="1044" spans="1:16" ht="13.2" hidden="1" x14ac:dyDescent="0.25">
      <c r="A1044" s="381" t="str">
        <f>IF(B1044="","",ROW()-ROW($A$3)+'Diário 1º PA'!$O$1)</f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17"/>
        <v/>
      </c>
      <c r="K1044" s="387"/>
      <c r="L1044" s="388"/>
      <c r="M1044" s="387"/>
      <c r="N1044" s="382"/>
      <c r="O1044" s="384"/>
      <c r="P1044" s="184"/>
    </row>
    <row r="1045" spans="1:16" ht="13.2" hidden="1" x14ac:dyDescent="0.25">
      <c r="A1045" s="381" t="str">
        <f>IF(B1045="","",ROW()-ROW($A$3)+'Diário 1º PA'!$O$1)</f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17"/>
        <v/>
      </c>
      <c r="K1045" s="387"/>
      <c r="L1045" s="388"/>
      <c r="M1045" s="387"/>
      <c r="N1045" s="382"/>
      <c r="O1045" s="384"/>
      <c r="P1045" s="184"/>
    </row>
    <row r="1046" spans="1:16" ht="13.2" hidden="1" x14ac:dyDescent="0.25">
      <c r="A1046" s="381" t="str">
        <f>IF(B1046="","",ROW()-ROW($A$3)+'Diário 1º PA'!$O$1)</f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si="17"/>
        <v/>
      </c>
      <c r="K1046" s="387"/>
      <c r="L1046" s="388"/>
      <c r="M1046" s="387"/>
      <c r="N1046" s="382"/>
      <c r="O1046" s="384"/>
      <c r="P1046" s="184"/>
    </row>
    <row r="1047" spans="1:16" ht="13.2" hidden="1" x14ac:dyDescent="0.25">
      <c r="A1047" s="381" t="str">
        <f>IF(B1047="","",ROW()-ROW($A$3)+'Diário 1º PA'!$O$1)</f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17"/>
        <v/>
      </c>
      <c r="K1047" s="387"/>
      <c r="L1047" s="388"/>
      <c r="M1047" s="387"/>
      <c r="N1047" s="382"/>
      <c r="O1047" s="384"/>
      <c r="P1047" s="184"/>
    </row>
    <row r="1048" spans="1:16" ht="13.2" hidden="1" x14ac:dyDescent="0.25">
      <c r="A1048" s="381" t="str">
        <f>IF(B1048="","",ROW()-ROW($A$3)+'Diário 1º PA'!$O$1)</f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17"/>
        <v/>
      </c>
      <c r="K1048" s="387"/>
      <c r="L1048" s="388"/>
      <c r="M1048" s="387"/>
      <c r="N1048" s="382"/>
      <c r="O1048" s="384"/>
      <c r="P1048" s="184"/>
    </row>
    <row r="1049" spans="1:16" ht="13.2" hidden="1" x14ac:dyDescent="0.25">
      <c r="A1049" s="381" t="str">
        <f>IF(B1049="","",ROW()-ROW($A$3)+'Diário 1º PA'!$O$1)</f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17"/>
        <v/>
      </c>
      <c r="K1049" s="387"/>
      <c r="L1049" s="388"/>
      <c r="M1049" s="387"/>
      <c r="N1049" s="382"/>
      <c r="O1049" s="384"/>
      <c r="P1049" s="184"/>
    </row>
    <row r="1050" spans="1:16" ht="13.2" hidden="1" x14ac:dyDescent="0.25">
      <c r="A1050" s="381" t="str">
        <f>IF(B1050="","",ROW()-ROW($A$3)+'Diário 1º PA'!$O$1)</f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17"/>
        <v/>
      </c>
      <c r="K1050" s="387"/>
      <c r="L1050" s="388"/>
      <c r="M1050" s="387"/>
      <c r="N1050" s="382"/>
      <c r="O1050" s="384"/>
      <c r="P1050" s="184"/>
    </row>
    <row r="1051" spans="1:16" ht="13.2" hidden="1" x14ac:dyDescent="0.25">
      <c r="A1051" s="381" t="str">
        <f>IF(B1051="","",ROW()-ROW($A$3)+'Diário 1º PA'!$O$1)</f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17"/>
        <v/>
      </c>
      <c r="K1051" s="387"/>
      <c r="L1051" s="388"/>
      <c r="M1051" s="387"/>
      <c r="N1051" s="382"/>
      <c r="O1051" s="384"/>
      <c r="P1051" s="184"/>
    </row>
    <row r="1052" spans="1:16" ht="13.2" hidden="1" x14ac:dyDescent="0.25">
      <c r="A1052" s="381" t="str">
        <f>IF(B1052="","",ROW()-ROW($A$3)+'Diário 1º PA'!$O$1)</f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17"/>
        <v/>
      </c>
      <c r="K1052" s="387"/>
      <c r="L1052" s="388"/>
      <c r="M1052" s="387"/>
      <c r="N1052" s="382"/>
      <c r="O1052" s="384"/>
      <c r="P1052" s="184"/>
    </row>
    <row r="1053" spans="1:16" ht="13.2" hidden="1" x14ac:dyDescent="0.25">
      <c r="A1053" s="381" t="str">
        <f>IF(B1053="","",ROW()-ROW($A$3)+'Diário 1º PA'!$O$1)</f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17"/>
        <v/>
      </c>
      <c r="K1053" s="387"/>
      <c r="L1053" s="388"/>
      <c r="M1053" s="387"/>
      <c r="N1053" s="382"/>
      <c r="O1053" s="384"/>
      <c r="P1053" s="184"/>
    </row>
    <row r="1054" spans="1:16" ht="13.2" hidden="1" x14ac:dyDescent="0.25">
      <c r="A1054" s="381" t="str">
        <f>IF(B1054="","",ROW()-ROW($A$3)+'Diário 1º PA'!$O$1)</f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17"/>
        <v/>
      </c>
      <c r="K1054" s="387"/>
      <c r="L1054" s="388"/>
      <c r="M1054" s="387"/>
      <c r="N1054" s="382"/>
      <c r="O1054" s="384"/>
      <c r="P1054" s="184"/>
    </row>
    <row r="1055" spans="1:16" ht="13.2" hidden="1" x14ac:dyDescent="0.25">
      <c r="A1055" s="381" t="str">
        <f>IF(B1055="","",ROW()-ROW($A$3)+'Diário 1º PA'!$O$1)</f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17"/>
        <v/>
      </c>
      <c r="K1055" s="387"/>
      <c r="L1055" s="388"/>
      <c r="M1055" s="387"/>
      <c r="N1055" s="382"/>
      <c r="O1055" s="384"/>
      <c r="P1055" s="184"/>
    </row>
    <row r="1056" spans="1:16" ht="13.2" hidden="1" x14ac:dyDescent="0.25">
      <c r="A1056" s="381" t="str">
        <f>IF(B1056="","",ROW()-ROW($A$3)+'Diário 1º PA'!$O$1)</f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17"/>
        <v/>
      </c>
      <c r="K1056" s="387"/>
      <c r="L1056" s="388"/>
      <c r="M1056" s="387"/>
      <c r="N1056" s="382"/>
      <c r="O1056" s="384"/>
      <c r="P1056" s="184"/>
    </row>
    <row r="1057" spans="1:16" ht="13.2" hidden="1" x14ac:dyDescent="0.25">
      <c r="A1057" s="381" t="str">
        <f>IF(B1057="","",ROW()-ROW($A$3)+'Diário 1º PA'!$O$1)</f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17"/>
        <v/>
      </c>
      <c r="K1057" s="387"/>
      <c r="L1057" s="388"/>
      <c r="M1057" s="387"/>
      <c r="N1057" s="382"/>
      <c r="O1057" s="384"/>
      <c r="P1057" s="184"/>
    </row>
    <row r="1058" spans="1:16" ht="13.2" hidden="1" x14ac:dyDescent="0.25">
      <c r="A1058" s="381" t="str">
        <f>IF(B1058="","",ROW()-ROW($A$3)+'Diário 1º PA'!$O$1)</f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17"/>
        <v/>
      </c>
      <c r="K1058" s="387"/>
      <c r="L1058" s="388"/>
      <c r="M1058" s="387"/>
      <c r="N1058" s="382"/>
      <c r="O1058" s="384"/>
      <c r="P1058" s="184"/>
    </row>
    <row r="1059" spans="1:16" ht="13.2" hidden="1" x14ac:dyDescent="0.25">
      <c r="A1059" s="381" t="str">
        <f>IF(B1059="","",ROW()-ROW($A$3)+'Diário 1º PA'!$O$1)</f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17"/>
        <v/>
      </c>
      <c r="K1059" s="387"/>
      <c r="L1059" s="388"/>
      <c r="M1059" s="387"/>
      <c r="N1059" s="382"/>
      <c r="O1059" s="384"/>
      <c r="P1059" s="184"/>
    </row>
    <row r="1060" spans="1:16" ht="13.2" hidden="1" x14ac:dyDescent="0.25">
      <c r="A1060" s="381" t="str">
        <f>IF(B1060="","",ROW()-ROW($A$3)+'Diário 1º PA'!$O$1)</f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17"/>
        <v/>
      </c>
      <c r="K1060" s="387"/>
      <c r="L1060" s="388"/>
      <c r="M1060" s="387"/>
      <c r="N1060" s="382"/>
      <c r="O1060" s="384"/>
      <c r="P1060" s="184"/>
    </row>
    <row r="1061" spans="1:16" ht="13.2" hidden="1" x14ac:dyDescent="0.25">
      <c r="A1061" s="381" t="str">
        <f>IF(B1061="","",ROW()-ROW($A$3)+'Diário 1º PA'!$O$1)</f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17"/>
        <v/>
      </c>
      <c r="K1061" s="387"/>
      <c r="L1061" s="388"/>
      <c r="M1061" s="387"/>
      <c r="N1061" s="382"/>
      <c r="O1061" s="384"/>
      <c r="P1061" s="184"/>
    </row>
    <row r="1062" spans="1:16" ht="13.2" hidden="1" x14ac:dyDescent="0.25">
      <c r="A1062" s="381" t="str">
        <f>IF(B1062="","",ROW()-ROW($A$3)+'Diário 1º PA'!$O$1)</f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17"/>
        <v/>
      </c>
      <c r="K1062" s="387"/>
      <c r="L1062" s="388"/>
      <c r="M1062" s="387"/>
      <c r="N1062" s="382"/>
      <c r="O1062" s="384"/>
      <c r="P1062" s="184"/>
    </row>
    <row r="1063" spans="1:16" ht="13.2" hidden="1" x14ac:dyDescent="0.25">
      <c r="A1063" s="381" t="str">
        <f>IF(B1063="","",ROW()-ROW($A$3)+'Diário 1º PA'!$O$1)</f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17"/>
        <v/>
      </c>
      <c r="K1063" s="387"/>
      <c r="L1063" s="388"/>
      <c r="M1063" s="387"/>
      <c r="N1063" s="382"/>
      <c r="O1063" s="384"/>
      <c r="P1063" s="184"/>
    </row>
    <row r="1064" spans="1:16" ht="13.2" hidden="1" x14ac:dyDescent="0.25">
      <c r="A1064" s="381" t="str">
        <f>IF(B1064="","",ROW()-ROW($A$3)+'Diário 1º PA'!$O$1)</f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17"/>
        <v/>
      </c>
      <c r="K1064" s="387"/>
      <c r="L1064" s="388"/>
      <c r="M1064" s="387"/>
      <c r="N1064" s="382"/>
      <c r="O1064" s="384"/>
      <c r="P1064" s="184"/>
    </row>
    <row r="1065" spans="1:16" ht="13.2" hidden="1" x14ac:dyDescent="0.25">
      <c r="A1065" s="381" t="str">
        <f>IF(B1065="","",ROW()-ROW($A$3)+'Diário 1º PA'!$O$1)</f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17"/>
        <v/>
      </c>
      <c r="K1065" s="387"/>
      <c r="L1065" s="388"/>
      <c r="M1065" s="387"/>
      <c r="N1065" s="382"/>
      <c r="O1065" s="384"/>
      <c r="P1065" s="184"/>
    </row>
    <row r="1066" spans="1:16" ht="13.2" hidden="1" x14ac:dyDescent="0.25">
      <c r="A1066" s="381" t="str">
        <f>IF(B1066="","",ROW()-ROW($A$3)+'Diário 1º PA'!$O$1)</f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17"/>
        <v/>
      </c>
      <c r="K1066" s="387"/>
      <c r="L1066" s="388"/>
      <c r="M1066" s="387"/>
      <c r="N1066" s="382"/>
      <c r="O1066" s="384"/>
      <c r="P1066" s="184"/>
    </row>
    <row r="1067" spans="1:16" ht="13.2" hidden="1" x14ac:dyDescent="0.25">
      <c r="A1067" s="381" t="str">
        <f>IF(B1067="","",ROW()-ROW($A$3)+'Diário 1º PA'!$O$1)</f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17"/>
        <v/>
      </c>
      <c r="K1067" s="387"/>
      <c r="L1067" s="388"/>
      <c r="M1067" s="387"/>
      <c r="N1067" s="382"/>
      <c r="O1067" s="384"/>
      <c r="P1067" s="184"/>
    </row>
    <row r="1068" spans="1:16" ht="13.2" hidden="1" x14ac:dyDescent="0.25">
      <c r="A1068" s="381" t="str">
        <f>IF(B1068="","",ROW()-ROW($A$3)+'Diário 1º PA'!$O$1)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17"/>
        <v/>
      </c>
      <c r="K1068" s="387"/>
      <c r="L1068" s="388"/>
      <c r="M1068" s="387"/>
      <c r="N1068" s="382"/>
      <c r="O1068" s="384"/>
      <c r="P1068" s="184"/>
    </row>
    <row r="1069" spans="1:16" ht="13.2" hidden="1" x14ac:dyDescent="0.25">
      <c r="A1069" s="381" t="str">
        <f>IF(B1069="","",ROW()-ROW($A$3)+'Diário 1º PA'!$O$1)</f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17"/>
        <v/>
      </c>
      <c r="K1069" s="387"/>
      <c r="L1069" s="388"/>
      <c r="M1069" s="387"/>
      <c r="N1069" s="382"/>
      <c r="O1069" s="384"/>
      <c r="P1069" s="184"/>
    </row>
    <row r="1070" spans="1:16" ht="13.2" hidden="1" x14ac:dyDescent="0.25">
      <c r="A1070" s="381" t="str">
        <f>IF(B1070="","",ROW()-ROW($A$3)+'Diário 1º PA'!$O$1)</f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17"/>
        <v/>
      </c>
      <c r="K1070" s="387"/>
      <c r="L1070" s="388"/>
      <c r="M1070" s="387"/>
      <c r="N1070" s="382"/>
      <c r="O1070" s="384"/>
      <c r="P1070" s="184"/>
    </row>
    <row r="1071" spans="1:16" ht="13.2" hidden="1" x14ac:dyDescent="0.25">
      <c r="A1071" s="381" t="str">
        <f>IF(B1071="","",ROW()-ROW($A$3)+'Diário 1º PA'!$O$1)</f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17"/>
        <v/>
      </c>
      <c r="K1071" s="387"/>
      <c r="L1071" s="388"/>
      <c r="M1071" s="387"/>
      <c r="N1071" s="382"/>
      <c r="O1071" s="384"/>
      <c r="P1071" s="184"/>
    </row>
    <row r="1072" spans="1:16" ht="13.2" hidden="1" x14ac:dyDescent="0.25">
      <c r="A1072" s="381" t="str">
        <f>IF(B1072="","",ROW()-ROW($A$3)+'Diário 1º PA'!$O$1)</f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17"/>
        <v/>
      </c>
      <c r="K1072" s="387"/>
      <c r="L1072" s="388"/>
      <c r="M1072" s="387"/>
      <c r="N1072" s="382"/>
      <c r="O1072" s="384"/>
      <c r="P1072" s="184"/>
    </row>
    <row r="1073" spans="1:16" ht="13.2" hidden="1" x14ac:dyDescent="0.25">
      <c r="A1073" s="381" t="str">
        <f>IF(B1073="","",ROW()-ROW($A$3)+'Diário 1º PA'!$O$1)</f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17"/>
        <v/>
      </c>
      <c r="K1073" s="387"/>
      <c r="L1073" s="388"/>
      <c r="M1073" s="387"/>
      <c r="N1073" s="382"/>
      <c r="O1073" s="384"/>
      <c r="P1073" s="184"/>
    </row>
    <row r="1074" spans="1:16" ht="13.2" hidden="1" x14ac:dyDescent="0.25">
      <c r="A1074" s="381" t="str">
        <f>IF(B1074="","",ROW()-ROW($A$3)+'Diário 1º PA'!$O$1)</f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17"/>
        <v/>
      </c>
      <c r="K1074" s="387"/>
      <c r="L1074" s="388"/>
      <c r="M1074" s="387"/>
      <c r="N1074" s="382"/>
      <c r="O1074" s="384"/>
      <c r="P1074" s="184"/>
    </row>
    <row r="1075" spans="1:16" ht="13.2" hidden="1" x14ac:dyDescent="0.25">
      <c r="A1075" s="381" t="str">
        <f>IF(B1075="","",ROW()-ROW($A$3)+'Diário 1º PA'!$O$1)</f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17"/>
        <v/>
      </c>
      <c r="K1075" s="387"/>
      <c r="L1075" s="388"/>
      <c r="M1075" s="387"/>
      <c r="N1075" s="382"/>
      <c r="O1075" s="384"/>
      <c r="P1075" s="184"/>
    </row>
    <row r="1076" spans="1:16" ht="13.2" hidden="1" x14ac:dyDescent="0.25">
      <c r="A1076" s="381" t="str">
        <f>IF(B1076="","",ROW()-ROW($A$3)+'Diário 1º PA'!$O$1)</f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17"/>
        <v/>
      </c>
      <c r="K1076" s="387"/>
      <c r="L1076" s="388"/>
      <c r="M1076" s="387"/>
      <c r="N1076" s="382"/>
      <c r="O1076" s="384"/>
      <c r="P1076" s="184"/>
    </row>
    <row r="1077" spans="1:16" ht="13.2" hidden="1" x14ac:dyDescent="0.25">
      <c r="A1077" s="381" t="str">
        <f>IF(B1077="","",ROW()-ROW($A$3)+'Diário 1º PA'!$O$1)</f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17"/>
        <v/>
      </c>
      <c r="K1077" s="387"/>
      <c r="L1077" s="388"/>
      <c r="M1077" s="387"/>
      <c r="N1077" s="382"/>
      <c r="O1077" s="384"/>
      <c r="P1077" s="184"/>
    </row>
    <row r="1078" spans="1:16" ht="13.2" hidden="1" x14ac:dyDescent="0.25">
      <c r="A1078" s="381" t="str">
        <f>IF(B1078="","",ROW()-ROW($A$3)+'Diário 1º PA'!$O$1)</f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17"/>
        <v/>
      </c>
      <c r="K1078" s="387"/>
      <c r="L1078" s="388"/>
      <c r="M1078" s="387"/>
      <c r="N1078" s="382"/>
      <c r="O1078" s="384"/>
      <c r="P1078" s="184"/>
    </row>
    <row r="1079" spans="1:16" ht="13.2" hidden="1" x14ac:dyDescent="0.25">
      <c r="A1079" s="381" t="str">
        <f>IF(B1079="","",ROW()-ROW($A$3)+'Diário 1º PA'!$O$1)</f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17"/>
        <v/>
      </c>
      <c r="K1079" s="387"/>
      <c r="L1079" s="388"/>
      <c r="M1079" s="387"/>
      <c r="N1079" s="382"/>
      <c r="O1079" s="384"/>
      <c r="P1079" s="184"/>
    </row>
    <row r="1080" spans="1:16" ht="13.2" hidden="1" x14ac:dyDescent="0.25">
      <c r="A1080" s="381" t="str">
        <f>IF(B1080="","",ROW()-ROW($A$3)+'Diário 1º PA'!$O$1)</f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17"/>
        <v/>
      </c>
      <c r="K1080" s="387"/>
      <c r="L1080" s="388"/>
      <c r="M1080" s="387"/>
      <c r="N1080" s="382"/>
      <c r="O1080" s="384"/>
      <c r="P1080" s="184"/>
    </row>
    <row r="1081" spans="1:16" ht="13.2" hidden="1" x14ac:dyDescent="0.25">
      <c r="A1081" s="381" t="str">
        <f>IF(B1081="","",ROW()-ROW($A$3)+'Diário 1º PA'!$O$1)</f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17"/>
        <v/>
      </c>
      <c r="K1081" s="387"/>
      <c r="L1081" s="388"/>
      <c r="M1081" s="387"/>
      <c r="N1081" s="382"/>
      <c r="O1081" s="384"/>
      <c r="P1081" s="184"/>
    </row>
    <row r="1082" spans="1:16" ht="13.2" hidden="1" x14ac:dyDescent="0.25">
      <c r="A1082" s="381" t="str">
        <f>IF(B1082="","",ROW()-ROW($A$3)+'Diário 1º PA'!$O$1)</f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17"/>
        <v/>
      </c>
      <c r="K1082" s="387"/>
      <c r="L1082" s="388"/>
      <c r="M1082" s="387"/>
      <c r="N1082" s="382"/>
      <c r="O1082" s="384"/>
      <c r="P1082" s="184"/>
    </row>
    <row r="1083" spans="1:16" ht="13.2" hidden="1" x14ac:dyDescent="0.25">
      <c r="A1083" s="381" t="str">
        <f>IF(B1083="","",ROW()-ROW($A$3)+'Diário 1º PA'!$O$1)</f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17"/>
        <v/>
      </c>
      <c r="K1083" s="387"/>
      <c r="L1083" s="388"/>
      <c r="M1083" s="387"/>
      <c r="N1083" s="382"/>
      <c r="O1083" s="384"/>
      <c r="P1083" s="184"/>
    </row>
    <row r="1084" spans="1:16" ht="13.2" hidden="1" x14ac:dyDescent="0.25">
      <c r="A1084" s="381" t="str">
        <f>IF(B1084="","",ROW()-ROW($A$3)+'Diário 1º PA'!$O$1)</f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17"/>
        <v/>
      </c>
      <c r="K1084" s="387"/>
      <c r="L1084" s="388"/>
      <c r="M1084" s="387"/>
      <c r="N1084" s="382"/>
      <c r="O1084" s="384"/>
      <c r="P1084" s="184"/>
    </row>
    <row r="1085" spans="1:16" ht="13.2" hidden="1" x14ac:dyDescent="0.25">
      <c r="A1085" s="381" t="str">
        <f>IF(B1085="","",ROW()-ROW($A$3)+'Diário 1º PA'!$O$1)</f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17"/>
        <v/>
      </c>
      <c r="K1085" s="387"/>
      <c r="L1085" s="388"/>
      <c r="M1085" s="387"/>
      <c r="N1085" s="382"/>
      <c r="O1085" s="384"/>
      <c r="P1085" s="184"/>
    </row>
    <row r="1086" spans="1:16" ht="13.2" hidden="1" x14ac:dyDescent="0.25">
      <c r="A1086" s="381" t="str">
        <f>IF(B1086="","",ROW()-ROW($A$3)+'Diário 1º PA'!$O$1)</f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17"/>
        <v/>
      </c>
      <c r="K1086" s="387"/>
      <c r="L1086" s="388"/>
      <c r="M1086" s="387"/>
      <c r="N1086" s="382"/>
      <c r="O1086" s="384"/>
      <c r="P1086" s="184"/>
    </row>
    <row r="1087" spans="1:16" ht="13.2" hidden="1" x14ac:dyDescent="0.25">
      <c r="A1087" s="381" t="str">
        <f>IF(B1087="","",ROW()-ROW($A$3)+'Diário 1º PA'!$O$1)</f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17"/>
        <v/>
      </c>
      <c r="K1087" s="387"/>
      <c r="L1087" s="388"/>
      <c r="M1087" s="387"/>
      <c r="N1087" s="382"/>
      <c r="O1087" s="384"/>
      <c r="P1087" s="184"/>
    </row>
    <row r="1088" spans="1:16" ht="13.2" hidden="1" x14ac:dyDescent="0.25">
      <c r="A1088" s="381" t="str">
        <f>IF(B1088="","",ROW()-ROW($A$3)+'Diário 1º PA'!$O$1)</f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17"/>
        <v/>
      </c>
      <c r="K1088" s="387"/>
      <c r="L1088" s="388"/>
      <c r="M1088" s="387"/>
      <c r="N1088" s="382"/>
      <c r="O1088" s="384"/>
      <c r="P1088" s="184"/>
    </row>
    <row r="1089" spans="1:16" ht="13.2" hidden="1" x14ac:dyDescent="0.25">
      <c r="A1089" s="381" t="str">
        <f>IF(B1089="","",ROW()-ROW($A$3)+'Diário 1º PA'!$O$1)</f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ref="J1089:J1152" si="18">IF(O1089="","",IF(LEN(O1089)&gt;14,O1089,"CPF Protegido - LGPD"))</f>
        <v/>
      </c>
      <c r="K1089" s="387"/>
      <c r="L1089" s="388"/>
      <c r="M1089" s="387"/>
      <c r="N1089" s="382"/>
      <c r="O1089" s="384"/>
      <c r="P1089" s="184"/>
    </row>
    <row r="1090" spans="1:16" ht="13.2" hidden="1" x14ac:dyDescent="0.25">
      <c r="A1090" s="381" t="str">
        <f>IF(B1090="","",ROW()-ROW($A$3)+'Diário 1º PA'!$O$1)</f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18"/>
        <v/>
      </c>
      <c r="K1090" s="387"/>
      <c r="L1090" s="388"/>
      <c r="M1090" s="387"/>
      <c r="N1090" s="382"/>
      <c r="O1090" s="384"/>
      <c r="P1090" s="184"/>
    </row>
    <row r="1091" spans="1:16" ht="13.2" hidden="1" x14ac:dyDescent="0.25">
      <c r="A1091" s="381" t="str">
        <f>IF(B1091="","",ROW()-ROW($A$3)+'Diário 1º PA'!$O$1)</f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18"/>
        <v/>
      </c>
      <c r="K1091" s="387"/>
      <c r="L1091" s="388"/>
      <c r="M1091" s="387"/>
      <c r="N1091" s="382"/>
      <c r="O1091" s="384"/>
      <c r="P1091" s="184"/>
    </row>
    <row r="1092" spans="1:16" ht="13.2" hidden="1" x14ac:dyDescent="0.25">
      <c r="A1092" s="381" t="str">
        <f>IF(B1092="","",ROW()-ROW($A$3)+'Diário 1º PA'!$O$1)</f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si="18"/>
        <v/>
      </c>
      <c r="K1092" s="387"/>
      <c r="L1092" s="388"/>
      <c r="M1092" s="387"/>
      <c r="N1092" s="382"/>
      <c r="O1092" s="384"/>
      <c r="P1092" s="184"/>
    </row>
    <row r="1093" spans="1:16" ht="13.2" hidden="1" x14ac:dyDescent="0.25">
      <c r="A1093" s="381" t="str">
        <f>IF(B1093="","",ROW()-ROW($A$3)+'Diário 1º PA'!$O$1)</f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18"/>
        <v/>
      </c>
      <c r="K1093" s="387"/>
      <c r="L1093" s="388"/>
      <c r="M1093" s="387"/>
      <c r="N1093" s="382"/>
      <c r="O1093" s="384"/>
      <c r="P1093" s="184"/>
    </row>
    <row r="1094" spans="1:16" ht="13.2" hidden="1" x14ac:dyDescent="0.25">
      <c r="A1094" s="381" t="str">
        <f>IF(B1094="","",ROW()-ROW($A$3)+'Diário 1º PA'!$O$1)</f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18"/>
        <v/>
      </c>
      <c r="K1094" s="387"/>
      <c r="L1094" s="388"/>
      <c r="M1094" s="387"/>
      <c r="N1094" s="382"/>
      <c r="O1094" s="384"/>
      <c r="P1094" s="184"/>
    </row>
    <row r="1095" spans="1:16" ht="13.2" hidden="1" x14ac:dyDescent="0.25">
      <c r="A1095" s="381" t="str">
        <f>IF(B1095="","",ROW()-ROW($A$3)+'Diário 1º PA'!$O$1)</f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18"/>
        <v/>
      </c>
      <c r="K1095" s="387"/>
      <c r="L1095" s="388"/>
      <c r="M1095" s="387"/>
      <c r="N1095" s="382"/>
      <c r="O1095" s="384"/>
      <c r="P1095" s="184"/>
    </row>
    <row r="1096" spans="1:16" ht="13.2" hidden="1" x14ac:dyDescent="0.25">
      <c r="A1096" s="381" t="str">
        <f>IF(B1096="","",ROW()-ROW($A$3)+'Diário 1º PA'!$O$1)</f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18"/>
        <v/>
      </c>
      <c r="K1096" s="387"/>
      <c r="L1096" s="388"/>
      <c r="M1096" s="387"/>
      <c r="N1096" s="382"/>
      <c r="O1096" s="384"/>
      <c r="P1096" s="184"/>
    </row>
    <row r="1097" spans="1:16" ht="13.2" hidden="1" x14ac:dyDescent="0.25">
      <c r="A1097" s="381" t="str">
        <f>IF(B1097="","",ROW()-ROW($A$3)+'Diário 1º PA'!$O$1)</f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si="18"/>
        <v/>
      </c>
      <c r="K1097" s="387"/>
      <c r="L1097" s="388"/>
      <c r="M1097" s="387"/>
      <c r="N1097" s="382"/>
      <c r="O1097" s="384"/>
      <c r="P1097" s="184"/>
    </row>
    <row r="1098" spans="1:16" ht="13.2" hidden="1" x14ac:dyDescent="0.25">
      <c r="A1098" s="381" t="str">
        <f>IF(B1098="","",ROW()-ROW($A$3)+'Diário 1º PA'!$O$1)</f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18"/>
        <v/>
      </c>
      <c r="K1098" s="387"/>
      <c r="L1098" s="388"/>
      <c r="M1098" s="387"/>
      <c r="N1098" s="382"/>
      <c r="O1098" s="384"/>
      <c r="P1098" s="184"/>
    </row>
    <row r="1099" spans="1:16" ht="13.2" hidden="1" x14ac:dyDescent="0.25">
      <c r="A1099" s="381" t="str">
        <f>IF(B1099="","",ROW()-ROW($A$3)+'Diário 1º PA'!$O$1)</f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18"/>
        <v/>
      </c>
      <c r="K1099" s="387"/>
      <c r="L1099" s="388"/>
      <c r="M1099" s="387"/>
      <c r="N1099" s="382"/>
      <c r="O1099" s="384"/>
      <c r="P1099" s="184"/>
    </row>
    <row r="1100" spans="1:16" ht="13.2" hidden="1" x14ac:dyDescent="0.25">
      <c r="A1100" s="381" t="str">
        <f>IF(B1100="","",ROW()-ROW($A$3)+'Diário 1º PA'!$O$1)</f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18"/>
        <v/>
      </c>
      <c r="K1100" s="387"/>
      <c r="L1100" s="388"/>
      <c r="M1100" s="387"/>
      <c r="N1100" s="382"/>
      <c r="O1100" s="384"/>
      <c r="P1100" s="184"/>
    </row>
    <row r="1101" spans="1:16" ht="13.2" hidden="1" x14ac:dyDescent="0.25">
      <c r="A1101" s="381" t="str">
        <f>IF(B1101="","",ROW()-ROW($A$3)+'Diário 1º PA'!$O$1)</f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18"/>
        <v/>
      </c>
      <c r="K1101" s="387"/>
      <c r="L1101" s="388"/>
      <c r="M1101" s="387"/>
      <c r="N1101" s="382"/>
      <c r="O1101" s="384"/>
      <c r="P1101" s="184"/>
    </row>
    <row r="1102" spans="1:16" ht="13.2" hidden="1" x14ac:dyDescent="0.25">
      <c r="A1102" s="381" t="str">
        <f>IF(B1102="","",ROW()-ROW($A$3)+'Diário 1º PA'!$O$1)</f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18"/>
        <v/>
      </c>
      <c r="K1102" s="387"/>
      <c r="L1102" s="388"/>
      <c r="M1102" s="387"/>
      <c r="N1102" s="382"/>
      <c r="O1102" s="384"/>
      <c r="P1102" s="184"/>
    </row>
    <row r="1103" spans="1:16" ht="13.2" hidden="1" x14ac:dyDescent="0.25">
      <c r="A1103" s="381" t="str">
        <f>IF(B1103="","",ROW()-ROW($A$3)+'Diário 1º PA'!$O$1)</f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18"/>
        <v/>
      </c>
      <c r="K1103" s="387"/>
      <c r="L1103" s="388"/>
      <c r="M1103" s="387"/>
      <c r="N1103" s="382"/>
      <c r="O1103" s="384"/>
      <c r="P1103" s="184"/>
    </row>
    <row r="1104" spans="1:16" ht="13.2" hidden="1" x14ac:dyDescent="0.25">
      <c r="A1104" s="381" t="str">
        <f>IF(B1104="","",ROW()-ROW($A$3)+'Diário 1º PA'!$O$1)</f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18"/>
        <v/>
      </c>
      <c r="K1104" s="387"/>
      <c r="L1104" s="388"/>
      <c r="M1104" s="387"/>
      <c r="N1104" s="382"/>
      <c r="O1104" s="384"/>
      <c r="P1104" s="184"/>
    </row>
    <row r="1105" spans="1:16" ht="13.2" hidden="1" x14ac:dyDescent="0.25">
      <c r="A1105" s="381" t="str">
        <f>IF(B1105="","",ROW()-ROW($A$3)+'Diário 1º PA'!$O$1)</f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18"/>
        <v/>
      </c>
      <c r="K1105" s="387"/>
      <c r="L1105" s="388"/>
      <c r="M1105" s="387"/>
      <c r="N1105" s="382"/>
      <c r="O1105" s="384"/>
      <c r="P1105" s="184"/>
    </row>
    <row r="1106" spans="1:16" ht="13.2" hidden="1" x14ac:dyDescent="0.25">
      <c r="A1106" s="381" t="str">
        <f>IF(B1106="","",ROW()-ROW($A$3)+'Diário 1º PA'!$O$1)</f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18"/>
        <v/>
      </c>
      <c r="K1106" s="387"/>
      <c r="L1106" s="388"/>
      <c r="M1106" s="387"/>
      <c r="N1106" s="382"/>
      <c r="O1106" s="384"/>
      <c r="P1106" s="184"/>
    </row>
    <row r="1107" spans="1:16" ht="13.2" hidden="1" x14ac:dyDescent="0.25">
      <c r="A1107" s="381" t="str">
        <f>IF(B1107="","",ROW()-ROW($A$3)+'Diário 1º PA'!$O$1)</f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18"/>
        <v/>
      </c>
      <c r="K1107" s="387"/>
      <c r="L1107" s="388"/>
      <c r="M1107" s="387"/>
      <c r="N1107" s="382"/>
      <c r="O1107" s="384"/>
      <c r="P1107" s="184"/>
    </row>
    <row r="1108" spans="1:16" ht="13.2" hidden="1" x14ac:dyDescent="0.25">
      <c r="A1108" s="381" t="str">
        <f>IF(B1108="","",ROW()-ROW($A$3)+'Diário 1º PA'!$O$1)</f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18"/>
        <v/>
      </c>
      <c r="K1108" s="387"/>
      <c r="L1108" s="388"/>
      <c r="M1108" s="387"/>
      <c r="N1108" s="382"/>
      <c r="O1108" s="384"/>
      <c r="P1108" s="184"/>
    </row>
    <row r="1109" spans="1:16" ht="13.2" hidden="1" x14ac:dyDescent="0.25">
      <c r="A1109" s="381" t="str">
        <f>IF(B1109="","",ROW()-ROW($A$3)+'Diário 1º PA'!$O$1)</f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18"/>
        <v/>
      </c>
      <c r="K1109" s="387"/>
      <c r="L1109" s="388"/>
      <c r="M1109" s="387"/>
      <c r="N1109" s="382"/>
      <c r="O1109" s="384"/>
      <c r="P1109" s="184"/>
    </row>
    <row r="1110" spans="1:16" ht="13.2" hidden="1" x14ac:dyDescent="0.25">
      <c r="A1110" s="381" t="str">
        <f>IF(B1110="","",ROW()-ROW($A$3)+'Diário 1º PA'!$O$1)</f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si="18"/>
        <v/>
      </c>
      <c r="K1110" s="387"/>
      <c r="L1110" s="388"/>
      <c r="M1110" s="387"/>
      <c r="N1110" s="382"/>
      <c r="O1110" s="384"/>
      <c r="P1110" s="184"/>
    </row>
    <row r="1111" spans="1:16" ht="13.2" hidden="1" x14ac:dyDescent="0.25">
      <c r="A1111" s="381" t="str">
        <f>IF(B1111="","",ROW()-ROW($A$3)+'Diário 1º PA'!$O$1)</f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18"/>
        <v/>
      </c>
      <c r="K1111" s="387"/>
      <c r="L1111" s="388"/>
      <c r="M1111" s="387"/>
      <c r="N1111" s="382"/>
      <c r="O1111" s="384"/>
      <c r="P1111" s="184"/>
    </row>
    <row r="1112" spans="1:16" ht="13.2" hidden="1" x14ac:dyDescent="0.25">
      <c r="A1112" s="381" t="str">
        <f>IF(B1112="","",ROW()-ROW($A$3)+'Diário 1º PA'!$O$1)</f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18"/>
        <v/>
      </c>
      <c r="K1112" s="387"/>
      <c r="L1112" s="388"/>
      <c r="M1112" s="387"/>
      <c r="N1112" s="382"/>
      <c r="O1112" s="384"/>
      <c r="P1112" s="184"/>
    </row>
    <row r="1113" spans="1:16" ht="13.2" hidden="1" x14ac:dyDescent="0.25">
      <c r="A1113" s="381" t="str">
        <f>IF(B1113="","",ROW()-ROW($A$3)+'Diário 1º PA'!$O$1)</f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18"/>
        <v/>
      </c>
      <c r="K1113" s="387"/>
      <c r="L1113" s="388"/>
      <c r="M1113" s="387"/>
      <c r="N1113" s="382"/>
      <c r="O1113" s="384"/>
      <c r="P1113" s="184"/>
    </row>
    <row r="1114" spans="1:16" ht="13.2" hidden="1" x14ac:dyDescent="0.25">
      <c r="A1114" s="381" t="str">
        <f>IF(B1114="","",ROW()-ROW($A$3)+'Diário 1º PA'!$O$1)</f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18"/>
        <v/>
      </c>
      <c r="K1114" s="387"/>
      <c r="L1114" s="388"/>
      <c r="M1114" s="387"/>
      <c r="N1114" s="382"/>
      <c r="O1114" s="384"/>
      <c r="P1114" s="184"/>
    </row>
    <row r="1115" spans="1:16" ht="13.2" hidden="1" x14ac:dyDescent="0.25">
      <c r="A1115" s="381" t="str">
        <f>IF(B1115="","",ROW()-ROW($A$3)+'Diário 1º PA'!$O$1)</f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18"/>
        <v/>
      </c>
      <c r="K1115" s="387"/>
      <c r="L1115" s="388"/>
      <c r="M1115" s="387"/>
      <c r="N1115" s="382"/>
      <c r="O1115" s="384"/>
      <c r="P1115" s="184"/>
    </row>
    <row r="1116" spans="1:16" ht="13.2" hidden="1" x14ac:dyDescent="0.25">
      <c r="A1116" s="381" t="str">
        <f>IF(B1116="","",ROW()-ROW($A$3)+'Diário 1º PA'!$O$1)</f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18"/>
        <v/>
      </c>
      <c r="K1116" s="387"/>
      <c r="L1116" s="388"/>
      <c r="M1116" s="387"/>
      <c r="N1116" s="382"/>
      <c r="O1116" s="384"/>
      <c r="P1116" s="184"/>
    </row>
    <row r="1117" spans="1:16" ht="13.2" hidden="1" x14ac:dyDescent="0.25">
      <c r="A1117" s="381" t="str">
        <f>IF(B1117="","",ROW()-ROW($A$3)+'Diário 1º PA'!$O$1)</f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18"/>
        <v/>
      </c>
      <c r="K1117" s="387"/>
      <c r="L1117" s="388"/>
      <c r="M1117" s="387"/>
      <c r="N1117" s="382"/>
      <c r="O1117" s="384"/>
      <c r="P1117" s="184"/>
    </row>
    <row r="1118" spans="1:16" ht="13.2" hidden="1" x14ac:dyDescent="0.25">
      <c r="A1118" s="381" t="str">
        <f>IF(B1118="","",ROW()-ROW($A$3)+'Diário 1º PA'!$O$1)</f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18"/>
        <v/>
      </c>
      <c r="K1118" s="387"/>
      <c r="L1118" s="388"/>
      <c r="M1118" s="387"/>
      <c r="N1118" s="382"/>
      <c r="O1118" s="384"/>
      <c r="P1118" s="184"/>
    </row>
    <row r="1119" spans="1:16" ht="13.2" hidden="1" x14ac:dyDescent="0.25">
      <c r="A1119" s="381" t="str">
        <f>IF(B1119="","",ROW()-ROW($A$3)+'Diário 1º PA'!$O$1)</f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18"/>
        <v/>
      </c>
      <c r="K1119" s="387"/>
      <c r="L1119" s="388"/>
      <c r="M1119" s="387"/>
      <c r="N1119" s="382"/>
      <c r="O1119" s="384"/>
      <c r="P1119" s="184"/>
    </row>
    <row r="1120" spans="1:16" ht="13.2" hidden="1" x14ac:dyDescent="0.25">
      <c r="A1120" s="381" t="str">
        <f>IF(B1120="","",ROW()-ROW($A$3)+'Diário 1º PA'!$O$1)</f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18"/>
        <v/>
      </c>
      <c r="K1120" s="387"/>
      <c r="L1120" s="388"/>
      <c r="M1120" s="387"/>
      <c r="N1120" s="382"/>
      <c r="O1120" s="384"/>
      <c r="P1120" s="184"/>
    </row>
    <row r="1121" spans="1:16" ht="13.2" hidden="1" x14ac:dyDescent="0.25">
      <c r="A1121" s="381" t="str">
        <f>IF(B1121="","",ROW()-ROW($A$3)+'Diário 1º PA'!$O$1)</f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18"/>
        <v/>
      </c>
      <c r="K1121" s="387"/>
      <c r="L1121" s="388"/>
      <c r="M1121" s="387"/>
      <c r="N1121" s="382"/>
      <c r="O1121" s="384"/>
      <c r="P1121" s="184"/>
    </row>
    <row r="1122" spans="1:16" ht="13.2" hidden="1" x14ac:dyDescent="0.25">
      <c r="A1122" s="381" t="str">
        <f>IF(B1122="","",ROW()-ROW($A$3)+'Diário 1º PA'!$O$1)</f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18"/>
        <v/>
      </c>
      <c r="K1122" s="387"/>
      <c r="L1122" s="388"/>
      <c r="M1122" s="387"/>
      <c r="N1122" s="382"/>
      <c r="O1122" s="384"/>
      <c r="P1122" s="184"/>
    </row>
    <row r="1123" spans="1:16" ht="13.2" hidden="1" x14ac:dyDescent="0.25">
      <c r="A1123" s="381" t="str">
        <f>IF(B1123="","",ROW()-ROW($A$3)+'Diário 1º PA'!$O$1)</f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18"/>
        <v/>
      </c>
      <c r="K1123" s="387"/>
      <c r="L1123" s="388"/>
      <c r="M1123" s="387"/>
      <c r="N1123" s="382"/>
      <c r="O1123" s="384"/>
      <c r="P1123" s="184"/>
    </row>
    <row r="1124" spans="1:16" ht="13.2" hidden="1" x14ac:dyDescent="0.25">
      <c r="A1124" s="381" t="str">
        <f>IF(B1124="","",ROW()-ROW($A$3)+'Diário 1º PA'!$O$1)</f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18"/>
        <v/>
      </c>
      <c r="K1124" s="387"/>
      <c r="L1124" s="388"/>
      <c r="M1124" s="387"/>
      <c r="N1124" s="382"/>
      <c r="O1124" s="384"/>
      <c r="P1124" s="184"/>
    </row>
    <row r="1125" spans="1:16" ht="13.2" hidden="1" x14ac:dyDescent="0.25">
      <c r="A1125" s="381" t="str">
        <f>IF(B1125="","",ROW()-ROW($A$3)+'Diário 1º PA'!$O$1)</f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18"/>
        <v/>
      </c>
      <c r="K1125" s="387"/>
      <c r="L1125" s="388"/>
      <c r="M1125" s="387"/>
      <c r="N1125" s="382"/>
      <c r="O1125" s="384"/>
      <c r="P1125" s="184"/>
    </row>
    <row r="1126" spans="1:16" ht="13.2" hidden="1" x14ac:dyDescent="0.25">
      <c r="A1126" s="381" t="str">
        <f>IF(B1126="","",ROW()-ROW($A$3)+'Diário 1º PA'!$O$1)</f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18"/>
        <v/>
      </c>
      <c r="K1126" s="387"/>
      <c r="L1126" s="388"/>
      <c r="M1126" s="387"/>
      <c r="N1126" s="382"/>
      <c r="O1126" s="384"/>
      <c r="P1126" s="184"/>
    </row>
    <row r="1127" spans="1:16" ht="13.2" hidden="1" x14ac:dyDescent="0.25">
      <c r="A1127" s="381" t="str">
        <f>IF(B1127="","",ROW()-ROW($A$3)+'Diário 1º PA'!$O$1)</f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18"/>
        <v/>
      </c>
      <c r="K1127" s="387"/>
      <c r="L1127" s="388"/>
      <c r="M1127" s="387"/>
      <c r="N1127" s="382"/>
      <c r="O1127" s="384"/>
      <c r="P1127" s="184"/>
    </row>
    <row r="1128" spans="1:16" ht="13.2" hidden="1" x14ac:dyDescent="0.25">
      <c r="A1128" s="381" t="str">
        <f>IF(B1128="","",ROW()-ROW($A$3)+'Diário 1º PA'!$O$1)</f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18"/>
        <v/>
      </c>
      <c r="K1128" s="387"/>
      <c r="L1128" s="388"/>
      <c r="M1128" s="387"/>
      <c r="N1128" s="382"/>
      <c r="O1128" s="384"/>
      <c r="P1128" s="184"/>
    </row>
    <row r="1129" spans="1:16" ht="13.2" hidden="1" x14ac:dyDescent="0.25">
      <c r="A1129" s="381" t="str">
        <f>IF(B1129="","",ROW()-ROW($A$3)+'Diário 1º PA'!$O$1)</f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18"/>
        <v/>
      </c>
      <c r="K1129" s="387"/>
      <c r="L1129" s="388"/>
      <c r="M1129" s="387"/>
      <c r="N1129" s="382"/>
      <c r="O1129" s="384"/>
      <c r="P1129" s="184"/>
    </row>
    <row r="1130" spans="1:16" ht="13.2" hidden="1" x14ac:dyDescent="0.25">
      <c r="A1130" s="381" t="str">
        <f>IF(B1130="","",ROW()-ROW($A$3)+'Diário 1º PA'!$O$1)</f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18"/>
        <v/>
      </c>
      <c r="K1130" s="387"/>
      <c r="L1130" s="388"/>
      <c r="M1130" s="387"/>
      <c r="N1130" s="382"/>
      <c r="O1130" s="384"/>
      <c r="P1130" s="184"/>
    </row>
    <row r="1131" spans="1:16" ht="13.2" hidden="1" x14ac:dyDescent="0.25">
      <c r="A1131" s="381" t="str">
        <f>IF(B1131="","",ROW()-ROW($A$3)+'Diário 1º PA'!$O$1)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18"/>
        <v/>
      </c>
      <c r="K1131" s="387"/>
      <c r="L1131" s="388"/>
      <c r="M1131" s="387"/>
      <c r="N1131" s="382"/>
      <c r="O1131" s="384"/>
      <c r="P1131" s="184"/>
    </row>
    <row r="1132" spans="1:16" ht="13.2" hidden="1" x14ac:dyDescent="0.25">
      <c r="A1132" s="381" t="str">
        <f>IF(B1132="","",ROW()-ROW($A$3)+'Diário 1º PA'!$O$1)</f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18"/>
        <v/>
      </c>
      <c r="K1132" s="387"/>
      <c r="L1132" s="388"/>
      <c r="M1132" s="387"/>
      <c r="N1132" s="382"/>
      <c r="O1132" s="384"/>
      <c r="P1132" s="184"/>
    </row>
    <row r="1133" spans="1:16" ht="13.2" hidden="1" x14ac:dyDescent="0.25">
      <c r="A1133" s="381" t="str">
        <f>IF(B1133="","",ROW()-ROW($A$3)+'Diário 1º PA'!$O$1)</f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18"/>
        <v/>
      </c>
      <c r="K1133" s="387"/>
      <c r="L1133" s="388"/>
      <c r="M1133" s="387"/>
      <c r="N1133" s="382"/>
      <c r="O1133" s="384"/>
      <c r="P1133" s="184"/>
    </row>
    <row r="1134" spans="1:16" ht="13.2" hidden="1" x14ac:dyDescent="0.25">
      <c r="A1134" s="381" t="str">
        <f>IF(B1134="","",ROW()-ROW($A$3)+'Diário 1º PA'!$O$1)</f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18"/>
        <v/>
      </c>
      <c r="K1134" s="387"/>
      <c r="L1134" s="388"/>
      <c r="M1134" s="387"/>
      <c r="N1134" s="382"/>
      <c r="O1134" s="384"/>
      <c r="P1134" s="184"/>
    </row>
    <row r="1135" spans="1:16" ht="13.2" hidden="1" x14ac:dyDescent="0.25">
      <c r="A1135" s="381" t="str">
        <f>IF(B1135="","",ROW()-ROW($A$3)+'Diário 1º PA'!$O$1)</f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18"/>
        <v/>
      </c>
      <c r="K1135" s="387"/>
      <c r="L1135" s="388"/>
      <c r="M1135" s="387"/>
      <c r="N1135" s="382"/>
      <c r="O1135" s="384"/>
      <c r="P1135" s="184"/>
    </row>
    <row r="1136" spans="1:16" ht="13.2" hidden="1" x14ac:dyDescent="0.25">
      <c r="A1136" s="381" t="str">
        <f>IF(B1136="","",ROW()-ROW($A$3)+'Diário 1º PA'!$O$1)</f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18"/>
        <v/>
      </c>
      <c r="K1136" s="387"/>
      <c r="L1136" s="388"/>
      <c r="M1136" s="387"/>
      <c r="N1136" s="382"/>
      <c r="O1136" s="384"/>
      <c r="P1136" s="184"/>
    </row>
    <row r="1137" spans="1:16" ht="13.2" hidden="1" x14ac:dyDescent="0.25">
      <c r="A1137" s="381" t="str">
        <f>IF(B1137="","",ROW()-ROW($A$3)+'Diário 1º PA'!$O$1)</f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18"/>
        <v/>
      </c>
      <c r="K1137" s="387"/>
      <c r="L1137" s="388"/>
      <c r="M1137" s="387"/>
      <c r="N1137" s="382"/>
      <c r="O1137" s="384"/>
      <c r="P1137" s="184"/>
    </row>
    <row r="1138" spans="1:16" ht="13.2" hidden="1" x14ac:dyDescent="0.25">
      <c r="A1138" s="381" t="str">
        <f>IF(B1138="","",ROW()-ROW($A$3)+'Diário 1º PA'!$O$1)</f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18"/>
        <v/>
      </c>
      <c r="K1138" s="387"/>
      <c r="L1138" s="388"/>
      <c r="M1138" s="387"/>
      <c r="N1138" s="382"/>
      <c r="O1138" s="384"/>
      <c r="P1138" s="184"/>
    </row>
    <row r="1139" spans="1:16" ht="13.2" hidden="1" x14ac:dyDescent="0.25">
      <c r="A1139" s="381" t="str">
        <f>IF(B1139="","",ROW()-ROW($A$3)+'Diário 1º PA'!$O$1)</f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18"/>
        <v/>
      </c>
      <c r="K1139" s="387"/>
      <c r="L1139" s="388"/>
      <c r="M1139" s="387"/>
      <c r="N1139" s="382"/>
      <c r="O1139" s="384"/>
      <c r="P1139" s="184"/>
    </row>
    <row r="1140" spans="1:16" ht="13.2" hidden="1" x14ac:dyDescent="0.25">
      <c r="A1140" s="381" t="str">
        <f>IF(B1140="","",ROW()-ROW($A$3)+'Diário 1º PA'!$O$1)</f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18"/>
        <v/>
      </c>
      <c r="K1140" s="387"/>
      <c r="L1140" s="388"/>
      <c r="M1140" s="387"/>
      <c r="N1140" s="382"/>
      <c r="O1140" s="384"/>
      <c r="P1140" s="184"/>
    </row>
    <row r="1141" spans="1:16" ht="13.2" hidden="1" x14ac:dyDescent="0.25">
      <c r="A1141" s="381" t="str">
        <f>IF(B1141="","",ROW()-ROW($A$3)+'Diário 1º PA'!$O$1)</f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18"/>
        <v/>
      </c>
      <c r="K1141" s="387"/>
      <c r="L1141" s="388"/>
      <c r="M1141" s="387"/>
      <c r="N1141" s="382"/>
      <c r="O1141" s="384"/>
      <c r="P1141" s="184"/>
    </row>
    <row r="1142" spans="1:16" ht="13.2" hidden="1" x14ac:dyDescent="0.25">
      <c r="A1142" s="381" t="str">
        <f>IF(B1142="","",ROW()-ROW($A$3)+'Diário 1º PA'!$O$1)</f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18"/>
        <v/>
      </c>
      <c r="K1142" s="387"/>
      <c r="L1142" s="388"/>
      <c r="M1142" s="387"/>
      <c r="N1142" s="382"/>
      <c r="O1142" s="384"/>
      <c r="P1142" s="184"/>
    </row>
    <row r="1143" spans="1:16" ht="13.2" hidden="1" x14ac:dyDescent="0.25">
      <c r="A1143" s="381" t="str">
        <f>IF(B1143="","",ROW()-ROW($A$3)+'Diário 1º PA'!$O$1)</f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18"/>
        <v/>
      </c>
      <c r="K1143" s="387"/>
      <c r="L1143" s="388"/>
      <c r="M1143" s="387"/>
      <c r="N1143" s="382"/>
      <c r="O1143" s="384"/>
      <c r="P1143" s="184"/>
    </row>
    <row r="1144" spans="1:16" ht="13.2" hidden="1" x14ac:dyDescent="0.25">
      <c r="A1144" s="381" t="str">
        <f>IF(B1144="","",ROW()-ROW($A$3)+'Diário 1º PA'!$O$1)</f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18"/>
        <v/>
      </c>
      <c r="K1144" s="387"/>
      <c r="L1144" s="388"/>
      <c r="M1144" s="387"/>
      <c r="N1144" s="382"/>
      <c r="O1144" s="384"/>
      <c r="P1144" s="184"/>
    </row>
    <row r="1145" spans="1:16" ht="13.2" hidden="1" x14ac:dyDescent="0.25">
      <c r="A1145" s="381" t="str">
        <f>IF(B1145="","",ROW()-ROW($A$3)+'Diário 1º PA'!$O$1)</f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18"/>
        <v/>
      </c>
      <c r="K1145" s="387"/>
      <c r="L1145" s="388"/>
      <c r="M1145" s="387"/>
      <c r="N1145" s="382"/>
      <c r="O1145" s="384"/>
      <c r="P1145" s="184"/>
    </row>
    <row r="1146" spans="1:16" ht="13.2" hidden="1" x14ac:dyDescent="0.25">
      <c r="A1146" s="381" t="str">
        <f>IF(B1146="","",ROW()-ROW($A$3)+'Diário 1º PA'!$O$1)</f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18"/>
        <v/>
      </c>
      <c r="K1146" s="387"/>
      <c r="L1146" s="388"/>
      <c r="M1146" s="387"/>
      <c r="N1146" s="382"/>
      <c r="O1146" s="384"/>
      <c r="P1146" s="184"/>
    </row>
    <row r="1147" spans="1:16" ht="13.2" hidden="1" x14ac:dyDescent="0.25">
      <c r="A1147" s="381" t="str">
        <f>IF(B1147="","",ROW()-ROW($A$3)+'Diário 1º PA'!$O$1)</f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18"/>
        <v/>
      </c>
      <c r="K1147" s="387"/>
      <c r="L1147" s="388"/>
      <c r="M1147" s="387"/>
      <c r="N1147" s="382"/>
      <c r="O1147" s="384"/>
      <c r="P1147" s="184"/>
    </row>
    <row r="1148" spans="1:16" ht="13.2" hidden="1" x14ac:dyDescent="0.25">
      <c r="A1148" s="381" t="str">
        <f>IF(B1148="","",ROW()-ROW($A$3)+'Diário 1º PA'!$O$1)</f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18"/>
        <v/>
      </c>
      <c r="K1148" s="387"/>
      <c r="L1148" s="388"/>
      <c r="M1148" s="387"/>
      <c r="N1148" s="382"/>
      <c r="O1148" s="384"/>
      <c r="P1148" s="184"/>
    </row>
    <row r="1149" spans="1:16" ht="13.2" hidden="1" x14ac:dyDescent="0.25">
      <c r="A1149" s="381" t="str">
        <f>IF(B1149="","",ROW()-ROW($A$3)+'Diário 1º PA'!$O$1)</f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18"/>
        <v/>
      </c>
      <c r="K1149" s="387"/>
      <c r="L1149" s="388"/>
      <c r="M1149" s="387"/>
      <c r="N1149" s="382"/>
      <c r="O1149" s="384"/>
      <c r="P1149" s="184"/>
    </row>
    <row r="1150" spans="1:16" ht="13.2" hidden="1" x14ac:dyDescent="0.25">
      <c r="A1150" s="381" t="str">
        <f>IF(B1150="","",ROW()-ROW($A$3)+'Diário 1º PA'!$O$1)</f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18"/>
        <v/>
      </c>
      <c r="K1150" s="387"/>
      <c r="L1150" s="388"/>
      <c r="M1150" s="387"/>
      <c r="N1150" s="382"/>
      <c r="O1150" s="384"/>
      <c r="P1150" s="184"/>
    </row>
    <row r="1151" spans="1:16" ht="13.2" hidden="1" x14ac:dyDescent="0.25">
      <c r="A1151" s="381" t="str">
        <f>IF(B1151="","",ROW()-ROW($A$3)+'Diário 1º PA'!$O$1)</f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18"/>
        <v/>
      </c>
      <c r="K1151" s="387"/>
      <c r="L1151" s="388"/>
      <c r="M1151" s="387"/>
      <c r="N1151" s="382"/>
      <c r="O1151" s="384"/>
      <c r="P1151" s="184"/>
    </row>
    <row r="1152" spans="1:16" ht="13.2" hidden="1" x14ac:dyDescent="0.25">
      <c r="A1152" s="381" t="str">
        <f>IF(B1152="","",ROW()-ROW($A$3)+'Diário 1º PA'!$O$1)</f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18"/>
        <v/>
      </c>
      <c r="K1152" s="387"/>
      <c r="L1152" s="388"/>
      <c r="M1152" s="387"/>
      <c r="N1152" s="382"/>
      <c r="O1152" s="384"/>
      <c r="P1152" s="184"/>
    </row>
    <row r="1153" spans="1:16" ht="13.2" hidden="1" x14ac:dyDescent="0.25">
      <c r="A1153" s="381" t="str">
        <f>IF(B1153="","",ROW()-ROW($A$3)+'Diário 1º PA'!$O$1)</f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ref="J1153:J1216" si="19">IF(O1153="","",IF(LEN(O1153)&gt;14,O1153,"CPF Protegido - LGPD"))</f>
        <v/>
      </c>
      <c r="K1153" s="387"/>
      <c r="L1153" s="388"/>
      <c r="M1153" s="387"/>
      <c r="N1153" s="382"/>
      <c r="O1153" s="384"/>
      <c r="P1153" s="184"/>
    </row>
    <row r="1154" spans="1:16" ht="13.2" hidden="1" x14ac:dyDescent="0.25">
      <c r="A1154" s="381" t="str">
        <f>IF(B1154="","",ROW()-ROW($A$3)+'Diário 1º PA'!$O$1)</f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19"/>
        <v/>
      </c>
      <c r="K1154" s="387"/>
      <c r="L1154" s="388"/>
      <c r="M1154" s="387"/>
      <c r="N1154" s="382"/>
      <c r="O1154" s="384"/>
      <c r="P1154" s="184"/>
    </row>
    <row r="1155" spans="1:16" ht="13.2" hidden="1" x14ac:dyDescent="0.25">
      <c r="A1155" s="381" t="str">
        <f>IF(B1155="","",ROW()-ROW($A$3)+'Diário 1º PA'!$O$1)</f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19"/>
        <v/>
      </c>
      <c r="K1155" s="387"/>
      <c r="L1155" s="388"/>
      <c r="M1155" s="387"/>
      <c r="N1155" s="382"/>
      <c r="O1155" s="384"/>
      <c r="P1155" s="184"/>
    </row>
    <row r="1156" spans="1:16" ht="13.2" hidden="1" x14ac:dyDescent="0.25">
      <c r="A1156" s="381" t="str">
        <f>IF(B1156="","",ROW()-ROW($A$3)+'Diário 1º PA'!$O$1)</f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si="19"/>
        <v/>
      </c>
      <c r="K1156" s="387"/>
      <c r="L1156" s="388"/>
      <c r="M1156" s="387"/>
      <c r="N1156" s="382"/>
      <c r="O1156" s="384"/>
      <c r="P1156" s="184"/>
    </row>
    <row r="1157" spans="1:16" ht="13.2" hidden="1" x14ac:dyDescent="0.25">
      <c r="A1157" s="381" t="str">
        <f>IF(B1157="","",ROW()-ROW($A$3)+'Diário 1º PA'!$O$1)</f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19"/>
        <v/>
      </c>
      <c r="K1157" s="387"/>
      <c r="L1157" s="388"/>
      <c r="M1157" s="387"/>
      <c r="N1157" s="382"/>
      <c r="O1157" s="384"/>
      <c r="P1157" s="184"/>
    </row>
    <row r="1158" spans="1:16" ht="13.2" hidden="1" x14ac:dyDescent="0.25">
      <c r="A1158" s="381" t="str">
        <f>IF(B1158="","",ROW()-ROW($A$3)+'Diário 1º PA'!$O$1)</f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19"/>
        <v/>
      </c>
      <c r="K1158" s="387"/>
      <c r="L1158" s="388"/>
      <c r="M1158" s="387"/>
      <c r="N1158" s="382"/>
      <c r="O1158" s="384"/>
      <c r="P1158" s="184"/>
    </row>
    <row r="1159" spans="1:16" ht="13.2" hidden="1" x14ac:dyDescent="0.25">
      <c r="A1159" s="381" t="str">
        <f>IF(B1159="","",ROW()-ROW($A$3)+'Diário 1º PA'!$O$1)</f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19"/>
        <v/>
      </c>
      <c r="K1159" s="387"/>
      <c r="L1159" s="388"/>
      <c r="M1159" s="387"/>
      <c r="N1159" s="382"/>
      <c r="O1159" s="384"/>
      <c r="P1159" s="184"/>
    </row>
    <row r="1160" spans="1:16" ht="13.2" hidden="1" x14ac:dyDescent="0.25">
      <c r="A1160" s="381" t="str">
        <f>IF(B1160="","",ROW()-ROW($A$3)+'Diário 1º PA'!$O$1)</f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19"/>
        <v/>
      </c>
      <c r="K1160" s="387"/>
      <c r="L1160" s="388"/>
      <c r="M1160" s="387"/>
      <c r="N1160" s="382"/>
      <c r="O1160" s="384"/>
      <c r="P1160" s="184"/>
    </row>
    <row r="1161" spans="1:16" ht="13.2" hidden="1" x14ac:dyDescent="0.25">
      <c r="A1161" s="381" t="str">
        <f>IF(B1161="","",ROW()-ROW($A$3)+'Diário 1º PA'!$O$1)</f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si="19"/>
        <v/>
      </c>
      <c r="K1161" s="387"/>
      <c r="L1161" s="388"/>
      <c r="M1161" s="387"/>
      <c r="N1161" s="382"/>
      <c r="O1161" s="384"/>
      <c r="P1161" s="184"/>
    </row>
    <row r="1162" spans="1:16" ht="13.2" hidden="1" x14ac:dyDescent="0.25">
      <c r="A1162" s="381" t="str">
        <f>IF(B1162="","",ROW()-ROW($A$3)+'Diário 1º PA'!$O$1)</f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19"/>
        <v/>
      </c>
      <c r="K1162" s="387"/>
      <c r="L1162" s="388"/>
      <c r="M1162" s="387"/>
      <c r="N1162" s="382"/>
      <c r="O1162" s="384"/>
      <c r="P1162" s="184"/>
    </row>
    <row r="1163" spans="1:16" ht="13.2" hidden="1" x14ac:dyDescent="0.25">
      <c r="A1163" s="381" t="str">
        <f>IF(B1163="","",ROW()-ROW($A$3)+'Diário 1º PA'!$O$1)</f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19"/>
        <v/>
      </c>
      <c r="K1163" s="387"/>
      <c r="L1163" s="388"/>
      <c r="M1163" s="387"/>
      <c r="N1163" s="382"/>
      <c r="O1163" s="384"/>
      <c r="P1163" s="184"/>
    </row>
    <row r="1164" spans="1:16" ht="13.2" hidden="1" x14ac:dyDescent="0.25">
      <c r="A1164" s="381" t="str">
        <f>IF(B1164="","",ROW()-ROW($A$3)+'Diário 1º PA'!$O$1)</f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19"/>
        <v/>
      </c>
      <c r="K1164" s="387"/>
      <c r="L1164" s="388"/>
      <c r="M1164" s="387"/>
      <c r="N1164" s="382"/>
      <c r="O1164" s="384"/>
      <c r="P1164" s="184"/>
    </row>
    <row r="1165" spans="1:16" ht="13.2" hidden="1" x14ac:dyDescent="0.25">
      <c r="A1165" s="381" t="str">
        <f>IF(B1165="","",ROW()-ROW($A$3)+'Diário 1º PA'!$O$1)</f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19"/>
        <v/>
      </c>
      <c r="K1165" s="387"/>
      <c r="L1165" s="388"/>
      <c r="M1165" s="387"/>
      <c r="N1165" s="382"/>
      <c r="O1165" s="384"/>
      <c r="P1165" s="184"/>
    </row>
    <row r="1166" spans="1:16" ht="13.2" hidden="1" x14ac:dyDescent="0.25">
      <c r="A1166" s="381" t="str">
        <f>IF(B1166="","",ROW()-ROW($A$3)+'Diário 1º PA'!$O$1)</f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19"/>
        <v/>
      </c>
      <c r="K1166" s="387"/>
      <c r="L1166" s="388"/>
      <c r="M1166" s="387"/>
      <c r="N1166" s="382"/>
      <c r="O1166" s="384"/>
      <c r="P1166" s="184"/>
    </row>
    <row r="1167" spans="1:16" ht="13.2" hidden="1" x14ac:dyDescent="0.25">
      <c r="A1167" s="381" t="str">
        <f>IF(B1167="","",ROW()-ROW($A$3)+'Diário 1º PA'!$O$1)</f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19"/>
        <v/>
      </c>
      <c r="K1167" s="387"/>
      <c r="L1167" s="388"/>
      <c r="M1167" s="387"/>
      <c r="N1167" s="382"/>
      <c r="O1167" s="384"/>
      <c r="P1167" s="184"/>
    </row>
    <row r="1168" spans="1:16" ht="13.2" hidden="1" x14ac:dyDescent="0.25">
      <c r="A1168" s="381" t="str">
        <f>IF(B1168="","",ROW()-ROW($A$3)+'Diário 1º PA'!$O$1)</f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19"/>
        <v/>
      </c>
      <c r="K1168" s="387"/>
      <c r="L1168" s="388"/>
      <c r="M1168" s="387"/>
      <c r="N1168" s="382"/>
      <c r="O1168" s="384"/>
      <c r="P1168" s="184"/>
    </row>
    <row r="1169" spans="1:16" ht="13.2" hidden="1" x14ac:dyDescent="0.25">
      <c r="A1169" s="381" t="str">
        <f>IF(B1169="","",ROW()-ROW($A$3)+'Diário 1º PA'!$O$1)</f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19"/>
        <v/>
      </c>
      <c r="K1169" s="387"/>
      <c r="L1169" s="388"/>
      <c r="M1169" s="387"/>
      <c r="N1169" s="382"/>
      <c r="O1169" s="384"/>
      <c r="P1169" s="184"/>
    </row>
    <row r="1170" spans="1:16" ht="13.2" hidden="1" x14ac:dyDescent="0.25">
      <c r="A1170" s="381" t="str">
        <f>IF(B1170="","",ROW()-ROW($A$3)+'Diário 1º PA'!$O$1)</f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19"/>
        <v/>
      </c>
      <c r="K1170" s="387"/>
      <c r="L1170" s="388"/>
      <c r="M1170" s="387"/>
      <c r="N1170" s="382"/>
      <c r="O1170" s="384"/>
      <c r="P1170" s="184"/>
    </row>
    <row r="1171" spans="1:16" ht="13.2" hidden="1" x14ac:dyDescent="0.25">
      <c r="A1171" s="381" t="str">
        <f>IF(B1171="","",ROW()-ROW($A$3)+'Diário 1º PA'!$O$1)</f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19"/>
        <v/>
      </c>
      <c r="K1171" s="387"/>
      <c r="L1171" s="388"/>
      <c r="M1171" s="387"/>
      <c r="N1171" s="382"/>
      <c r="O1171" s="384"/>
      <c r="P1171" s="184"/>
    </row>
    <row r="1172" spans="1:16" ht="13.2" hidden="1" x14ac:dyDescent="0.25">
      <c r="A1172" s="381" t="str">
        <f>IF(B1172="","",ROW()-ROW($A$3)+'Diário 1º PA'!$O$1)</f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19"/>
        <v/>
      </c>
      <c r="K1172" s="387"/>
      <c r="L1172" s="388"/>
      <c r="M1172" s="387"/>
      <c r="N1172" s="382"/>
      <c r="O1172" s="384"/>
      <c r="P1172" s="184"/>
    </row>
    <row r="1173" spans="1:16" ht="13.2" hidden="1" x14ac:dyDescent="0.25">
      <c r="A1173" s="381" t="str">
        <f>IF(B1173="","",ROW()-ROW($A$3)+'Diário 1º PA'!$O$1)</f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19"/>
        <v/>
      </c>
      <c r="K1173" s="387"/>
      <c r="L1173" s="388"/>
      <c r="M1173" s="387"/>
      <c r="N1173" s="382"/>
      <c r="O1173" s="384"/>
      <c r="P1173" s="184"/>
    </row>
    <row r="1174" spans="1:16" ht="13.2" hidden="1" x14ac:dyDescent="0.25">
      <c r="A1174" s="381" t="str">
        <f>IF(B1174="","",ROW()-ROW($A$3)+'Diário 1º PA'!$O$1)</f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si="19"/>
        <v/>
      </c>
      <c r="K1174" s="387"/>
      <c r="L1174" s="388"/>
      <c r="M1174" s="387"/>
      <c r="N1174" s="382"/>
      <c r="O1174" s="384"/>
      <c r="P1174" s="184"/>
    </row>
    <row r="1175" spans="1:16" ht="13.2" hidden="1" x14ac:dyDescent="0.25">
      <c r="A1175" s="381" t="str">
        <f>IF(B1175="","",ROW()-ROW($A$3)+'Diário 1º PA'!$O$1)</f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19"/>
        <v/>
      </c>
      <c r="K1175" s="387"/>
      <c r="L1175" s="388"/>
      <c r="M1175" s="387"/>
      <c r="N1175" s="382"/>
      <c r="O1175" s="384"/>
      <c r="P1175" s="184"/>
    </row>
    <row r="1176" spans="1:16" ht="13.2" hidden="1" x14ac:dyDescent="0.25">
      <c r="A1176" s="381" t="str">
        <f>IF(B1176="","",ROW()-ROW($A$3)+'Diário 1º PA'!$O$1)</f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19"/>
        <v/>
      </c>
      <c r="K1176" s="387"/>
      <c r="L1176" s="388"/>
      <c r="M1176" s="387"/>
      <c r="N1176" s="382"/>
      <c r="O1176" s="384"/>
      <c r="P1176" s="184"/>
    </row>
    <row r="1177" spans="1:16" ht="13.2" hidden="1" x14ac:dyDescent="0.25">
      <c r="A1177" s="381" t="str">
        <f>IF(B1177="","",ROW()-ROW($A$3)+'Diário 1º PA'!$O$1)</f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19"/>
        <v/>
      </c>
      <c r="K1177" s="387"/>
      <c r="L1177" s="388"/>
      <c r="M1177" s="387"/>
      <c r="N1177" s="382"/>
      <c r="O1177" s="384"/>
      <c r="P1177" s="184"/>
    </row>
    <row r="1178" spans="1:16" ht="13.2" hidden="1" x14ac:dyDescent="0.25">
      <c r="A1178" s="381" t="str">
        <f>IF(B1178="","",ROW()-ROW($A$3)+'Diário 1º PA'!$O$1)</f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19"/>
        <v/>
      </c>
      <c r="K1178" s="387"/>
      <c r="L1178" s="388"/>
      <c r="M1178" s="387"/>
      <c r="N1178" s="382"/>
      <c r="O1178" s="384"/>
      <c r="P1178" s="184"/>
    </row>
    <row r="1179" spans="1:16" ht="13.2" hidden="1" x14ac:dyDescent="0.25">
      <c r="A1179" s="381" t="str">
        <f>IF(B1179="","",ROW()-ROW($A$3)+'Diário 1º PA'!$O$1)</f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19"/>
        <v/>
      </c>
      <c r="K1179" s="387"/>
      <c r="L1179" s="388"/>
      <c r="M1179" s="387"/>
      <c r="N1179" s="382"/>
      <c r="O1179" s="384"/>
      <c r="P1179" s="184"/>
    </row>
    <row r="1180" spans="1:16" ht="13.2" hidden="1" x14ac:dyDescent="0.25">
      <c r="A1180" s="381" t="str">
        <f>IF(B1180="","",ROW()-ROW($A$3)+'Diário 1º PA'!$O$1)</f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19"/>
        <v/>
      </c>
      <c r="K1180" s="387"/>
      <c r="L1180" s="388"/>
      <c r="M1180" s="387"/>
      <c r="N1180" s="382"/>
      <c r="O1180" s="384"/>
      <c r="P1180" s="184"/>
    </row>
    <row r="1181" spans="1:16" ht="13.2" hidden="1" x14ac:dyDescent="0.25">
      <c r="A1181" s="381" t="str">
        <f>IF(B1181="","",ROW()-ROW($A$3)+'Diário 1º PA'!$O$1)</f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19"/>
        <v/>
      </c>
      <c r="K1181" s="387"/>
      <c r="L1181" s="388"/>
      <c r="M1181" s="387"/>
      <c r="N1181" s="382"/>
      <c r="O1181" s="384"/>
      <c r="P1181" s="184"/>
    </row>
    <row r="1182" spans="1:16" ht="13.2" hidden="1" x14ac:dyDescent="0.25">
      <c r="A1182" s="381" t="str">
        <f>IF(B1182="","",ROW()-ROW($A$3)+'Diário 1º PA'!$O$1)</f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19"/>
        <v/>
      </c>
      <c r="K1182" s="387"/>
      <c r="L1182" s="388"/>
      <c r="M1182" s="387"/>
      <c r="N1182" s="382"/>
      <c r="O1182" s="384"/>
      <c r="P1182" s="184"/>
    </row>
    <row r="1183" spans="1:16" ht="13.2" hidden="1" x14ac:dyDescent="0.25">
      <c r="A1183" s="381" t="str">
        <f>IF(B1183="","",ROW()-ROW($A$3)+'Diário 1º PA'!$O$1)</f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19"/>
        <v/>
      </c>
      <c r="K1183" s="387"/>
      <c r="L1183" s="388"/>
      <c r="M1183" s="387"/>
      <c r="N1183" s="382"/>
      <c r="O1183" s="384"/>
      <c r="P1183" s="184"/>
    </row>
    <row r="1184" spans="1:16" ht="13.2" hidden="1" x14ac:dyDescent="0.25">
      <c r="A1184" s="381" t="str">
        <f>IF(B1184="","",ROW()-ROW($A$3)+'Diário 1º PA'!$O$1)</f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19"/>
        <v/>
      </c>
      <c r="K1184" s="387"/>
      <c r="L1184" s="388"/>
      <c r="M1184" s="387"/>
      <c r="N1184" s="382"/>
      <c r="O1184" s="384"/>
      <c r="P1184" s="184"/>
    </row>
    <row r="1185" spans="1:16" ht="13.2" hidden="1" x14ac:dyDescent="0.25">
      <c r="A1185" s="381" t="str">
        <f>IF(B1185="","",ROW()-ROW($A$3)+'Diário 1º PA'!$O$1)</f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19"/>
        <v/>
      </c>
      <c r="K1185" s="387"/>
      <c r="L1185" s="388"/>
      <c r="M1185" s="387"/>
      <c r="N1185" s="382"/>
      <c r="O1185" s="384"/>
      <c r="P1185" s="184"/>
    </row>
    <row r="1186" spans="1:16" ht="13.2" hidden="1" x14ac:dyDescent="0.25">
      <c r="A1186" s="381" t="str">
        <f>IF(B1186="","",ROW()-ROW($A$3)+'Diário 1º PA'!$O$1)</f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19"/>
        <v/>
      </c>
      <c r="K1186" s="387"/>
      <c r="L1186" s="388"/>
      <c r="M1186" s="387"/>
      <c r="N1186" s="382"/>
      <c r="O1186" s="384"/>
      <c r="P1186" s="184"/>
    </row>
    <row r="1187" spans="1:16" ht="13.2" hidden="1" x14ac:dyDescent="0.25">
      <c r="A1187" s="381" t="str">
        <f>IF(B1187="","",ROW()-ROW($A$3)+'Diário 1º PA'!$O$1)</f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19"/>
        <v/>
      </c>
      <c r="K1187" s="387"/>
      <c r="L1187" s="388"/>
      <c r="M1187" s="387"/>
      <c r="N1187" s="382"/>
      <c r="O1187" s="384"/>
      <c r="P1187" s="184"/>
    </row>
    <row r="1188" spans="1:16" ht="13.2" hidden="1" x14ac:dyDescent="0.25">
      <c r="A1188" s="381" t="str">
        <f>IF(B1188="","",ROW()-ROW($A$3)+'Diário 1º PA'!$O$1)</f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19"/>
        <v/>
      </c>
      <c r="K1188" s="387"/>
      <c r="L1188" s="388"/>
      <c r="M1188" s="387"/>
      <c r="N1188" s="382"/>
      <c r="O1188" s="384"/>
      <c r="P1188" s="184"/>
    </row>
    <row r="1189" spans="1:16" ht="13.2" hidden="1" x14ac:dyDescent="0.25">
      <c r="A1189" s="381" t="str">
        <f>IF(B1189="","",ROW()-ROW($A$3)+'Diário 1º PA'!$O$1)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19"/>
        <v/>
      </c>
      <c r="K1189" s="387"/>
      <c r="L1189" s="388"/>
      <c r="M1189" s="387"/>
      <c r="N1189" s="382"/>
      <c r="O1189" s="384"/>
      <c r="P1189" s="184"/>
    </row>
    <row r="1190" spans="1:16" ht="13.2" hidden="1" x14ac:dyDescent="0.25">
      <c r="A1190" s="381" t="str">
        <f>IF(B1190="","",ROW()-ROW($A$3)+'Diário 1º PA'!$O$1)</f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19"/>
        <v/>
      </c>
      <c r="K1190" s="387"/>
      <c r="L1190" s="388"/>
      <c r="M1190" s="387"/>
      <c r="N1190" s="382"/>
      <c r="O1190" s="384"/>
      <c r="P1190" s="184"/>
    </row>
    <row r="1191" spans="1:16" ht="13.2" hidden="1" x14ac:dyDescent="0.25">
      <c r="A1191" s="381" t="str">
        <f>IF(B1191="","",ROW()-ROW($A$3)+'Diário 1º PA'!$O$1)</f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19"/>
        <v/>
      </c>
      <c r="K1191" s="387"/>
      <c r="L1191" s="388"/>
      <c r="M1191" s="387"/>
      <c r="N1191" s="382"/>
      <c r="O1191" s="384"/>
      <c r="P1191" s="184"/>
    </row>
    <row r="1192" spans="1:16" ht="13.2" hidden="1" x14ac:dyDescent="0.25">
      <c r="A1192" s="381" t="str">
        <f>IF(B1192="","",ROW()-ROW($A$3)+'Diário 1º PA'!$O$1)</f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19"/>
        <v/>
      </c>
      <c r="K1192" s="387"/>
      <c r="L1192" s="388"/>
      <c r="M1192" s="387"/>
      <c r="N1192" s="382"/>
      <c r="O1192" s="384"/>
      <c r="P1192" s="184"/>
    </row>
    <row r="1193" spans="1:16" ht="13.2" hidden="1" x14ac:dyDescent="0.25">
      <c r="A1193" s="381" t="str">
        <f>IF(B1193="","",ROW()-ROW($A$3)+'Diário 1º PA'!$O$1)</f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19"/>
        <v/>
      </c>
      <c r="K1193" s="387"/>
      <c r="L1193" s="388"/>
      <c r="M1193" s="387"/>
      <c r="N1193" s="382"/>
      <c r="O1193" s="384"/>
      <c r="P1193" s="184"/>
    </row>
    <row r="1194" spans="1:16" ht="13.2" hidden="1" x14ac:dyDescent="0.25">
      <c r="A1194" s="381" t="str">
        <f>IF(B1194="","",ROW()-ROW($A$3)+'Diário 1º PA'!$O$1)</f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19"/>
        <v/>
      </c>
      <c r="K1194" s="387"/>
      <c r="L1194" s="388"/>
      <c r="M1194" s="387"/>
      <c r="N1194" s="382"/>
      <c r="O1194" s="384"/>
      <c r="P1194" s="184"/>
    </row>
    <row r="1195" spans="1:16" ht="13.2" hidden="1" x14ac:dyDescent="0.25">
      <c r="A1195" s="381" t="str">
        <f>IF(B1195="","",ROW()-ROW($A$3)+'Diário 1º PA'!$O$1)</f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19"/>
        <v/>
      </c>
      <c r="K1195" s="387"/>
      <c r="L1195" s="388"/>
      <c r="M1195" s="387"/>
      <c r="N1195" s="382"/>
      <c r="O1195" s="384"/>
      <c r="P1195" s="184"/>
    </row>
    <row r="1196" spans="1:16" ht="13.2" hidden="1" x14ac:dyDescent="0.25">
      <c r="A1196" s="381" t="str">
        <f>IF(B1196="","",ROW()-ROW($A$3)+'Diário 1º PA'!$O$1)</f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19"/>
        <v/>
      </c>
      <c r="K1196" s="387"/>
      <c r="L1196" s="388"/>
      <c r="M1196" s="387"/>
      <c r="N1196" s="382"/>
      <c r="O1196" s="384"/>
      <c r="P1196" s="184"/>
    </row>
    <row r="1197" spans="1:16" ht="13.2" hidden="1" x14ac:dyDescent="0.25">
      <c r="A1197" s="381" t="str">
        <f>IF(B1197="","",ROW()-ROW($A$3)+'Diário 1º PA'!$O$1)</f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19"/>
        <v/>
      </c>
      <c r="K1197" s="387"/>
      <c r="L1197" s="388"/>
      <c r="M1197" s="387"/>
      <c r="N1197" s="382"/>
      <c r="O1197" s="384"/>
      <c r="P1197" s="184"/>
    </row>
    <row r="1198" spans="1:16" ht="13.2" hidden="1" x14ac:dyDescent="0.25">
      <c r="A1198" s="381" t="str">
        <f>IF(B1198="","",ROW()-ROW($A$3)+'Diário 1º PA'!$O$1)</f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19"/>
        <v/>
      </c>
      <c r="K1198" s="387"/>
      <c r="L1198" s="388"/>
      <c r="M1198" s="387"/>
      <c r="N1198" s="382"/>
      <c r="O1198" s="384"/>
      <c r="P1198" s="184"/>
    </row>
    <row r="1199" spans="1:16" ht="13.2" hidden="1" x14ac:dyDescent="0.25">
      <c r="A1199" s="381" t="str">
        <f>IF(B1199="","",ROW()-ROW($A$3)+'Diário 1º PA'!$O$1)</f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19"/>
        <v/>
      </c>
      <c r="K1199" s="387"/>
      <c r="L1199" s="388"/>
      <c r="M1199" s="387"/>
      <c r="N1199" s="382"/>
      <c r="O1199" s="384"/>
      <c r="P1199" s="184"/>
    </row>
    <row r="1200" spans="1:16" ht="13.2" hidden="1" x14ac:dyDescent="0.25">
      <c r="A1200" s="381" t="str">
        <f>IF(B1200="","",ROW()-ROW($A$3)+'Diário 1º PA'!$O$1)</f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19"/>
        <v/>
      </c>
      <c r="K1200" s="387"/>
      <c r="L1200" s="388"/>
      <c r="M1200" s="387"/>
      <c r="N1200" s="382"/>
      <c r="O1200" s="384"/>
      <c r="P1200" s="184"/>
    </row>
    <row r="1201" spans="1:16" ht="13.2" hidden="1" x14ac:dyDescent="0.25">
      <c r="A1201" s="381" t="str">
        <f>IF(B1201="","",ROW()-ROW($A$3)+'Diário 1º PA'!$O$1)</f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19"/>
        <v/>
      </c>
      <c r="K1201" s="387"/>
      <c r="L1201" s="388"/>
      <c r="M1201" s="387"/>
      <c r="N1201" s="382"/>
      <c r="O1201" s="384"/>
      <c r="P1201" s="184"/>
    </row>
    <row r="1202" spans="1:16" ht="13.2" hidden="1" x14ac:dyDescent="0.25">
      <c r="A1202" s="381" t="str">
        <f>IF(B1202="","",ROW()-ROW($A$3)+'Diário 1º PA'!$O$1)</f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19"/>
        <v/>
      </c>
      <c r="K1202" s="387"/>
      <c r="L1202" s="388"/>
      <c r="M1202" s="387"/>
      <c r="N1202" s="382"/>
      <c r="O1202" s="384"/>
      <c r="P1202" s="184"/>
    </row>
    <row r="1203" spans="1:16" ht="13.2" hidden="1" x14ac:dyDescent="0.25">
      <c r="A1203" s="381" t="str">
        <f>IF(B1203="","",ROW()-ROW($A$3)+'Diário 1º PA'!$O$1)</f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19"/>
        <v/>
      </c>
      <c r="K1203" s="387"/>
      <c r="L1203" s="388"/>
      <c r="M1203" s="387"/>
      <c r="N1203" s="382"/>
      <c r="O1203" s="384"/>
      <c r="P1203" s="184"/>
    </row>
    <row r="1204" spans="1:16" ht="13.2" hidden="1" x14ac:dyDescent="0.25">
      <c r="A1204" s="381" t="str">
        <f>IF(B1204="","",ROW()-ROW($A$3)+'Diário 1º PA'!$O$1)</f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19"/>
        <v/>
      </c>
      <c r="K1204" s="387"/>
      <c r="L1204" s="388"/>
      <c r="M1204" s="387"/>
      <c r="N1204" s="382"/>
      <c r="O1204" s="384"/>
      <c r="P1204" s="184"/>
    </row>
    <row r="1205" spans="1:16" ht="13.2" hidden="1" x14ac:dyDescent="0.25">
      <c r="A1205" s="381" t="str">
        <f>IF(B1205="","",ROW()-ROW($A$3)+'Diário 1º PA'!$O$1)</f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19"/>
        <v/>
      </c>
      <c r="K1205" s="387"/>
      <c r="L1205" s="388"/>
      <c r="M1205" s="387"/>
      <c r="N1205" s="382"/>
      <c r="O1205" s="384"/>
      <c r="P1205" s="184"/>
    </row>
    <row r="1206" spans="1:16" ht="13.2" hidden="1" x14ac:dyDescent="0.25">
      <c r="A1206" s="381" t="str">
        <f>IF(B1206="","",ROW()-ROW($A$3)+'Diário 1º PA'!$O$1)</f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19"/>
        <v/>
      </c>
      <c r="K1206" s="387"/>
      <c r="L1206" s="388"/>
      <c r="M1206" s="387"/>
      <c r="N1206" s="382"/>
      <c r="O1206" s="384"/>
      <c r="P1206" s="184"/>
    </row>
    <row r="1207" spans="1:16" ht="13.2" hidden="1" x14ac:dyDescent="0.25">
      <c r="A1207" s="381" t="str">
        <f>IF(B1207="","",ROW()-ROW($A$3)+'Diário 1º PA'!$O$1)</f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19"/>
        <v/>
      </c>
      <c r="K1207" s="387"/>
      <c r="L1207" s="388"/>
      <c r="M1207" s="387"/>
      <c r="N1207" s="382"/>
      <c r="O1207" s="384"/>
      <c r="P1207" s="184"/>
    </row>
    <row r="1208" spans="1:16" ht="13.2" hidden="1" x14ac:dyDescent="0.25">
      <c r="A1208" s="381" t="str">
        <f>IF(B1208="","",ROW()-ROW($A$3)+'Diário 1º PA'!$O$1)</f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19"/>
        <v/>
      </c>
      <c r="K1208" s="387"/>
      <c r="L1208" s="388"/>
      <c r="M1208" s="387"/>
      <c r="N1208" s="382"/>
      <c r="O1208" s="384"/>
      <c r="P1208" s="184"/>
    </row>
    <row r="1209" spans="1:16" ht="13.2" hidden="1" x14ac:dyDescent="0.25">
      <c r="A1209" s="381" t="str">
        <f>IF(B1209="","",ROW()-ROW($A$3)+'Diário 1º PA'!$O$1)</f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19"/>
        <v/>
      </c>
      <c r="K1209" s="387"/>
      <c r="L1209" s="388"/>
      <c r="M1209" s="387"/>
      <c r="N1209" s="382"/>
      <c r="O1209" s="384"/>
      <c r="P1209" s="184"/>
    </row>
    <row r="1210" spans="1:16" ht="13.2" hidden="1" x14ac:dyDescent="0.25">
      <c r="A1210" s="381" t="str">
        <f>IF(B1210="","",ROW()-ROW($A$3)+'Diário 1º PA'!$O$1)</f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19"/>
        <v/>
      </c>
      <c r="K1210" s="387"/>
      <c r="L1210" s="388"/>
      <c r="M1210" s="387"/>
      <c r="N1210" s="382"/>
      <c r="O1210" s="384"/>
      <c r="P1210" s="184"/>
    </row>
    <row r="1211" spans="1:16" ht="13.2" hidden="1" x14ac:dyDescent="0.25">
      <c r="A1211" s="381" t="str">
        <f>IF(B1211="","",ROW()-ROW($A$3)+'Diário 1º PA'!$O$1)</f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19"/>
        <v/>
      </c>
      <c r="K1211" s="387"/>
      <c r="L1211" s="388"/>
      <c r="M1211" s="387"/>
      <c r="N1211" s="382"/>
      <c r="O1211" s="384"/>
      <c r="P1211" s="184"/>
    </row>
    <row r="1212" spans="1:16" ht="13.2" hidden="1" x14ac:dyDescent="0.25">
      <c r="A1212" s="381" t="str">
        <f>IF(B1212="","",ROW()-ROW($A$3)+'Diário 1º PA'!$O$1)</f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19"/>
        <v/>
      </c>
      <c r="K1212" s="387"/>
      <c r="L1212" s="388"/>
      <c r="M1212" s="387"/>
      <c r="N1212" s="382"/>
      <c r="O1212" s="384"/>
      <c r="P1212" s="184"/>
    </row>
    <row r="1213" spans="1:16" ht="13.2" hidden="1" x14ac:dyDescent="0.25">
      <c r="A1213" s="381" t="str">
        <f>IF(B1213="","",ROW()-ROW($A$3)+'Diário 1º PA'!$O$1)</f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19"/>
        <v/>
      </c>
      <c r="K1213" s="387"/>
      <c r="L1213" s="388"/>
      <c r="M1213" s="387"/>
      <c r="N1213" s="382"/>
      <c r="O1213" s="384"/>
      <c r="P1213" s="184"/>
    </row>
    <row r="1214" spans="1:16" ht="13.2" hidden="1" x14ac:dyDescent="0.25">
      <c r="A1214" s="381" t="str">
        <f>IF(B1214="","",ROW()-ROW($A$3)+'Diário 1º PA'!$O$1)</f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19"/>
        <v/>
      </c>
      <c r="K1214" s="387"/>
      <c r="L1214" s="388"/>
      <c r="M1214" s="387"/>
      <c r="N1214" s="382"/>
      <c r="O1214" s="384"/>
      <c r="P1214" s="184"/>
    </row>
    <row r="1215" spans="1:16" ht="13.2" hidden="1" x14ac:dyDescent="0.25">
      <c r="A1215" s="381" t="str">
        <f>IF(B1215="","",ROW()-ROW($A$3)+'Diário 1º PA'!$O$1)</f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19"/>
        <v/>
      </c>
      <c r="K1215" s="387"/>
      <c r="L1215" s="388"/>
      <c r="M1215" s="387"/>
      <c r="N1215" s="382"/>
      <c r="O1215" s="384"/>
      <c r="P1215" s="184"/>
    </row>
    <row r="1216" spans="1:16" ht="13.2" hidden="1" x14ac:dyDescent="0.25">
      <c r="A1216" s="381" t="str">
        <f>IF(B1216="","",ROW()-ROW($A$3)+'Diário 1º PA'!$O$1)</f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19"/>
        <v/>
      </c>
      <c r="K1216" s="387"/>
      <c r="L1216" s="388"/>
      <c r="M1216" s="387"/>
      <c r="N1216" s="382"/>
      <c r="O1216" s="384"/>
      <c r="P1216" s="184"/>
    </row>
    <row r="1217" spans="1:16" ht="13.2" hidden="1" x14ac:dyDescent="0.25">
      <c r="A1217" s="381" t="str">
        <f>IF(B1217="","",ROW()-ROW($A$3)+'Diário 1º PA'!$O$1)</f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ref="J1217:J1280" si="20">IF(O1217="","",IF(LEN(O1217)&gt;14,O1217,"CPF Protegido - LGPD"))</f>
        <v/>
      </c>
      <c r="K1217" s="387"/>
      <c r="L1217" s="388"/>
      <c r="M1217" s="387"/>
      <c r="N1217" s="382"/>
      <c r="O1217" s="384"/>
      <c r="P1217" s="184"/>
    </row>
    <row r="1218" spans="1:16" ht="13.2" hidden="1" x14ac:dyDescent="0.25">
      <c r="A1218" s="381" t="str">
        <f>IF(B1218="","",ROW()-ROW($A$3)+'Diário 1º PA'!$O$1)</f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20"/>
        <v/>
      </c>
      <c r="K1218" s="387"/>
      <c r="L1218" s="388"/>
      <c r="M1218" s="387"/>
      <c r="N1218" s="382"/>
      <c r="O1218" s="384"/>
      <c r="P1218" s="184"/>
    </row>
    <row r="1219" spans="1:16" ht="13.2" hidden="1" x14ac:dyDescent="0.25">
      <c r="A1219" s="381" t="str">
        <f>IF(B1219="","",ROW()-ROW($A$3)+'Diário 1º PA'!$O$1)</f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20"/>
        <v/>
      </c>
      <c r="K1219" s="387"/>
      <c r="L1219" s="388"/>
      <c r="M1219" s="387"/>
      <c r="N1219" s="382"/>
      <c r="O1219" s="384"/>
      <c r="P1219" s="184"/>
    </row>
    <row r="1220" spans="1:16" ht="13.2" hidden="1" x14ac:dyDescent="0.25">
      <c r="A1220" s="381" t="str">
        <f>IF(B1220="","",ROW()-ROW($A$3)+'Diário 1º PA'!$O$1)</f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si="20"/>
        <v/>
      </c>
      <c r="K1220" s="387"/>
      <c r="L1220" s="388"/>
      <c r="M1220" s="387"/>
      <c r="N1220" s="382"/>
      <c r="O1220" s="384"/>
      <c r="P1220" s="184"/>
    </row>
    <row r="1221" spans="1:16" ht="13.2" hidden="1" x14ac:dyDescent="0.25">
      <c r="A1221" s="381" t="str">
        <f>IF(B1221="","",ROW()-ROW($A$3)+'Diário 1º PA'!$O$1)</f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20"/>
        <v/>
      </c>
      <c r="K1221" s="387"/>
      <c r="L1221" s="388"/>
      <c r="M1221" s="387"/>
      <c r="N1221" s="382"/>
      <c r="O1221" s="384"/>
      <c r="P1221" s="184"/>
    </row>
    <row r="1222" spans="1:16" ht="13.2" hidden="1" x14ac:dyDescent="0.25">
      <c r="A1222" s="381" t="str">
        <f>IF(B1222="","",ROW()-ROW($A$3)+'Diário 1º PA'!$O$1)</f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20"/>
        <v/>
      </c>
      <c r="K1222" s="387"/>
      <c r="L1222" s="388"/>
      <c r="M1222" s="387"/>
      <c r="N1222" s="382"/>
      <c r="O1222" s="384"/>
      <c r="P1222" s="184"/>
    </row>
    <row r="1223" spans="1:16" ht="13.2" hidden="1" x14ac:dyDescent="0.25">
      <c r="A1223" s="381" t="str">
        <f>IF(B1223="","",ROW()-ROW($A$3)+'Diário 1º PA'!$O$1)</f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20"/>
        <v/>
      </c>
      <c r="K1223" s="387"/>
      <c r="L1223" s="388"/>
      <c r="M1223" s="387"/>
      <c r="N1223" s="382"/>
      <c r="O1223" s="384"/>
      <c r="P1223" s="184"/>
    </row>
    <row r="1224" spans="1:16" ht="13.2" hidden="1" x14ac:dyDescent="0.25">
      <c r="A1224" s="381" t="str">
        <f>IF(B1224="","",ROW()-ROW($A$3)+'Diário 1º PA'!$O$1)</f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20"/>
        <v/>
      </c>
      <c r="K1224" s="387"/>
      <c r="L1224" s="388"/>
      <c r="M1224" s="387"/>
      <c r="N1224" s="382"/>
      <c r="O1224" s="384"/>
      <c r="P1224" s="184"/>
    </row>
    <row r="1225" spans="1:16" ht="13.2" hidden="1" x14ac:dyDescent="0.25">
      <c r="A1225" s="381" t="str">
        <f>IF(B1225="","",ROW()-ROW($A$3)+'Diário 1º PA'!$O$1)</f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si="20"/>
        <v/>
      </c>
      <c r="K1225" s="387"/>
      <c r="L1225" s="388"/>
      <c r="M1225" s="387"/>
      <c r="N1225" s="382"/>
      <c r="O1225" s="384"/>
      <c r="P1225" s="184"/>
    </row>
    <row r="1226" spans="1:16" ht="13.2" hidden="1" x14ac:dyDescent="0.25">
      <c r="A1226" s="381" t="str">
        <f>IF(B1226="","",ROW()-ROW($A$3)+'Diário 1º PA'!$O$1)</f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20"/>
        <v/>
      </c>
      <c r="K1226" s="387"/>
      <c r="L1226" s="388"/>
      <c r="M1226" s="387"/>
      <c r="N1226" s="382"/>
      <c r="O1226" s="384"/>
      <c r="P1226" s="184"/>
    </row>
    <row r="1227" spans="1:16" ht="13.2" hidden="1" x14ac:dyDescent="0.25">
      <c r="A1227" s="381" t="str">
        <f>IF(B1227="","",ROW()-ROW($A$3)+'Diário 1º PA'!$O$1)</f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20"/>
        <v/>
      </c>
      <c r="K1227" s="387"/>
      <c r="L1227" s="388"/>
      <c r="M1227" s="387"/>
      <c r="N1227" s="382"/>
      <c r="O1227" s="384"/>
      <c r="P1227" s="184"/>
    </row>
    <row r="1228" spans="1:16" ht="13.2" hidden="1" x14ac:dyDescent="0.25">
      <c r="A1228" s="381" t="str">
        <f>IF(B1228="","",ROW()-ROW($A$3)+'Diário 1º PA'!$O$1)</f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20"/>
        <v/>
      </c>
      <c r="K1228" s="387"/>
      <c r="L1228" s="388"/>
      <c r="M1228" s="387"/>
      <c r="N1228" s="382"/>
      <c r="O1228" s="384"/>
      <c r="P1228" s="184"/>
    </row>
    <row r="1229" spans="1:16" ht="13.2" hidden="1" x14ac:dyDescent="0.25">
      <c r="A1229" s="381" t="str">
        <f>IF(B1229="","",ROW()-ROW($A$3)+'Diário 1º PA'!$O$1)</f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20"/>
        <v/>
      </c>
      <c r="K1229" s="387"/>
      <c r="L1229" s="388"/>
      <c r="M1229" s="387"/>
      <c r="N1229" s="382"/>
      <c r="O1229" s="384"/>
      <c r="P1229" s="184"/>
    </row>
    <row r="1230" spans="1:16" ht="13.2" hidden="1" x14ac:dyDescent="0.25">
      <c r="A1230" s="381" t="str">
        <f>IF(B1230="","",ROW()-ROW($A$3)+'Diário 1º PA'!$O$1)</f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20"/>
        <v/>
      </c>
      <c r="K1230" s="387"/>
      <c r="L1230" s="388"/>
      <c r="M1230" s="387"/>
      <c r="N1230" s="382"/>
      <c r="O1230" s="384"/>
      <c r="P1230" s="184"/>
    </row>
    <row r="1231" spans="1:16" ht="13.2" hidden="1" x14ac:dyDescent="0.25">
      <c r="A1231" s="381" t="str">
        <f>IF(B1231="","",ROW()-ROW($A$3)+'Diário 1º PA'!$O$1)</f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20"/>
        <v/>
      </c>
      <c r="K1231" s="387"/>
      <c r="L1231" s="388"/>
      <c r="M1231" s="387"/>
      <c r="N1231" s="382"/>
      <c r="O1231" s="384"/>
      <c r="P1231" s="184"/>
    </row>
    <row r="1232" spans="1:16" ht="13.2" hidden="1" x14ac:dyDescent="0.25">
      <c r="A1232" s="381" t="str">
        <f>IF(B1232="","",ROW()-ROW($A$3)+'Diário 1º PA'!$O$1)</f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20"/>
        <v/>
      </c>
      <c r="K1232" s="387"/>
      <c r="L1232" s="388"/>
      <c r="M1232" s="387"/>
      <c r="N1232" s="382"/>
      <c r="O1232" s="384"/>
      <c r="P1232" s="184"/>
    </row>
    <row r="1233" spans="1:16" ht="13.2" hidden="1" x14ac:dyDescent="0.25">
      <c r="A1233" s="381" t="str">
        <f>IF(B1233="","",ROW()-ROW($A$3)+'Diário 1º PA'!$O$1)</f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20"/>
        <v/>
      </c>
      <c r="K1233" s="387"/>
      <c r="L1233" s="388"/>
      <c r="M1233" s="387"/>
      <c r="N1233" s="382"/>
      <c r="O1233" s="384"/>
      <c r="P1233" s="184"/>
    </row>
    <row r="1234" spans="1:16" ht="13.2" hidden="1" x14ac:dyDescent="0.25">
      <c r="A1234" s="381" t="str">
        <f>IF(B1234="","",ROW()-ROW($A$3)+'Diário 1º PA'!$O$1)</f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20"/>
        <v/>
      </c>
      <c r="K1234" s="387"/>
      <c r="L1234" s="388"/>
      <c r="M1234" s="387"/>
      <c r="N1234" s="382"/>
      <c r="O1234" s="384"/>
      <c r="P1234" s="184"/>
    </row>
    <row r="1235" spans="1:16" ht="13.2" hidden="1" x14ac:dyDescent="0.25">
      <c r="A1235" s="381" t="str">
        <f>IF(B1235="","",ROW()-ROW($A$3)+'Diário 1º PA'!$O$1)</f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20"/>
        <v/>
      </c>
      <c r="K1235" s="387"/>
      <c r="L1235" s="388"/>
      <c r="M1235" s="387"/>
      <c r="N1235" s="382"/>
      <c r="O1235" s="384"/>
      <c r="P1235" s="184"/>
    </row>
    <row r="1236" spans="1:16" ht="13.2" hidden="1" x14ac:dyDescent="0.25">
      <c r="A1236" s="381" t="str">
        <f>IF(B1236="","",ROW()-ROW($A$3)+'Diário 1º PA'!$O$1)</f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20"/>
        <v/>
      </c>
      <c r="K1236" s="387"/>
      <c r="L1236" s="388"/>
      <c r="M1236" s="387"/>
      <c r="N1236" s="382"/>
      <c r="O1236" s="384"/>
      <c r="P1236" s="184"/>
    </row>
    <row r="1237" spans="1:16" ht="13.2" hidden="1" x14ac:dyDescent="0.25">
      <c r="A1237" s="381" t="str">
        <f>IF(B1237="","",ROW()-ROW($A$3)+'Diário 1º PA'!$O$1)</f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20"/>
        <v/>
      </c>
      <c r="K1237" s="387"/>
      <c r="L1237" s="388"/>
      <c r="M1237" s="387"/>
      <c r="N1237" s="382"/>
      <c r="O1237" s="384"/>
      <c r="P1237" s="184"/>
    </row>
    <row r="1238" spans="1:16" ht="13.2" hidden="1" x14ac:dyDescent="0.25">
      <c r="A1238" s="381" t="str">
        <f>IF(B1238="","",ROW()-ROW($A$3)+'Diário 1º PA'!$O$1)</f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si="20"/>
        <v/>
      </c>
      <c r="K1238" s="387"/>
      <c r="L1238" s="388"/>
      <c r="M1238" s="387"/>
      <c r="N1238" s="382"/>
      <c r="O1238" s="384"/>
      <c r="P1238" s="184"/>
    </row>
    <row r="1239" spans="1:16" ht="13.2" hidden="1" x14ac:dyDescent="0.25">
      <c r="A1239" s="381" t="str">
        <f>IF(B1239="","",ROW()-ROW($A$3)+'Diário 1º PA'!$O$1)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20"/>
        <v/>
      </c>
      <c r="K1239" s="387"/>
      <c r="L1239" s="388"/>
      <c r="M1239" s="387"/>
      <c r="N1239" s="382"/>
      <c r="O1239" s="384"/>
      <c r="P1239" s="184"/>
    </row>
    <row r="1240" spans="1:16" ht="13.2" hidden="1" x14ac:dyDescent="0.25">
      <c r="A1240" s="381" t="str">
        <f>IF(B1240="","",ROW()-ROW($A$3)+'Diário 1º PA'!$O$1)</f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20"/>
        <v/>
      </c>
      <c r="K1240" s="387"/>
      <c r="L1240" s="388"/>
      <c r="M1240" s="387"/>
      <c r="N1240" s="382"/>
      <c r="O1240" s="384"/>
      <c r="P1240" s="184"/>
    </row>
    <row r="1241" spans="1:16" ht="13.2" hidden="1" x14ac:dyDescent="0.25">
      <c r="A1241" s="381" t="str">
        <f>IF(B1241="","",ROW()-ROW($A$3)+'Diário 1º PA'!$O$1)</f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20"/>
        <v/>
      </c>
      <c r="K1241" s="387"/>
      <c r="L1241" s="388"/>
      <c r="M1241" s="387"/>
      <c r="N1241" s="382"/>
      <c r="O1241" s="384"/>
      <c r="P1241" s="184"/>
    </row>
    <row r="1242" spans="1:16" ht="13.2" hidden="1" x14ac:dyDescent="0.25">
      <c r="A1242" s="381" t="str">
        <f>IF(B1242="","",ROW()-ROW($A$3)+'Diário 1º PA'!$O$1)</f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20"/>
        <v/>
      </c>
      <c r="K1242" s="387"/>
      <c r="L1242" s="388"/>
      <c r="M1242" s="387"/>
      <c r="N1242" s="382"/>
      <c r="O1242" s="384"/>
      <c r="P1242" s="184"/>
    </row>
    <row r="1243" spans="1:16" ht="13.2" hidden="1" x14ac:dyDescent="0.25">
      <c r="A1243" s="381" t="str">
        <f>IF(B1243="","",ROW()-ROW($A$3)+'Diário 1º PA'!$O$1)</f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20"/>
        <v/>
      </c>
      <c r="K1243" s="387"/>
      <c r="L1243" s="388"/>
      <c r="M1243" s="387"/>
      <c r="N1243" s="382"/>
      <c r="O1243" s="384"/>
      <c r="P1243" s="184"/>
    </row>
    <row r="1244" spans="1:16" ht="13.2" hidden="1" x14ac:dyDescent="0.25">
      <c r="A1244" s="381" t="str">
        <f>IF(B1244="","",ROW()-ROW($A$3)+'Diário 1º PA'!$O$1)</f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20"/>
        <v/>
      </c>
      <c r="K1244" s="387"/>
      <c r="L1244" s="388"/>
      <c r="M1244" s="387"/>
      <c r="N1244" s="382"/>
      <c r="O1244" s="384"/>
      <c r="P1244" s="184"/>
    </row>
    <row r="1245" spans="1:16" ht="13.2" hidden="1" x14ac:dyDescent="0.25">
      <c r="A1245" s="381" t="str">
        <f>IF(B1245="","",ROW()-ROW($A$3)+'Diário 1º PA'!$O$1)</f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20"/>
        <v/>
      </c>
      <c r="K1245" s="387"/>
      <c r="L1245" s="388"/>
      <c r="M1245" s="387"/>
      <c r="N1245" s="382"/>
      <c r="O1245" s="384"/>
      <c r="P1245" s="184"/>
    </row>
    <row r="1246" spans="1:16" ht="13.2" hidden="1" x14ac:dyDescent="0.25">
      <c r="A1246" s="381" t="str">
        <f>IF(B1246="","",ROW()-ROW($A$3)+'Diário 1º PA'!$O$1)</f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20"/>
        <v/>
      </c>
      <c r="K1246" s="387"/>
      <c r="L1246" s="388"/>
      <c r="M1246" s="387"/>
      <c r="N1246" s="382"/>
      <c r="O1246" s="384"/>
      <c r="P1246" s="184"/>
    </row>
    <row r="1247" spans="1:16" ht="13.2" hidden="1" x14ac:dyDescent="0.25">
      <c r="A1247" s="381" t="str">
        <f>IF(B1247="","",ROW()-ROW($A$3)+'Diário 1º PA'!$O$1)</f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20"/>
        <v/>
      </c>
      <c r="K1247" s="387"/>
      <c r="L1247" s="388"/>
      <c r="M1247" s="387"/>
      <c r="N1247" s="382"/>
      <c r="O1247" s="384"/>
      <c r="P1247" s="184"/>
    </row>
    <row r="1248" spans="1:16" ht="13.2" hidden="1" x14ac:dyDescent="0.25">
      <c r="A1248" s="381" t="str">
        <f>IF(B1248="","",ROW()-ROW($A$3)+'Diário 1º PA'!$O$1)</f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20"/>
        <v/>
      </c>
      <c r="K1248" s="387"/>
      <c r="L1248" s="388"/>
      <c r="M1248" s="387"/>
      <c r="N1248" s="382"/>
      <c r="O1248" s="384"/>
      <c r="P1248" s="184"/>
    </row>
    <row r="1249" spans="1:16" ht="13.2" hidden="1" x14ac:dyDescent="0.25">
      <c r="A1249" s="381" t="str">
        <f>IF(B1249="","",ROW()-ROW($A$3)+'Diário 1º PA'!$O$1)</f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20"/>
        <v/>
      </c>
      <c r="K1249" s="387"/>
      <c r="L1249" s="388"/>
      <c r="M1249" s="387"/>
      <c r="N1249" s="382"/>
      <c r="O1249" s="384"/>
      <c r="P1249" s="184"/>
    </row>
    <row r="1250" spans="1:16" ht="13.2" hidden="1" x14ac:dyDescent="0.25">
      <c r="A1250" s="381" t="str">
        <f>IF(B1250="","",ROW()-ROW($A$3)+'Diário 1º PA'!$O$1)</f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20"/>
        <v/>
      </c>
      <c r="K1250" s="387"/>
      <c r="L1250" s="388"/>
      <c r="M1250" s="387"/>
      <c r="N1250" s="382"/>
      <c r="O1250" s="384"/>
      <c r="P1250" s="184"/>
    </row>
    <row r="1251" spans="1:16" ht="13.2" hidden="1" x14ac:dyDescent="0.25">
      <c r="A1251" s="381" t="str">
        <f>IF(B1251="","",ROW()-ROW($A$3)+'Diário 1º PA'!$O$1)</f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20"/>
        <v/>
      </c>
      <c r="K1251" s="387"/>
      <c r="L1251" s="388"/>
      <c r="M1251" s="387"/>
      <c r="N1251" s="382"/>
      <c r="O1251" s="384"/>
      <c r="P1251" s="184"/>
    </row>
    <row r="1252" spans="1:16" ht="13.2" hidden="1" x14ac:dyDescent="0.25">
      <c r="A1252" s="381" t="str">
        <f>IF(B1252="","",ROW()-ROW($A$3)+'Diário 1º PA'!$O$1)</f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20"/>
        <v/>
      </c>
      <c r="K1252" s="387"/>
      <c r="L1252" s="388"/>
      <c r="M1252" s="387"/>
      <c r="N1252" s="382"/>
      <c r="O1252" s="384"/>
      <c r="P1252" s="184"/>
    </row>
    <row r="1253" spans="1:16" ht="13.2" hidden="1" x14ac:dyDescent="0.25">
      <c r="A1253" s="381" t="str">
        <f>IF(B1253="","",ROW()-ROW($A$3)+'Diário 1º PA'!$O$1)</f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20"/>
        <v/>
      </c>
      <c r="K1253" s="387"/>
      <c r="L1253" s="388"/>
      <c r="M1253" s="387"/>
      <c r="N1253" s="382"/>
      <c r="O1253" s="384"/>
      <c r="P1253" s="184"/>
    </row>
    <row r="1254" spans="1:16" ht="13.2" hidden="1" x14ac:dyDescent="0.25">
      <c r="A1254" s="381" t="str">
        <f>IF(B1254="","",ROW()-ROW($A$3)+'Diário 1º PA'!$O$1)</f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20"/>
        <v/>
      </c>
      <c r="K1254" s="387"/>
      <c r="L1254" s="388"/>
      <c r="M1254" s="387"/>
      <c r="N1254" s="382"/>
      <c r="O1254" s="384"/>
      <c r="P1254" s="184"/>
    </row>
    <row r="1255" spans="1:16" ht="13.2" hidden="1" x14ac:dyDescent="0.25">
      <c r="A1255" s="381" t="str">
        <f>IF(B1255="","",ROW()-ROW($A$3)+'Diário 1º PA'!$O$1)</f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20"/>
        <v/>
      </c>
      <c r="K1255" s="387"/>
      <c r="L1255" s="388"/>
      <c r="M1255" s="387"/>
      <c r="N1255" s="382"/>
      <c r="O1255" s="384"/>
      <c r="P1255" s="184"/>
    </row>
    <row r="1256" spans="1:16" ht="13.2" hidden="1" x14ac:dyDescent="0.25">
      <c r="A1256" s="381" t="str">
        <f>IF(B1256="","",ROW()-ROW($A$3)+'Diário 1º PA'!$O$1)</f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20"/>
        <v/>
      </c>
      <c r="K1256" s="387"/>
      <c r="L1256" s="388"/>
      <c r="M1256" s="387"/>
      <c r="N1256" s="382"/>
      <c r="O1256" s="384"/>
      <c r="P1256" s="184"/>
    </row>
    <row r="1257" spans="1:16" ht="13.2" hidden="1" x14ac:dyDescent="0.25">
      <c r="A1257" s="381" t="str">
        <f>IF(B1257="","",ROW()-ROW($A$3)+'Diário 1º PA'!$O$1)</f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20"/>
        <v/>
      </c>
      <c r="K1257" s="387"/>
      <c r="L1257" s="388"/>
      <c r="M1257" s="387"/>
      <c r="N1257" s="382"/>
      <c r="O1257" s="384"/>
      <c r="P1257" s="184"/>
    </row>
    <row r="1258" spans="1:16" ht="13.2" hidden="1" x14ac:dyDescent="0.25">
      <c r="A1258" s="381" t="str">
        <f>IF(B1258="","",ROW()-ROW($A$3)+'Diário 1º PA'!$O$1)</f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20"/>
        <v/>
      </c>
      <c r="K1258" s="387"/>
      <c r="L1258" s="388"/>
      <c r="M1258" s="387"/>
      <c r="N1258" s="382"/>
      <c r="O1258" s="384"/>
      <c r="P1258" s="184"/>
    </row>
    <row r="1259" spans="1:16" ht="13.2" hidden="1" x14ac:dyDescent="0.25">
      <c r="A1259" s="381" t="str">
        <f>IF(B1259="","",ROW()-ROW($A$3)+'Diário 1º PA'!$O$1)</f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20"/>
        <v/>
      </c>
      <c r="K1259" s="387"/>
      <c r="L1259" s="388"/>
      <c r="M1259" s="387"/>
      <c r="N1259" s="382"/>
      <c r="O1259" s="384"/>
      <c r="P1259" s="184"/>
    </row>
    <row r="1260" spans="1:16" ht="13.2" hidden="1" x14ac:dyDescent="0.25">
      <c r="A1260" s="381" t="str">
        <f>IF(B1260="","",ROW()-ROW($A$3)+'Diário 1º PA'!$O$1)</f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20"/>
        <v/>
      </c>
      <c r="K1260" s="387"/>
      <c r="L1260" s="388"/>
      <c r="M1260" s="387"/>
      <c r="N1260" s="382"/>
      <c r="O1260" s="384"/>
      <c r="P1260" s="184"/>
    </row>
    <row r="1261" spans="1:16" ht="13.2" hidden="1" x14ac:dyDescent="0.25">
      <c r="A1261" s="381" t="str">
        <f>IF(B1261="","",ROW()-ROW($A$3)+'Diário 1º PA'!$O$1)</f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20"/>
        <v/>
      </c>
      <c r="K1261" s="387"/>
      <c r="L1261" s="388"/>
      <c r="M1261" s="387"/>
      <c r="N1261" s="382"/>
      <c r="O1261" s="384"/>
      <c r="P1261" s="184"/>
    </row>
    <row r="1262" spans="1:16" ht="13.2" hidden="1" x14ac:dyDescent="0.25">
      <c r="A1262" s="381" t="str">
        <f>IF(B1262="","",ROW()-ROW($A$3)+'Diário 1º PA'!$O$1)</f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20"/>
        <v/>
      </c>
      <c r="K1262" s="387"/>
      <c r="L1262" s="388"/>
      <c r="M1262" s="387"/>
      <c r="N1262" s="382"/>
      <c r="O1262" s="384"/>
      <c r="P1262" s="184"/>
    </row>
    <row r="1263" spans="1:16" ht="13.2" hidden="1" x14ac:dyDescent="0.25">
      <c r="A1263" s="381" t="str">
        <f>IF(B1263="","",ROW()-ROW($A$3)+'Diário 1º PA'!$O$1)</f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20"/>
        <v/>
      </c>
      <c r="K1263" s="387"/>
      <c r="L1263" s="388"/>
      <c r="M1263" s="387"/>
      <c r="N1263" s="382"/>
      <c r="O1263" s="384"/>
      <c r="P1263" s="184"/>
    </row>
    <row r="1264" spans="1:16" ht="13.2" hidden="1" x14ac:dyDescent="0.25">
      <c r="A1264" s="381" t="str">
        <f>IF(B1264="","",ROW()-ROW($A$3)+'Diário 1º PA'!$O$1)</f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20"/>
        <v/>
      </c>
      <c r="K1264" s="387"/>
      <c r="L1264" s="388"/>
      <c r="M1264" s="387"/>
      <c r="N1264" s="382"/>
      <c r="O1264" s="384"/>
      <c r="P1264" s="184"/>
    </row>
    <row r="1265" spans="1:16" ht="13.2" hidden="1" x14ac:dyDescent="0.25">
      <c r="A1265" s="381" t="str">
        <f>IF(B1265="","",ROW()-ROW($A$3)+'Diário 1º PA'!$O$1)</f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20"/>
        <v/>
      </c>
      <c r="K1265" s="387"/>
      <c r="L1265" s="388"/>
      <c r="M1265" s="387"/>
      <c r="N1265" s="382"/>
      <c r="O1265" s="384"/>
      <c r="P1265" s="184"/>
    </row>
    <row r="1266" spans="1:16" ht="13.2" hidden="1" x14ac:dyDescent="0.25">
      <c r="A1266" s="381" t="str">
        <f>IF(B1266="","",ROW()-ROW($A$3)+'Diário 1º PA'!$O$1)</f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20"/>
        <v/>
      </c>
      <c r="K1266" s="387"/>
      <c r="L1266" s="388"/>
      <c r="M1266" s="387"/>
      <c r="N1266" s="382"/>
      <c r="O1266" s="384"/>
      <c r="P1266" s="184"/>
    </row>
    <row r="1267" spans="1:16" ht="13.2" hidden="1" x14ac:dyDescent="0.25">
      <c r="A1267" s="381" t="str">
        <f>IF(B1267="","",ROW()-ROW($A$3)+'Diário 1º PA'!$O$1)</f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20"/>
        <v/>
      </c>
      <c r="K1267" s="387"/>
      <c r="L1267" s="388"/>
      <c r="M1267" s="387"/>
      <c r="N1267" s="382"/>
      <c r="O1267" s="384"/>
      <c r="P1267" s="184"/>
    </row>
    <row r="1268" spans="1:16" ht="13.2" hidden="1" x14ac:dyDescent="0.25">
      <c r="A1268" s="381" t="str">
        <f>IF(B1268="","",ROW()-ROW($A$3)+'Diário 1º PA'!$O$1)</f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20"/>
        <v/>
      </c>
      <c r="K1268" s="387"/>
      <c r="L1268" s="388"/>
      <c r="M1268" s="387"/>
      <c r="N1268" s="382"/>
      <c r="O1268" s="384"/>
      <c r="P1268" s="184"/>
    </row>
    <row r="1269" spans="1:16" ht="13.2" hidden="1" x14ac:dyDescent="0.25">
      <c r="A1269" s="381" t="str">
        <f>IF(B1269="","",ROW()-ROW($A$3)+'Diário 1º PA'!$O$1)</f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20"/>
        <v/>
      </c>
      <c r="K1269" s="387"/>
      <c r="L1269" s="388"/>
      <c r="M1269" s="387"/>
      <c r="N1269" s="382"/>
      <c r="O1269" s="384"/>
      <c r="P1269" s="184"/>
    </row>
    <row r="1270" spans="1:16" ht="13.2" hidden="1" x14ac:dyDescent="0.25">
      <c r="A1270" s="381" t="str">
        <f>IF(B1270="","",ROW()-ROW($A$3)+'Diário 1º PA'!$O$1)</f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20"/>
        <v/>
      </c>
      <c r="K1270" s="387"/>
      <c r="L1270" s="388"/>
      <c r="M1270" s="387"/>
      <c r="N1270" s="382"/>
      <c r="O1270" s="384"/>
      <c r="P1270" s="184"/>
    </row>
    <row r="1271" spans="1:16" ht="13.2" hidden="1" x14ac:dyDescent="0.25">
      <c r="A1271" s="381" t="str">
        <f>IF(B1271="","",ROW()-ROW($A$3)+'Diário 1º PA'!$O$1)</f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20"/>
        <v/>
      </c>
      <c r="K1271" s="387"/>
      <c r="L1271" s="388"/>
      <c r="M1271" s="387"/>
      <c r="N1271" s="382"/>
      <c r="O1271" s="384"/>
      <c r="P1271" s="184"/>
    </row>
    <row r="1272" spans="1:16" ht="13.2" hidden="1" x14ac:dyDescent="0.25">
      <c r="A1272" s="381" t="str">
        <f>IF(B1272="","",ROW()-ROW($A$3)+'Diário 1º PA'!$O$1)</f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20"/>
        <v/>
      </c>
      <c r="K1272" s="387"/>
      <c r="L1272" s="388"/>
      <c r="M1272" s="387"/>
      <c r="N1272" s="382"/>
      <c r="O1272" s="384"/>
      <c r="P1272" s="184"/>
    </row>
    <row r="1273" spans="1:16" ht="13.2" hidden="1" x14ac:dyDescent="0.25">
      <c r="A1273" s="381" t="str">
        <f>IF(B1273="","",ROW()-ROW($A$3)+'Diário 1º PA'!$O$1)</f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20"/>
        <v/>
      </c>
      <c r="K1273" s="387"/>
      <c r="L1273" s="388"/>
      <c r="M1273" s="387"/>
      <c r="N1273" s="382"/>
      <c r="O1273" s="384"/>
      <c r="P1273" s="184"/>
    </row>
    <row r="1274" spans="1:16" ht="13.2" hidden="1" x14ac:dyDescent="0.25">
      <c r="A1274" s="381" t="str">
        <f>IF(B1274="","",ROW()-ROW($A$3)+'Diário 1º PA'!$O$1)</f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20"/>
        <v/>
      </c>
      <c r="K1274" s="387"/>
      <c r="L1274" s="388"/>
      <c r="M1274" s="387"/>
      <c r="N1274" s="382"/>
      <c r="O1274" s="384"/>
      <c r="P1274" s="184"/>
    </row>
    <row r="1275" spans="1:16" ht="13.2" hidden="1" x14ac:dyDescent="0.25">
      <c r="A1275" s="381" t="str">
        <f>IF(B1275="","",ROW()-ROW($A$3)+'Diário 1º PA'!$O$1)</f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20"/>
        <v/>
      </c>
      <c r="K1275" s="387"/>
      <c r="L1275" s="388"/>
      <c r="M1275" s="387"/>
      <c r="N1275" s="382"/>
      <c r="O1275" s="384"/>
      <c r="P1275" s="184"/>
    </row>
    <row r="1276" spans="1:16" ht="13.2" hidden="1" x14ac:dyDescent="0.25">
      <c r="A1276" s="381" t="str">
        <f>IF(B1276="","",ROW()-ROW($A$3)+'Diário 1º PA'!$O$1)</f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20"/>
        <v/>
      </c>
      <c r="K1276" s="387"/>
      <c r="L1276" s="388"/>
      <c r="M1276" s="387"/>
      <c r="N1276" s="382"/>
      <c r="O1276" s="384"/>
      <c r="P1276" s="184"/>
    </row>
    <row r="1277" spans="1:16" ht="13.2" hidden="1" x14ac:dyDescent="0.25">
      <c r="A1277" s="381" t="str">
        <f>IF(B1277="","",ROW()-ROW($A$3)+'Diário 1º PA'!$O$1)</f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20"/>
        <v/>
      </c>
      <c r="K1277" s="387"/>
      <c r="L1277" s="388"/>
      <c r="M1277" s="387"/>
      <c r="N1277" s="382"/>
      <c r="O1277" s="384"/>
      <c r="P1277" s="184"/>
    </row>
    <row r="1278" spans="1:16" ht="13.2" hidden="1" x14ac:dyDescent="0.25">
      <c r="A1278" s="381" t="str">
        <f>IF(B1278="","",ROW()-ROW($A$3)+'Diário 1º PA'!$O$1)</f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20"/>
        <v/>
      </c>
      <c r="K1278" s="387"/>
      <c r="L1278" s="388"/>
      <c r="M1278" s="387"/>
      <c r="N1278" s="382"/>
      <c r="O1278" s="384"/>
      <c r="P1278" s="184"/>
    </row>
    <row r="1279" spans="1:16" ht="13.2" hidden="1" x14ac:dyDescent="0.25">
      <c r="A1279" s="381" t="str">
        <f>IF(B1279="","",ROW()-ROW($A$3)+'Diário 1º PA'!$O$1)</f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20"/>
        <v/>
      </c>
      <c r="K1279" s="387"/>
      <c r="L1279" s="388"/>
      <c r="M1279" s="387"/>
      <c r="N1279" s="382"/>
      <c r="O1279" s="384"/>
      <c r="P1279" s="184"/>
    </row>
    <row r="1280" spans="1:16" ht="13.2" hidden="1" x14ac:dyDescent="0.25">
      <c r="A1280" s="381" t="str">
        <f>IF(B1280="","",ROW()-ROW($A$3)+'Diário 1º PA'!$O$1)</f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20"/>
        <v/>
      </c>
      <c r="K1280" s="387"/>
      <c r="L1280" s="388"/>
      <c r="M1280" s="387"/>
      <c r="N1280" s="382"/>
      <c r="O1280" s="384"/>
      <c r="P1280" s="184"/>
    </row>
    <row r="1281" spans="1:16" ht="13.2" hidden="1" x14ac:dyDescent="0.25">
      <c r="A1281" s="381" t="str">
        <f>IF(B1281="","",ROW()-ROW($A$3)+'Diário 1º PA'!$O$1)</f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ref="J1281:J1344" si="21">IF(O1281="","",IF(LEN(O1281)&gt;14,O1281,"CPF Protegido - LGPD"))</f>
        <v/>
      </c>
      <c r="K1281" s="387"/>
      <c r="L1281" s="388"/>
      <c r="M1281" s="387"/>
      <c r="N1281" s="382"/>
      <c r="O1281" s="384"/>
      <c r="P1281" s="184"/>
    </row>
    <row r="1282" spans="1:16" ht="13.2" hidden="1" x14ac:dyDescent="0.25">
      <c r="A1282" s="381" t="str">
        <f>IF(B1282="","",ROW()-ROW($A$3)+'Diário 1º PA'!$O$1)</f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21"/>
        <v/>
      </c>
      <c r="K1282" s="387"/>
      <c r="L1282" s="388"/>
      <c r="M1282" s="387"/>
      <c r="N1282" s="382"/>
      <c r="O1282" s="384"/>
      <c r="P1282" s="184"/>
    </row>
    <row r="1283" spans="1:16" ht="13.2" hidden="1" x14ac:dyDescent="0.25">
      <c r="A1283" s="381" t="str">
        <f>IF(B1283="","",ROW()-ROW($A$3)+'Diário 1º PA'!$O$1)</f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21"/>
        <v/>
      </c>
      <c r="K1283" s="387"/>
      <c r="L1283" s="388"/>
      <c r="M1283" s="387"/>
      <c r="N1283" s="382"/>
      <c r="O1283" s="384"/>
      <c r="P1283" s="184"/>
    </row>
    <row r="1284" spans="1:16" ht="13.2" hidden="1" x14ac:dyDescent="0.25">
      <c r="A1284" s="381" t="str">
        <f>IF(B1284="","",ROW()-ROW($A$3)+'Diário 1º PA'!$O$1)</f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si="21"/>
        <v/>
      </c>
      <c r="K1284" s="387"/>
      <c r="L1284" s="388"/>
      <c r="M1284" s="387"/>
      <c r="N1284" s="382"/>
      <c r="O1284" s="384"/>
      <c r="P1284" s="184"/>
    </row>
    <row r="1285" spans="1:16" ht="13.2" hidden="1" x14ac:dyDescent="0.25">
      <c r="A1285" s="381" t="str">
        <f>IF(B1285="","",ROW()-ROW($A$3)+'Diário 1º PA'!$O$1)</f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21"/>
        <v/>
      </c>
      <c r="K1285" s="387"/>
      <c r="L1285" s="388"/>
      <c r="M1285" s="387"/>
      <c r="N1285" s="382"/>
      <c r="O1285" s="384"/>
      <c r="P1285" s="184"/>
    </row>
    <row r="1286" spans="1:16" ht="13.2" hidden="1" x14ac:dyDescent="0.25">
      <c r="A1286" s="381" t="str">
        <f>IF(B1286="","",ROW()-ROW($A$3)+'Diário 1º PA'!$O$1)</f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21"/>
        <v/>
      </c>
      <c r="K1286" s="387"/>
      <c r="L1286" s="388"/>
      <c r="M1286" s="387"/>
      <c r="N1286" s="382"/>
      <c r="O1286" s="384"/>
      <c r="P1286" s="184"/>
    </row>
    <row r="1287" spans="1:16" ht="13.2" hidden="1" x14ac:dyDescent="0.25">
      <c r="A1287" s="381" t="str">
        <f>IF(B1287="","",ROW()-ROW($A$3)+'Diário 1º PA'!$O$1)</f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21"/>
        <v/>
      </c>
      <c r="K1287" s="387"/>
      <c r="L1287" s="388"/>
      <c r="M1287" s="387"/>
      <c r="N1287" s="382"/>
      <c r="O1287" s="384"/>
      <c r="P1287" s="184"/>
    </row>
    <row r="1288" spans="1:16" ht="13.2" hidden="1" x14ac:dyDescent="0.25">
      <c r="A1288" s="381" t="str">
        <f>IF(B1288="","",ROW()-ROW($A$3)+'Diário 1º PA'!$O$1)</f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21"/>
        <v/>
      </c>
      <c r="K1288" s="387"/>
      <c r="L1288" s="388"/>
      <c r="M1288" s="387"/>
      <c r="N1288" s="382"/>
      <c r="O1288" s="384"/>
      <c r="P1288" s="184"/>
    </row>
    <row r="1289" spans="1:16" ht="13.2" hidden="1" x14ac:dyDescent="0.25">
      <c r="A1289" s="381" t="str">
        <f>IF(B1289="","",ROW()-ROW($A$3)+'Diário 1º PA'!$O$1)</f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si="21"/>
        <v/>
      </c>
      <c r="K1289" s="387"/>
      <c r="L1289" s="388"/>
      <c r="M1289" s="387"/>
      <c r="N1289" s="382"/>
      <c r="O1289" s="384"/>
      <c r="P1289" s="184"/>
    </row>
    <row r="1290" spans="1:16" ht="13.2" hidden="1" x14ac:dyDescent="0.25">
      <c r="A1290" s="381" t="str">
        <f>IF(B1290="","",ROW()-ROW($A$3)+'Diário 1º PA'!$O$1)</f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21"/>
        <v/>
      </c>
      <c r="K1290" s="387"/>
      <c r="L1290" s="388"/>
      <c r="M1290" s="387"/>
      <c r="N1290" s="382"/>
      <c r="O1290" s="384"/>
      <c r="P1290" s="184"/>
    </row>
    <row r="1291" spans="1:16" ht="13.2" hidden="1" x14ac:dyDescent="0.25">
      <c r="A1291" s="381" t="str">
        <f>IF(B1291="","",ROW()-ROW($A$3)+'Diário 1º PA'!$O$1)</f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21"/>
        <v/>
      </c>
      <c r="K1291" s="387"/>
      <c r="L1291" s="388"/>
      <c r="M1291" s="387"/>
      <c r="N1291" s="382"/>
      <c r="O1291" s="384"/>
      <c r="P1291" s="184"/>
    </row>
    <row r="1292" spans="1:16" ht="13.2" hidden="1" x14ac:dyDescent="0.25">
      <c r="A1292" s="381" t="str">
        <f>IF(B1292="","",ROW()-ROW($A$3)+'Diário 1º PA'!$O$1)</f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21"/>
        <v/>
      </c>
      <c r="K1292" s="387"/>
      <c r="L1292" s="388"/>
      <c r="M1292" s="387"/>
      <c r="N1292" s="382"/>
      <c r="O1292" s="384"/>
      <c r="P1292" s="184"/>
    </row>
    <row r="1293" spans="1:16" ht="13.2" hidden="1" x14ac:dyDescent="0.25">
      <c r="A1293" s="381" t="str">
        <f>IF(B1293="","",ROW()-ROW($A$3)+'Diário 1º PA'!$O$1)</f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21"/>
        <v/>
      </c>
      <c r="K1293" s="387"/>
      <c r="L1293" s="388"/>
      <c r="M1293" s="387"/>
      <c r="N1293" s="382"/>
      <c r="O1293" s="384"/>
      <c r="P1293" s="184"/>
    </row>
    <row r="1294" spans="1:16" ht="13.2" hidden="1" x14ac:dyDescent="0.25">
      <c r="A1294" s="381" t="str">
        <f>IF(B1294="","",ROW()-ROW($A$3)+'Diário 1º PA'!$O$1)</f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21"/>
        <v/>
      </c>
      <c r="K1294" s="387"/>
      <c r="L1294" s="388"/>
      <c r="M1294" s="387"/>
      <c r="N1294" s="382"/>
      <c r="O1294" s="384"/>
      <c r="P1294" s="184"/>
    </row>
    <row r="1295" spans="1:16" ht="13.2" hidden="1" x14ac:dyDescent="0.25">
      <c r="A1295" s="381" t="str">
        <f>IF(B1295="","",ROW()-ROW($A$3)+'Diário 1º PA'!$O$1)</f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21"/>
        <v/>
      </c>
      <c r="K1295" s="387"/>
      <c r="L1295" s="388"/>
      <c r="M1295" s="387"/>
      <c r="N1295" s="382"/>
      <c r="O1295" s="384"/>
      <c r="P1295" s="184"/>
    </row>
    <row r="1296" spans="1:16" ht="13.2" hidden="1" x14ac:dyDescent="0.25">
      <c r="A1296" s="381" t="str">
        <f>IF(B1296="","",ROW()-ROW($A$3)+'Diário 1º PA'!$O$1)</f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21"/>
        <v/>
      </c>
      <c r="K1296" s="387"/>
      <c r="L1296" s="388"/>
      <c r="M1296" s="387"/>
      <c r="N1296" s="382"/>
      <c r="O1296" s="384"/>
      <c r="P1296" s="184"/>
    </row>
    <row r="1297" spans="1:16" ht="13.2" hidden="1" x14ac:dyDescent="0.25">
      <c r="A1297" s="381" t="str">
        <f>IF(B1297="","",ROW()-ROW($A$3)+'Diário 1º PA'!$O$1)</f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21"/>
        <v/>
      </c>
      <c r="K1297" s="387"/>
      <c r="L1297" s="388"/>
      <c r="M1297" s="387"/>
      <c r="N1297" s="382"/>
      <c r="O1297" s="384"/>
      <c r="P1297" s="184"/>
    </row>
    <row r="1298" spans="1:16" ht="13.2" hidden="1" x14ac:dyDescent="0.25">
      <c r="A1298" s="381" t="str">
        <f>IF(B1298="","",ROW()-ROW($A$3)+'Diário 1º PA'!$O$1)</f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21"/>
        <v/>
      </c>
      <c r="K1298" s="387"/>
      <c r="L1298" s="388"/>
      <c r="M1298" s="387"/>
      <c r="N1298" s="382"/>
      <c r="O1298" s="384"/>
      <c r="P1298" s="184"/>
    </row>
    <row r="1299" spans="1:16" ht="13.2" hidden="1" x14ac:dyDescent="0.25">
      <c r="A1299" s="381" t="str">
        <f>IF(B1299="","",ROW()-ROW($A$3)+'Diário 1º PA'!$O$1)</f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21"/>
        <v/>
      </c>
      <c r="K1299" s="387"/>
      <c r="L1299" s="388"/>
      <c r="M1299" s="387"/>
      <c r="N1299" s="382"/>
      <c r="O1299" s="384"/>
      <c r="P1299" s="184"/>
    </row>
    <row r="1300" spans="1:16" ht="13.2" hidden="1" x14ac:dyDescent="0.25">
      <c r="A1300" s="381" t="str">
        <f>IF(B1300="","",ROW()-ROW($A$3)+'Diário 1º PA'!$O$1)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21"/>
        <v/>
      </c>
      <c r="K1300" s="387"/>
      <c r="L1300" s="388"/>
      <c r="M1300" s="387"/>
      <c r="N1300" s="382"/>
      <c r="O1300" s="384"/>
      <c r="P1300" s="184"/>
    </row>
    <row r="1301" spans="1:16" ht="13.2" hidden="1" x14ac:dyDescent="0.25">
      <c r="A1301" s="381" t="str">
        <f>IF(B1301="","",ROW()-ROW($A$3)+'Diário 1º PA'!$O$1)</f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21"/>
        <v/>
      </c>
      <c r="K1301" s="387"/>
      <c r="L1301" s="388"/>
      <c r="M1301" s="387"/>
      <c r="N1301" s="382"/>
      <c r="O1301" s="384"/>
      <c r="P1301" s="184"/>
    </row>
    <row r="1302" spans="1:16" ht="13.2" hidden="1" x14ac:dyDescent="0.25">
      <c r="A1302" s="381" t="str">
        <f>IF(B1302="","",ROW()-ROW($A$3)+'Diário 1º PA'!$O$1)</f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si="21"/>
        <v/>
      </c>
      <c r="K1302" s="387"/>
      <c r="L1302" s="388"/>
      <c r="M1302" s="387"/>
      <c r="N1302" s="382"/>
      <c r="O1302" s="384"/>
      <c r="P1302" s="184"/>
    </row>
    <row r="1303" spans="1:16" ht="13.2" hidden="1" x14ac:dyDescent="0.25">
      <c r="A1303" s="381" t="str">
        <f>IF(B1303="","",ROW()-ROW($A$3)+'Diário 1º PA'!$O$1)</f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21"/>
        <v/>
      </c>
      <c r="K1303" s="387"/>
      <c r="L1303" s="388"/>
      <c r="M1303" s="387"/>
      <c r="N1303" s="382"/>
      <c r="O1303" s="384"/>
      <c r="P1303" s="184"/>
    </row>
    <row r="1304" spans="1:16" ht="13.2" hidden="1" x14ac:dyDescent="0.25">
      <c r="A1304" s="381" t="str">
        <f>IF(B1304="","",ROW()-ROW($A$3)+'Diário 1º PA'!$O$1)</f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21"/>
        <v/>
      </c>
      <c r="K1304" s="387"/>
      <c r="L1304" s="388"/>
      <c r="M1304" s="387"/>
      <c r="N1304" s="382"/>
      <c r="O1304" s="384"/>
      <c r="P1304" s="184"/>
    </row>
    <row r="1305" spans="1:16" ht="13.2" hidden="1" x14ac:dyDescent="0.25">
      <c r="A1305" s="381" t="str">
        <f>IF(B1305="","",ROW()-ROW($A$3)+'Diário 1º PA'!$O$1)</f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21"/>
        <v/>
      </c>
      <c r="K1305" s="387"/>
      <c r="L1305" s="388"/>
      <c r="M1305" s="387"/>
      <c r="N1305" s="382"/>
      <c r="O1305" s="384"/>
      <c r="P1305" s="184"/>
    </row>
    <row r="1306" spans="1:16" ht="13.2" hidden="1" x14ac:dyDescent="0.25">
      <c r="A1306" s="381" t="str">
        <f>IF(B1306="","",ROW()-ROW($A$3)+'Diário 1º PA'!$O$1)</f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21"/>
        <v/>
      </c>
      <c r="K1306" s="387"/>
      <c r="L1306" s="388"/>
      <c r="M1306" s="387"/>
      <c r="N1306" s="382"/>
      <c r="O1306" s="384"/>
      <c r="P1306" s="184"/>
    </row>
    <row r="1307" spans="1:16" ht="13.2" hidden="1" x14ac:dyDescent="0.25">
      <c r="A1307" s="381" t="str">
        <f>IF(B1307="","",ROW()-ROW($A$3)+'Diário 1º PA'!$O$1)</f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21"/>
        <v/>
      </c>
      <c r="K1307" s="387"/>
      <c r="L1307" s="388"/>
      <c r="M1307" s="387"/>
      <c r="N1307" s="382"/>
      <c r="O1307" s="384"/>
      <c r="P1307" s="184"/>
    </row>
    <row r="1308" spans="1:16" ht="13.2" hidden="1" x14ac:dyDescent="0.25">
      <c r="A1308" s="381" t="str">
        <f>IF(B1308="","",ROW()-ROW($A$3)+'Diário 1º PA'!$O$1)</f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21"/>
        <v/>
      </c>
      <c r="K1308" s="387"/>
      <c r="L1308" s="388"/>
      <c r="M1308" s="387"/>
      <c r="N1308" s="382"/>
      <c r="O1308" s="384"/>
      <c r="P1308" s="184"/>
    </row>
    <row r="1309" spans="1:16" ht="13.2" hidden="1" x14ac:dyDescent="0.25">
      <c r="A1309" s="381" t="str">
        <f>IF(B1309="","",ROW()-ROW($A$3)+'Diário 1º PA'!$O$1)</f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21"/>
        <v/>
      </c>
      <c r="K1309" s="387"/>
      <c r="L1309" s="388"/>
      <c r="M1309" s="387"/>
      <c r="N1309" s="382"/>
      <c r="O1309" s="384"/>
      <c r="P1309" s="184"/>
    </row>
    <row r="1310" spans="1:16" ht="13.2" hidden="1" x14ac:dyDescent="0.25">
      <c r="A1310" s="381" t="str">
        <f>IF(B1310="","",ROW()-ROW($A$3)+'Diário 1º PA'!$O$1)</f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21"/>
        <v/>
      </c>
      <c r="K1310" s="387"/>
      <c r="L1310" s="388"/>
      <c r="M1310" s="387"/>
      <c r="N1310" s="382"/>
      <c r="O1310" s="384"/>
      <c r="P1310" s="184"/>
    </row>
    <row r="1311" spans="1:16" ht="13.2" hidden="1" x14ac:dyDescent="0.25">
      <c r="A1311" s="381" t="str">
        <f>IF(B1311="","",ROW()-ROW($A$3)+'Diário 1º PA'!$O$1)</f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21"/>
        <v/>
      </c>
      <c r="K1311" s="387"/>
      <c r="L1311" s="388"/>
      <c r="M1311" s="387"/>
      <c r="N1311" s="382"/>
      <c r="O1311" s="384"/>
      <c r="P1311" s="184"/>
    </row>
    <row r="1312" spans="1:16" ht="13.2" hidden="1" x14ac:dyDescent="0.25">
      <c r="A1312" s="381" t="str">
        <f>IF(B1312="","",ROW()-ROW($A$3)+'Diário 1º PA'!$O$1)</f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21"/>
        <v/>
      </c>
      <c r="K1312" s="387"/>
      <c r="L1312" s="388"/>
      <c r="M1312" s="387"/>
      <c r="N1312" s="382"/>
      <c r="O1312" s="384"/>
      <c r="P1312" s="184"/>
    </row>
    <row r="1313" spans="1:16" ht="13.2" hidden="1" x14ac:dyDescent="0.25">
      <c r="A1313" s="381" t="str">
        <f>IF(B1313="","",ROW()-ROW($A$3)+'Diário 1º PA'!$O$1)</f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21"/>
        <v/>
      </c>
      <c r="K1313" s="387"/>
      <c r="L1313" s="388"/>
      <c r="M1313" s="387"/>
      <c r="N1313" s="382"/>
      <c r="O1313" s="384"/>
      <c r="P1313" s="184"/>
    </row>
    <row r="1314" spans="1:16" ht="13.2" hidden="1" x14ac:dyDescent="0.25">
      <c r="A1314" s="381" t="str">
        <f>IF(B1314="","",ROW()-ROW($A$3)+'Diário 1º PA'!$O$1)</f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21"/>
        <v/>
      </c>
      <c r="K1314" s="387"/>
      <c r="L1314" s="388"/>
      <c r="M1314" s="387"/>
      <c r="N1314" s="382"/>
      <c r="O1314" s="384"/>
      <c r="P1314" s="184"/>
    </row>
    <row r="1315" spans="1:16" ht="13.2" hidden="1" x14ac:dyDescent="0.25">
      <c r="A1315" s="381" t="str">
        <f>IF(B1315="","",ROW()-ROW($A$3)+'Diário 1º PA'!$O$1)</f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21"/>
        <v/>
      </c>
      <c r="K1315" s="387"/>
      <c r="L1315" s="388"/>
      <c r="M1315" s="387"/>
      <c r="N1315" s="382"/>
      <c r="O1315" s="384"/>
      <c r="P1315" s="184"/>
    </row>
    <row r="1316" spans="1:16" ht="13.2" hidden="1" x14ac:dyDescent="0.25">
      <c r="A1316" s="381" t="str">
        <f>IF(B1316="","",ROW()-ROW($A$3)+'Diário 1º PA'!$O$1)</f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21"/>
        <v/>
      </c>
      <c r="K1316" s="387"/>
      <c r="L1316" s="388"/>
      <c r="M1316" s="387"/>
      <c r="N1316" s="382"/>
      <c r="O1316" s="384"/>
      <c r="P1316" s="184"/>
    </row>
    <row r="1317" spans="1:16" ht="13.2" hidden="1" x14ac:dyDescent="0.25">
      <c r="A1317" s="381" t="str">
        <f>IF(B1317="","",ROW()-ROW($A$3)+'Diário 1º PA'!$O$1)</f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21"/>
        <v/>
      </c>
      <c r="K1317" s="387"/>
      <c r="L1317" s="388"/>
      <c r="M1317" s="387"/>
      <c r="N1317" s="382"/>
      <c r="O1317" s="384"/>
      <c r="P1317" s="184"/>
    </row>
    <row r="1318" spans="1:16" ht="13.2" hidden="1" x14ac:dyDescent="0.25">
      <c r="A1318" s="381" t="str">
        <f>IF(B1318="","",ROW()-ROW($A$3)+'Diário 1º PA'!$O$1)</f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21"/>
        <v/>
      </c>
      <c r="K1318" s="387"/>
      <c r="L1318" s="388"/>
      <c r="M1318" s="387"/>
      <c r="N1318" s="382"/>
      <c r="O1318" s="384"/>
      <c r="P1318" s="184"/>
    </row>
    <row r="1319" spans="1:16" ht="13.2" hidden="1" x14ac:dyDescent="0.25">
      <c r="A1319" s="381" t="str">
        <f>IF(B1319="","",ROW()-ROW($A$3)+'Diário 1º PA'!$O$1)</f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21"/>
        <v/>
      </c>
      <c r="K1319" s="387"/>
      <c r="L1319" s="388"/>
      <c r="M1319" s="387"/>
      <c r="N1319" s="382"/>
      <c r="O1319" s="384"/>
      <c r="P1319" s="184"/>
    </row>
    <row r="1320" spans="1:16" ht="13.2" hidden="1" x14ac:dyDescent="0.25">
      <c r="A1320" s="381" t="str">
        <f>IF(B1320="","",ROW()-ROW($A$3)+'Diário 1º PA'!$O$1)</f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21"/>
        <v/>
      </c>
      <c r="K1320" s="387"/>
      <c r="L1320" s="388"/>
      <c r="M1320" s="387"/>
      <c r="N1320" s="382"/>
      <c r="O1320" s="384"/>
      <c r="P1320" s="184"/>
    </row>
    <row r="1321" spans="1:16" ht="13.2" hidden="1" x14ac:dyDescent="0.25">
      <c r="A1321" s="381" t="str">
        <f>IF(B1321="","",ROW()-ROW($A$3)+'Diário 1º PA'!$O$1)</f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21"/>
        <v/>
      </c>
      <c r="K1321" s="387"/>
      <c r="L1321" s="388"/>
      <c r="M1321" s="387"/>
      <c r="N1321" s="382"/>
      <c r="O1321" s="384"/>
      <c r="P1321" s="184"/>
    </row>
    <row r="1322" spans="1:16" ht="13.2" hidden="1" x14ac:dyDescent="0.25">
      <c r="A1322" s="381" t="str">
        <f>IF(B1322="","",ROW()-ROW($A$3)+'Diário 1º PA'!$O$1)</f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21"/>
        <v/>
      </c>
      <c r="K1322" s="387"/>
      <c r="L1322" s="388"/>
      <c r="M1322" s="387"/>
      <c r="N1322" s="382"/>
      <c r="O1322" s="384"/>
      <c r="P1322" s="184"/>
    </row>
    <row r="1323" spans="1:16" ht="13.2" hidden="1" x14ac:dyDescent="0.25">
      <c r="A1323" s="381" t="str">
        <f>IF(B1323="","",ROW()-ROW($A$3)+'Diário 1º PA'!$O$1)</f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21"/>
        <v/>
      </c>
      <c r="K1323" s="387"/>
      <c r="L1323" s="388"/>
      <c r="M1323" s="387"/>
      <c r="N1323" s="382"/>
      <c r="O1323" s="384"/>
      <c r="P1323" s="184"/>
    </row>
    <row r="1324" spans="1:16" ht="13.2" hidden="1" x14ac:dyDescent="0.25">
      <c r="A1324" s="381" t="str">
        <f>IF(B1324="","",ROW()-ROW($A$3)+'Diário 1º PA'!$O$1)</f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21"/>
        <v/>
      </c>
      <c r="K1324" s="387"/>
      <c r="L1324" s="388"/>
      <c r="M1324" s="387"/>
      <c r="N1324" s="382"/>
      <c r="O1324" s="384"/>
      <c r="P1324" s="184"/>
    </row>
    <row r="1325" spans="1:16" ht="13.2" hidden="1" x14ac:dyDescent="0.25">
      <c r="A1325" s="381" t="str">
        <f>IF(B1325="","",ROW()-ROW($A$3)+'Diário 1º PA'!$O$1)</f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21"/>
        <v/>
      </c>
      <c r="K1325" s="387"/>
      <c r="L1325" s="388"/>
      <c r="M1325" s="387"/>
      <c r="N1325" s="382"/>
      <c r="O1325" s="384"/>
      <c r="P1325" s="184"/>
    </row>
    <row r="1326" spans="1:16" ht="13.2" hidden="1" x14ac:dyDescent="0.25">
      <c r="A1326" s="381" t="str">
        <f>IF(B1326="","",ROW()-ROW($A$3)+'Diário 1º PA'!$O$1)</f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21"/>
        <v/>
      </c>
      <c r="K1326" s="387"/>
      <c r="L1326" s="388"/>
      <c r="M1326" s="387"/>
      <c r="N1326" s="382"/>
      <c r="O1326" s="384"/>
      <c r="P1326" s="184"/>
    </row>
    <row r="1327" spans="1:16" ht="13.2" hidden="1" x14ac:dyDescent="0.25">
      <c r="A1327" s="381" t="str">
        <f>IF(B1327="","",ROW()-ROW($A$3)+'Diário 1º PA'!$O$1)</f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21"/>
        <v/>
      </c>
      <c r="K1327" s="387"/>
      <c r="L1327" s="388"/>
      <c r="M1327" s="387"/>
      <c r="N1327" s="382"/>
      <c r="O1327" s="384"/>
      <c r="P1327" s="184"/>
    </row>
    <row r="1328" spans="1:16" ht="13.2" hidden="1" x14ac:dyDescent="0.25">
      <c r="A1328" s="381" t="str">
        <f>IF(B1328="","",ROW()-ROW($A$3)+'Diário 1º PA'!$O$1)</f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21"/>
        <v/>
      </c>
      <c r="K1328" s="387"/>
      <c r="L1328" s="388"/>
      <c r="M1328" s="387"/>
      <c r="N1328" s="382"/>
      <c r="O1328" s="384"/>
      <c r="P1328" s="184"/>
    </row>
    <row r="1329" spans="1:16" ht="13.2" hidden="1" x14ac:dyDescent="0.25">
      <c r="A1329" s="381" t="str">
        <f>IF(B1329="","",ROW()-ROW($A$3)+'Diário 1º PA'!$O$1)</f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21"/>
        <v/>
      </c>
      <c r="K1329" s="387"/>
      <c r="L1329" s="388"/>
      <c r="M1329" s="387"/>
      <c r="N1329" s="382"/>
      <c r="O1329" s="384"/>
      <c r="P1329" s="184"/>
    </row>
    <row r="1330" spans="1:16" ht="13.2" hidden="1" x14ac:dyDescent="0.25">
      <c r="A1330" s="381" t="str">
        <f>IF(B1330="","",ROW()-ROW($A$3)+'Diário 1º PA'!$O$1)</f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21"/>
        <v/>
      </c>
      <c r="K1330" s="387"/>
      <c r="L1330" s="388"/>
      <c r="M1330" s="387"/>
      <c r="N1330" s="382"/>
      <c r="O1330" s="384"/>
      <c r="P1330" s="184"/>
    </row>
    <row r="1331" spans="1:16" ht="13.2" hidden="1" x14ac:dyDescent="0.25">
      <c r="A1331" s="381" t="str">
        <f>IF(B1331="","",ROW()-ROW($A$3)+'Diário 1º PA'!$O$1)</f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21"/>
        <v/>
      </c>
      <c r="K1331" s="387"/>
      <c r="L1331" s="388"/>
      <c r="M1331" s="387"/>
      <c r="N1331" s="382"/>
      <c r="O1331" s="384"/>
      <c r="P1331" s="184"/>
    </row>
    <row r="1332" spans="1:16" ht="13.2" hidden="1" x14ac:dyDescent="0.25">
      <c r="A1332" s="381" t="str">
        <f>IF(B1332="","",ROW()-ROW($A$3)+'Diário 1º PA'!$O$1)</f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21"/>
        <v/>
      </c>
      <c r="K1332" s="387"/>
      <c r="L1332" s="388"/>
      <c r="M1332" s="387"/>
      <c r="N1332" s="382"/>
      <c r="O1332" s="384"/>
      <c r="P1332" s="184"/>
    </row>
    <row r="1333" spans="1:16" ht="13.2" hidden="1" x14ac:dyDescent="0.25">
      <c r="A1333" s="381" t="str">
        <f>IF(B1333="","",ROW()-ROW($A$3)+'Diário 1º PA'!$O$1)</f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21"/>
        <v/>
      </c>
      <c r="K1333" s="387"/>
      <c r="L1333" s="388"/>
      <c r="M1333" s="387"/>
      <c r="N1333" s="382"/>
      <c r="O1333" s="384"/>
      <c r="P1333" s="184"/>
    </row>
    <row r="1334" spans="1:16" ht="13.2" hidden="1" x14ac:dyDescent="0.25">
      <c r="A1334" s="381" t="str">
        <f>IF(B1334="","",ROW()-ROW($A$3)+'Diário 1º PA'!$O$1)</f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21"/>
        <v/>
      </c>
      <c r="K1334" s="387"/>
      <c r="L1334" s="388"/>
      <c r="M1334" s="387"/>
      <c r="N1334" s="382"/>
      <c r="O1334" s="384"/>
      <c r="P1334" s="184"/>
    </row>
    <row r="1335" spans="1:16" ht="13.2" hidden="1" x14ac:dyDescent="0.25">
      <c r="A1335" s="381" t="str">
        <f>IF(B1335="","",ROW()-ROW($A$3)+'Diário 1º PA'!$O$1)</f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21"/>
        <v/>
      </c>
      <c r="K1335" s="387"/>
      <c r="L1335" s="388"/>
      <c r="M1335" s="387"/>
      <c r="N1335" s="382"/>
      <c r="O1335" s="384"/>
      <c r="P1335" s="184"/>
    </row>
    <row r="1336" spans="1:16" ht="13.2" hidden="1" x14ac:dyDescent="0.25">
      <c r="A1336" s="381" t="str">
        <f>IF(B1336="","",ROW()-ROW($A$3)+'Diário 1º PA'!$O$1)</f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21"/>
        <v/>
      </c>
      <c r="K1336" s="387"/>
      <c r="L1336" s="388"/>
      <c r="M1336" s="387"/>
      <c r="N1336" s="382"/>
      <c r="O1336" s="384"/>
      <c r="P1336" s="184"/>
    </row>
    <row r="1337" spans="1:16" ht="13.2" hidden="1" x14ac:dyDescent="0.25">
      <c r="A1337" s="381" t="str">
        <f>IF(B1337="","",ROW()-ROW($A$3)+'Diário 1º PA'!$O$1)</f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21"/>
        <v/>
      </c>
      <c r="K1337" s="387"/>
      <c r="L1337" s="388"/>
      <c r="M1337" s="387"/>
      <c r="N1337" s="382"/>
      <c r="O1337" s="384"/>
      <c r="P1337" s="184"/>
    </row>
    <row r="1338" spans="1:16" ht="13.2" hidden="1" x14ac:dyDescent="0.25">
      <c r="A1338" s="381" t="str">
        <f>IF(B1338="","",ROW()-ROW($A$3)+'Diário 1º PA'!$O$1)</f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21"/>
        <v/>
      </c>
      <c r="K1338" s="387"/>
      <c r="L1338" s="388"/>
      <c r="M1338" s="387"/>
      <c r="N1338" s="382"/>
      <c r="O1338" s="384"/>
      <c r="P1338" s="184"/>
    </row>
    <row r="1339" spans="1:16" ht="13.2" hidden="1" x14ac:dyDescent="0.25">
      <c r="A1339" s="381" t="str">
        <f>IF(B1339="","",ROW()-ROW($A$3)+'Diário 1º PA'!$O$1)</f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21"/>
        <v/>
      </c>
      <c r="K1339" s="387"/>
      <c r="L1339" s="388"/>
      <c r="M1339" s="387"/>
      <c r="N1339" s="382"/>
      <c r="O1339" s="384"/>
      <c r="P1339" s="184"/>
    </row>
    <row r="1340" spans="1:16" ht="13.2" hidden="1" x14ac:dyDescent="0.25">
      <c r="A1340" s="381" t="str">
        <f>IF(B1340="","",ROW()-ROW($A$3)+'Diário 1º PA'!$O$1)</f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21"/>
        <v/>
      </c>
      <c r="K1340" s="387"/>
      <c r="L1340" s="388"/>
      <c r="M1340" s="387"/>
      <c r="N1340" s="382"/>
      <c r="O1340" s="384"/>
      <c r="P1340" s="184"/>
    </row>
    <row r="1341" spans="1:16" ht="13.2" hidden="1" x14ac:dyDescent="0.25">
      <c r="A1341" s="381" t="str">
        <f>IF(B1341="","",ROW()-ROW($A$3)+'Diário 1º PA'!$O$1)</f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21"/>
        <v/>
      </c>
      <c r="K1341" s="387"/>
      <c r="L1341" s="388"/>
      <c r="M1341" s="387"/>
      <c r="N1341" s="382"/>
      <c r="O1341" s="384"/>
      <c r="P1341" s="184"/>
    </row>
    <row r="1342" spans="1:16" ht="13.2" hidden="1" x14ac:dyDescent="0.25">
      <c r="A1342" s="381" t="str">
        <f>IF(B1342="","",ROW()-ROW($A$3)+'Diário 1º PA'!$O$1)</f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21"/>
        <v/>
      </c>
      <c r="K1342" s="387"/>
      <c r="L1342" s="388"/>
      <c r="M1342" s="387"/>
      <c r="N1342" s="382"/>
      <c r="O1342" s="384"/>
      <c r="P1342" s="184"/>
    </row>
    <row r="1343" spans="1:16" ht="13.2" hidden="1" x14ac:dyDescent="0.25">
      <c r="A1343" s="381" t="str">
        <f>IF(B1343="","",ROW()-ROW($A$3)+'Diário 1º PA'!$O$1)</f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21"/>
        <v/>
      </c>
      <c r="K1343" s="387"/>
      <c r="L1343" s="388"/>
      <c r="M1343" s="387"/>
      <c r="N1343" s="382"/>
      <c r="O1343" s="384"/>
      <c r="P1343" s="184"/>
    </row>
    <row r="1344" spans="1:16" ht="13.2" hidden="1" x14ac:dyDescent="0.25">
      <c r="A1344" s="381" t="str">
        <f>IF(B1344="","",ROW()-ROW($A$3)+'Diário 1º PA'!$O$1)</f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21"/>
        <v/>
      </c>
      <c r="K1344" s="387"/>
      <c r="L1344" s="388"/>
      <c r="M1344" s="387"/>
      <c r="N1344" s="382"/>
      <c r="O1344" s="384"/>
      <c r="P1344" s="184"/>
    </row>
    <row r="1345" spans="1:16" ht="13.2" hidden="1" x14ac:dyDescent="0.25">
      <c r="A1345" s="381" t="str">
        <f>IF(B1345="","",ROW()-ROW($A$3)+'Diário 1º PA'!$O$1)</f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ref="J1345:J1408" si="22">IF(O1345="","",IF(LEN(O1345)&gt;14,O1345,"CPF Protegido - LGPD"))</f>
        <v/>
      </c>
      <c r="K1345" s="387"/>
      <c r="L1345" s="388"/>
      <c r="M1345" s="387"/>
      <c r="N1345" s="382"/>
      <c r="O1345" s="384"/>
      <c r="P1345" s="184"/>
    </row>
    <row r="1346" spans="1:16" ht="13.2" hidden="1" x14ac:dyDescent="0.25">
      <c r="A1346" s="381" t="str">
        <f>IF(B1346="","",ROW()-ROW($A$3)+'Diário 1º PA'!$O$1)</f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22"/>
        <v/>
      </c>
      <c r="K1346" s="387"/>
      <c r="L1346" s="388"/>
      <c r="M1346" s="387"/>
      <c r="N1346" s="382"/>
      <c r="O1346" s="384"/>
      <c r="P1346" s="184"/>
    </row>
    <row r="1347" spans="1:16" ht="13.2" hidden="1" x14ac:dyDescent="0.25">
      <c r="A1347" s="381" t="str">
        <f>IF(B1347="","",ROW()-ROW($A$3)+'Diário 1º PA'!$O$1)</f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22"/>
        <v/>
      </c>
      <c r="K1347" s="387"/>
      <c r="L1347" s="388"/>
      <c r="M1347" s="387"/>
      <c r="N1347" s="382"/>
      <c r="O1347" s="384"/>
      <c r="P1347" s="184"/>
    </row>
    <row r="1348" spans="1:16" ht="13.2" hidden="1" x14ac:dyDescent="0.25">
      <c r="A1348" s="381" t="str">
        <f>IF(B1348="","",ROW()-ROW($A$3)+'Diário 1º PA'!$O$1)</f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si="22"/>
        <v/>
      </c>
      <c r="K1348" s="387"/>
      <c r="L1348" s="388"/>
      <c r="M1348" s="387"/>
      <c r="N1348" s="382"/>
      <c r="O1348" s="384"/>
      <c r="P1348" s="184"/>
    </row>
    <row r="1349" spans="1:16" ht="13.2" hidden="1" x14ac:dyDescent="0.25">
      <c r="A1349" s="381" t="str">
        <f>IF(B1349="","",ROW()-ROW($A$3)+'Diário 1º PA'!$O$1)</f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22"/>
        <v/>
      </c>
      <c r="K1349" s="387"/>
      <c r="L1349" s="388"/>
      <c r="M1349" s="387"/>
      <c r="N1349" s="382"/>
      <c r="O1349" s="384"/>
      <c r="P1349" s="184"/>
    </row>
    <row r="1350" spans="1:16" ht="13.2" hidden="1" x14ac:dyDescent="0.25">
      <c r="A1350" s="381" t="str">
        <f>IF(B1350="","",ROW()-ROW($A$3)+'Diário 1º PA'!$O$1)</f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22"/>
        <v/>
      </c>
      <c r="K1350" s="387"/>
      <c r="L1350" s="388"/>
      <c r="M1350" s="387"/>
      <c r="N1350" s="382"/>
      <c r="O1350" s="384"/>
      <c r="P1350" s="184"/>
    </row>
    <row r="1351" spans="1:16" ht="13.2" hidden="1" x14ac:dyDescent="0.25">
      <c r="A1351" s="381" t="str">
        <f>IF(B1351="","",ROW()-ROW($A$3)+'Diário 1º PA'!$O$1)</f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22"/>
        <v/>
      </c>
      <c r="K1351" s="387"/>
      <c r="L1351" s="388"/>
      <c r="M1351" s="387"/>
      <c r="N1351" s="382"/>
      <c r="O1351" s="384"/>
      <c r="P1351" s="184"/>
    </row>
    <row r="1352" spans="1:16" ht="13.2" hidden="1" x14ac:dyDescent="0.25">
      <c r="A1352" s="381" t="str">
        <f>IF(B1352="","",ROW()-ROW($A$3)+'Diário 1º PA'!$O$1)</f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22"/>
        <v/>
      </c>
      <c r="K1352" s="387"/>
      <c r="L1352" s="388"/>
      <c r="M1352" s="387"/>
      <c r="N1352" s="382"/>
      <c r="O1352" s="384"/>
      <c r="P1352" s="184"/>
    </row>
    <row r="1353" spans="1:16" ht="13.2" hidden="1" x14ac:dyDescent="0.25">
      <c r="A1353" s="381" t="str">
        <f>IF(B1353="","",ROW()-ROW($A$3)+'Diário 1º PA'!$O$1)</f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si="22"/>
        <v/>
      </c>
      <c r="K1353" s="387"/>
      <c r="L1353" s="388"/>
      <c r="M1353" s="387"/>
      <c r="N1353" s="382"/>
      <c r="O1353" s="384"/>
      <c r="P1353" s="184"/>
    </row>
    <row r="1354" spans="1:16" ht="13.2" hidden="1" x14ac:dyDescent="0.25">
      <c r="A1354" s="381" t="str">
        <f>IF(B1354="","",ROW()-ROW($A$3)+'Diário 1º PA'!$O$1)</f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22"/>
        <v/>
      </c>
      <c r="K1354" s="387"/>
      <c r="L1354" s="388"/>
      <c r="M1354" s="387"/>
      <c r="N1354" s="382"/>
      <c r="O1354" s="384"/>
      <c r="P1354" s="184"/>
    </row>
    <row r="1355" spans="1:16" ht="13.2" hidden="1" x14ac:dyDescent="0.25">
      <c r="A1355" s="381" t="str">
        <f>IF(B1355="","",ROW()-ROW($A$3)+'Diário 1º PA'!$O$1)</f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22"/>
        <v/>
      </c>
      <c r="K1355" s="387"/>
      <c r="L1355" s="388"/>
      <c r="M1355" s="387"/>
      <c r="N1355" s="382"/>
      <c r="O1355" s="384"/>
      <c r="P1355" s="184"/>
    </row>
    <row r="1356" spans="1:16" ht="13.2" hidden="1" x14ac:dyDescent="0.25">
      <c r="A1356" s="381" t="str">
        <f>IF(B1356="","",ROW()-ROW($A$3)+'Diário 1º PA'!$O$1)</f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22"/>
        <v/>
      </c>
      <c r="K1356" s="387"/>
      <c r="L1356" s="388"/>
      <c r="M1356" s="387"/>
      <c r="N1356" s="382"/>
      <c r="O1356" s="384"/>
      <c r="P1356" s="184"/>
    </row>
    <row r="1357" spans="1:16" ht="13.2" hidden="1" x14ac:dyDescent="0.25">
      <c r="A1357" s="381" t="str">
        <f>IF(B1357="","",ROW()-ROW($A$3)+'Diário 1º PA'!$O$1)</f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22"/>
        <v/>
      </c>
      <c r="K1357" s="387"/>
      <c r="L1357" s="388"/>
      <c r="M1357" s="387"/>
      <c r="N1357" s="382"/>
      <c r="O1357" s="384"/>
      <c r="P1357" s="184"/>
    </row>
    <row r="1358" spans="1:16" ht="13.2" hidden="1" x14ac:dyDescent="0.25">
      <c r="A1358" s="381" t="str">
        <f>IF(B1358="","",ROW()-ROW($A$3)+'Diário 1º PA'!$O$1)</f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22"/>
        <v/>
      </c>
      <c r="K1358" s="387"/>
      <c r="L1358" s="388"/>
      <c r="M1358" s="387"/>
      <c r="N1358" s="382"/>
      <c r="O1358" s="384"/>
      <c r="P1358" s="184"/>
    </row>
    <row r="1359" spans="1:16" ht="13.2" hidden="1" x14ac:dyDescent="0.25">
      <c r="A1359" s="381" t="str">
        <f>IF(B1359="","",ROW()-ROW($A$3)+'Diário 1º PA'!$O$1)</f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22"/>
        <v/>
      </c>
      <c r="K1359" s="387"/>
      <c r="L1359" s="388"/>
      <c r="M1359" s="387"/>
      <c r="N1359" s="382"/>
      <c r="O1359" s="384"/>
      <c r="P1359" s="184"/>
    </row>
    <row r="1360" spans="1:16" ht="13.2" hidden="1" x14ac:dyDescent="0.25">
      <c r="A1360" s="381" t="str">
        <f>IF(B1360="","",ROW()-ROW($A$3)+'Diário 1º PA'!$O$1)</f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22"/>
        <v/>
      </c>
      <c r="K1360" s="387"/>
      <c r="L1360" s="388"/>
      <c r="M1360" s="387"/>
      <c r="N1360" s="382"/>
      <c r="O1360" s="384"/>
      <c r="P1360" s="184"/>
    </row>
    <row r="1361" spans="1:16" ht="13.2" hidden="1" x14ac:dyDescent="0.25">
      <c r="A1361" s="381" t="str">
        <f>IF(B1361="","",ROW()-ROW($A$3)+'Diário 1º PA'!$O$1)</f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22"/>
        <v/>
      </c>
      <c r="K1361" s="387"/>
      <c r="L1361" s="388"/>
      <c r="M1361" s="387"/>
      <c r="N1361" s="382"/>
      <c r="O1361" s="384"/>
      <c r="P1361" s="184"/>
    </row>
    <row r="1362" spans="1:16" ht="13.2" hidden="1" x14ac:dyDescent="0.25">
      <c r="A1362" s="381" t="str">
        <f>IF(B1362="","",ROW()-ROW($A$3)+'Diário 1º PA'!$O$1)</f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22"/>
        <v/>
      </c>
      <c r="K1362" s="387"/>
      <c r="L1362" s="388"/>
      <c r="M1362" s="387"/>
      <c r="N1362" s="382"/>
      <c r="O1362" s="384"/>
      <c r="P1362" s="184"/>
    </row>
    <row r="1363" spans="1:16" ht="13.2" hidden="1" x14ac:dyDescent="0.25">
      <c r="A1363" s="381" t="str">
        <f>IF(B1363="","",ROW()-ROW($A$3)+'Diário 1º PA'!$O$1)</f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22"/>
        <v/>
      </c>
      <c r="K1363" s="387"/>
      <c r="L1363" s="388"/>
      <c r="M1363" s="387"/>
      <c r="N1363" s="382"/>
      <c r="O1363" s="384"/>
      <c r="P1363" s="184"/>
    </row>
    <row r="1364" spans="1:16" ht="13.2" hidden="1" x14ac:dyDescent="0.25">
      <c r="A1364" s="381" t="str">
        <f>IF(B1364="","",ROW()-ROW($A$3)+'Diário 1º PA'!$O$1)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22"/>
        <v/>
      </c>
      <c r="K1364" s="387"/>
      <c r="L1364" s="388"/>
      <c r="M1364" s="387"/>
      <c r="N1364" s="382"/>
      <c r="O1364" s="384"/>
      <c r="P1364" s="184"/>
    </row>
    <row r="1365" spans="1:16" ht="13.2" hidden="1" x14ac:dyDescent="0.25">
      <c r="A1365" s="381" t="str">
        <f>IF(B1365="","",ROW()-ROW($A$3)+'Diário 1º PA'!$O$1)</f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22"/>
        <v/>
      </c>
      <c r="K1365" s="387"/>
      <c r="L1365" s="388"/>
      <c r="M1365" s="387"/>
      <c r="N1365" s="382"/>
      <c r="O1365" s="384"/>
      <c r="P1365" s="184"/>
    </row>
    <row r="1366" spans="1:16" ht="13.2" hidden="1" x14ac:dyDescent="0.25">
      <c r="A1366" s="381" t="str">
        <f>IF(B1366="","",ROW()-ROW($A$3)+'Diário 1º PA'!$O$1)</f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si="22"/>
        <v/>
      </c>
      <c r="K1366" s="387"/>
      <c r="L1366" s="388"/>
      <c r="M1366" s="387"/>
      <c r="N1366" s="382"/>
      <c r="O1366" s="384"/>
      <c r="P1366" s="184"/>
    </row>
    <row r="1367" spans="1:16" ht="13.2" hidden="1" x14ac:dyDescent="0.25">
      <c r="A1367" s="381" t="str">
        <f>IF(B1367="","",ROW()-ROW($A$3)+'Diário 1º PA'!$O$1)</f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22"/>
        <v/>
      </c>
      <c r="K1367" s="387"/>
      <c r="L1367" s="388"/>
      <c r="M1367" s="387"/>
      <c r="N1367" s="382"/>
      <c r="O1367" s="384"/>
      <c r="P1367" s="184"/>
    </row>
    <row r="1368" spans="1:16" ht="13.2" hidden="1" x14ac:dyDescent="0.25">
      <c r="A1368" s="381" t="str">
        <f>IF(B1368="","",ROW()-ROW($A$3)+'Diário 1º PA'!$O$1)</f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22"/>
        <v/>
      </c>
      <c r="K1368" s="387"/>
      <c r="L1368" s="388"/>
      <c r="M1368" s="387"/>
      <c r="N1368" s="382"/>
      <c r="O1368" s="384"/>
      <c r="P1368" s="184"/>
    </row>
    <row r="1369" spans="1:16" ht="13.2" hidden="1" x14ac:dyDescent="0.25">
      <c r="A1369" s="381" t="str">
        <f>IF(B1369="","",ROW()-ROW($A$3)+'Diário 1º PA'!$O$1)</f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22"/>
        <v/>
      </c>
      <c r="K1369" s="387"/>
      <c r="L1369" s="388"/>
      <c r="M1369" s="387"/>
      <c r="N1369" s="382"/>
      <c r="O1369" s="384"/>
      <c r="P1369" s="184"/>
    </row>
    <row r="1370" spans="1:16" ht="13.2" hidden="1" x14ac:dyDescent="0.25">
      <c r="A1370" s="381" t="str">
        <f>IF(B1370="","",ROW()-ROW($A$3)+'Diário 1º PA'!$O$1)</f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22"/>
        <v/>
      </c>
      <c r="K1370" s="387"/>
      <c r="L1370" s="388"/>
      <c r="M1370" s="387"/>
      <c r="N1370" s="382"/>
      <c r="O1370" s="384"/>
      <c r="P1370" s="184"/>
    </row>
    <row r="1371" spans="1:16" ht="13.2" hidden="1" x14ac:dyDescent="0.25">
      <c r="A1371" s="381" t="str">
        <f>IF(B1371="","",ROW()-ROW($A$3)+'Diário 1º PA'!$O$1)</f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22"/>
        <v/>
      </c>
      <c r="K1371" s="387"/>
      <c r="L1371" s="388"/>
      <c r="M1371" s="387"/>
      <c r="N1371" s="382"/>
      <c r="O1371" s="384"/>
      <c r="P1371" s="184"/>
    </row>
    <row r="1372" spans="1:16" ht="13.2" hidden="1" x14ac:dyDescent="0.25">
      <c r="A1372" s="381" t="str">
        <f>IF(B1372="","",ROW()-ROW($A$3)+'Diário 1º PA'!$O$1)</f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22"/>
        <v/>
      </c>
      <c r="K1372" s="387"/>
      <c r="L1372" s="388"/>
      <c r="M1372" s="387"/>
      <c r="N1372" s="382"/>
      <c r="O1372" s="384"/>
      <c r="P1372" s="184"/>
    </row>
    <row r="1373" spans="1:16" ht="13.2" hidden="1" x14ac:dyDescent="0.25">
      <c r="A1373" s="381" t="str">
        <f>IF(B1373="","",ROW()-ROW($A$3)+'Diário 1º PA'!$O$1)</f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22"/>
        <v/>
      </c>
      <c r="K1373" s="387"/>
      <c r="L1373" s="388"/>
      <c r="M1373" s="387"/>
      <c r="N1373" s="382"/>
      <c r="O1373" s="384"/>
      <c r="P1373" s="184"/>
    </row>
    <row r="1374" spans="1:16" ht="13.2" hidden="1" x14ac:dyDescent="0.25">
      <c r="A1374" s="381" t="str">
        <f>IF(B1374="","",ROW()-ROW($A$3)+'Diário 1º PA'!$O$1)</f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22"/>
        <v/>
      </c>
      <c r="K1374" s="387"/>
      <c r="L1374" s="388"/>
      <c r="M1374" s="387"/>
      <c r="N1374" s="382"/>
      <c r="O1374" s="384"/>
      <c r="P1374" s="184"/>
    </row>
    <row r="1375" spans="1:16" ht="13.2" hidden="1" x14ac:dyDescent="0.25">
      <c r="A1375" s="381" t="str">
        <f>IF(B1375="","",ROW()-ROW($A$3)+'Diário 1º PA'!$O$1)</f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22"/>
        <v/>
      </c>
      <c r="K1375" s="387"/>
      <c r="L1375" s="388"/>
      <c r="M1375" s="387"/>
      <c r="N1375" s="382"/>
      <c r="O1375" s="384"/>
      <c r="P1375" s="184"/>
    </row>
    <row r="1376" spans="1:16" ht="13.2" hidden="1" x14ac:dyDescent="0.25">
      <c r="A1376" s="381" t="str">
        <f>IF(B1376="","",ROW()-ROW($A$3)+'Diário 1º PA'!$O$1)</f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22"/>
        <v/>
      </c>
      <c r="K1376" s="387"/>
      <c r="L1376" s="388"/>
      <c r="M1376" s="387"/>
      <c r="N1376" s="382"/>
      <c r="O1376" s="384"/>
      <c r="P1376" s="184"/>
    </row>
    <row r="1377" spans="1:16" ht="13.2" hidden="1" x14ac:dyDescent="0.25">
      <c r="A1377" s="381" t="str">
        <f>IF(B1377="","",ROW()-ROW($A$3)+'Diário 1º PA'!$O$1)</f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22"/>
        <v/>
      </c>
      <c r="K1377" s="387"/>
      <c r="L1377" s="388"/>
      <c r="M1377" s="387"/>
      <c r="N1377" s="382"/>
      <c r="O1377" s="384"/>
      <c r="P1377" s="184"/>
    </row>
    <row r="1378" spans="1:16" ht="13.2" hidden="1" x14ac:dyDescent="0.25">
      <c r="A1378" s="381" t="str">
        <f>IF(B1378="","",ROW()-ROW($A$3)+'Diário 1º PA'!$O$1)</f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22"/>
        <v/>
      </c>
      <c r="K1378" s="387"/>
      <c r="L1378" s="388"/>
      <c r="M1378" s="387"/>
      <c r="N1378" s="382"/>
      <c r="O1378" s="384"/>
      <c r="P1378" s="184"/>
    </row>
    <row r="1379" spans="1:16" ht="13.2" hidden="1" x14ac:dyDescent="0.25">
      <c r="A1379" s="381" t="str">
        <f>IF(B1379="","",ROW()-ROW($A$3)+'Diário 1º PA'!$O$1)</f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22"/>
        <v/>
      </c>
      <c r="K1379" s="387"/>
      <c r="L1379" s="388"/>
      <c r="M1379" s="387"/>
      <c r="N1379" s="382"/>
      <c r="O1379" s="384"/>
      <c r="P1379" s="184"/>
    </row>
    <row r="1380" spans="1:16" ht="13.2" hidden="1" x14ac:dyDescent="0.25">
      <c r="A1380" s="381" t="str">
        <f>IF(B1380="","",ROW()-ROW($A$3)+'Diário 1º PA'!$O$1)</f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22"/>
        <v/>
      </c>
      <c r="K1380" s="387"/>
      <c r="L1380" s="388"/>
      <c r="M1380" s="387"/>
      <c r="N1380" s="382"/>
      <c r="O1380" s="384"/>
      <c r="P1380" s="184"/>
    </row>
    <row r="1381" spans="1:16" ht="13.2" hidden="1" x14ac:dyDescent="0.25">
      <c r="A1381" s="381" t="str">
        <f>IF(B1381="","",ROW()-ROW($A$3)+'Diário 1º PA'!$O$1)</f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22"/>
        <v/>
      </c>
      <c r="K1381" s="387"/>
      <c r="L1381" s="388"/>
      <c r="M1381" s="387"/>
      <c r="N1381" s="382"/>
      <c r="O1381" s="384"/>
      <c r="P1381" s="184"/>
    </row>
    <row r="1382" spans="1:16" ht="13.2" hidden="1" x14ac:dyDescent="0.25">
      <c r="A1382" s="381" t="str">
        <f>IF(B1382="","",ROW()-ROW($A$3)+'Diário 1º PA'!$O$1)</f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22"/>
        <v/>
      </c>
      <c r="K1382" s="387"/>
      <c r="L1382" s="388"/>
      <c r="M1382" s="387"/>
      <c r="N1382" s="382"/>
      <c r="O1382" s="384"/>
      <c r="P1382" s="184"/>
    </row>
    <row r="1383" spans="1:16" ht="13.2" hidden="1" x14ac:dyDescent="0.25">
      <c r="A1383" s="381" t="str">
        <f>IF(B1383="","",ROW()-ROW($A$3)+'Diário 1º PA'!$O$1)</f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22"/>
        <v/>
      </c>
      <c r="K1383" s="387"/>
      <c r="L1383" s="388"/>
      <c r="M1383" s="387"/>
      <c r="N1383" s="382"/>
      <c r="O1383" s="384"/>
      <c r="P1383" s="184"/>
    </row>
    <row r="1384" spans="1:16" ht="13.2" hidden="1" x14ac:dyDescent="0.25">
      <c r="A1384" s="381" t="str">
        <f>IF(B1384="","",ROW()-ROW($A$3)+'Diário 1º PA'!$O$1)</f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22"/>
        <v/>
      </c>
      <c r="K1384" s="387"/>
      <c r="L1384" s="388"/>
      <c r="M1384" s="387"/>
      <c r="N1384" s="382"/>
      <c r="O1384" s="384"/>
      <c r="P1384" s="184"/>
    </row>
    <row r="1385" spans="1:16" ht="13.2" hidden="1" x14ac:dyDescent="0.25">
      <c r="A1385" s="381" t="str">
        <f>IF(B1385="","",ROW()-ROW($A$3)+'Diário 1º PA'!$O$1)</f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22"/>
        <v/>
      </c>
      <c r="K1385" s="387"/>
      <c r="L1385" s="388"/>
      <c r="M1385" s="387"/>
      <c r="N1385" s="382"/>
      <c r="O1385" s="384"/>
      <c r="P1385" s="184"/>
    </row>
    <row r="1386" spans="1:16" ht="13.2" hidden="1" x14ac:dyDescent="0.25">
      <c r="A1386" s="381" t="str">
        <f>IF(B1386="","",ROW()-ROW($A$3)+'Diário 1º PA'!$O$1)</f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22"/>
        <v/>
      </c>
      <c r="K1386" s="387"/>
      <c r="L1386" s="388"/>
      <c r="M1386" s="387"/>
      <c r="N1386" s="382"/>
      <c r="O1386" s="384"/>
      <c r="P1386" s="184"/>
    </row>
    <row r="1387" spans="1:16" ht="13.2" hidden="1" x14ac:dyDescent="0.25">
      <c r="A1387" s="381" t="str">
        <f>IF(B1387="","",ROW()-ROW($A$3)+'Diário 1º PA'!$O$1)</f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22"/>
        <v/>
      </c>
      <c r="K1387" s="387"/>
      <c r="L1387" s="388"/>
      <c r="M1387" s="387"/>
      <c r="N1387" s="382"/>
      <c r="O1387" s="384"/>
      <c r="P1387" s="184"/>
    </row>
    <row r="1388" spans="1:16" ht="13.2" hidden="1" x14ac:dyDescent="0.25">
      <c r="A1388" s="381" t="str">
        <f>IF(B1388="","",ROW()-ROW($A$3)+'Diário 1º PA'!$O$1)</f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22"/>
        <v/>
      </c>
      <c r="K1388" s="387"/>
      <c r="L1388" s="388"/>
      <c r="M1388" s="387"/>
      <c r="N1388" s="382"/>
      <c r="O1388" s="384"/>
      <c r="P1388" s="184"/>
    </row>
    <row r="1389" spans="1:16" ht="13.2" hidden="1" x14ac:dyDescent="0.25">
      <c r="A1389" s="381" t="str">
        <f>IF(B1389="","",ROW()-ROW($A$3)+'Diário 1º PA'!$O$1)</f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22"/>
        <v/>
      </c>
      <c r="K1389" s="387"/>
      <c r="L1389" s="388"/>
      <c r="M1389" s="387"/>
      <c r="N1389" s="382"/>
      <c r="O1389" s="384"/>
      <c r="P1389" s="184"/>
    </row>
    <row r="1390" spans="1:16" ht="13.2" hidden="1" x14ac:dyDescent="0.25">
      <c r="A1390" s="381" t="str">
        <f>IF(B1390="","",ROW()-ROW($A$3)+'Diário 1º PA'!$O$1)</f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22"/>
        <v/>
      </c>
      <c r="K1390" s="387"/>
      <c r="L1390" s="388"/>
      <c r="M1390" s="387"/>
      <c r="N1390" s="382"/>
      <c r="O1390" s="384"/>
      <c r="P1390" s="184"/>
    </row>
    <row r="1391" spans="1:16" ht="13.2" hidden="1" x14ac:dyDescent="0.25">
      <c r="A1391" s="381" t="str">
        <f>IF(B1391="","",ROW()-ROW($A$3)+'Diário 1º PA'!$O$1)</f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22"/>
        <v/>
      </c>
      <c r="K1391" s="387"/>
      <c r="L1391" s="388"/>
      <c r="M1391" s="387"/>
      <c r="N1391" s="382"/>
      <c r="O1391" s="384"/>
      <c r="P1391" s="184"/>
    </row>
    <row r="1392" spans="1:16" ht="13.2" hidden="1" x14ac:dyDescent="0.25">
      <c r="A1392" s="381" t="str">
        <f>IF(B1392="","",ROW()-ROW($A$3)+'Diário 1º PA'!$O$1)</f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22"/>
        <v/>
      </c>
      <c r="K1392" s="387"/>
      <c r="L1392" s="388"/>
      <c r="M1392" s="387"/>
      <c r="N1392" s="382"/>
      <c r="O1392" s="384"/>
      <c r="P1392" s="184"/>
    </row>
    <row r="1393" spans="1:16" ht="13.2" hidden="1" x14ac:dyDescent="0.25">
      <c r="A1393" s="381" t="str">
        <f>IF(B1393="","",ROW()-ROW($A$3)+'Diário 1º PA'!$O$1)</f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22"/>
        <v/>
      </c>
      <c r="K1393" s="387"/>
      <c r="L1393" s="388"/>
      <c r="M1393" s="387"/>
      <c r="N1393" s="382"/>
      <c r="O1393" s="384"/>
      <c r="P1393" s="184"/>
    </row>
    <row r="1394" spans="1:16" ht="13.2" hidden="1" x14ac:dyDescent="0.25">
      <c r="A1394" s="381" t="str">
        <f>IF(B1394="","",ROW()-ROW($A$3)+'Diário 1º PA'!$O$1)</f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22"/>
        <v/>
      </c>
      <c r="K1394" s="387"/>
      <c r="L1394" s="388"/>
      <c r="M1394" s="387"/>
      <c r="N1394" s="382"/>
      <c r="O1394" s="384"/>
      <c r="P1394" s="184"/>
    </row>
    <row r="1395" spans="1:16" ht="13.2" hidden="1" x14ac:dyDescent="0.25">
      <c r="A1395" s="381" t="str">
        <f>IF(B1395="","",ROW()-ROW($A$3)+'Diário 1º PA'!$O$1)</f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22"/>
        <v/>
      </c>
      <c r="K1395" s="387"/>
      <c r="L1395" s="388"/>
      <c r="M1395" s="387"/>
      <c r="N1395" s="382"/>
      <c r="O1395" s="384"/>
      <c r="P1395" s="184"/>
    </row>
    <row r="1396" spans="1:16" ht="13.2" hidden="1" x14ac:dyDescent="0.25">
      <c r="A1396" s="381" t="str">
        <f>IF(B1396="","",ROW()-ROW($A$3)+'Diário 1º PA'!$O$1)</f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22"/>
        <v/>
      </c>
      <c r="K1396" s="387"/>
      <c r="L1396" s="388"/>
      <c r="M1396" s="387"/>
      <c r="N1396" s="382"/>
      <c r="O1396" s="384"/>
      <c r="P1396" s="184"/>
    </row>
    <row r="1397" spans="1:16" ht="13.2" hidden="1" x14ac:dyDescent="0.25">
      <c r="A1397" s="381" t="str">
        <f>IF(B1397="","",ROW()-ROW($A$3)+'Diário 1º PA'!$O$1)</f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22"/>
        <v/>
      </c>
      <c r="K1397" s="387"/>
      <c r="L1397" s="388"/>
      <c r="M1397" s="387"/>
      <c r="N1397" s="382"/>
      <c r="O1397" s="384"/>
      <c r="P1397" s="184"/>
    </row>
    <row r="1398" spans="1:16" ht="13.2" hidden="1" x14ac:dyDescent="0.25">
      <c r="A1398" s="381" t="str">
        <f>IF(B1398="","",ROW()-ROW($A$3)+'Diário 1º PA'!$O$1)</f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22"/>
        <v/>
      </c>
      <c r="K1398" s="387"/>
      <c r="L1398" s="388"/>
      <c r="M1398" s="387"/>
      <c r="N1398" s="382"/>
      <c r="O1398" s="384"/>
      <c r="P1398" s="184"/>
    </row>
    <row r="1399" spans="1:16" ht="13.2" hidden="1" x14ac:dyDescent="0.25">
      <c r="A1399" s="381" t="str">
        <f>IF(B1399="","",ROW()-ROW($A$3)+'Diário 1º PA'!$O$1)</f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22"/>
        <v/>
      </c>
      <c r="K1399" s="387"/>
      <c r="L1399" s="388"/>
      <c r="M1399" s="387"/>
      <c r="N1399" s="382"/>
      <c r="O1399" s="384"/>
      <c r="P1399" s="184"/>
    </row>
    <row r="1400" spans="1:16" ht="13.2" hidden="1" x14ac:dyDescent="0.25">
      <c r="A1400" s="381" t="str">
        <f>IF(B1400="","",ROW()-ROW($A$3)+'Diário 1º PA'!$O$1)</f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22"/>
        <v/>
      </c>
      <c r="K1400" s="387"/>
      <c r="L1400" s="388"/>
      <c r="M1400" s="387"/>
      <c r="N1400" s="382"/>
      <c r="O1400" s="384"/>
      <c r="P1400" s="184"/>
    </row>
    <row r="1401" spans="1:16" ht="13.2" hidden="1" x14ac:dyDescent="0.25">
      <c r="A1401" s="381" t="str">
        <f>IF(B1401="","",ROW()-ROW($A$3)+'Diário 1º PA'!$O$1)</f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22"/>
        <v/>
      </c>
      <c r="K1401" s="387"/>
      <c r="L1401" s="388"/>
      <c r="M1401" s="387"/>
      <c r="N1401" s="382"/>
      <c r="O1401" s="384"/>
      <c r="P1401" s="184"/>
    </row>
    <row r="1402" spans="1:16" ht="13.2" hidden="1" x14ac:dyDescent="0.25">
      <c r="A1402" s="381" t="str">
        <f>IF(B1402="","",ROW()-ROW($A$3)+'Diário 1º PA'!$O$1)</f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22"/>
        <v/>
      </c>
      <c r="K1402" s="387"/>
      <c r="L1402" s="388"/>
      <c r="M1402" s="387"/>
      <c r="N1402" s="382"/>
      <c r="O1402" s="384"/>
      <c r="P1402" s="184"/>
    </row>
    <row r="1403" spans="1:16" ht="13.2" hidden="1" x14ac:dyDescent="0.25">
      <c r="A1403" s="381" t="str">
        <f>IF(B1403="","",ROW()-ROW($A$3)+'Diário 1º PA'!$O$1)</f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22"/>
        <v/>
      </c>
      <c r="K1403" s="387"/>
      <c r="L1403" s="388"/>
      <c r="M1403" s="387"/>
      <c r="N1403" s="382"/>
      <c r="O1403" s="384"/>
      <c r="P1403" s="184"/>
    </row>
    <row r="1404" spans="1:16" ht="13.2" hidden="1" x14ac:dyDescent="0.25">
      <c r="A1404" s="381" t="str">
        <f>IF(B1404="","",ROW()-ROW($A$3)+'Diário 1º PA'!$O$1)</f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22"/>
        <v/>
      </c>
      <c r="K1404" s="387"/>
      <c r="L1404" s="388"/>
      <c r="M1404" s="387"/>
      <c r="N1404" s="382"/>
      <c r="O1404" s="384"/>
      <c r="P1404" s="184"/>
    </row>
    <row r="1405" spans="1:16" ht="13.2" hidden="1" x14ac:dyDescent="0.25">
      <c r="A1405" s="381" t="str">
        <f>IF(B1405="","",ROW()-ROW($A$3)+'Diário 1º PA'!$O$1)</f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22"/>
        <v/>
      </c>
      <c r="K1405" s="387"/>
      <c r="L1405" s="388"/>
      <c r="M1405" s="387"/>
      <c r="N1405" s="382"/>
      <c r="O1405" s="384"/>
      <c r="P1405" s="184"/>
    </row>
    <row r="1406" spans="1:16" ht="13.2" hidden="1" x14ac:dyDescent="0.25">
      <c r="A1406" s="381" t="str">
        <f>IF(B1406="","",ROW()-ROW($A$3)+'Diário 1º PA'!$O$1)</f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22"/>
        <v/>
      </c>
      <c r="K1406" s="387"/>
      <c r="L1406" s="388"/>
      <c r="M1406" s="387"/>
      <c r="N1406" s="382"/>
      <c r="O1406" s="384"/>
      <c r="P1406" s="184"/>
    </row>
    <row r="1407" spans="1:16" ht="13.2" hidden="1" x14ac:dyDescent="0.25">
      <c r="A1407" s="381" t="str">
        <f>IF(B1407="","",ROW()-ROW($A$3)+'Diário 1º PA'!$O$1)</f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22"/>
        <v/>
      </c>
      <c r="K1407" s="387"/>
      <c r="L1407" s="388"/>
      <c r="M1407" s="387"/>
      <c r="N1407" s="382"/>
      <c r="O1407" s="384"/>
      <c r="P1407" s="184"/>
    </row>
    <row r="1408" spans="1:16" ht="13.2" hidden="1" x14ac:dyDescent="0.25">
      <c r="A1408" s="381" t="str">
        <f>IF(B1408="","",ROW()-ROW($A$3)+'Diário 1º PA'!$O$1)</f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22"/>
        <v/>
      </c>
      <c r="K1408" s="387"/>
      <c r="L1408" s="388"/>
      <c r="M1408" s="387"/>
      <c r="N1408" s="382"/>
      <c r="O1408" s="384"/>
      <c r="P1408" s="184"/>
    </row>
    <row r="1409" spans="1:16" ht="13.2" hidden="1" x14ac:dyDescent="0.25">
      <c r="A1409" s="381" t="str">
        <f>IF(B1409="","",ROW()-ROW($A$3)+'Diário 1º PA'!$O$1)</f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ref="J1409:J1472" si="23">IF(O1409="","",IF(LEN(O1409)&gt;14,O1409,"CPF Protegido - LGPD"))</f>
        <v/>
      </c>
      <c r="K1409" s="387"/>
      <c r="L1409" s="388"/>
      <c r="M1409" s="387"/>
      <c r="N1409" s="382"/>
      <c r="O1409" s="384"/>
      <c r="P1409" s="184"/>
    </row>
    <row r="1410" spans="1:16" ht="13.2" hidden="1" x14ac:dyDescent="0.25">
      <c r="A1410" s="381" t="str">
        <f>IF(B1410="","",ROW()-ROW($A$3)+'Diário 1º PA'!$O$1)</f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23"/>
        <v/>
      </c>
      <c r="K1410" s="387"/>
      <c r="L1410" s="388"/>
      <c r="M1410" s="387"/>
      <c r="N1410" s="382"/>
      <c r="O1410" s="384"/>
      <c r="P1410" s="184"/>
    </row>
    <row r="1411" spans="1:16" ht="13.2" hidden="1" x14ac:dyDescent="0.25">
      <c r="A1411" s="381" t="str">
        <f>IF(B1411="","",ROW()-ROW($A$3)+'Diário 1º PA'!$O$1)</f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23"/>
        <v/>
      </c>
      <c r="K1411" s="387"/>
      <c r="L1411" s="388"/>
      <c r="M1411" s="387"/>
      <c r="N1411" s="382"/>
      <c r="O1411" s="384"/>
      <c r="P1411" s="184"/>
    </row>
    <row r="1412" spans="1:16" ht="13.2" hidden="1" x14ac:dyDescent="0.25">
      <c r="A1412" s="381" t="str">
        <f>IF(B1412="","",ROW()-ROW($A$3)+'Diário 1º PA'!$O$1)</f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si="23"/>
        <v/>
      </c>
      <c r="K1412" s="387"/>
      <c r="L1412" s="388"/>
      <c r="M1412" s="387"/>
      <c r="N1412" s="382"/>
      <c r="O1412" s="384"/>
      <c r="P1412" s="184"/>
    </row>
    <row r="1413" spans="1:16" ht="13.2" hidden="1" x14ac:dyDescent="0.25">
      <c r="A1413" s="381" t="str">
        <f>IF(B1413="","",ROW()-ROW($A$3)+'Diário 1º PA'!$O$1)</f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23"/>
        <v/>
      </c>
      <c r="K1413" s="387"/>
      <c r="L1413" s="388"/>
      <c r="M1413" s="387"/>
      <c r="N1413" s="382"/>
      <c r="O1413" s="384"/>
      <c r="P1413" s="184"/>
    </row>
    <row r="1414" spans="1:16" ht="13.2" hidden="1" x14ac:dyDescent="0.25">
      <c r="A1414" s="381" t="str">
        <f>IF(B1414="","",ROW()-ROW($A$3)+'Diário 1º PA'!$O$1)</f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23"/>
        <v/>
      </c>
      <c r="K1414" s="387"/>
      <c r="L1414" s="388"/>
      <c r="M1414" s="387"/>
      <c r="N1414" s="382"/>
      <c r="O1414" s="384"/>
      <c r="P1414" s="184"/>
    </row>
    <row r="1415" spans="1:16" ht="13.2" hidden="1" x14ac:dyDescent="0.25">
      <c r="A1415" s="381" t="str">
        <f>IF(B1415="","",ROW()-ROW($A$3)+'Diário 1º PA'!$O$1)</f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23"/>
        <v/>
      </c>
      <c r="K1415" s="387"/>
      <c r="L1415" s="388"/>
      <c r="M1415" s="387"/>
      <c r="N1415" s="382"/>
      <c r="O1415" s="384"/>
      <c r="P1415" s="184"/>
    </row>
    <row r="1416" spans="1:16" ht="13.2" hidden="1" x14ac:dyDescent="0.25">
      <c r="A1416" s="381" t="str">
        <f>IF(B1416="","",ROW()-ROW($A$3)+'Diário 1º PA'!$O$1)</f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23"/>
        <v/>
      </c>
      <c r="K1416" s="387"/>
      <c r="L1416" s="388"/>
      <c r="M1416" s="387"/>
      <c r="N1416" s="382"/>
      <c r="O1416" s="384"/>
      <c r="P1416" s="184"/>
    </row>
    <row r="1417" spans="1:16" ht="13.2" hidden="1" x14ac:dyDescent="0.25">
      <c r="A1417" s="381" t="str">
        <f>IF(B1417="","",ROW()-ROW($A$3)+'Diário 1º PA'!$O$1)</f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si="23"/>
        <v/>
      </c>
      <c r="K1417" s="387"/>
      <c r="L1417" s="388"/>
      <c r="M1417" s="387"/>
      <c r="N1417" s="382"/>
      <c r="O1417" s="384"/>
      <c r="P1417" s="184"/>
    </row>
    <row r="1418" spans="1:16" ht="13.2" hidden="1" x14ac:dyDescent="0.25">
      <c r="A1418" s="381" t="str">
        <f>IF(B1418="","",ROW()-ROW($A$3)+'Diário 1º PA'!$O$1)</f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23"/>
        <v/>
      </c>
      <c r="K1418" s="387"/>
      <c r="L1418" s="388"/>
      <c r="M1418" s="387"/>
      <c r="N1418" s="382"/>
      <c r="O1418" s="384"/>
      <c r="P1418" s="184"/>
    </row>
    <row r="1419" spans="1:16" ht="13.2" hidden="1" x14ac:dyDescent="0.25">
      <c r="A1419" s="381" t="str">
        <f>IF(B1419="","",ROW()-ROW($A$3)+'Diário 1º PA'!$O$1)</f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23"/>
        <v/>
      </c>
      <c r="K1419" s="387"/>
      <c r="L1419" s="388"/>
      <c r="M1419" s="387"/>
      <c r="N1419" s="382"/>
      <c r="O1419" s="384"/>
      <c r="P1419" s="184"/>
    </row>
    <row r="1420" spans="1:16" ht="13.2" hidden="1" x14ac:dyDescent="0.25">
      <c r="A1420" s="381" t="str">
        <f>IF(B1420="","",ROW()-ROW($A$3)+'Diário 1º PA'!$O$1)</f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23"/>
        <v/>
      </c>
      <c r="K1420" s="387"/>
      <c r="L1420" s="388"/>
      <c r="M1420" s="387"/>
      <c r="N1420" s="382"/>
      <c r="O1420" s="384"/>
      <c r="P1420" s="184"/>
    </row>
    <row r="1421" spans="1:16" ht="13.2" hidden="1" x14ac:dyDescent="0.25">
      <c r="A1421" s="381" t="str">
        <f>IF(B1421="","",ROW()-ROW($A$3)+'Diário 1º PA'!$O$1)</f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23"/>
        <v/>
      </c>
      <c r="K1421" s="387"/>
      <c r="L1421" s="388"/>
      <c r="M1421" s="387"/>
      <c r="N1421" s="382"/>
      <c r="O1421" s="384"/>
      <c r="P1421" s="184"/>
    </row>
    <row r="1422" spans="1:16" ht="13.2" hidden="1" x14ac:dyDescent="0.25">
      <c r="A1422" s="381" t="str">
        <f>IF(B1422="","",ROW()-ROW($A$3)+'Diário 1º PA'!$O$1)</f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23"/>
        <v/>
      </c>
      <c r="K1422" s="387"/>
      <c r="L1422" s="388"/>
      <c r="M1422" s="387"/>
      <c r="N1422" s="382"/>
      <c r="O1422" s="384"/>
      <c r="P1422" s="184"/>
    </row>
    <row r="1423" spans="1:16" ht="13.2" hidden="1" x14ac:dyDescent="0.25">
      <c r="A1423" s="381" t="str">
        <f>IF(B1423="","",ROW()-ROW($A$3)+'Diário 1º PA'!$O$1)</f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23"/>
        <v/>
      </c>
      <c r="K1423" s="387"/>
      <c r="L1423" s="388"/>
      <c r="M1423" s="387"/>
      <c r="N1423" s="382"/>
      <c r="O1423" s="384"/>
      <c r="P1423" s="184"/>
    </row>
    <row r="1424" spans="1:16" ht="13.2" hidden="1" x14ac:dyDescent="0.25">
      <c r="A1424" s="381" t="str">
        <f>IF(B1424="","",ROW()-ROW($A$3)+'Diário 1º PA'!$O$1)</f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23"/>
        <v/>
      </c>
      <c r="K1424" s="387"/>
      <c r="L1424" s="388"/>
      <c r="M1424" s="387"/>
      <c r="N1424" s="382"/>
      <c r="O1424" s="384"/>
      <c r="P1424" s="184"/>
    </row>
    <row r="1425" spans="1:16" ht="13.2" hidden="1" x14ac:dyDescent="0.25">
      <c r="A1425" s="381" t="str">
        <f>IF(B1425="","",ROW()-ROW($A$3)+'Diário 1º PA'!$O$1)</f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23"/>
        <v/>
      </c>
      <c r="K1425" s="387"/>
      <c r="L1425" s="388"/>
      <c r="M1425" s="387"/>
      <c r="N1425" s="382"/>
      <c r="O1425" s="384"/>
      <c r="P1425" s="184"/>
    </row>
    <row r="1426" spans="1:16" ht="13.2" hidden="1" x14ac:dyDescent="0.25">
      <c r="A1426" s="381" t="str">
        <f>IF(B1426="","",ROW()-ROW($A$3)+'Diário 1º PA'!$O$1)</f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23"/>
        <v/>
      </c>
      <c r="K1426" s="387"/>
      <c r="L1426" s="388"/>
      <c r="M1426" s="387"/>
      <c r="N1426" s="382"/>
      <c r="O1426" s="384"/>
      <c r="P1426" s="184"/>
    </row>
    <row r="1427" spans="1:16" ht="13.2" hidden="1" x14ac:dyDescent="0.25">
      <c r="A1427" s="381" t="str">
        <f>IF(B1427="","",ROW()-ROW($A$3)+'Diário 1º PA'!$O$1)</f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23"/>
        <v/>
      </c>
      <c r="K1427" s="387"/>
      <c r="L1427" s="388"/>
      <c r="M1427" s="387"/>
      <c r="N1427" s="382"/>
      <c r="O1427" s="384"/>
      <c r="P1427" s="184"/>
    </row>
    <row r="1428" spans="1:16" ht="13.2" hidden="1" x14ac:dyDescent="0.25">
      <c r="A1428" s="381" t="str">
        <f>IF(B1428="","",ROW()-ROW($A$3)+'Diário 1º PA'!$O$1)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23"/>
        <v/>
      </c>
      <c r="K1428" s="387"/>
      <c r="L1428" s="388"/>
      <c r="M1428" s="387"/>
      <c r="N1428" s="382"/>
      <c r="O1428" s="384"/>
      <c r="P1428" s="184"/>
    </row>
    <row r="1429" spans="1:16" ht="13.2" hidden="1" x14ac:dyDescent="0.25">
      <c r="A1429" s="381" t="str">
        <f>IF(B1429="","",ROW()-ROW($A$3)+'Diário 1º PA'!$O$1)</f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23"/>
        <v/>
      </c>
      <c r="K1429" s="387"/>
      <c r="L1429" s="388"/>
      <c r="M1429" s="387"/>
      <c r="N1429" s="382"/>
      <c r="O1429" s="384"/>
      <c r="P1429" s="184"/>
    </row>
    <row r="1430" spans="1:16" ht="13.2" hidden="1" x14ac:dyDescent="0.25">
      <c r="A1430" s="381" t="str">
        <f>IF(B1430="","",ROW()-ROW($A$3)+'Diário 1º PA'!$O$1)</f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si="23"/>
        <v/>
      </c>
      <c r="K1430" s="387"/>
      <c r="L1430" s="388"/>
      <c r="M1430" s="387"/>
      <c r="N1430" s="382"/>
      <c r="O1430" s="384"/>
      <c r="P1430" s="184"/>
    </row>
    <row r="1431" spans="1:16" ht="13.2" hidden="1" x14ac:dyDescent="0.25">
      <c r="A1431" s="381" t="str">
        <f>IF(B1431="","",ROW()-ROW($A$3)+'Diário 1º PA'!$O$1)</f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23"/>
        <v/>
      </c>
      <c r="K1431" s="387"/>
      <c r="L1431" s="388"/>
      <c r="M1431" s="387"/>
      <c r="N1431" s="382"/>
      <c r="O1431" s="384"/>
      <c r="P1431" s="184"/>
    </row>
    <row r="1432" spans="1:16" ht="13.2" hidden="1" x14ac:dyDescent="0.25">
      <c r="A1432" s="381" t="str">
        <f>IF(B1432="","",ROW()-ROW($A$3)+'Diário 1º PA'!$O$1)</f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23"/>
        <v/>
      </c>
      <c r="K1432" s="387"/>
      <c r="L1432" s="388"/>
      <c r="M1432" s="387"/>
      <c r="N1432" s="382"/>
      <c r="O1432" s="384"/>
      <c r="P1432" s="184"/>
    </row>
    <row r="1433" spans="1:16" ht="13.2" hidden="1" x14ac:dyDescent="0.25">
      <c r="A1433" s="381" t="str">
        <f>IF(B1433="","",ROW()-ROW($A$3)+'Diário 1º PA'!$O$1)</f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23"/>
        <v/>
      </c>
      <c r="K1433" s="387"/>
      <c r="L1433" s="388"/>
      <c r="M1433" s="387"/>
      <c r="N1433" s="382"/>
      <c r="O1433" s="384"/>
      <c r="P1433" s="184"/>
    </row>
    <row r="1434" spans="1:16" ht="13.2" hidden="1" x14ac:dyDescent="0.25">
      <c r="A1434" s="381" t="str">
        <f>IF(B1434="","",ROW()-ROW($A$3)+'Diário 1º PA'!$O$1)</f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23"/>
        <v/>
      </c>
      <c r="K1434" s="387"/>
      <c r="L1434" s="388"/>
      <c r="M1434" s="387"/>
      <c r="N1434" s="382"/>
      <c r="O1434" s="384"/>
      <c r="P1434" s="184"/>
    </row>
    <row r="1435" spans="1:16" ht="13.2" hidden="1" x14ac:dyDescent="0.25">
      <c r="A1435" s="381" t="str">
        <f>IF(B1435="","",ROW()-ROW($A$3)+'Diário 1º PA'!$O$1)</f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23"/>
        <v/>
      </c>
      <c r="K1435" s="387"/>
      <c r="L1435" s="388"/>
      <c r="M1435" s="387"/>
      <c r="N1435" s="382"/>
      <c r="O1435" s="384"/>
      <c r="P1435" s="184"/>
    </row>
    <row r="1436" spans="1:16" ht="13.2" hidden="1" x14ac:dyDescent="0.25">
      <c r="A1436" s="381" t="str">
        <f>IF(B1436="","",ROW()-ROW($A$3)+'Diário 1º PA'!$O$1)</f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23"/>
        <v/>
      </c>
      <c r="K1436" s="387"/>
      <c r="L1436" s="388"/>
      <c r="M1436" s="387"/>
      <c r="N1436" s="382"/>
      <c r="O1436" s="384"/>
      <c r="P1436" s="184"/>
    </row>
    <row r="1437" spans="1:16" ht="13.2" hidden="1" x14ac:dyDescent="0.25">
      <c r="A1437" s="381" t="str">
        <f>IF(B1437="","",ROW()-ROW($A$3)+'Diário 1º PA'!$O$1)</f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23"/>
        <v/>
      </c>
      <c r="K1437" s="387"/>
      <c r="L1437" s="388"/>
      <c r="M1437" s="387"/>
      <c r="N1437" s="382"/>
      <c r="O1437" s="384"/>
      <c r="P1437" s="184"/>
    </row>
    <row r="1438" spans="1:16" ht="13.2" hidden="1" x14ac:dyDescent="0.25">
      <c r="A1438" s="381" t="str">
        <f>IF(B1438="","",ROW()-ROW($A$3)+'Diário 1º PA'!$O$1)</f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23"/>
        <v/>
      </c>
      <c r="K1438" s="387"/>
      <c r="L1438" s="388"/>
      <c r="M1438" s="387"/>
      <c r="N1438" s="382"/>
      <c r="O1438" s="384"/>
      <c r="P1438" s="184"/>
    </row>
    <row r="1439" spans="1:16" ht="13.2" hidden="1" x14ac:dyDescent="0.25">
      <c r="A1439" s="381" t="str">
        <f>IF(B1439="","",ROW()-ROW($A$3)+'Diário 1º PA'!$O$1)</f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23"/>
        <v/>
      </c>
      <c r="K1439" s="387"/>
      <c r="L1439" s="388"/>
      <c r="M1439" s="387"/>
      <c r="N1439" s="382"/>
      <c r="O1439" s="384"/>
      <c r="P1439" s="184"/>
    </row>
    <row r="1440" spans="1:16" ht="13.2" hidden="1" x14ac:dyDescent="0.25">
      <c r="A1440" s="381" t="str">
        <f>IF(B1440="","",ROW()-ROW($A$3)+'Diário 1º PA'!$O$1)</f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23"/>
        <v/>
      </c>
      <c r="K1440" s="387"/>
      <c r="L1440" s="388"/>
      <c r="M1440" s="387"/>
      <c r="N1440" s="382"/>
      <c r="O1440" s="384"/>
      <c r="P1440" s="184"/>
    </row>
    <row r="1441" spans="1:16" ht="13.2" hidden="1" x14ac:dyDescent="0.25">
      <c r="A1441" s="381" t="str">
        <f>IF(B1441="","",ROW()-ROW($A$3)+'Diário 1º PA'!$O$1)</f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23"/>
        <v/>
      </c>
      <c r="K1441" s="387"/>
      <c r="L1441" s="388"/>
      <c r="M1441" s="387"/>
      <c r="N1441" s="382"/>
      <c r="O1441" s="384"/>
      <c r="P1441" s="184"/>
    </row>
    <row r="1442" spans="1:16" ht="13.2" hidden="1" x14ac:dyDescent="0.25">
      <c r="A1442" s="381" t="str">
        <f>IF(B1442="","",ROW()-ROW($A$3)+'Diário 1º PA'!$O$1)</f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23"/>
        <v/>
      </c>
      <c r="K1442" s="387"/>
      <c r="L1442" s="388"/>
      <c r="M1442" s="387"/>
      <c r="N1442" s="382"/>
      <c r="O1442" s="384"/>
      <c r="P1442" s="184"/>
    </row>
    <row r="1443" spans="1:16" ht="13.2" hidden="1" x14ac:dyDescent="0.25">
      <c r="A1443" s="381" t="str">
        <f>IF(B1443="","",ROW()-ROW($A$3)+'Diário 1º PA'!$O$1)</f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23"/>
        <v/>
      </c>
      <c r="K1443" s="387"/>
      <c r="L1443" s="388"/>
      <c r="M1443" s="387"/>
      <c r="N1443" s="382"/>
      <c r="O1443" s="384"/>
      <c r="P1443" s="184"/>
    </row>
    <row r="1444" spans="1:16" ht="13.2" hidden="1" x14ac:dyDescent="0.25">
      <c r="A1444" s="381" t="str">
        <f>IF(B1444="","",ROW()-ROW($A$3)+'Diário 1º PA'!$O$1)</f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23"/>
        <v/>
      </c>
      <c r="K1444" s="387"/>
      <c r="L1444" s="388"/>
      <c r="M1444" s="387"/>
      <c r="N1444" s="382"/>
      <c r="O1444" s="384"/>
      <c r="P1444" s="184"/>
    </row>
    <row r="1445" spans="1:16" ht="13.2" hidden="1" x14ac:dyDescent="0.25">
      <c r="A1445" s="381" t="str">
        <f>IF(B1445="","",ROW()-ROW($A$3)+'Diário 1º PA'!$O$1)</f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23"/>
        <v/>
      </c>
      <c r="K1445" s="387"/>
      <c r="L1445" s="388"/>
      <c r="M1445" s="387"/>
      <c r="N1445" s="382"/>
      <c r="O1445" s="384"/>
      <c r="P1445" s="184"/>
    </row>
    <row r="1446" spans="1:16" ht="13.2" hidden="1" x14ac:dyDescent="0.25">
      <c r="A1446" s="381" t="str">
        <f>IF(B1446="","",ROW()-ROW($A$3)+'Diário 1º PA'!$O$1)</f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23"/>
        <v/>
      </c>
      <c r="K1446" s="387"/>
      <c r="L1446" s="388"/>
      <c r="M1446" s="387"/>
      <c r="N1446" s="382"/>
      <c r="O1446" s="384"/>
      <c r="P1446" s="184"/>
    </row>
    <row r="1447" spans="1:16" ht="13.2" hidden="1" x14ac:dyDescent="0.25">
      <c r="A1447" s="381" t="str">
        <f>IF(B1447="","",ROW()-ROW($A$3)+'Diário 1º PA'!$O$1)</f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23"/>
        <v/>
      </c>
      <c r="K1447" s="387"/>
      <c r="L1447" s="388"/>
      <c r="M1447" s="387"/>
      <c r="N1447" s="382"/>
      <c r="O1447" s="384"/>
      <c r="P1447" s="184"/>
    </row>
    <row r="1448" spans="1:16" ht="13.2" hidden="1" x14ac:dyDescent="0.25">
      <c r="A1448" s="381" t="str">
        <f>IF(B1448="","",ROW()-ROW($A$3)+'Diário 1º PA'!$O$1)</f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23"/>
        <v/>
      </c>
      <c r="K1448" s="387"/>
      <c r="L1448" s="388"/>
      <c r="M1448" s="387"/>
      <c r="N1448" s="382"/>
      <c r="O1448" s="384"/>
      <c r="P1448" s="184"/>
    </row>
    <row r="1449" spans="1:16" ht="13.2" hidden="1" x14ac:dyDescent="0.25">
      <c r="A1449" s="381" t="str">
        <f>IF(B1449="","",ROW()-ROW($A$3)+'Diário 1º PA'!$O$1)</f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23"/>
        <v/>
      </c>
      <c r="K1449" s="387"/>
      <c r="L1449" s="388"/>
      <c r="M1449" s="387"/>
      <c r="N1449" s="382"/>
      <c r="O1449" s="384"/>
      <c r="P1449" s="184"/>
    </row>
    <row r="1450" spans="1:16" ht="13.2" hidden="1" x14ac:dyDescent="0.25">
      <c r="A1450" s="381" t="str">
        <f>IF(B1450="","",ROW()-ROW($A$3)+'Diário 1º PA'!$O$1)</f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23"/>
        <v/>
      </c>
      <c r="K1450" s="387"/>
      <c r="L1450" s="388"/>
      <c r="M1450" s="387"/>
      <c r="N1450" s="382"/>
      <c r="O1450" s="384"/>
      <c r="P1450" s="184"/>
    </row>
    <row r="1451" spans="1:16" ht="13.2" hidden="1" x14ac:dyDescent="0.25">
      <c r="A1451" s="381" t="str">
        <f>IF(B1451="","",ROW()-ROW($A$3)+'Diário 1º PA'!$O$1)</f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23"/>
        <v/>
      </c>
      <c r="K1451" s="387"/>
      <c r="L1451" s="388"/>
      <c r="M1451" s="387"/>
      <c r="N1451" s="382"/>
      <c r="O1451" s="384"/>
      <c r="P1451" s="184"/>
    </row>
    <row r="1452" spans="1:16" ht="13.2" hidden="1" x14ac:dyDescent="0.25">
      <c r="A1452" s="381" t="str">
        <f>IF(B1452="","",ROW()-ROW($A$3)+'Diário 1º PA'!$O$1)</f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23"/>
        <v/>
      </c>
      <c r="K1452" s="387"/>
      <c r="L1452" s="388"/>
      <c r="M1452" s="387"/>
      <c r="N1452" s="382"/>
      <c r="O1452" s="384"/>
      <c r="P1452" s="184"/>
    </row>
    <row r="1453" spans="1:16" ht="13.2" hidden="1" x14ac:dyDescent="0.25">
      <c r="A1453" s="381" t="str">
        <f>IF(B1453="","",ROW()-ROW($A$3)+'Diário 1º PA'!$O$1)</f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23"/>
        <v/>
      </c>
      <c r="K1453" s="387"/>
      <c r="L1453" s="388"/>
      <c r="M1453" s="387"/>
      <c r="N1453" s="382"/>
      <c r="O1453" s="384"/>
      <c r="P1453" s="184"/>
    </row>
    <row r="1454" spans="1:16" ht="13.2" hidden="1" x14ac:dyDescent="0.25">
      <c r="A1454" s="381" t="str">
        <f>IF(B1454="","",ROW()-ROW($A$3)+'Diário 1º PA'!$O$1)</f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23"/>
        <v/>
      </c>
      <c r="K1454" s="387"/>
      <c r="L1454" s="388"/>
      <c r="M1454" s="387"/>
      <c r="N1454" s="382"/>
      <c r="O1454" s="384"/>
      <c r="P1454" s="184"/>
    </row>
    <row r="1455" spans="1:16" ht="13.2" hidden="1" x14ac:dyDescent="0.25">
      <c r="A1455" s="381" t="str">
        <f>IF(B1455="","",ROW()-ROW($A$3)+'Diário 1º PA'!$O$1)</f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23"/>
        <v/>
      </c>
      <c r="K1455" s="387"/>
      <c r="L1455" s="388"/>
      <c r="M1455" s="387"/>
      <c r="N1455" s="382"/>
      <c r="O1455" s="384"/>
      <c r="P1455" s="184"/>
    </row>
    <row r="1456" spans="1:16" ht="13.2" hidden="1" x14ac:dyDescent="0.25">
      <c r="A1456" s="381" t="str">
        <f>IF(B1456="","",ROW()-ROW($A$3)+'Diário 1º PA'!$O$1)</f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23"/>
        <v/>
      </c>
      <c r="K1456" s="387"/>
      <c r="L1456" s="388"/>
      <c r="M1456" s="387"/>
      <c r="N1456" s="382"/>
      <c r="O1456" s="384"/>
      <c r="P1456" s="184"/>
    </row>
    <row r="1457" spans="1:16" ht="13.2" hidden="1" x14ac:dyDescent="0.25">
      <c r="A1457" s="381" t="str">
        <f>IF(B1457="","",ROW()-ROW($A$3)+'Diário 1º PA'!$O$1)</f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23"/>
        <v/>
      </c>
      <c r="K1457" s="387"/>
      <c r="L1457" s="388"/>
      <c r="M1457" s="387"/>
      <c r="N1457" s="382"/>
      <c r="O1457" s="384"/>
      <c r="P1457" s="184"/>
    </row>
    <row r="1458" spans="1:16" ht="13.2" hidden="1" x14ac:dyDescent="0.25">
      <c r="A1458" s="381" t="str">
        <f>IF(B1458="","",ROW()-ROW($A$3)+'Diário 1º PA'!$O$1)</f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23"/>
        <v/>
      </c>
      <c r="K1458" s="387"/>
      <c r="L1458" s="388"/>
      <c r="M1458" s="387"/>
      <c r="N1458" s="382"/>
      <c r="O1458" s="384"/>
      <c r="P1458" s="184"/>
    </row>
    <row r="1459" spans="1:16" ht="13.2" hidden="1" x14ac:dyDescent="0.25">
      <c r="A1459" s="381" t="str">
        <f>IF(B1459="","",ROW()-ROW($A$3)+'Diário 1º PA'!$O$1)</f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23"/>
        <v/>
      </c>
      <c r="K1459" s="387"/>
      <c r="L1459" s="388"/>
      <c r="M1459" s="387"/>
      <c r="N1459" s="382"/>
      <c r="O1459" s="384"/>
      <c r="P1459" s="184"/>
    </row>
    <row r="1460" spans="1:16" ht="13.2" hidden="1" x14ac:dyDescent="0.25">
      <c r="A1460" s="381" t="str">
        <f>IF(B1460="","",ROW()-ROW($A$3)+'Diário 1º PA'!$O$1)</f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23"/>
        <v/>
      </c>
      <c r="K1460" s="387"/>
      <c r="L1460" s="388"/>
      <c r="M1460" s="387"/>
      <c r="N1460" s="382"/>
      <c r="O1460" s="384"/>
      <c r="P1460" s="184"/>
    </row>
    <row r="1461" spans="1:16" ht="13.2" hidden="1" x14ac:dyDescent="0.25">
      <c r="A1461" s="381" t="str">
        <f>IF(B1461="","",ROW()-ROW($A$3)+'Diário 1º PA'!$O$1)</f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23"/>
        <v/>
      </c>
      <c r="K1461" s="387"/>
      <c r="L1461" s="388"/>
      <c r="M1461" s="387"/>
      <c r="N1461" s="382"/>
      <c r="O1461" s="384"/>
      <c r="P1461" s="184"/>
    </row>
    <row r="1462" spans="1:16" ht="13.2" hidden="1" x14ac:dyDescent="0.25">
      <c r="A1462" s="381" t="str">
        <f>IF(B1462="","",ROW()-ROW($A$3)+'Diário 1º PA'!$O$1)</f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23"/>
        <v/>
      </c>
      <c r="K1462" s="387"/>
      <c r="L1462" s="388"/>
      <c r="M1462" s="387"/>
      <c r="N1462" s="382"/>
      <c r="O1462" s="384"/>
      <c r="P1462" s="184"/>
    </row>
    <row r="1463" spans="1:16" ht="13.2" hidden="1" x14ac:dyDescent="0.25">
      <c r="A1463" s="381" t="str">
        <f>IF(B1463="","",ROW()-ROW($A$3)+'Diário 1º PA'!$O$1)</f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23"/>
        <v/>
      </c>
      <c r="K1463" s="387"/>
      <c r="L1463" s="388"/>
      <c r="M1463" s="387"/>
      <c r="N1463" s="382"/>
      <c r="O1463" s="384"/>
      <c r="P1463" s="184"/>
    </row>
    <row r="1464" spans="1:16" ht="13.2" hidden="1" x14ac:dyDescent="0.25">
      <c r="A1464" s="381" t="str">
        <f>IF(B1464="","",ROW()-ROW($A$3)+'Diário 1º PA'!$O$1)</f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23"/>
        <v/>
      </c>
      <c r="K1464" s="387"/>
      <c r="L1464" s="388"/>
      <c r="M1464" s="387"/>
      <c r="N1464" s="382"/>
      <c r="O1464" s="384"/>
      <c r="P1464" s="184"/>
    </row>
    <row r="1465" spans="1:16" ht="13.2" hidden="1" x14ac:dyDescent="0.25">
      <c r="A1465" s="381" t="str">
        <f>IF(B1465="","",ROW()-ROW($A$3)+'Diário 1º PA'!$O$1)</f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23"/>
        <v/>
      </c>
      <c r="K1465" s="387"/>
      <c r="L1465" s="388"/>
      <c r="M1465" s="387"/>
      <c r="N1465" s="382"/>
      <c r="O1465" s="384"/>
      <c r="P1465" s="184"/>
    </row>
    <row r="1466" spans="1:16" ht="13.2" hidden="1" x14ac:dyDescent="0.25">
      <c r="A1466" s="381" t="str">
        <f>IF(B1466="","",ROW()-ROW($A$3)+'Diário 1º PA'!$O$1)</f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23"/>
        <v/>
      </c>
      <c r="K1466" s="387"/>
      <c r="L1466" s="388"/>
      <c r="M1466" s="387"/>
      <c r="N1466" s="382"/>
      <c r="O1466" s="384"/>
      <c r="P1466" s="184"/>
    </row>
    <row r="1467" spans="1:16" ht="13.2" hidden="1" x14ac:dyDescent="0.25">
      <c r="A1467" s="381" t="str">
        <f>IF(B1467="","",ROW()-ROW($A$3)+'Diário 1º PA'!$O$1)</f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23"/>
        <v/>
      </c>
      <c r="K1467" s="387"/>
      <c r="L1467" s="388"/>
      <c r="M1467" s="387"/>
      <c r="N1467" s="382"/>
      <c r="O1467" s="384"/>
      <c r="P1467" s="184"/>
    </row>
    <row r="1468" spans="1:16" ht="13.2" hidden="1" x14ac:dyDescent="0.25">
      <c r="A1468" s="381" t="str">
        <f>IF(B1468="","",ROW()-ROW($A$3)+'Diário 1º PA'!$O$1)</f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23"/>
        <v/>
      </c>
      <c r="K1468" s="387"/>
      <c r="L1468" s="388"/>
      <c r="M1468" s="387"/>
      <c r="N1468" s="382"/>
      <c r="O1468" s="384"/>
      <c r="P1468" s="184"/>
    </row>
    <row r="1469" spans="1:16" ht="13.2" hidden="1" x14ac:dyDescent="0.25">
      <c r="A1469" s="381" t="str">
        <f>IF(B1469="","",ROW()-ROW($A$3)+'Diário 1º PA'!$O$1)</f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23"/>
        <v/>
      </c>
      <c r="K1469" s="387"/>
      <c r="L1469" s="388"/>
      <c r="M1469" s="387"/>
      <c r="N1469" s="382"/>
      <c r="O1469" s="384"/>
      <c r="P1469" s="184"/>
    </row>
    <row r="1470" spans="1:16" ht="13.2" hidden="1" x14ac:dyDescent="0.25">
      <c r="A1470" s="381" t="str">
        <f>IF(B1470="","",ROW()-ROW($A$3)+'Diário 1º PA'!$O$1)</f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23"/>
        <v/>
      </c>
      <c r="K1470" s="387"/>
      <c r="L1470" s="388"/>
      <c r="M1470" s="387"/>
      <c r="N1470" s="382"/>
      <c r="O1470" s="384"/>
      <c r="P1470" s="184"/>
    </row>
    <row r="1471" spans="1:16" ht="13.2" hidden="1" x14ac:dyDescent="0.25">
      <c r="A1471" s="381" t="str">
        <f>IF(B1471="","",ROW()-ROW($A$3)+'Diário 1º PA'!$O$1)</f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23"/>
        <v/>
      </c>
      <c r="K1471" s="387"/>
      <c r="L1471" s="388"/>
      <c r="M1471" s="387"/>
      <c r="N1471" s="382"/>
      <c r="O1471" s="384"/>
      <c r="P1471" s="184"/>
    </row>
    <row r="1472" spans="1:16" ht="13.2" hidden="1" x14ac:dyDescent="0.25">
      <c r="A1472" s="381" t="str">
        <f>IF(B1472="","",ROW()-ROW($A$3)+'Diário 1º PA'!$O$1)</f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23"/>
        <v/>
      </c>
      <c r="K1472" s="387"/>
      <c r="L1472" s="388"/>
      <c r="M1472" s="387"/>
      <c r="N1472" s="382"/>
      <c r="O1472" s="384"/>
      <c r="P1472" s="184"/>
    </row>
    <row r="1473" spans="1:16" ht="13.2" hidden="1" x14ac:dyDescent="0.25">
      <c r="A1473" s="381" t="str">
        <f>IF(B1473="","",ROW()-ROW($A$3)+'Diário 1º PA'!$O$1)</f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ref="J1473:J1536" si="24">IF(O1473="","",IF(LEN(O1473)&gt;14,O1473,"CPF Protegido - LGPD"))</f>
        <v/>
      </c>
      <c r="K1473" s="387"/>
      <c r="L1473" s="388"/>
      <c r="M1473" s="387"/>
      <c r="N1473" s="382"/>
      <c r="O1473" s="384"/>
      <c r="P1473" s="184"/>
    </row>
    <row r="1474" spans="1:16" ht="13.2" hidden="1" x14ac:dyDescent="0.25">
      <c r="A1474" s="381" t="str">
        <f>IF(B1474="","",ROW()-ROW($A$3)+'Diário 1º PA'!$O$1)</f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24"/>
        <v/>
      </c>
      <c r="K1474" s="387"/>
      <c r="L1474" s="388"/>
      <c r="M1474" s="387"/>
      <c r="N1474" s="382"/>
      <c r="O1474" s="384"/>
      <c r="P1474" s="184"/>
    </row>
    <row r="1475" spans="1:16" ht="13.2" hidden="1" x14ac:dyDescent="0.25">
      <c r="A1475" s="381" t="str">
        <f>IF(B1475="","",ROW()-ROW($A$3)+'Diário 1º PA'!$O$1)</f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24"/>
        <v/>
      </c>
      <c r="K1475" s="387"/>
      <c r="L1475" s="388"/>
      <c r="M1475" s="387"/>
      <c r="N1475" s="382"/>
      <c r="O1475" s="384"/>
      <c r="P1475" s="184"/>
    </row>
    <row r="1476" spans="1:16" ht="13.2" hidden="1" x14ac:dyDescent="0.25">
      <c r="A1476" s="381" t="str">
        <f>IF(B1476="","",ROW()-ROW($A$3)+'Diário 1º PA'!$O$1)</f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si="24"/>
        <v/>
      </c>
      <c r="K1476" s="387"/>
      <c r="L1476" s="388"/>
      <c r="M1476" s="387"/>
      <c r="N1476" s="382"/>
      <c r="O1476" s="384"/>
      <c r="P1476" s="184"/>
    </row>
    <row r="1477" spans="1:16" ht="13.2" hidden="1" x14ac:dyDescent="0.25">
      <c r="A1477" s="381" t="str">
        <f>IF(B1477="","",ROW()-ROW($A$3)+'Diário 1º PA'!$O$1)</f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24"/>
        <v/>
      </c>
      <c r="K1477" s="387"/>
      <c r="L1477" s="388"/>
      <c r="M1477" s="387"/>
      <c r="N1477" s="382"/>
      <c r="O1477" s="384"/>
      <c r="P1477" s="184"/>
    </row>
    <row r="1478" spans="1:16" ht="13.2" hidden="1" x14ac:dyDescent="0.25">
      <c r="A1478" s="381" t="str">
        <f>IF(B1478="","",ROW()-ROW($A$3)+'Diário 1º PA'!$O$1)</f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24"/>
        <v/>
      </c>
      <c r="K1478" s="387"/>
      <c r="L1478" s="388"/>
      <c r="M1478" s="387"/>
      <c r="N1478" s="382"/>
      <c r="O1478" s="384"/>
      <c r="P1478" s="184"/>
    </row>
    <row r="1479" spans="1:16" ht="13.2" hidden="1" x14ac:dyDescent="0.25">
      <c r="A1479" s="381" t="str">
        <f>IF(B1479="","",ROW()-ROW($A$3)+'Diário 1º PA'!$O$1)</f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24"/>
        <v/>
      </c>
      <c r="K1479" s="387"/>
      <c r="L1479" s="388"/>
      <c r="M1479" s="387"/>
      <c r="N1479" s="382"/>
      <c r="O1479" s="384"/>
      <c r="P1479" s="184"/>
    </row>
    <row r="1480" spans="1:16" ht="13.2" hidden="1" x14ac:dyDescent="0.25">
      <c r="A1480" s="381" t="str">
        <f>IF(B1480="","",ROW()-ROW($A$3)+'Diário 1º PA'!$O$1)</f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24"/>
        <v/>
      </c>
      <c r="K1480" s="387"/>
      <c r="L1480" s="388"/>
      <c r="M1480" s="387"/>
      <c r="N1480" s="382"/>
      <c r="O1480" s="384"/>
      <c r="P1480" s="184"/>
    </row>
    <row r="1481" spans="1:16" ht="13.2" hidden="1" x14ac:dyDescent="0.25">
      <c r="A1481" s="381" t="str">
        <f>IF(B1481="","",ROW()-ROW($A$3)+'Diário 1º PA'!$O$1)</f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si="24"/>
        <v/>
      </c>
      <c r="K1481" s="387"/>
      <c r="L1481" s="388"/>
      <c r="M1481" s="387"/>
      <c r="N1481" s="382"/>
      <c r="O1481" s="384"/>
      <c r="P1481" s="184"/>
    </row>
    <row r="1482" spans="1:16" ht="13.2" hidden="1" x14ac:dyDescent="0.25">
      <c r="A1482" s="381" t="str">
        <f>IF(B1482="","",ROW()-ROW($A$3)+'Diário 1º PA'!$O$1)</f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24"/>
        <v/>
      </c>
      <c r="K1482" s="387"/>
      <c r="L1482" s="388"/>
      <c r="M1482" s="387"/>
      <c r="N1482" s="382"/>
      <c r="O1482" s="384"/>
      <c r="P1482" s="184"/>
    </row>
    <row r="1483" spans="1:16" ht="13.2" hidden="1" x14ac:dyDescent="0.25">
      <c r="A1483" s="381" t="str">
        <f>IF(B1483="","",ROW()-ROW($A$3)+'Diário 1º PA'!$O$1)</f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24"/>
        <v/>
      </c>
      <c r="K1483" s="387"/>
      <c r="L1483" s="388"/>
      <c r="M1483" s="387"/>
      <c r="N1483" s="382"/>
      <c r="O1483" s="384"/>
      <c r="P1483" s="184"/>
    </row>
    <row r="1484" spans="1:16" ht="13.2" hidden="1" x14ac:dyDescent="0.25">
      <c r="A1484" s="381" t="str">
        <f>IF(B1484="","",ROW()-ROW($A$3)+'Diário 1º PA'!$O$1)</f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24"/>
        <v/>
      </c>
      <c r="K1484" s="387"/>
      <c r="L1484" s="388"/>
      <c r="M1484" s="387"/>
      <c r="N1484" s="382"/>
      <c r="O1484" s="384"/>
      <c r="P1484" s="184"/>
    </row>
    <row r="1485" spans="1:16" ht="13.2" hidden="1" x14ac:dyDescent="0.25">
      <c r="A1485" s="381" t="str">
        <f>IF(B1485="","",ROW()-ROW($A$3)+'Diário 1º PA'!$O$1)</f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24"/>
        <v/>
      </c>
      <c r="K1485" s="387"/>
      <c r="L1485" s="388"/>
      <c r="M1485" s="387"/>
      <c r="N1485" s="382"/>
      <c r="O1485" s="384"/>
      <c r="P1485" s="184"/>
    </row>
    <row r="1486" spans="1:16" ht="13.2" hidden="1" x14ac:dyDescent="0.25">
      <c r="A1486" s="381" t="str">
        <f>IF(B1486="","",ROW()-ROW($A$3)+'Diário 1º PA'!$O$1)</f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24"/>
        <v/>
      </c>
      <c r="K1486" s="387"/>
      <c r="L1486" s="388"/>
      <c r="M1486" s="387"/>
      <c r="N1486" s="382"/>
      <c r="O1486" s="384"/>
      <c r="P1486" s="184"/>
    </row>
    <row r="1487" spans="1:16" ht="13.2" hidden="1" x14ac:dyDescent="0.25">
      <c r="A1487" s="381" t="str">
        <f>IF(B1487="","",ROW()-ROW($A$3)+'Diário 1º PA'!$O$1)</f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24"/>
        <v/>
      </c>
      <c r="K1487" s="387"/>
      <c r="L1487" s="388"/>
      <c r="M1487" s="387"/>
      <c r="N1487" s="382"/>
      <c r="O1487" s="384"/>
      <c r="P1487" s="184"/>
    </row>
    <row r="1488" spans="1:16" ht="13.2" hidden="1" x14ac:dyDescent="0.25">
      <c r="A1488" s="381" t="str">
        <f>IF(B1488="","",ROW()-ROW($A$3)+'Diário 1º PA'!$O$1)</f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24"/>
        <v/>
      </c>
      <c r="K1488" s="387"/>
      <c r="L1488" s="388"/>
      <c r="M1488" s="387"/>
      <c r="N1488" s="382"/>
      <c r="O1488" s="384"/>
      <c r="P1488" s="184"/>
    </row>
    <row r="1489" spans="1:16" ht="13.2" hidden="1" x14ac:dyDescent="0.25">
      <c r="A1489" s="381" t="str">
        <f>IF(B1489="","",ROW()-ROW($A$3)+'Diário 1º PA'!$O$1)</f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24"/>
        <v/>
      </c>
      <c r="K1489" s="387"/>
      <c r="L1489" s="388"/>
      <c r="M1489" s="387"/>
      <c r="N1489" s="382"/>
      <c r="O1489" s="384"/>
      <c r="P1489" s="184"/>
    </row>
    <row r="1490" spans="1:16" ht="13.2" hidden="1" x14ac:dyDescent="0.25">
      <c r="A1490" s="381" t="str">
        <f>IF(B1490="","",ROW()-ROW($A$3)+'Diário 1º PA'!$O$1)</f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24"/>
        <v/>
      </c>
      <c r="K1490" s="387"/>
      <c r="L1490" s="388"/>
      <c r="M1490" s="387"/>
      <c r="N1490" s="382"/>
      <c r="O1490" s="384"/>
      <c r="P1490" s="184"/>
    </row>
    <row r="1491" spans="1:16" ht="13.2" hidden="1" x14ac:dyDescent="0.25">
      <c r="A1491" s="381" t="str">
        <f>IF(B1491="","",ROW()-ROW($A$3)+'Diário 1º PA'!$O$1)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24"/>
        <v/>
      </c>
      <c r="K1491" s="387"/>
      <c r="L1491" s="388"/>
      <c r="M1491" s="387"/>
      <c r="N1491" s="382"/>
      <c r="O1491" s="384"/>
      <c r="P1491" s="184"/>
    </row>
    <row r="1492" spans="1:16" ht="13.2" hidden="1" x14ac:dyDescent="0.25">
      <c r="A1492" s="381" t="str">
        <f>IF(B1492="","",ROW()-ROW($A$3)+'Diário 1º PA'!$O$1)</f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24"/>
        <v/>
      </c>
      <c r="K1492" s="387"/>
      <c r="L1492" s="388"/>
      <c r="M1492" s="387"/>
      <c r="N1492" s="382"/>
      <c r="O1492" s="384"/>
      <c r="P1492" s="184"/>
    </row>
    <row r="1493" spans="1:16" ht="13.2" hidden="1" x14ac:dyDescent="0.25">
      <c r="A1493" s="381" t="str">
        <f>IF(B1493="","",ROW()-ROW($A$3)+'Diário 1º PA'!$O$1)</f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24"/>
        <v/>
      </c>
      <c r="K1493" s="387"/>
      <c r="L1493" s="388"/>
      <c r="M1493" s="387"/>
      <c r="N1493" s="382"/>
      <c r="O1493" s="384"/>
      <c r="P1493" s="184"/>
    </row>
    <row r="1494" spans="1:16" ht="13.2" hidden="1" x14ac:dyDescent="0.25">
      <c r="A1494" s="381" t="str">
        <f>IF(B1494="","",ROW()-ROW($A$3)+'Diário 1º PA'!$O$1)</f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si="24"/>
        <v/>
      </c>
      <c r="K1494" s="387"/>
      <c r="L1494" s="388"/>
      <c r="M1494" s="387"/>
      <c r="N1494" s="382"/>
      <c r="O1494" s="384"/>
      <c r="P1494" s="184"/>
    </row>
    <row r="1495" spans="1:16" ht="13.2" hidden="1" x14ac:dyDescent="0.25">
      <c r="A1495" s="381" t="str">
        <f>IF(B1495="","",ROW()-ROW($A$3)+'Diário 1º PA'!$O$1)</f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24"/>
        <v/>
      </c>
      <c r="K1495" s="387"/>
      <c r="L1495" s="388"/>
      <c r="M1495" s="387"/>
      <c r="N1495" s="382"/>
      <c r="O1495" s="384"/>
      <c r="P1495" s="184"/>
    </row>
    <row r="1496" spans="1:16" ht="13.2" hidden="1" x14ac:dyDescent="0.25">
      <c r="A1496" s="381" t="str">
        <f>IF(B1496="","",ROW()-ROW($A$3)+'Diário 1º PA'!$O$1)</f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24"/>
        <v/>
      </c>
      <c r="K1496" s="387"/>
      <c r="L1496" s="388"/>
      <c r="M1496" s="387"/>
      <c r="N1496" s="382"/>
      <c r="O1496" s="384"/>
      <c r="P1496" s="184"/>
    </row>
    <row r="1497" spans="1:16" ht="13.2" hidden="1" x14ac:dyDescent="0.25">
      <c r="A1497" s="381" t="str">
        <f>IF(B1497="","",ROW()-ROW($A$3)+'Diário 1º PA'!$O$1)</f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24"/>
        <v/>
      </c>
      <c r="K1497" s="387"/>
      <c r="L1497" s="388"/>
      <c r="M1497" s="387"/>
      <c r="N1497" s="382"/>
      <c r="O1497" s="384"/>
      <c r="P1497" s="184"/>
    </row>
    <row r="1498" spans="1:16" ht="13.2" hidden="1" x14ac:dyDescent="0.25">
      <c r="A1498" s="381" t="str">
        <f>IF(B1498="","",ROW()-ROW($A$3)+'Diário 1º PA'!$O$1)</f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24"/>
        <v/>
      </c>
      <c r="K1498" s="387"/>
      <c r="L1498" s="388"/>
      <c r="M1498" s="387"/>
      <c r="N1498" s="382"/>
      <c r="O1498" s="384"/>
      <c r="P1498" s="184"/>
    </row>
    <row r="1499" spans="1:16" ht="13.2" hidden="1" x14ac:dyDescent="0.25">
      <c r="A1499" s="381" t="str">
        <f>IF(B1499="","",ROW()-ROW($A$3)+'Diário 1º PA'!$O$1)</f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24"/>
        <v/>
      </c>
      <c r="K1499" s="387"/>
      <c r="L1499" s="388"/>
      <c r="M1499" s="387"/>
      <c r="N1499" s="382"/>
      <c r="O1499" s="384"/>
      <c r="P1499" s="184"/>
    </row>
    <row r="1500" spans="1:16" ht="13.2" hidden="1" x14ac:dyDescent="0.25">
      <c r="A1500" s="381" t="str">
        <f>IF(B1500="","",ROW()-ROW($A$3)+'Diário 1º PA'!$O$1)</f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24"/>
        <v/>
      </c>
      <c r="K1500" s="387"/>
      <c r="L1500" s="388"/>
      <c r="M1500" s="387"/>
      <c r="N1500" s="382"/>
      <c r="O1500" s="384"/>
      <c r="P1500" s="184"/>
    </row>
    <row r="1501" spans="1:16" ht="13.2" hidden="1" x14ac:dyDescent="0.25">
      <c r="A1501" s="381" t="str">
        <f>IF(B1501="","",ROW()-ROW($A$3)+'Diário 1º PA'!$O$1)</f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24"/>
        <v/>
      </c>
      <c r="K1501" s="387"/>
      <c r="L1501" s="388"/>
      <c r="M1501" s="387"/>
      <c r="N1501" s="382"/>
      <c r="O1501" s="384"/>
      <c r="P1501" s="184"/>
    </row>
    <row r="1502" spans="1:16" ht="13.2" hidden="1" x14ac:dyDescent="0.25">
      <c r="A1502" s="381" t="str">
        <f>IF(B1502="","",ROW()-ROW($A$3)+'Diário 1º PA'!$O$1)</f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24"/>
        <v/>
      </c>
      <c r="K1502" s="387"/>
      <c r="L1502" s="388"/>
      <c r="M1502" s="387"/>
      <c r="N1502" s="382"/>
      <c r="O1502" s="384"/>
      <c r="P1502" s="184"/>
    </row>
    <row r="1503" spans="1:16" ht="13.2" hidden="1" x14ac:dyDescent="0.25">
      <c r="A1503" s="381" t="str">
        <f>IF(B1503="","",ROW()-ROW($A$3)+'Diário 1º PA'!$O$1)</f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24"/>
        <v/>
      </c>
      <c r="K1503" s="387"/>
      <c r="L1503" s="388"/>
      <c r="M1503" s="387"/>
      <c r="N1503" s="382"/>
      <c r="O1503" s="384"/>
      <c r="P1503" s="184"/>
    </row>
    <row r="1504" spans="1:16" ht="13.2" hidden="1" x14ac:dyDescent="0.25">
      <c r="A1504" s="381" t="str">
        <f>IF(B1504="","",ROW()-ROW($A$3)+'Diário 1º PA'!$O$1)</f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24"/>
        <v/>
      </c>
      <c r="K1504" s="387"/>
      <c r="L1504" s="388"/>
      <c r="M1504" s="387"/>
      <c r="N1504" s="382"/>
      <c r="O1504" s="384"/>
      <c r="P1504" s="184"/>
    </row>
    <row r="1505" spans="1:16" ht="13.2" hidden="1" x14ac:dyDescent="0.25">
      <c r="A1505" s="381" t="str">
        <f>IF(B1505="","",ROW()-ROW($A$3)+'Diário 1º PA'!$O$1)</f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24"/>
        <v/>
      </c>
      <c r="K1505" s="387"/>
      <c r="L1505" s="388"/>
      <c r="M1505" s="387"/>
      <c r="N1505" s="382"/>
      <c r="O1505" s="384"/>
      <c r="P1505" s="184"/>
    </row>
    <row r="1506" spans="1:16" ht="13.2" hidden="1" x14ac:dyDescent="0.25">
      <c r="A1506" s="381" t="str">
        <f>IF(B1506="","",ROW()-ROW($A$3)+'Diário 1º PA'!$O$1)</f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24"/>
        <v/>
      </c>
      <c r="K1506" s="387"/>
      <c r="L1506" s="388"/>
      <c r="M1506" s="387"/>
      <c r="N1506" s="382"/>
      <c r="O1506" s="384"/>
      <c r="P1506" s="184"/>
    </row>
    <row r="1507" spans="1:16" ht="13.2" hidden="1" x14ac:dyDescent="0.25">
      <c r="A1507" s="381" t="str">
        <f>IF(B1507="","",ROW()-ROW($A$3)+'Diário 1º PA'!$O$1)</f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24"/>
        <v/>
      </c>
      <c r="K1507" s="387"/>
      <c r="L1507" s="388"/>
      <c r="M1507" s="387"/>
      <c r="N1507" s="382"/>
      <c r="O1507" s="384"/>
      <c r="P1507" s="184"/>
    </row>
    <row r="1508" spans="1:16" ht="13.2" hidden="1" x14ac:dyDescent="0.25">
      <c r="A1508" s="381" t="str">
        <f>IF(B1508="","",ROW()-ROW($A$3)+'Diário 1º PA'!$O$1)</f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24"/>
        <v/>
      </c>
      <c r="K1508" s="387"/>
      <c r="L1508" s="388"/>
      <c r="M1508" s="387"/>
      <c r="N1508" s="382"/>
      <c r="O1508" s="384"/>
      <c r="P1508" s="184"/>
    </row>
    <row r="1509" spans="1:16" ht="13.2" hidden="1" x14ac:dyDescent="0.25">
      <c r="A1509" s="381" t="str">
        <f>IF(B1509="","",ROW()-ROW($A$3)+'Diário 1º PA'!$O$1)</f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24"/>
        <v/>
      </c>
      <c r="K1509" s="387"/>
      <c r="L1509" s="388"/>
      <c r="M1509" s="387"/>
      <c r="N1509" s="382"/>
      <c r="O1509" s="384"/>
      <c r="P1509" s="184"/>
    </row>
    <row r="1510" spans="1:16" ht="13.2" hidden="1" x14ac:dyDescent="0.25">
      <c r="A1510" s="381" t="str">
        <f>IF(B1510="","",ROW()-ROW($A$3)+'Diário 1º PA'!$O$1)</f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24"/>
        <v/>
      </c>
      <c r="K1510" s="387"/>
      <c r="L1510" s="388"/>
      <c r="M1510" s="387"/>
      <c r="N1510" s="382"/>
      <c r="O1510" s="384"/>
      <c r="P1510" s="184"/>
    </row>
    <row r="1511" spans="1:16" ht="13.2" hidden="1" x14ac:dyDescent="0.25">
      <c r="A1511" s="381" t="str">
        <f>IF(B1511="","",ROW()-ROW($A$3)+'Diário 1º PA'!$O$1)</f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24"/>
        <v/>
      </c>
      <c r="K1511" s="387"/>
      <c r="L1511" s="388"/>
      <c r="M1511" s="387"/>
      <c r="N1511" s="382"/>
      <c r="O1511" s="384"/>
      <c r="P1511" s="184"/>
    </row>
    <row r="1512" spans="1:16" ht="13.2" hidden="1" x14ac:dyDescent="0.25">
      <c r="A1512" s="381" t="str">
        <f>IF(B1512="","",ROW()-ROW($A$3)+'Diário 1º PA'!$O$1)</f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24"/>
        <v/>
      </c>
      <c r="K1512" s="387"/>
      <c r="L1512" s="388"/>
      <c r="M1512" s="387"/>
      <c r="N1512" s="382"/>
      <c r="O1512" s="384"/>
      <c r="P1512" s="184"/>
    </row>
    <row r="1513" spans="1:16" ht="13.2" hidden="1" x14ac:dyDescent="0.25">
      <c r="A1513" s="381" t="str">
        <f>IF(B1513="","",ROW()-ROW($A$3)+'Diário 1º PA'!$O$1)</f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24"/>
        <v/>
      </c>
      <c r="K1513" s="387"/>
      <c r="L1513" s="388"/>
      <c r="M1513" s="387"/>
      <c r="N1513" s="382"/>
      <c r="O1513" s="384"/>
      <c r="P1513" s="184"/>
    </row>
    <row r="1514" spans="1:16" ht="13.2" hidden="1" x14ac:dyDescent="0.25">
      <c r="A1514" s="381" t="str">
        <f>IF(B1514="","",ROW()-ROW($A$3)+'Diário 1º PA'!$O$1)</f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24"/>
        <v/>
      </c>
      <c r="K1514" s="387"/>
      <c r="L1514" s="388"/>
      <c r="M1514" s="387"/>
      <c r="N1514" s="382"/>
      <c r="O1514" s="384"/>
      <c r="P1514" s="184"/>
    </row>
    <row r="1515" spans="1:16" ht="13.2" hidden="1" x14ac:dyDescent="0.25">
      <c r="A1515" s="381" t="str">
        <f>IF(B1515="","",ROW()-ROW($A$3)+'Diário 1º PA'!$O$1)</f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24"/>
        <v/>
      </c>
      <c r="K1515" s="387"/>
      <c r="L1515" s="388"/>
      <c r="M1515" s="387"/>
      <c r="N1515" s="382"/>
      <c r="O1515" s="384"/>
      <c r="P1515" s="184"/>
    </row>
    <row r="1516" spans="1:16" ht="13.2" hidden="1" x14ac:dyDescent="0.25">
      <c r="A1516" s="381" t="str">
        <f>IF(B1516="","",ROW()-ROW($A$3)+'Diário 1º PA'!$O$1)</f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24"/>
        <v/>
      </c>
      <c r="K1516" s="387"/>
      <c r="L1516" s="388"/>
      <c r="M1516" s="387"/>
      <c r="N1516" s="382"/>
      <c r="O1516" s="384"/>
      <c r="P1516" s="184"/>
    </row>
    <row r="1517" spans="1:16" ht="13.2" hidden="1" x14ac:dyDescent="0.25">
      <c r="A1517" s="381" t="str">
        <f>IF(B1517="","",ROW()-ROW($A$3)+'Diário 1º PA'!$O$1)</f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24"/>
        <v/>
      </c>
      <c r="K1517" s="387"/>
      <c r="L1517" s="388"/>
      <c r="M1517" s="387"/>
      <c r="N1517" s="382"/>
      <c r="O1517" s="384"/>
      <c r="P1517" s="184"/>
    </row>
    <row r="1518" spans="1:16" ht="13.2" hidden="1" x14ac:dyDescent="0.25">
      <c r="A1518" s="381" t="str">
        <f>IF(B1518="","",ROW()-ROW($A$3)+'Diário 1º PA'!$O$1)</f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24"/>
        <v/>
      </c>
      <c r="K1518" s="387"/>
      <c r="L1518" s="388"/>
      <c r="M1518" s="387"/>
      <c r="N1518" s="382"/>
      <c r="O1518" s="384"/>
      <c r="P1518" s="184"/>
    </row>
    <row r="1519" spans="1:16" ht="13.2" hidden="1" x14ac:dyDescent="0.25">
      <c r="A1519" s="381" t="str">
        <f>IF(B1519="","",ROW()-ROW($A$3)+'Diário 1º PA'!$O$1)</f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24"/>
        <v/>
      </c>
      <c r="K1519" s="387"/>
      <c r="L1519" s="388"/>
      <c r="M1519" s="387"/>
      <c r="N1519" s="382"/>
      <c r="O1519" s="384"/>
      <c r="P1519" s="184"/>
    </row>
    <row r="1520" spans="1:16" ht="13.2" hidden="1" x14ac:dyDescent="0.25">
      <c r="A1520" s="381" t="str">
        <f>IF(B1520="","",ROW()-ROW($A$3)+'Diário 1º PA'!$O$1)</f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24"/>
        <v/>
      </c>
      <c r="K1520" s="387"/>
      <c r="L1520" s="388"/>
      <c r="M1520" s="387"/>
      <c r="N1520" s="382"/>
      <c r="O1520" s="384"/>
      <c r="P1520" s="184"/>
    </row>
    <row r="1521" spans="1:16" ht="13.2" hidden="1" x14ac:dyDescent="0.25">
      <c r="A1521" s="381" t="str">
        <f>IF(B1521="","",ROW()-ROW($A$3)+'Diário 1º PA'!$O$1)</f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24"/>
        <v/>
      </c>
      <c r="K1521" s="387"/>
      <c r="L1521" s="388"/>
      <c r="M1521" s="387"/>
      <c r="N1521" s="382"/>
      <c r="O1521" s="384"/>
      <c r="P1521" s="184"/>
    </row>
    <row r="1522" spans="1:16" ht="13.2" hidden="1" x14ac:dyDescent="0.25">
      <c r="A1522" s="381" t="str">
        <f>IF(B1522="","",ROW()-ROW($A$3)+'Diário 1º PA'!$O$1)</f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24"/>
        <v/>
      </c>
      <c r="K1522" s="387"/>
      <c r="L1522" s="388"/>
      <c r="M1522" s="387"/>
      <c r="N1522" s="382"/>
      <c r="O1522" s="384"/>
      <c r="P1522" s="184"/>
    </row>
    <row r="1523" spans="1:16" ht="13.2" hidden="1" x14ac:dyDescent="0.25">
      <c r="A1523" s="381" t="str">
        <f>IF(B1523="","",ROW()-ROW($A$3)+'Diário 1º PA'!$O$1)</f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24"/>
        <v/>
      </c>
      <c r="K1523" s="387"/>
      <c r="L1523" s="388"/>
      <c r="M1523" s="387"/>
      <c r="N1523" s="382"/>
      <c r="O1523" s="384"/>
      <c r="P1523" s="184"/>
    </row>
    <row r="1524" spans="1:16" ht="13.2" hidden="1" x14ac:dyDescent="0.25">
      <c r="A1524" s="381" t="str">
        <f>IF(B1524="","",ROW()-ROW($A$3)+'Diário 1º PA'!$O$1)</f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24"/>
        <v/>
      </c>
      <c r="K1524" s="387"/>
      <c r="L1524" s="388"/>
      <c r="M1524" s="387"/>
      <c r="N1524" s="382"/>
      <c r="O1524" s="384"/>
      <c r="P1524" s="184"/>
    </row>
    <row r="1525" spans="1:16" ht="13.2" hidden="1" x14ac:dyDescent="0.25">
      <c r="A1525" s="381" t="str">
        <f>IF(B1525="","",ROW()-ROW($A$3)+'Diário 1º PA'!$O$1)</f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24"/>
        <v/>
      </c>
      <c r="K1525" s="387"/>
      <c r="L1525" s="388"/>
      <c r="M1525" s="387"/>
      <c r="N1525" s="382"/>
      <c r="O1525" s="384"/>
      <c r="P1525" s="184"/>
    </row>
    <row r="1526" spans="1:16" ht="13.2" hidden="1" x14ac:dyDescent="0.25">
      <c r="A1526" s="381" t="str">
        <f>IF(B1526="","",ROW()-ROW($A$3)+'Diário 1º PA'!$O$1)</f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24"/>
        <v/>
      </c>
      <c r="K1526" s="387"/>
      <c r="L1526" s="388"/>
      <c r="M1526" s="387"/>
      <c r="N1526" s="382"/>
      <c r="O1526" s="384"/>
      <c r="P1526" s="184"/>
    </row>
    <row r="1527" spans="1:16" ht="13.2" hidden="1" x14ac:dyDescent="0.25">
      <c r="A1527" s="381" t="str">
        <f>IF(B1527="","",ROW()-ROW($A$3)+'Diário 1º PA'!$O$1)</f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24"/>
        <v/>
      </c>
      <c r="K1527" s="387"/>
      <c r="L1527" s="388"/>
      <c r="M1527" s="387"/>
      <c r="N1527" s="382"/>
      <c r="O1527" s="384"/>
      <c r="P1527" s="184"/>
    </row>
    <row r="1528" spans="1:16" ht="13.2" hidden="1" x14ac:dyDescent="0.25">
      <c r="A1528" s="381" t="str">
        <f>IF(B1528="","",ROW()-ROW($A$3)+'Diário 1º PA'!$O$1)</f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24"/>
        <v/>
      </c>
      <c r="K1528" s="387"/>
      <c r="L1528" s="388"/>
      <c r="M1528" s="387"/>
      <c r="N1528" s="382"/>
      <c r="O1528" s="384"/>
      <c r="P1528" s="184"/>
    </row>
    <row r="1529" spans="1:16" ht="13.2" hidden="1" x14ac:dyDescent="0.25">
      <c r="A1529" s="381" t="str">
        <f>IF(B1529="","",ROW()-ROW($A$3)+'Diário 1º PA'!$O$1)</f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24"/>
        <v/>
      </c>
      <c r="K1529" s="387"/>
      <c r="L1529" s="388"/>
      <c r="M1529" s="387"/>
      <c r="N1529" s="382"/>
      <c r="O1529" s="384"/>
      <c r="P1529" s="184"/>
    </row>
    <row r="1530" spans="1:16" ht="13.2" hidden="1" x14ac:dyDescent="0.25">
      <c r="A1530" s="381" t="str">
        <f>IF(B1530="","",ROW()-ROW($A$3)+'Diário 1º PA'!$O$1)</f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24"/>
        <v/>
      </c>
      <c r="K1530" s="387"/>
      <c r="L1530" s="388"/>
      <c r="M1530" s="387"/>
      <c r="N1530" s="382"/>
      <c r="O1530" s="384"/>
      <c r="P1530" s="184"/>
    </row>
    <row r="1531" spans="1:16" ht="13.2" hidden="1" x14ac:dyDescent="0.25">
      <c r="A1531" s="381" t="str">
        <f>IF(B1531="","",ROW()-ROW($A$3)+'Diário 1º PA'!$O$1)</f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24"/>
        <v/>
      </c>
      <c r="K1531" s="387"/>
      <c r="L1531" s="388"/>
      <c r="M1531" s="387"/>
      <c r="N1531" s="382"/>
      <c r="O1531" s="384"/>
      <c r="P1531" s="184"/>
    </row>
    <row r="1532" spans="1:16" ht="13.2" hidden="1" x14ac:dyDescent="0.25">
      <c r="A1532" s="381" t="str">
        <f>IF(B1532="","",ROW()-ROW($A$3)+'Diário 1º PA'!$O$1)</f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24"/>
        <v/>
      </c>
      <c r="K1532" s="387"/>
      <c r="L1532" s="388"/>
      <c r="M1532" s="387"/>
      <c r="N1532" s="382"/>
      <c r="O1532" s="384"/>
      <c r="P1532" s="184"/>
    </row>
    <row r="1533" spans="1:16" ht="13.2" hidden="1" x14ac:dyDescent="0.25">
      <c r="A1533" s="381" t="str">
        <f>IF(B1533="","",ROW()-ROW($A$3)+'Diário 1º PA'!$O$1)</f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24"/>
        <v/>
      </c>
      <c r="K1533" s="387"/>
      <c r="L1533" s="388"/>
      <c r="M1533" s="387"/>
      <c r="N1533" s="382"/>
      <c r="O1533" s="384"/>
      <c r="P1533" s="184"/>
    </row>
    <row r="1534" spans="1:16" ht="13.2" hidden="1" x14ac:dyDescent="0.25">
      <c r="A1534" s="381" t="str">
        <f>IF(B1534="","",ROW()-ROW($A$3)+'Diário 1º PA'!$O$1)</f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24"/>
        <v/>
      </c>
      <c r="K1534" s="387"/>
      <c r="L1534" s="388"/>
      <c r="M1534" s="387"/>
      <c r="N1534" s="382"/>
      <c r="O1534" s="384"/>
      <c r="P1534" s="184"/>
    </row>
    <row r="1535" spans="1:16" ht="13.2" hidden="1" x14ac:dyDescent="0.25">
      <c r="A1535" s="381" t="str">
        <f>IF(B1535="","",ROW()-ROW($A$3)+'Diário 1º PA'!$O$1)</f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24"/>
        <v/>
      </c>
      <c r="K1535" s="387"/>
      <c r="L1535" s="388"/>
      <c r="M1535" s="387"/>
      <c r="N1535" s="382"/>
      <c r="O1535" s="384"/>
      <c r="P1535" s="184"/>
    </row>
    <row r="1536" spans="1:16" ht="13.2" hidden="1" x14ac:dyDescent="0.25">
      <c r="A1536" s="381" t="str">
        <f>IF(B1536="","",ROW()-ROW($A$3)+'Diário 1º PA'!$O$1)</f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24"/>
        <v/>
      </c>
      <c r="K1536" s="387"/>
      <c r="L1536" s="388"/>
      <c r="M1536" s="387"/>
      <c r="N1536" s="382"/>
      <c r="O1536" s="384"/>
      <c r="P1536" s="184"/>
    </row>
    <row r="1537" spans="1:16" ht="13.2" hidden="1" x14ac:dyDescent="0.25">
      <c r="A1537" s="381" t="str">
        <f>IF(B1537="","",ROW()-ROW($A$3)+'Diário 1º PA'!$O$1)</f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ref="J1537:J1600" si="25">IF(O1537="","",IF(LEN(O1537)&gt;14,O1537,"CPF Protegido - LGPD"))</f>
        <v/>
      </c>
      <c r="K1537" s="387"/>
      <c r="L1537" s="388"/>
      <c r="M1537" s="387"/>
      <c r="N1537" s="382"/>
      <c r="O1537" s="384"/>
      <c r="P1537" s="184"/>
    </row>
    <row r="1538" spans="1:16" ht="13.2" hidden="1" x14ac:dyDescent="0.25">
      <c r="A1538" s="381" t="str">
        <f>IF(B1538="","",ROW()-ROW($A$3)+'Diário 1º PA'!$O$1)</f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25"/>
        <v/>
      </c>
      <c r="K1538" s="387"/>
      <c r="L1538" s="388"/>
      <c r="M1538" s="387"/>
      <c r="N1538" s="382"/>
      <c r="O1538" s="384"/>
      <c r="P1538" s="184"/>
    </row>
    <row r="1539" spans="1:16" ht="13.2" hidden="1" x14ac:dyDescent="0.25">
      <c r="A1539" s="381" t="str">
        <f>IF(B1539="","",ROW()-ROW($A$3)+'Diário 1º PA'!$O$1)</f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25"/>
        <v/>
      </c>
      <c r="K1539" s="387"/>
      <c r="L1539" s="388"/>
      <c r="M1539" s="387"/>
      <c r="N1539" s="382"/>
      <c r="O1539" s="384"/>
      <c r="P1539" s="184"/>
    </row>
    <row r="1540" spans="1:16" ht="13.2" hidden="1" x14ac:dyDescent="0.25">
      <c r="A1540" s="381" t="str">
        <f>IF(B1540="","",ROW()-ROW($A$3)+'Diário 1º PA'!$O$1)</f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si="25"/>
        <v/>
      </c>
      <c r="K1540" s="387"/>
      <c r="L1540" s="388"/>
      <c r="M1540" s="387"/>
      <c r="N1540" s="382"/>
      <c r="O1540" s="384"/>
      <c r="P1540" s="184"/>
    </row>
    <row r="1541" spans="1:16" ht="13.2" hidden="1" x14ac:dyDescent="0.25">
      <c r="A1541" s="381" t="str">
        <f>IF(B1541="","",ROW()-ROW($A$3)+'Diário 1º PA'!$O$1)</f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25"/>
        <v/>
      </c>
      <c r="K1541" s="387"/>
      <c r="L1541" s="388"/>
      <c r="M1541" s="387"/>
      <c r="N1541" s="382"/>
      <c r="O1541" s="384"/>
      <c r="P1541" s="184"/>
    </row>
    <row r="1542" spans="1:16" ht="13.2" hidden="1" x14ac:dyDescent="0.25">
      <c r="A1542" s="381" t="str">
        <f>IF(B1542="","",ROW()-ROW($A$3)+'Diário 1º PA'!$O$1)</f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25"/>
        <v/>
      </c>
      <c r="K1542" s="387"/>
      <c r="L1542" s="388"/>
      <c r="M1542" s="387"/>
      <c r="N1542" s="382"/>
      <c r="O1542" s="384"/>
      <c r="P1542" s="184"/>
    </row>
    <row r="1543" spans="1:16" ht="13.2" hidden="1" x14ac:dyDescent="0.25">
      <c r="A1543" s="381" t="str">
        <f>IF(B1543="","",ROW()-ROW($A$3)+'Diário 1º PA'!$O$1)</f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25"/>
        <v/>
      </c>
      <c r="K1543" s="387"/>
      <c r="L1543" s="388"/>
      <c r="M1543" s="387"/>
      <c r="N1543" s="382"/>
      <c r="O1543" s="384"/>
      <c r="P1543" s="184"/>
    </row>
    <row r="1544" spans="1:16" ht="13.2" hidden="1" x14ac:dyDescent="0.25">
      <c r="A1544" s="381" t="str">
        <f>IF(B1544="","",ROW()-ROW($A$3)+'Diário 1º PA'!$O$1)</f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25"/>
        <v/>
      </c>
      <c r="K1544" s="387"/>
      <c r="L1544" s="388"/>
      <c r="M1544" s="387"/>
      <c r="N1544" s="382"/>
      <c r="O1544" s="384"/>
      <c r="P1544" s="184"/>
    </row>
    <row r="1545" spans="1:16" ht="13.2" hidden="1" x14ac:dyDescent="0.25">
      <c r="A1545" s="381" t="str">
        <f>IF(B1545="","",ROW()-ROW($A$3)+'Diário 1º PA'!$O$1)</f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si="25"/>
        <v/>
      </c>
      <c r="K1545" s="387"/>
      <c r="L1545" s="388"/>
      <c r="M1545" s="387"/>
      <c r="N1545" s="382"/>
      <c r="O1545" s="384"/>
      <c r="P1545" s="184"/>
    </row>
    <row r="1546" spans="1:16" ht="13.2" hidden="1" x14ac:dyDescent="0.25">
      <c r="A1546" s="381" t="str">
        <f>IF(B1546="","",ROW()-ROW($A$3)+'Diário 1º PA'!$O$1)</f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25"/>
        <v/>
      </c>
      <c r="K1546" s="387"/>
      <c r="L1546" s="388"/>
      <c r="M1546" s="387"/>
      <c r="N1546" s="382"/>
      <c r="O1546" s="384"/>
      <c r="P1546" s="184"/>
    </row>
    <row r="1547" spans="1:16" ht="13.2" hidden="1" x14ac:dyDescent="0.25">
      <c r="A1547" s="381" t="str">
        <f>IF(B1547="","",ROW()-ROW($A$3)+'Diário 1º PA'!$O$1)</f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25"/>
        <v/>
      </c>
      <c r="K1547" s="387"/>
      <c r="L1547" s="388"/>
      <c r="M1547" s="387"/>
      <c r="N1547" s="382"/>
      <c r="O1547" s="384"/>
      <c r="P1547" s="184"/>
    </row>
    <row r="1548" spans="1:16" ht="13.2" hidden="1" x14ac:dyDescent="0.25">
      <c r="A1548" s="381" t="str">
        <f>IF(B1548="","",ROW()-ROW($A$3)+'Diário 1º PA'!$O$1)</f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25"/>
        <v/>
      </c>
      <c r="K1548" s="387"/>
      <c r="L1548" s="388"/>
      <c r="M1548" s="387"/>
      <c r="N1548" s="382"/>
      <c r="O1548" s="384"/>
      <c r="P1548" s="184"/>
    </row>
    <row r="1549" spans="1:16" ht="13.2" hidden="1" x14ac:dyDescent="0.25">
      <c r="A1549" s="381" t="str">
        <f>IF(B1549="","",ROW()-ROW($A$3)+'Diário 1º PA'!$O$1)</f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25"/>
        <v/>
      </c>
      <c r="K1549" s="387"/>
      <c r="L1549" s="388"/>
      <c r="M1549" s="387"/>
      <c r="N1549" s="382"/>
      <c r="O1549" s="384"/>
      <c r="P1549" s="184"/>
    </row>
    <row r="1550" spans="1:16" ht="13.2" hidden="1" x14ac:dyDescent="0.25">
      <c r="A1550" s="381" t="str">
        <f>IF(B1550="","",ROW()-ROW($A$3)+'Diário 1º PA'!$O$1)</f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25"/>
        <v/>
      </c>
      <c r="K1550" s="387"/>
      <c r="L1550" s="388"/>
      <c r="M1550" s="387"/>
      <c r="N1550" s="382"/>
      <c r="O1550" s="384"/>
      <c r="P1550" s="184"/>
    </row>
    <row r="1551" spans="1:16" ht="13.2" hidden="1" x14ac:dyDescent="0.25">
      <c r="A1551" s="381" t="str">
        <f>IF(B1551="","",ROW()-ROW($A$3)+'Diário 1º PA'!$O$1)</f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25"/>
        <v/>
      </c>
      <c r="K1551" s="387"/>
      <c r="L1551" s="388"/>
      <c r="M1551" s="387"/>
      <c r="N1551" s="382"/>
      <c r="O1551" s="384"/>
      <c r="P1551" s="184"/>
    </row>
    <row r="1552" spans="1:16" ht="13.2" hidden="1" x14ac:dyDescent="0.25">
      <c r="A1552" s="381" t="str">
        <f>IF(B1552="","",ROW()-ROW($A$3)+'Diário 1º PA'!$O$1)</f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25"/>
        <v/>
      </c>
      <c r="K1552" s="387"/>
      <c r="L1552" s="388"/>
      <c r="M1552" s="387"/>
      <c r="N1552" s="382"/>
      <c r="O1552" s="384"/>
      <c r="P1552" s="184"/>
    </row>
    <row r="1553" spans="1:16" ht="13.2" hidden="1" x14ac:dyDescent="0.25">
      <c r="A1553" s="381" t="str">
        <f>IF(B1553="","",ROW()-ROW($A$3)+'Diário 1º PA'!$O$1)</f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25"/>
        <v/>
      </c>
      <c r="K1553" s="387"/>
      <c r="L1553" s="388"/>
      <c r="M1553" s="387"/>
      <c r="N1553" s="382"/>
      <c r="O1553" s="384"/>
      <c r="P1553" s="184"/>
    </row>
    <row r="1554" spans="1:16" ht="13.2" hidden="1" x14ac:dyDescent="0.25">
      <c r="A1554" s="381" t="str">
        <f>IF(B1554="","",ROW()-ROW($A$3)+'Diário 1º PA'!$O$1)</f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25"/>
        <v/>
      </c>
      <c r="K1554" s="387"/>
      <c r="L1554" s="388"/>
      <c r="M1554" s="387"/>
      <c r="N1554" s="382"/>
      <c r="O1554" s="384"/>
      <c r="P1554" s="184"/>
    </row>
    <row r="1555" spans="1:16" ht="13.2" hidden="1" x14ac:dyDescent="0.25">
      <c r="A1555" s="381" t="str">
        <f>IF(B1555="","",ROW()-ROW($A$3)+'Diário 1º PA'!$O$1)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25"/>
        <v/>
      </c>
      <c r="K1555" s="387"/>
      <c r="L1555" s="388"/>
      <c r="M1555" s="387"/>
      <c r="N1555" s="382"/>
      <c r="O1555" s="384"/>
      <c r="P1555" s="184"/>
    </row>
    <row r="1556" spans="1:16" ht="13.2" hidden="1" x14ac:dyDescent="0.25">
      <c r="A1556" s="381" t="str">
        <f>IF(B1556="","",ROW()-ROW($A$3)+'Diário 1º PA'!$O$1)</f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25"/>
        <v/>
      </c>
      <c r="K1556" s="387"/>
      <c r="L1556" s="388"/>
      <c r="M1556" s="387"/>
      <c r="N1556" s="382"/>
      <c r="O1556" s="384"/>
      <c r="P1556" s="184"/>
    </row>
    <row r="1557" spans="1:16" ht="13.2" hidden="1" x14ac:dyDescent="0.25">
      <c r="A1557" s="381" t="str">
        <f>IF(B1557="","",ROW()-ROW($A$3)+'Diário 1º PA'!$O$1)</f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25"/>
        <v/>
      </c>
      <c r="K1557" s="387"/>
      <c r="L1557" s="388"/>
      <c r="M1557" s="387"/>
      <c r="N1557" s="382"/>
      <c r="O1557" s="384"/>
      <c r="P1557" s="184"/>
    </row>
    <row r="1558" spans="1:16" ht="13.2" hidden="1" x14ac:dyDescent="0.25">
      <c r="A1558" s="381" t="str">
        <f>IF(B1558="","",ROW()-ROW($A$3)+'Diário 1º PA'!$O$1)</f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si="25"/>
        <v/>
      </c>
      <c r="K1558" s="387"/>
      <c r="L1558" s="388"/>
      <c r="M1558" s="387"/>
      <c r="N1558" s="382"/>
      <c r="O1558" s="384"/>
      <c r="P1558" s="184"/>
    </row>
    <row r="1559" spans="1:16" ht="13.2" hidden="1" x14ac:dyDescent="0.25">
      <c r="A1559" s="381" t="str">
        <f>IF(B1559="","",ROW()-ROW($A$3)+'Diário 1º PA'!$O$1)</f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25"/>
        <v/>
      </c>
      <c r="K1559" s="387"/>
      <c r="L1559" s="388"/>
      <c r="M1559" s="387"/>
      <c r="N1559" s="382"/>
      <c r="O1559" s="384"/>
      <c r="P1559" s="184"/>
    </row>
    <row r="1560" spans="1:16" ht="13.2" hidden="1" x14ac:dyDescent="0.25">
      <c r="A1560" s="381" t="str">
        <f>IF(B1560="","",ROW()-ROW($A$3)+'Diário 1º PA'!$O$1)</f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25"/>
        <v/>
      </c>
      <c r="K1560" s="387"/>
      <c r="L1560" s="388"/>
      <c r="M1560" s="387"/>
      <c r="N1560" s="382"/>
      <c r="O1560" s="384"/>
      <c r="P1560" s="184"/>
    </row>
    <row r="1561" spans="1:16" ht="13.2" hidden="1" x14ac:dyDescent="0.25">
      <c r="A1561" s="381" t="str">
        <f>IF(B1561="","",ROW()-ROW($A$3)+'Diário 1º PA'!$O$1)</f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25"/>
        <v/>
      </c>
      <c r="K1561" s="387"/>
      <c r="L1561" s="388"/>
      <c r="M1561" s="387"/>
      <c r="N1561" s="382"/>
      <c r="O1561" s="384"/>
      <c r="P1561" s="184"/>
    </row>
    <row r="1562" spans="1:16" ht="13.2" hidden="1" x14ac:dyDescent="0.25">
      <c r="A1562" s="381" t="str">
        <f>IF(B1562="","",ROW()-ROW($A$3)+'Diário 1º PA'!$O$1)</f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25"/>
        <v/>
      </c>
      <c r="K1562" s="387"/>
      <c r="L1562" s="388"/>
      <c r="M1562" s="387"/>
      <c r="N1562" s="382"/>
      <c r="O1562" s="384"/>
      <c r="P1562" s="184"/>
    </row>
    <row r="1563" spans="1:16" ht="13.2" hidden="1" x14ac:dyDescent="0.25">
      <c r="A1563" s="381" t="str">
        <f>IF(B1563="","",ROW()-ROW($A$3)+'Diário 1º PA'!$O$1)</f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25"/>
        <v/>
      </c>
      <c r="K1563" s="387"/>
      <c r="L1563" s="388"/>
      <c r="M1563" s="387"/>
      <c r="N1563" s="382"/>
      <c r="O1563" s="384"/>
      <c r="P1563" s="184"/>
    </row>
    <row r="1564" spans="1:16" ht="13.2" hidden="1" x14ac:dyDescent="0.25">
      <c r="A1564" s="381" t="str">
        <f>IF(B1564="","",ROW()-ROW($A$3)+'Diário 1º PA'!$O$1)</f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25"/>
        <v/>
      </c>
      <c r="K1564" s="387"/>
      <c r="L1564" s="388"/>
      <c r="M1564" s="387"/>
      <c r="N1564" s="382"/>
      <c r="O1564" s="384"/>
      <c r="P1564" s="184"/>
    </row>
    <row r="1565" spans="1:16" ht="13.2" hidden="1" x14ac:dyDescent="0.25">
      <c r="A1565" s="381" t="str">
        <f>IF(B1565="","",ROW()-ROW($A$3)+'Diário 1º PA'!$O$1)</f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25"/>
        <v/>
      </c>
      <c r="K1565" s="387"/>
      <c r="L1565" s="388"/>
      <c r="M1565" s="387"/>
      <c r="N1565" s="382"/>
      <c r="O1565" s="384"/>
      <c r="P1565" s="184"/>
    </row>
    <row r="1566" spans="1:16" ht="13.2" hidden="1" x14ac:dyDescent="0.25">
      <c r="A1566" s="381" t="str">
        <f>IF(B1566="","",ROW()-ROW($A$3)+'Diário 1º PA'!$O$1)</f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25"/>
        <v/>
      </c>
      <c r="K1566" s="387"/>
      <c r="L1566" s="388"/>
      <c r="M1566" s="387"/>
      <c r="N1566" s="382"/>
      <c r="O1566" s="384"/>
      <c r="P1566" s="184"/>
    </row>
    <row r="1567" spans="1:16" ht="13.2" hidden="1" x14ac:dyDescent="0.25">
      <c r="A1567" s="381" t="str">
        <f>IF(B1567="","",ROW()-ROW($A$3)+'Diário 1º PA'!$O$1)</f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25"/>
        <v/>
      </c>
      <c r="K1567" s="387"/>
      <c r="L1567" s="388"/>
      <c r="M1567" s="387"/>
      <c r="N1567" s="382"/>
      <c r="O1567" s="384"/>
      <c r="P1567" s="184"/>
    </row>
    <row r="1568" spans="1:16" ht="13.2" hidden="1" x14ac:dyDescent="0.25">
      <c r="A1568" s="381" t="str">
        <f>IF(B1568="","",ROW()-ROW($A$3)+'Diário 1º PA'!$O$1)</f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25"/>
        <v/>
      </c>
      <c r="K1568" s="387"/>
      <c r="L1568" s="388"/>
      <c r="M1568" s="387"/>
      <c r="N1568" s="382"/>
      <c r="O1568" s="384"/>
      <c r="P1568" s="184"/>
    </row>
    <row r="1569" spans="1:16" ht="13.2" hidden="1" x14ac:dyDescent="0.25">
      <c r="A1569" s="381" t="str">
        <f>IF(B1569="","",ROW()-ROW($A$3)+'Diário 1º PA'!$O$1)</f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25"/>
        <v/>
      </c>
      <c r="K1569" s="387"/>
      <c r="L1569" s="388"/>
      <c r="M1569" s="387"/>
      <c r="N1569" s="382"/>
      <c r="O1569" s="384"/>
      <c r="P1569" s="184"/>
    </row>
    <row r="1570" spans="1:16" ht="13.2" hidden="1" x14ac:dyDescent="0.25">
      <c r="A1570" s="381" t="str">
        <f>IF(B1570="","",ROW()-ROW($A$3)+'Diário 1º PA'!$O$1)</f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25"/>
        <v/>
      </c>
      <c r="K1570" s="387"/>
      <c r="L1570" s="388"/>
      <c r="M1570" s="387"/>
      <c r="N1570" s="382"/>
      <c r="O1570" s="384"/>
      <c r="P1570" s="184"/>
    </row>
    <row r="1571" spans="1:16" ht="13.2" hidden="1" x14ac:dyDescent="0.25">
      <c r="A1571" s="381" t="str">
        <f>IF(B1571="","",ROW()-ROW($A$3)+'Diário 1º PA'!$O$1)</f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25"/>
        <v/>
      </c>
      <c r="K1571" s="387"/>
      <c r="L1571" s="388"/>
      <c r="M1571" s="387"/>
      <c r="N1571" s="382"/>
      <c r="O1571" s="384"/>
      <c r="P1571" s="184"/>
    </row>
    <row r="1572" spans="1:16" ht="13.2" hidden="1" x14ac:dyDescent="0.25">
      <c r="A1572" s="381" t="str">
        <f>IF(B1572="","",ROW()-ROW($A$3)+'Diário 1º PA'!$O$1)</f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25"/>
        <v/>
      </c>
      <c r="K1572" s="387"/>
      <c r="L1572" s="388"/>
      <c r="M1572" s="387"/>
      <c r="N1572" s="382"/>
      <c r="O1572" s="384"/>
      <c r="P1572" s="184"/>
    </row>
    <row r="1573" spans="1:16" ht="13.2" hidden="1" x14ac:dyDescent="0.25">
      <c r="A1573" s="381" t="str">
        <f>IF(B1573="","",ROW()-ROW($A$3)+'Diário 1º PA'!$O$1)</f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25"/>
        <v/>
      </c>
      <c r="K1573" s="387"/>
      <c r="L1573" s="388"/>
      <c r="M1573" s="387"/>
      <c r="N1573" s="382"/>
      <c r="O1573" s="384"/>
      <c r="P1573" s="184"/>
    </row>
    <row r="1574" spans="1:16" ht="13.2" hidden="1" x14ac:dyDescent="0.25">
      <c r="A1574" s="381" t="str">
        <f>IF(B1574="","",ROW()-ROW($A$3)+'Diário 1º PA'!$O$1)</f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25"/>
        <v/>
      </c>
      <c r="K1574" s="387"/>
      <c r="L1574" s="388"/>
      <c r="M1574" s="387"/>
      <c r="N1574" s="382"/>
      <c r="O1574" s="384"/>
      <c r="P1574" s="184"/>
    </row>
    <row r="1575" spans="1:16" ht="13.2" hidden="1" x14ac:dyDescent="0.25">
      <c r="A1575" s="381" t="str">
        <f>IF(B1575="","",ROW()-ROW($A$3)+'Diário 1º PA'!$O$1)</f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25"/>
        <v/>
      </c>
      <c r="K1575" s="387"/>
      <c r="L1575" s="388"/>
      <c r="M1575" s="387"/>
      <c r="N1575" s="382"/>
      <c r="O1575" s="384"/>
      <c r="P1575" s="184"/>
    </row>
    <row r="1576" spans="1:16" ht="13.2" hidden="1" x14ac:dyDescent="0.25">
      <c r="A1576" s="381" t="str">
        <f>IF(B1576="","",ROW()-ROW($A$3)+'Diário 1º PA'!$O$1)</f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25"/>
        <v/>
      </c>
      <c r="K1576" s="387"/>
      <c r="L1576" s="388"/>
      <c r="M1576" s="387"/>
      <c r="N1576" s="382"/>
      <c r="O1576" s="384"/>
      <c r="P1576" s="184"/>
    </row>
    <row r="1577" spans="1:16" ht="13.2" hidden="1" x14ac:dyDescent="0.25">
      <c r="A1577" s="381" t="str">
        <f>IF(B1577="","",ROW()-ROW($A$3)+'Diário 1º PA'!$O$1)</f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25"/>
        <v/>
      </c>
      <c r="K1577" s="387"/>
      <c r="L1577" s="388"/>
      <c r="M1577" s="387"/>
      <c r="N1577" s="382"/>
      <c r="O1577" s="384"/>
      <c r="P1577" s="184"/>
    </row>
    <row r="1578" spans="1:16" ht="13.2" hidden="1" x14ac:dyDescent="0.25">
      <c r="A1578" s="381" t="str">
        <f>IF(B1578="","",ROW()-ROW($A$3)+'Diário 1º PA'!$O$1)</f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25"/>
        <v/>
      </c>
      <c r="K1578" s="387"/>
      <c r="L1578" s="388"/>
      <c r="M1578" s="387"/>
      <c r="N1578" s="382"/>
      <c r="O1578" s="384"/>
      <c r="P1578" s="184"/>
    </row>
    <row r="1579" spans="1:16" ht="13.2" hidden="1" x14ac:dyDescent="0.25">
      <c r="A1579" s="381" t="str">
        <f>IF(B1579="","",ROW()-ROW($A$3)+'Diário 1º PA'!$O$1)</f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25"/>
        <v/>
      </c>
      <c r="K1579" s="387"/>
      <c r="L1579" s="388"/>
      <c r="M1579" s="387"/>
      <c r="N1579" s="382"/>
      <c r="O1579" s="384"/>
      <c r="P1579" s="184"/>
    </row>
    <row r="1580" spans="1:16" ht="13.2" hidden="1" x14ac:dyDescent="0.25">
      <c r="A1580" s="381" t="str">
        <f>IF(B1580="","",ROW()-ROW($A$3)+'Diário 1º PA'!$O$1)</f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25"/>
        <v/>
      </c>
      <c r="K1580" s="387"/>
      <c r="L1580" s="388"/>
      <c r="M1580" s="387"/>
      <c r="N1580" s="382"/>
      <c r="O1580" s="384"/>
      <c r="P1580" s="184"/>
    </row>
    <row r="1581" spans="1:16" ht="13.2" hidden="1" x14ac:dyDescent="0.25">
      <c r="A1581" s="381" t="str">
        <f>IF(B1581="","",ROW()-ROW($A$3)+'Diário 1º PA'!$O$1)</f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25"/>
        <v/>
      </c>
      <c r="K1581" s="387"/>
      <c r="L1581" s="388"/>
      <c r="M1581" s="387"/>
      <c r="N1581" s="382"/>
      <c r="O1581" s="384"/>
      <c r="P1581" s="184"/>
    </row>
    <row r="1582" spans="1:16" ht="13.2" hidden="1" x14ac:dyDescent="0.25">
      <c r="A1582" s="381" t="str">
        <f>IF(B1582="","",ROW()-ROW($A$3)+'Diário 1º PA'!$O$1)</f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25"/>
        <v/>
      </c>
      <c r="K1582" s="387"/>
      <c r="L1582" s="388"/>
      <c r="M1582" s="387"/>
      <c r="N1582" s="382"/>
      <c r="O1582" s="384"/>
      <c r="P1582" s="184"/>
    </row>
    <row r="1583" spans="1:16" ht="13.2" hidden="1" x14ac:dyDescent="0.25">
      <c r="A1583" s="381" t="str">
        <f>IF(B1583="","",ROW()-ROW($A$3)+'Diário 1º PA'!$O$1)</f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25"/>
        <v/>
      </c>
      <c r="K1583" s="387"/>
      <c r="L1583" s="388"/>
      <c r="M1583" s="387"/>
      <c r="N1583" s="382"/>
      <c r="O1583" s="384"/>
      <c r="P1583" s="184"/>
    </row>
    <row r="1584" spans="1:16" ht="13.2" hidden="1" x14ac:dyDescent="0.25">
      <c r="A1584" s="381" t="str">
        <f>IF(B1584="","",ROW()-ROW($A$3)+'Diário 1º PA'!$O$1)</f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25"/>
        <v/>
      </c>
      <c r="K1584" s="387"/>
      <c r="L1584" s="388"/>
      <c r="M1584" s="387"/>
      <c r="N1584" s="382"/>
      <c r="O1584" s="384"/>
      <c r="P1584" s="184"/>
    </row>
    <row r="1585" spans="1:16" ht="13.2" hidden="1" x14ac:dyDescent="0.25">
      <c r="A1585" s="381" t="str">
        <f>IF(B1585="","",ROW()-ROW($A$3)+'Diário 1º PA'!$O$1)</f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25"/>
        <v/>
      </c>
      <c r="K1585" s="387"/>
      <c r="L1585" s="388"/>
      <c r="M1585" s="387"/>
      <c r="N1585" s="382"/>
      <c r="O1585" s="384"/>
      <c r="P1585" s="184"/>
    </row>
    <row r="1586" spans="1:16" ht="13.2" hidden="1" x14ac:dyDescent="0.25">
      <c r="A1586" s="381" t="str">
        <f>IF(B1586="","",ROW()-ROW($A$3)+'Diário 1º PA'!$O$1)</f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25"/>
        <v/>
      </c>
      <c r="K1586" s="387"/>
      <c r="L1586" s="388"/>
      <c r="M1586" s="387"/>
      <c r="N1586" s="382"/>
      <c r="O1586" s="384"/>
      <c r="P1586" s="184"/>
    </row>
    <row r="1587" spans="1:16" ht="13.2" hidden="1" x14ac:dyDescent="0.25">
      <c r="A1587" s="381" t="str">
        <f>IF(B1587="","",ROW()-ROW($A$3)+'Diário 1º PA'!$O$1)</f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25"/>
        <v/>
      </c>
      <c r="K1587" s="387"/>
      <c r="L1587" s="388"/>
      <c r="M1587" s="387"/>
      <c r="N1587" s="382"/>
      <c r="O1587" s="384"/>
      <c r="P1587" s="184"/>
    </row>
    <row r="1588" spans="1:16" ht="13.2" hidden="1" x14ac:dyDescent="0.25">
      <c r="A1588" s="381" t="str">
        <f>IF(B1588="","",ROW()-ROW($A$3)+'Diário 1º PA'!$O$1)</f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25"/>
        <v/>
      </c>
      <c r="K1588" s="387"/>
      <c r="L1588" s="388"/>
      <c r="M1588" s="387"/>
      <c r="N1588" s="382"/>
      <c r="O1588" s="384"/>
      <c r="P1588" s="184"/>
    </row>
    <row r="1589" spans="1:16" ht="13.2" hidden="1" x14ac:dyDescent="0.25">
      <c r="A1589" s="381" t="str">
        <f>IF(B1589="","",ROW()-ROW($A$3)+'Diário 1º PA'!$O$1)</f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25"/>
        <v/>
      </c>
      <c r="K1589" s="387"/>
      <c r="L1589" s="388"/>
      <c r="M1589" s="387"/>
      <c r="N1589" s="382"/>
      <c r="O1589" s="384"/>
      <c r="P1589" s="184"/>
    </row>
    <row r="1590" spans="1:16" ht="13.2" hidden="1" x14ac:dyDescent="0.25">
      <c r="A1590" s="381" t="str">
        <f>IF(B1590="","",ROW()-ROW($A$3)+'Diário 1º PA'!$O$1)</f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25"/>
        <v/>
      </c>
      <c r="K1590" s="387"/>
      <c r="L1590" s="388"/>
      <c r="M1590" s="387"/>
      <c r="N1590" s="382"/>
      <c r="O1590" s="384"/>
      <c r="P1590" s="184"/>
    </row>
    <row r="1591" spans="1:16" ht="13.2" hidden="1" x14ac:dyDescent="0.25">
      <c r="A1591" s="381" t="str">
        <f>IF(B1591="","",ROW()-ROW($A$3)+'Diário 1º PA'!$O$1)</f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25"/>
        <v/>
      </c>
      <c r="K1591" s="387"/>
      <c r="L1591" s="388"/>
      <c r="M1591" s="387"/>
      <c r="N1591" s="382"/>
      <c r="O1591" s="384"/>
      <c r="P1591" s="184"/>
    </row>
    <row r="1592" spans="1:16" ht="13.2" hidden="1" x14ac:dyDescent="0.25">
      <c r="A1592" s="381" t="str">
        <f>IF(B1592="","",ROW()-ROW($A$3)+'Diário 1º PA'!$O$1)</f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25"/>
        <v/>
      </c>
      <c r="K1592" s="387"/>
      <c r="L1592" s="388"/>
      <c r="M1592" s="387"/>
      <c r="N1592" s="382"/>
      <c r="O1592" s="384"/>
      <c r="P1592" s="184"/>
    </row>
    <row r="1593" spans="1:16" ht="13.2" hidden="1" x14ac:dyDescent="0.25">
      <c r="A1593" s="381" t="str">
        <f>IF(B1593="","",ROW()-ROW($A$3)+'Diário 1º PA'!$O$1)</f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25"/>
        <v/>
      </c>
      <c r="K1593" s="387"/>
      <c r="L1593" s="388"/>
      <c r="M1593" s="387"/>
      <c r="N1593" s="382"/>
      <c r="O1593" s="384"/>
      <c r="P1593" s="184"/>
    </row>
    <row r="1594" spans="1:16" ht="13.2" hidden="1" x14ac:dyDescent="0.25">
      <c r="A1594" s="381" t="str">
        <f>IF(B1594="","",ROW()-ROW($A$3)+'Diário 1º PA'!$O$1)</f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25"/>
        <v/>
      </c>
      <c r="K1594" s="387"/>
      <c r="L1594" s="388"/>
      <c r="M1594" s="387"/>
      <c r="N1594" s="382"/>
      <c r="O1594" s="384"/>
      <c r="P1594" s="184"/>
    </row>
    <row r="1595" spans="1:16" ht="13.2" hidden="1" x14ac:dyDescent="0.25">
      <c r="A1595" s="381" t="str">
        <f>IF(B1595="","",ROW()-ROW($A$3)+'Diário 1º PA'!$O$1)</f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25"/>
        <v/>
      </c>
      <c r="K1595" s="387"/>
      <c r="L1595" s="388"/>
      <c r="M1595" s="387"/>
      <c r="N1595" s="382"/>
      <c r="O1595" s="384"/>
      <c r="P1595" s="184"/>
    </row>
    <row r="1596" spans="1:16" ht="13.2" hidden="1" x14ac:dyDescent="0.25">
      <c r="A1596" s="381" t="str">
        <f>IF(B1596="","",ROW()-ROW($A$3)+'Diário 1º PA'!$O$1)</f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25"/>
        <v/>
      </c>
      <c r="K1596" s="387"/>
      <c r="L1596" s="388"/>
      <c r="M1596" s="387"/>
      <c r="N1596" s="382"/>
      <c r="O1596" s="384"/>
      <c r="P1596" s="184"/>
    </row>
    <row r="1597" spans="1:16" ht="13.2" hidden="1" x14ac:dyDescent="0.25">
      <c r="A1597" s="381" t="str">
        <f>IF(B1597="","",ROW()-ROW($A$3)+'Diário 1º PA'!$O$1)</f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25"/>
        <v/>
      </c>
      <c r="K1597" s="387"/>
      <c r="L1597" s="388"/>
      <c r="M1597" s="387"/>
      <c r="N1597" s="382"/>
      <c r="O1597" s="384"/>
      <c r="P1597" s="184"/>
    </row>
    <row r="1598" spans="1:16" ht="13.2" hidden="1" x14ac:dyDescent="0.25">
      <c r="A1598" s="381" t="str">
        <f>IF(B1598="","",ROW()-ROW($A$3)+'Diário 1º PA'!$O$1)</f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25"/>
        <v/>
      </c>
      <c r="K1598" s="387"/>
      <c r="L1598" s="388"/>
      <c r="M1598" s="387"/>
      <c r="N1598" s="382"/>
      <c r="O1598" s="384"/>
      <c r="P1598" s="184"/>
    </row>
    <row r="1599" spans="1:16" ht="13.2" hidden="1" x14ac:dyDescent="0.25">
      <c r="A1599" s="381" t="str">
        <f>IF(B1599="","",ROW()-ROW($A$3)+'Diário 1º PA'!$O$1)</f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25"/>
        <v/>
      </c>
      <c r="K1599" s="387"/>
      <c r="L1599" s="388"/>
      <c r="M1599" s="387"/>
      <c r="N1599" s="382"/>
      <c r="O1599" s="384"/>
      <c r="P1599" s="184"/>
    </row>
    <row r="1600" spans="1:16" ht="13.2" hidden="1" x14ac:dyDescent="0.25">
      <c r="A1600" s="381" t="str">
        <f>IF(B1600="","",ROW()-ROW($A$3)+'Diário 1º PA'!$O$1)</f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25"/>
        <v/>
      </c>
      <c r="K1600" s="387"/>
      <c r="L1600" s="388"/>
      <c r="M1600" s="387"/>
      <c r="N1600" s="382"/>
      <c r="O1600" s="384"/>
      <c r="P1600" s="184"/>
    </row>
    <row r="1601" spans="1:16" ht="13.2" hidden="1" x14ac:dyDescent="0.25">
      <c r="A1601" s="381" t="str">
        <f>IF(B1601="","",ROW()-ROW($A$3)+'Diário 1º PA'!$O$1)</f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ref="J1601:J1664" si="26">IF(O1601="","",IF(LEN(O1601)&gt;14,O1601,"CPF Protegido - LGPD"))</f>
        <v/>
      </c>
      <c r="K1601" s="387"/>
      <c r="L1601" s="388"/>
      <c r="M1601" s="387"/>
      <c r="N1601" s="382"/>
      <c r="O1601" s="384"/>
      <c r="P1601" s="184"/>
    </row>
    <row r="1602" spans="1:16" ht="13.2" hidden="1" x14ac:dyDescent="0.25">
      <c r="A1602" s="381" t="str">
        <f>IF(B1602="","",ROW()-ROW($A$3)+'Diário 1º PA'!$O$1)</f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26"/>
        <v/>
      </c>
      <c r="K1602" s="387"/>
      <c r="L1602" s="388"/>
      <c r="M1602" s="387"/>
      <c r="N1602" s="382"/>
      <c r="O1602" s="384"/>
      <c r="P1602" s="184"/>
    </row>
    <row r="1603" spans="1:16" ht="13.2" hidden="1" x14ac:dyDescent="0.25">
      <c r="A1603" s="381" t="str">
        <f>IF(B1603="","",ROW()-ROW($A$3)+'Diário 1º PA'!$O$1)</f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26"/>
        <v/>
      </c>
      <c r="K1603" s="387"/>
      <c r="L1603" s="388"/>
      <c r="M1603" s="387"/>
      <c r="N1603" s="382"/>
      <c r="O1603" s="384"/>
      <c r="P1603" s="184"/>
    </row>
    <row r="1604" spans="1:16" ht="13.2" hidden="1" x14ac:dyDescent="0.25">
      <c r="A1604" s="381" t="str">
        <f>IF(B1604="","",ROW()-ROW($A$3)+'Diário 1º PA'!$O$1)</f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si="26"/>
        <v/>
      </c>
      <c r="K1604" s="387"/>
      <c r="L1604" s="388"/>
      <c r="M1604" s="387"/>
      <c r="N1604" s="382"/>
      <c r="O1604" s="384"/>
      <c r="P1604" s="184"/>
    </row>
    <row r="1605" spans="1:16" ht="13.2" hidden="1" x14ac:dyDescent="0.25">
      <c r="A1605" s="381" t="str">
        <f>IF(B1605="","",ROW()-ROW($A$3)+'Diário 1º PA'!$O$1)</f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26"/>
        <v/>
      </c>
      <c r="K1605" s="387"/>
      <c r="L1605" s="388"/>
      <c r="M1605" s="387"/>
      <c r="N1605" s="382"/>
      <c r="O1605" s="384"/>
      <c r="P1605" s="184"/>
    </row>
    <row r="1606" spans="1:16" ht="13.2" hidden="1" x14ac:dyDescent="0.25">
      <c r="A1606" s="381" t="str">
        <f>IF(B1606="","",ROW()-ROW($A$3)+'Diário 1º PA'!$O$1)</f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26"/>
        <v/>
      </c>
      <c r="K1606" s="387"/>
      <c r="L1606" s="388"/>
      <c r="M1606" s="387"/>
      <c r="N1606" s="382"/>
      <c r="O1606" s="384"/>
      <c r="P1606" s="184"/>
    </row>
    <row r="1607" spans="1:16" ht="13.2" hidden="1" x14ac:dyDescent="0.25">
      <c r="A1607" s="381" t="str">
        <f>IF(B1607="","",ROW()-ROW($A$3)+'Diário 1º PA'!$O$1)</f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26"/>
        <v/>
      </c>
      <c r="K1607" s="387"/>
      <c r="L1607" s="388"/>
      <c r="M1607" s="387"/>
      <c r="N1607" s="382"/>
      <c r="O1607" s="384"/>
      <c r="P1607" s="184"/>
    </row>
    <row r="1608" spans="1:16" ht="13.2" hidden="1" x14ac:dyDescent="0.25">
      <c r="A1608" s="381" t="str">
        <f>IF(B1608="","",ROW()-ROW($A$3)+'Diário 1º PA'!$O$1)</f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26"/>
        <v/>
      </c>
      <c r="K1608" s="387"/>
      <c r="L1608" s="388"/>
      <c r="M1608" s="387"/>
      <c r="N1608" s="382"/>
      <c r="O1608" s="384"/>
      <c r="P1608" s="184"/>
    </row>
    <row r="1609" spans="1:16" ht="13.2" hidden="1" x14ac:dyDescent="0.25">
      <c r="A1609" s="381" t="str">
        <f>IF(B1609="","",ROW()-ROW($A$3)+'Diário 1º PA'!$O$1)</f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si="26"/>
        <v/>
      </c>
      <c r="K1609" s="387"/>
      <c r="L1609" s="388"/>
      <c r="M1609" s="387"/>
      <c r="N1609" s="382"/>
      <c r="O1609" s="384"/>
      <c r="P1609" s="184"/>
    </row>
    <row r="1610" spans="1:16" ht="13.2" hidden="1" x14ac:dyDescent="0.25">
      <c r="A1610" s="381" t="str">
        <f>IF(B1610="","",ROW()-ROW($A$3)+'Diário 1º PA'!$O$1)</f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26"/>
        <v/>
      </c>
      <c r="K1610" s="387"/>
      <c r="L1610" s="388"/>
      <c r="M1610" s="387"/>
      <c r="N1610" s="382"/>
      <c r="O1610" s="384"/>
      <c r="P1610" s="184"/>
    </row>
    <row r="1611" spans="1:16" ht="13.2" hidden="1" x14ac:dyDescent="0.25">
      <c r="A1611" s="381" t="str">
        <f>IF(B1611="","",ROW()-ROW($A$3)+'Diário 1º PA'!$O$1)</f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26"/>
        <v/>
      </c>
      <c r="K1611" s="387"/>
      <c r="L1611" s="388"/>
      <c r="M1611" s="387"/>
      <c r="N1611" s="382"/>
      <c r="O1611" s="384"/>
      <c r="P1611" s="184"/>
    </row>
    <row r="1612" spans="1:16" ht="13.2" hidden="1" x14ac:dyDescent="0.25">
      <c r="A1612" s="381" t="str">
        <f>IF(B1612="","",ROW()-ROW($A$3)+'Diário 1º PA'!$O$1)</f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26"/>
        <v/>
      </c>
      <c r="K1612" s="387"/>
      <c r="L1612" s="388"/>
      <c r="M1612" s="387"/>
      <c r="N1612" s="382"/>
      <c r="O1612" s="384"/>
      <c r="P1612" s="184"/>
    </row>
    <row r="1613" spans="1:16" ht="13.2" hidden="1" x14ac:dyDescent="0.25">
      <c r="A1613" s="381" t="str">
        <f>IF(B1613="","",ROW()-ROW($A$3)+'Diário 1º PA'!$O$1)</f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26"/>
        <v/>
      </c>
      <c r="K1613" s="387"/>
      <c r="L1613" s="388"/>
      <c r="M1613" s="387"/>
      <c r="N1613" s="382"/>
      <c r="O1613" s="384"/>
      <c r="P1613" s="184"/>
    </row>
    <row r="1614" spans="1:16" ht="13.2" hidden="1" x14ac:dyDescent="0.25">
      <c r="A1614" s="381" t="str">
        <f>IF(B1614="","",ROW()-ROW($A$3)+'Diário 1º PA'!$O$1)</f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26"/>
        <v/>
      </c>
      <c r="K1614" s="387"/>
      <c r="L1614" s="388"/>
      <c r="M1614" s="387"/>
      <c r="N1614" s="382"/>
      <c r="O1614" s="384"/>
      <c r="P1614" s="184"/>
    </row>
    <row r="1615" spans="1:16" ht="13.2" hidden="1" x14ac:dyDescent="0.25">
      <c r="A1615" s="381" t="str">
        <f>IF(B1615="","",ROW()-ROW($A$3)+'Diário 1º PA'!$O$1)</f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26"/>
        <v/>
      </c>
      <c r="K1615" s="387"/>
      <c r="L1615" s="388"/>
      <c r="M1615" s="387"/>
      <c r="N1615" s="382"/>
      <c r="O1615" s="384"/>
      <c r="P1615" s="184"/>
    </row>
    <row r="1616" spans="1:16" ht="13.2" hidden="1" x14ac:dyDescent="0.25">
      <c r="A1616" s="381" t="str">
        <f>IF(B1616="","",ROW()-ROW($A$3)+'Diário 1º PA'!$O$1)</f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26"/>
        <v/>
      </c>
      <c r="K1616" s="387"/>
      <c r="L1616" s="388"/>
      <c r="M1616" s="387"/>
      <c r="N1616" s="382"/>
      <c r="O1616" s="384"/>
      <c r="P1616" s="184"/>
    </row>
    <row r="1617" spans="1:16" ht="13.2" hidden="1" x14ac:dyDescent="0.25">
      <c r="A1617" s="381" t="str">
        <f>IF(B1617="","",ROW()-ROW($A$3)+'Diário 1º PA'!$O$1)</f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26"/>
        <v/>
      </c>
      <c r="K1617" s="387"/>
      <c r="L1617" s="388"/>
      <c r="M1617" s="387"/>
      <c r="N1617" s="382"/>
      <c r="O1617" s="384"/>
      <c r="P1617" s="184"/>
    </row>
    <row r="1618" spans="1:16" ht="13.2" hidden="1" x14ac:dyDescent="0.25">
      <c r="A1618" s="381" t="str">
        <f>IF(B1618="","",ROW()-ROW($A$3)+'Diário 1º PA'!$O$1)</f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26"/>
        <v/>
      </c>
      <c r="K1618" s="387"/>
      <c r="L1618" s="388"/>
      <c r="M1618" s="387"/>
      <c r="N1618" s="382"/>
      <c r="O1618" s="384"/>
      <c r="P1618" s="184"/>
    </row>
    <row r="1619" spans="1:16" ht="13.2" hidden="1" x14ac:dyDescent="0.25">
      <c r="A1619" s="381" t="str">
        <f>IF(B1619="","",ROW()-ROW($A$3)+'Diário 1º PA'!$O$1)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26"/>
        <v/>
      </c>
      <c r="K1619" s="387"/>
      <c r="L1619" s="388"/>
      <c r="M1619" s="387"/>
      <c r="N1619" s="382"/>
      <c r="O1619" s="384"/>
      <c r="P1619" s="184"/>
    </row>
    <row r="1620" spans="1:16" ht="13.2" hidden="1" x14ac:dyDescent="0.25">
      <c r="A1620" s="381" t="str">
        <f>IF(B1620="","",ROW()-ROW($A$3)+'Diário 1º PA'!$O$1)</f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26"/>
        <v/>
      </c>
      <c r="K1620" s="387"/>
      <c r="L1620" s="388"/>
      <c r="M1620" s="387"/>
      <c r="N1620" s="382"/>
      <c r="O1620" s="384"/>
      <c r="P1620" s="184"/>
    </row>
    <row r="1621" spans="1:16" ht="13.2" hidden="1" x14ac:dyDescent="0.25">
      <c r="A1621" s="381" t="str">
        <f>IF(B1621="","",ROW()-ROW($A$3)+'Diário 1º PA'!$O$1)</f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26"/>
        <v/>
      </c>
      <c r="K1621" s="387"/>
      <c r="L1621" s="388"/>
      <c r="M1621" s="387"/>
      <c r="N1621" s="382"/>
      <c r="O1621" s="384"/>
      <c r="P1621" s="184"/>
    </row>
    <row r="1622" spans="1:16" ht="13.2" hidden="1" x14ac:dyDescent="0.25">
      <c r="A1622" s="381" t="str">
        <f>IF(B1622="","",ROW()-ROW($A$3)+'Diário 1º PA'!$O$1)</f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si="26"/>
        <v/>
      </c>
      <c r="K1622" s="387"/>
      <c r="L1622" s="388"/>
      <c r="M1622" s="387"/>
      <c r="N1622" s="382"/>
      <c r="O1622" s="384"/>
      <c r="P1622" s="184"/>
    </row>
    <row r="1623" spans="1:16" ht="13.2" hidden="1" x14ac:dyDescent="0.25">
      <c r="A1623" s="381" t="str">
        <f>IF(B1623="","",ROW()-ROW($A$3)+'Diário 1º PA'!$O$1)</f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26"/>
        <v/>
      </c>
      <c r="K1623" s="387"/>
      <c r="L1623" s="388"/>
      <c r="M1623" s="387"/>
      <c r="N1623" s="382"/>
      <c r="O1623" s="384"/>
      <c r="P1623" s="184"/>
    </row>
    <row r="1624" spans="1:16" ht="13.2" hidden="1" x14ac:dyDescent="0.25">
      <c r="A1624" s="381" t="str">
        <f>IF(B1624="","",ROW()-ROW($A$3)+'Diário 1º PA'!$O$1)</f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26"/>
        <v/>
      </c>
      <c r="K1624" s="387"/>
      <c r="L1624" s="388"/>
      <c r="M1624" s="387"/>
      <c r="N1624" s="382"/>
      <c r="O1624" s="384"/>
      <c r="P1624" s="184"/>
    </row>
    <row r="1625" spans="1:16" ht="13.2" hidden="1" x14ac:dyDescent="0.25">
      <c r="A1625" s="381" t="str">
        <f>IF(B1625="","",ROW()-ROW($A$3)+'Diário 1º PA'!$O$1)</f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26"/>
        <v/>
      </c>
      <c r="K1625" s="387"/>
      <c r="L1625" s="388"/>
      <c r="M1625" s="387"/>
      <c r="N1625" s="382"/>
      <c r="O1625" s="384"/>
      <c r="P1625" s="184"/>
    </row>
    <row r="1626" spans="1:16" ht="13.2" hidden="1" x14ac:dyDescent="0.25">
      <c r="A1626" s="381" t="str">
        <f>IF(B1626="","",ROW()-ROW($A$3)+'Diário 1º PA'!$O$1)</f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26"/>
        <v/>
      </c>
      <c r="K1626" s="387"/>
      <c r="L1626" s="388"/>
      <c r="M1626" s="387"/>
      <c r="N1626" s="382"/>
      <c r="O1626" s="384"/>
      <c r="P1626" s="184"/>
    </row>
    <row r="1627" spans="1:16" ht="13.2" hidden="1" x14ac:dyDescent="0.25">
      <c r="A1627" s="381" t="str">
        <f>IF(B1627="","",ROW()-ROW($A$3)+'Diário 1º PA'!$O$1)</f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26"/>
        <v/>
      </c>
      <c r="K1627" s="387"/>
      <c r="L1627" s="388"/>
      <c r="M1627" s="387"/>
      <c r="N1627" s="382"/>
      <c r="O1627" s="384"/>
      <c r="P1627" s="184"/>
    </row>
    <row r="1628" spans="1:16" ht="13.2" hidden="1" x14ac:dyDescent="0.25">
      <c r="A1628" s="381" t="str">
        <f>IF(B1628="","",ROW()-ROW($A$3)+'Diário 1º PA'!$O$1)</f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26"/>
        <v/>
      </c>
      <c r="K1628" s="387"/>
      <c r="L1628" s="388"/>
      <c r="M1628" s="387"/>
      <c r="N1628" s="382"/>
      <c r="O1628" s="384"/>
      <c r="P1628" s="184"/>
    </row>
    <row r="1629" spans="1:16" ht="13.2" hidden="1" x14ac:dyDescent="0.25">
      <c r="A1629" s="381" t="str">
        <f>IF(B1629="","",ROW()-ROW($A$3)+'Diário 1º PA'!$O$1)</f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26"/>
        <v/>
      </c>
      <c r="K1629" s="387"/>
      <c r="L1629" s="388"/>
      <c r="M1629" s="387"/>
      <c r="N1629" s="382"/>
      <c r="O1629" s="384"/>
      <c r="P1629" s="184"/>
    </row>
    <row r="1630" spans="1:16" ht="13.2" hidden="1" x14ac:dyDescent="0.25">
      <c r="A1630" s="381" t="str">
        <f>IF(B1630="","",ROW()-ROW($A$3)+'Diário 1º PA'!$O$1)</f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26"/>
        <v/>
      </c>
      <c r="K1630" s="387"/>
      <c r="L1630" s="388"/>
      <c r="M1630" s="387"/>
      <c r="N1630" s="382"/>
      <c r="O1630" s="384"/>
      <c r="P1630" s="184"/>
    </row>
    <row r="1631" spans="1:16" ht="13.2" hidden="1" x14ac:dyDescent="0.25">
      <c r="A1631" s="381" t="str">
        <f>IF(B1631="","",ROW()-ROW($A$3)+'Diário 1º PA'!$O$1)</f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26"/>
        <v/>
      </c>
      <c r="K1631" s="387"/>
      <c r="L1631" s="388"/>
      <c r="M1631" s="387"/>
      <c r="N1631" s="382"/>
      <c r="O1631" s="384"/>
      <c r="P1631" s="184"/>
    </row>
    <row r="1632" spans="1:16" ht="13.2" hidden="1" x14ac:dyDescent="0.25">
      <c r="A1632" s="381" t="str">
        <f>IF(B1632="","",ROW()-ROW($A$3)+'Diário 1º PA'!$O$1)</f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26"/>
        <v/>
      </c>
      <c r="K1632" s="387"/>
      <c r="L1632" s="388"/>
      <c r="M1632" s="387"/>
      <c r="N1632" s="382"/>
      <c r="O1632" s="384"/>
      <c r="P1632" s="184"/>
    </row>
    <row r="1633" spans="1:16" ht="13.2" hidden="1" x14ac:dyDescent="0.25">
      <c r="A1633" s="381" t="str">
        <f>IF(B1633="","",ROW()-ROW($A$3)+'Diário 1º PA'!$O$1)</f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26"/>
        <v/>
      </c>
      <c r="K1633" s="387"/>
      <c r="L1633" s="388"/>
      <c r="M1633" s="387"/>
      <c r="N1633" s="382"/>
      <c r="O1633" s="384"/>
      <c r="P1633" s="184"/>
    </row>
    <row r="1634" spans="1:16" ht="13.2" hidden="1" x14ac:dyDescent="0.25">
      <c r="A1634" s="381" t="str">
        <f>IF(B1634="","",ROW()-ROW($A$3)+'Diário 1º PA'!$O$1)</f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26"/>
        <v/>
      </c>
      <c r="K1634" s="387"/>
      <c r="L1634" s="388"/>
      <c r="M1634" s="387"/>
      <c r="N1634" s="382"/>
      <c r="O1634" s="384"/>
      <c r="P1634" s="184"/>
    </row>
    <row r="1635" spans="1:16" ht="13.2" hidden="1" x14ac:dyDescent="0.25">
      <c r="A1635" s="381" t="str">
        <f>IF(B1635="","",ROW()-ROW($A$3)+'Diário 1º PA'!$O$1)</f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26"/>
        <v/>
      </c>
      <c r="K1635" s="387"/>
      <c r="L1635" s="388"/>
      <c r="M1635" s="387"/>
      <c r="N1635" s="382"/>
      <c r="O1635" s="384"/>
      <c r="P1635" s="184"/>
    </row>
    <row r="1636" spans="1:16" ht="13.2" hidden="1" x14ac:dyDescent="0.25">
      <c r="A1636" s="381" t="str">
        <f>IF(B1636="","",ROW()-ROW($A$3)+'Diário 1º PA'!$O$1)</f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26"/>
        <v/>
      </c>
      <c r="K1636" s="387"/>
      <c r="L1636" s="388"/>
      <c r="M1636" s="387"/>
      <c r="N1636" s="382"/>
      <c r="O1636" s="384"/>
      <c r="P1636" s="184"/>
    </row>
    <row r="1637" spans="1:16" ht="13.2" hidden="1" x14ac:dyDescent="0.25">
      <c r="A1637" s="381" t="str">
        <f>IF(B1637="","",ROW()-ROW($A$3)+'Diário 1º PA'!$O$1)</f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26"/>
        <v/>
      </c>
      <c r="K1637" s="387"/>
      <c r="L1637" s="388"/>
      <c r="M1637" s="387"/>
      <c r="N1637" s="382"/>
      <c r="O1637" s="384"/>
      <c r="P1637" s="184"/>
    </row>
    <row r="1638" spans="1:16" ht="13.2" hidden="1" x14ac:dyDescent="0.25">
      <c r="A1638" s="381" t="str">
        <f>IF(B1638="","",ROW()-ROW($A$3)+'Diário 1º PA'!$O$1)</f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26"/>
        <v/>
      </c>
      <c r="K1638" s="387"/>
      <c r="L1638" s="388"/>
      <c r="M1638" s="387"/>
      <c r="N1638" s="382"/>
      <c r="O1638" s="384"/>
      <c r="P1638" s="184"/>
    </row>
    <row r="1639" spans="1:16" ht="13.2" hidden="1" x14ac:dyDescent="0.25">
      <c r="A1639" s="381" t="str">
        <f>IF(B1639="","",ROW()-ROW($A$3)+'Diário 1º PA'!$O$1)</f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26"/>
        <v/>
      </c>
      <c r="K1639" s="387"/>
      <c r="L1639" s="388"/>
      <c r="M1639" s="387"/>
      <c r="N1639" s="382"/>
      <c r="O1639" s="384"/>
      <c r="P1639" s="184"/>
    </row>
    <row r="1640" spans="1:16" ht="13.2" hidden="1" x14ac:dyDescent="0.25">
      <c r="A1640" s="381" t="str">
        <f>IF(B1640="","",ROW()-ROW($A$3)+'Diário 1º PA'!$O$1)</f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26"/>
        <v/>
      </c>
      <c r="K1640" s="387"/>
      <c r="L1640" s="388"/>
      <c r="M1640" s="387"/>
      <c r="N1640" s="382"/>
      <c r="O1640" s="384"/>
      <c r="P1640" s="184"/>
    </row>
    <row r="1641" spans="1:16" ht="13.2" hidden="1" x14ac:dyDescent="0.25">
      <c r="A1641" s="381" t="str">
        <f>IF(B1641="","",ROW()-ROW($A$3)+'Diário 1º PA'!$O$1)</f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26"/>
        <v/>
      </c>
      <c r="K1641" s="387"/>
      <c r="L1641" s="388"/>
      <c r="M1641" s="387"/>
      <c r="N1641" s="382"/>
      <c r="O1641" s="384"/>
      <c r="P1641" s="184"/>
    </row>
    <row r="1642" spans="1:16" ht="13.2" hidden="1" x14ac:dyDescent="0.25">
      <c r="A1642" s="381" t="str">
        <f>IF(B1642="","",ROW()-ROW($A$3)+'Diário 1º PA'!$O$1)</f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26"/>
        <v/>
      </c>
      <c r="K1642" s="387"/>
      <c r="L1642" s="388"/>
      <c r="M1642" s="387"/>
      <c r="N1642" s="382"/>
      <c r="O1642" s="384"/>
      <c r="P1642" s="184"/>
    </row>
    <row r="1643" spans="1:16" ht="13.2" hidden="1" x14ac:dyDescent="0.25">
      <c r="A1643" s="381" t="str">
        <f>IF(B1643="","",ROW()-ROW($A$3)+'Diário 1º PA'!$O$1)</f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26"/>
        <v/>
      </c>
      <c r="K1643" s="387"/>
      <c r="L1643" s="388"/>
      <c r="M1643" s="387"/>
      <c r="N1643" s="382"/>
      <c r="O1643" s="384"/>
      <c r="P1643" s="184"/>
    </row>
    <row r="1644" spans="1:16" ht="13.2" hidden="1" x14ac:dyDescent="0.25">
      <c r="A1644" s="381" t="str">
        <f>IF(B1644="","",ROW()-ROW($A$3)+'Diário 1º PA'!$O$1)</f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26"/>
        <v/>
      </c>
      <c r="K1644" s="387"/>
      <c r="L1644" s="388"/>
      <c r="M1644" s="387"/>
      <c r="N1644" s="382"/>
      <c r="O1644" s="384"/>
      <c r="P1644" s="184"/>
    </row>
    <row r="1645" spans="1:16" ht="13.2" hidden="1" x14ac:dyDescent="0.25">
      <c r="A1645" s="381" t="str">
        <f>IF(B1645="","",ROW()-ROW($A$3)+'Diário 1º PA'!$O$1)</f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26"/>
        <v/>
      </c>
      <c r="K1645" s="387"/>
      <c r="L1645" s="388"/>
      <c r="M1645" s="387"/>
      <c r="N1645" s="382"/>
      <c r="O1645" s="384"/>
      <c r="P1645" s="184"/>
    </row>
    <row r="1646" spans="1:16" ht="13.2" hidden="1" x14ac:dyDescent="0.25">
      <c r="A1646" s="381" t="str">
        <f>IF(B1646="","",ROW()-ROW($A$3)+'Diário 1º PA'!$O$1)</f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26"/>
        <v/>
      </c>
      <c r="K1646" s="387"/>
      <c r="L1646" s="388"/>
      <c r="M1646" s="387"/>
      <c r="N1646" s="382"/>
      <c r="O1646" s="384"/>
      <c r="P1646" s="184"/>
    </row>
    <row r="1647" spans="1:16" ht="13.2" hidden="1" x14ac:dyDescent="0.25">
      <c r="A1647" s="381" t="str">
        <f>IF(B1647="","",ROW()-ROW($A$3)+'Diário 1º PA'!$O$1)</f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26"/>
        <v/>
      </c>
      <c r="K1647" s="387"/>
      <c r="L1647" s="388"/>
      <c r="M1647" s="387"/>
      <c r="N1647" s="382"/>
      <c r="O1647" s="384"/>
      <c r="P1647" s="184"/>
    </row>
    <row r="1648" spans="1:16" ht="13.2" hidden="1" x14ac:dyDescent="0.25">
      <c r="A1648" s="381" t="str">
        <f>IF(B1648="","",ROW()-ROW($A$3)+'Diário 1º PA'!$O$1)</f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26"/>
        <v/>
      </c>
      <c r="K1648" s="387"/>
      <c r="L1648" s="388"/>
      <c r="M1648" s="387"/>
      <c r="N1648" s="382"/>
      <c r="O1648" s="384"/>
      <c r="P1648" s="184"/>
    </row>
    <row r="1649" spans="1:16" ht="13.2" hidden="1" x14ac:dyDescent="0.25">
      <c r="A1649" s="381" t="str">
        <f>IF(B1649="","",ROW()-ROW($A$3)+'Diário 1º PA'!$O$1)</f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26"/>
        <v/>
      </c>
      <c r="K1649" s="387"/>
      <c r="L1649" s="388"/>
      <c r="M1649" s="387"/>
      <c r="N1649" s="382"/>
      <c r="O1649" s="384"/>
      <c r="P1649" s="184"/>
    </row>
    <row r="1650" spans="1:16" ht="13.2" hidden="1" x14ac:dyDescent="0.25">
      <c r="A1650" s="381" t="str">
        <f>IF(B1650="","",ROW()-ROW($A$3)+'Diário 1º PA'!$O$1)</f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26"/>
        <v/>
      </c>
      <c r="K1650" s="387"/>
      <c r="L1650" s="388"/>
      <c r="M1650" s="387"/>
      <c r="N1650" s="382"/>
      <c r="O1650" s="384"/>
      <c r="P1650" s="184"/>
    </row>
    <row r="1651" spans="1:16" ht="13.2" hidden="1" x14ac:dyDescent="0.25">
      <c r="A1651" s="381" t="str">
        <f>IF(B1651="","",ROW()-ROW($A$3)+'Diário 1º PA'!$O$1)</f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26"/>
        <v/>
      </c>
      <c r="K1651" s="387"/>
      <c r="L1651" s="388"/>
      <c r="M1651" s="387"/>
      <c r="N1651" s="382"/>
      <c r="O1651" s="384"/>
      <c r="P1651" s="184"/>
    </row>
    <row r="1652" spans="1:16" ht="13.2" hidden="1" x14ac:dyDescent="0.25">
      <c r="A1652" s="381" t="str">
        <f>IF(B1652="","",ROW()-ROW($A$3)+'Diário 1º PA'!$O$1)</f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26"/>
        <v/>
      </c>
      <c r="K1652" s="387"/>
      <c r="L1652" s="388"/>
      <c r="M1652" s="387"/>
      <c r="N1652" s="382"/>
      <c r="O1652" s="384"/>
      <c r="P1652" s="184"/>
    </row>
    <row r="1653" spans="1:16" ht="13.2" hidden="1" x14ac:dyDescent="0.25">
      <c r="A1653" s="381" t="str">
        <f>IF(B1653="","",ROW()-ROW($A$3)+'Diário 1º PA'!$O$1)</f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26"/>
        <v/>
      </c>
      <c r="K1653" s="387"/>
      <c r="L1653" s="388"/>
      <c r="M1653" s="387"/>
      <c r="N1653" s="382"/>
      <c r="O1653" s="384"/>
      <c r="P1653" s="184"/>
    </row>
    <row r="1654" spans="1:16" ht="13.2" hidden="1" x14ac:dyDescent="0.25">
      <c r="A1654" s="381" t="str">
        <f>IF(B1654="","",ROW()-ROW($A$3)+'Diário 1º PA'!$O$1)</f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26"/>
        <v/>
      </c>
      <c r="K1654" s="387"/>
      <c r="L1654" s="388"/>
      <c r="M1654" s="387"/>
      <c r="N1654" s="382"/>
      <c r="O1654" s="384"/>
      <c r="P1654" s="184"/>
    </row>
    <row r="1655" spans="1:16" ht="13.2" hidden="1" x14ac:dyDescent="0.25">
      <c r="A1655" s="381" t="str">
        <f>IF(B1655="","",ROW()-ROW($A$3)+'Diário 1º PA'!$O$1)</f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26"/>
        <v/>
      </c>
      <c r="K1655" s="387"/>
      <c r="L1655" s="388"/>
      <c r="M1655" s="387"/>
      <c r="N1655" s="382"/>
      <c r="O1655" s="384"/>
      <c r="P1655" s="184"/>
    </row>
    <row r="1656" spans="1:16" ht="13.2" hidden="1" x14ac:dyDescent="0.25">
      <c r="A1656" s="381" t="str">
        <f>IF(B1656="","",ROW()-ROW($A$3)+'Diário 1º PA'!$O$1)</f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26"/>
        <v/>
      </c>
      <c r="K1656" s="387"/>
      <c r="L1656" s="388"/>
      <c r="M1656" s="387"/>
      <c r="N1656" s="382"/>
      <c r="O1656" s="384"/>
      <c r="P1656" s="184"/>
    </row>
    <row r="1657" spans="1:16" ht="13.2" hidden="1" x14ac:dyDescent="0.25">
      <c r="A1657" s="381" t="str">
        <f>IF(B1657="","",ROW()-ROW($A$3)+'Diário 1º PA'!$O$1)</f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26"/>
        <v/>
      </c>
      <c r="K1657" s="387"/>
      <c r="L1657" s="388"/>
      <c r="M1657" s="387"/>
      <c r="N1657" s="382"/>
      <c r="O1657" s="384"/>
      <c r="P1657" s="184"/>
    </row>
    <row r="1658" spans="1:16" ht="13.2" hidden="1" x14ac:dyDescent="0.25">
      <c r="A1658" s="381" t="str">
        <f>IF(B1658="","",ROW()-ROW($A$3)+'Diário 1º PA'!$O$1)</f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26"/>
        <v/>
      </c>
      <c r="K1658" s="387"/>
      <c r="L1658" s="388"/>
      <c r="M1658" s="387"/>
      <c r="N1658" s="382"/>
      <c r="O1658" s="384"/>
      <c r="P1658" s="184"/>
    </row>
    <row r="1659" spans="1:16" ht="13.2" hidden="1" x14ac:dyDescent="0.25">
      <c r="A1659" s="381" t="str">
        <f>IF(B1659="","",ROW()-ROW($A$3)+'Diário 1º PA'!$O$1)</f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26"/>
        <v/>
      </c>
      <c r="K1659" s="387"/>
      <c r="L1659" s="388"/>
      <c r="M1659" s="387"/>
      <c r="N1659" s="382"/>
      <c r="O1659" s="384"/>
      <c r="P1659" s="184"/>
    </row>
    <row r="1660" spans="1:16" ht="13.2" hidden="1" x14ac:dyDescent="0.25">
      <c r="A1660" s="381" t="str">
        <f>IF(B1660="","",ROW()-ROW($A$3)+'Diário 1º PA'!$O$1)</f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26"/>
        <v/>
      </c>
      <c r="K1660" s="387"/>
      <c r="L1660" s="388"/>
      <c r="M1660" s="387"/>
      <c r="N1660" s="382"/>
      <c r="O1660" s="384"/>
      <c r="P1660" s="184"/>
    </row>
    <row r="1661" spans="1:16" ht="13.2" hidden="1" x14ac:dyDescent="0.25">
      <c r="A1661" s="381" t="str">
        <f>IF(B1661="","",ROW()-ROW($A$3)+'Diário 1º PA'!$O$1)</f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26"/>
        <v/>
      </c>
      <c r="K1661" s="387"/>
      <c r="L1661" s="388"/>
      <c r="M1661" s="387"/>
      <c r="N1661" s="382"/>
      <c r="O1661" s="384"/>
      <c r="P1661" s="184"/>
    </row>
    <row r="1662" spans="1:16" ht="13.2" hidden="1" x14ac:dyDescent="0.25">
      <c r="A1662" s="381" t="str">
        <f>IF(B1662="","",ROW()-ROW($A$3)+'Diário 1º PA'!$O$1)</f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26"/>
        <v/>
      </c>
      <c r="K1662" s="387"/>
      <c r="L1662" s="388"/>
      <c r="M1662" s="387"/>
      <c r="N1662" s="382"/>
      <c r="O1662" s="384"/>
      <c r="P1662" s="184"/>
    </row>
    <row r="1663" spans="1:16" ht="13.2" hidden="1" x14ac:dyDescent="0.25">
      <c r="A1663" s="381" t="str">
        <f>IF(B1663="","",ROW()-ROW($A$3)+'Diário 1º PA'!$O$1)</f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26"/>
        <v/>
      </c>
      <c r="K1663" s="387"/>
      <c r="L1663" s="388"/>
      <c r="M1663" s="387"/>
      <c r="N1663" s="382"/>
      <c r="O1663" s="384"/>
      <c r="P1663" s="184"/>
    </row>
    <row r="1664" spans="1:16" ht="13.2" hidden="1" x14ac:dyDescent="0.25">
      <c r="A1664" s="381" t="str">
        <f>IF(B1664="","",ROW()-ROW($A$3)+'Diário 1º PA'!$O$1)</f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26"/>
        <v/>
      </c>
      <c r="K1664" s="387"/>
      <c r="L1664" s="388"/>
      <c r="M1664" s="387"/>
      <c r="N1664" s="382"/>
      <c r="O1664" s="384"/>
      <c r="P1664" s="184"/>
    </row>
    <row r="1665" spans="1:16" ht="13.2" hidden="1" x14ac:dyDescent="0.25">
      <c r="A1665" s="381" t="str">
        <f>IF(B1665="","",ROW()-ROW($A$3)+'Diário 1º PA'!$O$1)</f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ref="J1665:J1728" si="27">IF(O1665="","",IF(LEN(O1665)&gt;14,O1665,"CPF Protegido - LGPD"))</f>
        <v/>
      </c>
      <c r="K1665" s="387"/>
      <c r="L1665" s="388"/>
      <c r="M1665" s="387"/>
      <c r="N1665" s="382"/>
      <c r="O1665" s="384"/>
      <c r="P1665" s="184"/>
    </row>
    <row r="1666" spans="1:16" ht="13.2" hidden="1" x14ac:dyDescent="0.25">
      <c r="A1666" s="381" t="str">
        <f>IF(B1666="","",ROW()-ROW($A$3)+'Diário 1º PA'!$O$1)</f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27"/>
        <v/>
      </c>
      <c r="K1666" s="387"/>
      <c r="L1666" s="388"/>
      <c r="M1666" s="387"/>
      <c r="N1666" s="382"/>
      <c r="O1666" s="384"/>
      <c r="P1666" s="184"/>
    </row>
    <row r="1667" spans="1:16" ht="13.2" hidden="1" x14ac:dyDescent="0.25">
      <c r="A1667" s="381" t="str">
        <f>IF(B1667="","",ROW()-ROW($A$3)+'Diário 1º PA'!$O$1)</f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27"/>
        <v/>
      </c>
      <c r="K1667" s="387"/>
      <c r="L1667" s="388"/>
      <c r="M1667" s="387"/>
      <c r="N1667" s="382"/>
      <c r="O1667" s="384"/>
      <c r="P1667" s="184"/>
    </row>
    <row r="1668" spans="1:16" ht="13.2" hidden="1" x14ac:dyDescent="0.25">
      <c r="A1668" s="381" t="str">
        <f>IF(B1668="","",ROW()-ROW($A$3)+'Diário 1º PA'!$O$1)</f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si="27"/>
        <v/>
      </c>
      <c r="K1668" s="387"/>
      <c r="L1668" s="388"/>
      <c r="M1668" s="387"/>
      <c r="N1668" s="382"/>
      <c r="O1668" s="384"/>
      <c r="P1668" s="184"/>
    </row>
    <row r="1669" spans="1:16" ht="13.2" hidden="1" x14ac:dyDescent="0.25">
      <c r="A1669" s="381" t="str">
        <f>IF(B1669="","",ROW()-ROW($A$3)+'Diário 1º PA'!$O$1)</f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27"/>
        <v/>
      </c>
      <c r="K1669" s="387"/>
      <c r="L1669" s="388"/>
      <c r="M1669" s="387"/>
      <c r="N1669" s="382"/>
      <c r="O1669" s="384"/>
      <c r="P1669" s="184"/>
    </row>
    <row r="1670" spans="1:16" ht="13.2" hidden="1" x14ac:dyDescent="0.25">
      <c r="A1670" s="381" t="str">
        <f>IF(B1670="","",ROW()-ROW($A$3)+'Diário 1º PA'!$O$1)</f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27"/>
        <v/>
      </c>
      <c r="K1670" s="387"/>
      <c r="L1670" s="388"/>
      <c r="M1670" s="387"/>
      <c r="N1670" s="382"/>
      <c r="O1670" s="384"/>
      <c r="P1670" s="184"/>
    </row>
    <row r="1671" spans="1:16" ht="13.2" hidden="1" x14ac:dyDescent="0.25">
      <c r="A1671" s="381" t="str">
        <f>IF(B1671="","",ROW()-ROW($A$3)+'Diário 1º PA'!$O$1)</f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27"/>
        <v/>
      </c>
      <c r="K1671" s="387"/>
      <c r="L1671" s="388"/>
      <c r="M1671" s="387"/>
      <c r="N1671" s="382"/>
      <c r="O1671" s="384"/>
      <c r="P1671" s="184"/>
    </row>
    <row r="1672" spans="1:16" ht="13.2" hidden="1" x14ac:dyDescent="0.25">
      <c r="A1672" s="381" t="str">
        <f>IF(B1672="","",ROW()-ROW($A$3)+'Diário 1º PA'!$O$1)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27"/>
        <v/>
      </c>
      <c r="K1672" s="387"/>
      <c r="L1672" s="388"/>
      <c r="M1672" s="387"/>
      <c r="N1672" s="382"/>
      <c r="O1672" s="384"/>
      <c r="P1672" s="184"/>
    </row>
    <row r="1673" spans="1:16" ht="13.2" hidden="1" x14ac:dyDescent="0.25">
      <c r="A1673" s="381" t="str">
        <f>IF(B1673="","",ROW()-ROW($A$3)+'Diário 1º PA'!$O$1)</f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si="27"/>
        <v/>
      </c>
      <c r="K1673" s="387"/>
      <c r="L1673" s="388"/>
      <c r="M1673" s="387"/>
      <c r="N1673" s="382"/>
      <c r="O1673" s="384"/>
      <c r="P1673" s="184"/>
    </row>
    <row r="1674" spans="1:16" ht="13.2" hidden="1" x14ac:dyDescent="0.25">
      <c r="A1674" s="381" t="str">
        <f>IF(B1674="","",ROW()-ROW($A$3)+'Diário 1º PA'!$O$1)</f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27"/>
        <v/>
      </c>
      <c r="K1674" s="387"/>
      <c r="L1674" s="388"/>
      <c r="M1674" s="387"/>
      <c r="N1674" s="382"/>
      <c r="O1674" s="384"/>
      <c r="P1674" s="184"/>
    </row>
    <row r="1675" spans="1:16" ht="13.2" hidden="1" x14ac:dyDescent="0.25">
      <c r="A1675" s="381" t="str">
        <f>IF(B1675="","",ROW()-ROW($A$3)+'Diário 1º PA'!$O$1)</f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27"/>
        <v/>
      </c>
      <c r="K1675" s="387"/>
      <c r="L1675" s="388"/>
      <c r="M1675" s="387"/>
      <c r="N1675" s="382"/>
      <c r="O1675" s="384"/>
      <c r="P1675" s="184"/>
    </row>
    <row r="1676" spans="1:16" ht="13.2" hidden="1" x14ac:dyDescent="0.25">
      <c r="A1676" s="381" t="str">
        <f>IF(B1676="","",ROW()-ROW($A$3)+'Diário 1º PA'!$O$1)</f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27"/>
        <v/>
      </c>
      <c r="K1676" s="387"/>
      <c r="L1676" s="388"/>
      <c r="M1676" s="387"/>
      <c r="N1676" s="382"/>
      <c r="O1676" s="384"/>
      <c r="P1676" s="184"/>
    </row>
    <row r="1677" spans="1:16" ht="13.2" hidden="1" x14ac:dyDescent="0.25">
      <c r="A1677" s="381" t="str">
        <f>IF(B1677="","",ROW()-ROW($A$3)+'Diário 1º PA'!$O$1)</f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27"/>
        <v/>
      </c>
      <c r="K1677" s="387"/>
      <c r="L1677" s="388"/>
      <c r="M1677" s="387"/>
      <c r="N1677" s="382"/>
      <c r="O1677" s="384"/>
      <c r="P1677" s="184"/>
    </row>
    <row r="1678" spans="1:16" ht="13.2" hidden="1" x14ac:dyDescent="0.25">
      <c r="A1678" s="381" t="str">
        <f>IF(B1678="","",ROW()-ROW($A$3)+'Diário 1º PA'!$O$1)</f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27"/>
        <v/>
      </c>
      <c r="K1678" s="387"/>
      <c r="L1678" s="388"/>
      <c r="M1678" s="387"/>
      <c r="N1678" s="382"/>
      <c r="O1678" s="384"/>
      <c r="P1678" s="184"/>
    </row>
    <row r="1679" spans="1:16" ht="13.2" hidden="1" x14ac:dyDescent="0.25">
      <c r="A1679" s="381" t="str">
        <f>IF(B1679="","",ROW()-ROW($A$3)+'Diário 1º PA'!$O$1)</f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27"/>
        <v/>
      </c>
      <c r="K1679" s="387"/>
      <c r="L1679" s="388"/>
      <c r="M1679" s="387"/>
      <c r="N1679" s="382"/>
      <c r="O1679" s="384"/>
      <c r="P1679" s="184"/>
    </row>
    <row r="1680" spans="1:16" ht="13.2" hidden="1" x14ac:dyDescent="0.25">
      <c r="A1680" s="381" t="str">
        <f>IF(B1680="","",ROW()-ROW($A$3)+'Diário 1º PA'!$O$1)</f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27"/>
        <v/>
      </c>
      <c r="K1680" s="387"/>
      <c r="L1680" s="388"/>
      <c r="M1680" s="387"/>
      <c r="N1680" s="382"/>
      <c r="O1680" s="384"/>
      <c r="P1680" s="184"/>
    </row>
    <row r="1681" spans="1:16" ht="13.2" hidden="1" x14ac:dyDescent="0.25">
      <c r="A1681" s="381" t="str">
        <f>IF(B1681="","",ROW()-ROW($A$3)+'Diário 1º PA'!$O$1)</f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27"/>
        <v/>
      </c>
      <c r="K1681" s="387"/>
      <c r="L1681" s="388"/>
      <c r="M1681" s="387"/>
      <c r="N1681" s="382"/>
      <c r="O1681" s="384"/>
      <c r="P1681" s="184"/>
    </row>
    <row r="1682" spans="1:16" ht="13.2" hidden="1" x14ac:dyDescent="0.25">
      <c r="A1682" s="381" t="str">
        <f>IF(B1682="","",ROW()-ROW($A$3)+'Diário 1º PA'!$O$1)</f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27"/>
        <v/>
      </c>
      <c r="K1682" s="387"/>
      <c r="L1682" s="388"/>
      <c r="M1682" s="387"/>
      <c r="N1682" s="382"/>
      <c r="O1682" s="384"/>
      <c r="P1682" s="184"/>
    </row>
    <row r="1683" spans="1:16" ht="13.2" hidden="1" x14ac:dyDescent="0.25">
      <c r="A1683" s="381" t="str">
        <f>IF(B1683="","",ROW()-ROW($A$3)+'Diário 1º PA'!$O$1)</f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27"/>
        <v/>
      </c>
      <c r="K1683" s="387"/>
      <c r="L1683" s="388"/>
      <c r="M1683" s="387"/>
      <c r="N1683" s="382"/>
      <c r="O1683" s="384"/>
      <c r="P1683" s="184"/>
    </row>
    <row r="1684" spans="1:16" ht="13.2" hidden="1" x14ac:dyDescent="0.25">
      <c r="A1684" s="381" t="str">
        <f>IF(B1684="","",ROW()-ROW($A$3)+'Diário 1º PA'!$O$1)</f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27"/>
        <v/>
      </c>
      <c r="K1684" s="387"/>
      <c r="L1684" s="388"/>
      <c r="M1684" s="387"/>
      <c r="N1684" s="382"/>
      <c r="O1684" s="384"/>
      <c r="P1684" s="184"/>
    </row>
    <row r="1685" spans="1:16" ht="13.2" hidden="1" x14ac:dyDescent="0.25">
      <c r="A1685" s="381" t="str">
        <f>IF(B1685="","",ROW()-ROW($A$3)+'Diário 1º PA'!$O$1)</f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27"/>
        <v/>
      </c>
      <c r="K1685" s="387"/>
      <c r="L1685" s="388"/>
      <c r="M1685" s="387"/>
      <c r="N1685" s="382"/>
      <c r="O1685" s="384"/>
      <c r="P1685" s="184"/>
    </row>
    <row r="1686" spans="1:16" ht="13.2" hidden="1" x14ac:dyDescent="0.25">
      <c r="A1686" s="381" t="str">
        <f>IF(B1686="","",ROW()-ROW($A$3)+'Diário 1º PA'!$O$1)</f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si="27"/>
        <v/>
      </c>
      <c r="K1686" s="387"/>
      <c r="L1686" s="388"/>
      <c r="M1686" s="387"/>
      <c r="N1686" s="382"/>
      <c r="O1686" s="384"/>
      <c r="P1686" s="184"/>
    </row>
    <row r="1687" spans="1:16" ht="13.2" hidden="1" x14ac:dyDescent="0.25">
      <c r="A1687" s="381" t="str">
        <f>IF(B1687="","",ROW()-ROW($A$3)+'Diário 1º PA'!$O$1)</f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27"/>
        <v/>
      </c>
      <c r="K1687" s="387"/>
      <c r="L1687" s="388"/>
      <c r="M1687" s="387"/>
      <c r="N1687" s="382"/>
      <c r="O1687" s="384"/>
      <c r="P1687" s="184"/>
    </row>
    <row r="1688" spans="1:16" ht="13.2" hidden="1" x14ac:dyDescent="0.25">
      <c r="A1688" s="381" t="str">
        <f>IF(B1688="","",ROW()-ROW($A$3)+'Diário 1º PA'!$O$1)</f>
        <v/>
      </c>
      <c r="B1688" s="382"/>
      <c r="C1688" s="383"/>
      <c r="D1688" s="384"/>
      <c r="E1688" s="184"/>
      <c r="F1688" s="391"/>
      <c r="G1688" s="384"/>
      <c r="H1688" s="384"/>
      <c r="I1688" s="184"/>
      <c r="J1688" s="386" t="str">
        <f t="shared" si="27"/>
        <v/>
      </c>
      <c r="K1688" s="387"/>
      <c r="L1688" s="388"/>
      <c r="M1688" s="387"/>
      <c r="N1688" s="382"/>
      <c r="O1688" s="384"/>
      <c r="P1688" s="184"/>
    </row>
    <row r="1689" spans="1:16" ht="13.2" hidden="1" x14ac:dyDescent="0.25">
      <c r="A1689" s="381" t="str">
        <f>IF(B1689="","",ROW()-ROW($A$3)+'Diário 1º PA'!$O$1)</f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27"/>
        <v/>
      </c>
      <c r="K1689" s="387"/>
      <c r="L1689" s="388"/>
      <c r="M1689" s="387"/>
      <c r="N1689" s="382"/>
      <c r="O1689" s="384"/>
      <c r="P1689" s="184"/>
    </row>
    <row r="1690" spans="1:16" ht="13.2" hidden="1" x14ac:dyDescent="0.25">
      <c r="A1690" s="381" t="str">
        <f>IF(B1690="","",ROW()-ROW($A$3)+'Diário 1º PA'!$O$1)</f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27"/>
        <v/>
      </c>
      <c r="K1690" s="387"/>
      <c r="L1690" s="388"/>
      <c r="M1690" s="387"/>
      <c r="N1690" s="382"/>
      <c r="O1690" s="384"/>
      <c r="P1690" s="184"/>
    </row>
    <row r="1691" spans="1:16" ht="13.2" hidden="1" x14ac:dyDescent="0.25">
      <c r="A1691" s="381" t="str">
        <f>IF(B1691="","",ROW()-ROW($A$3)+'Diário 1º PA'!$O$1)</f>
        <v/>
      </c>
      <c r="B1691" s="382"/>
      <c r="C1691" s="383"/>
      <c r="D1691" s="384"/>
      <c r="E1691" s="184"/>
      <c r="F1691" s="385"/>
      <c r="G1691" s="384"/>
      <c r="H1691" s="384"/>
      <c r="I1691" s="184"/>
      <c r="J1691" s="386" t="str">
        <f t="shared" si="27"/>
        <v/>
      </c>
      <c r="K1691" s="387"/>
      <c r="L1691" s="388"/>
      <c r="M1691" s="387"/>
      <c r="N1691" s="382"/>
      <c r="O1691" s="384"/>
      <c r="P1691" s="184"/>
    </row>
    <row r="1692" spans="1:16" ht="13.2" hidden="1" x14ac:dyDescent="0.25">
      <c r="A1692" s="381" t="str">
        <f>IF(B1692="","",ROW()-ROW($A$3)+'Diário 1º PA'!$O$1)</f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27"/>
        <v/>
      </c>
      <c r="K1692" s="387"/>
      <c r="L1692" s="388"/>
      <c r="M1692" s="387"/>
      <c r="N1692" s="382"/>
      <c r="O1692" s="384"/>
      <c r="P1692" s="184"/>
    </row>
    <row r="1693" spans="1:16" ht="13.2" hidden="1" x14ac:dyDescent="0.25">
      <c r="A1693" s="381" t="str">
        <f>IF(B1693="","",ROW()-ROW($A$3)+'Diário 1º PA'!$O$1)</f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27"/>
        <v/>
      </c>
      <c r="K1693" s="387"/>
      <c r="L1693" s="388"/>
      <c r="M1693" s="387"/>
      <c r="N1693" s="382"/>
      <c r="O1693" s="384"/>
      <c r="P1693" s="184"/>
    </row>
    <row r="1694" spans="1:16" ht="13.2" hidden="1" x14ac:dyDescent="0.25">
      <c r="A1694" s="381" t="str">
        <f>IF(B1694="","",ROW()-ROW($A$3)+'Diário 1º PA'!$O$1)</f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27"/>
        <v/>
      </c>
      <c r="K1694" s="387"/>
      <c r="L1694" s="388"/>
      <c r="M1694" s="387"/>
      <c r="N1694" s="382"/>
      <c r="O1694" s="384"/>
      <c r="P1694" s="184"/>
    </row>
    <row r="1695" spans="1:16" ht="13.2" hidden="1" x14ac:dyDescent="0.25">
      <c r="A1695" s="381" t="str">
        <f>IF(B1695="","",ROW()-ROW($A$3)+'Diário 1º PA'!$O$1)</f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27"/>
        <v/>
      </c>
      <c r="K1695" s="387"/>
      <c r="L1695" s="388"/>
      <c r="M1695" s="387"/>
      <c r="N1695" s="382"/>
      <c r="O1695" s="384"/>
      <c r="P1695" s="184"/>
    </row>
    <row r="1696" spans="1:16" ht="13.2" hidden="1" x14ac:dyDescent="0.25">
      <c r="A1696" s="381" t="str">
        <f>IF(B1696="","",ROW()-ROW($A$3)+'Diário 1º PA'!$O$1)</f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27"/>
        <v/>
      </c>
      <c r="K1696" s="387"/>
      <c r="L1696" s="388"/>
      <c r="M1696" s="387"/>
      <c r="N1696" s="382"/>
      <c r="O1696" s="384"/>
      <c r="P1696" s="184"/>
    </row>
    <row r="1697" spans="1:16" ht="13.2" hidden="1" x14ac:dyDescent="0.25">
      <c r="A1697" s="381" t="str">
        <f>IF(B1697="","",ROW()-ROW($A$3)+'Diário 1º PA'!$O$1)</f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27"/>
        <v/>
      </c>
      <c r="K1697" s="387"/>
      <c r="L1697" s="388"/>
      <c r="M1697" s="387"/>
      <c r="N1697" s="382"/>
      <c r="O1697" s="384"/>
      <c r="P1697" s="184"/>
    </row>
    <row r="1698" spans="1:16" ht="13.2" hidden="1" x14ac:dyDescent="0.25">
      <c r="A1698" s="381" t="str">
        <f>IF(B1698="","",ROW()-ROW($A$3)+'Diário 1º PA'!$O$1)</f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27"/>
        <v/>
      </c>
      <c r="K1698" s="387"/>
      <c r="L1698" s="388"/>
      <c r="M1698" s="387"/>
      <c r="N1698" s="382"/>
      <c r="O1698" s="384"/>
      <c r="P1698" s="184"/>
    </row>
    <row r="1699" spans="1:16" ht="13.2" hidden="1" x14ac:dyDescent="0.25">
      <c r="A1699" s="381" t="str">
        <f>IF(B1699="","",ROW()-ROW($A$3)+'Diário 1º PA'!$O$1)</f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27"/>
        <v/>
      </c>
      <c r="K1699" s="387"/>
      <c r="L1699" s="388"/>
      <c r="M1699" s="387"/>
      <c r="N1699" s="382"/>
      <c r="O1699" s="384"/>
      <c r="P1699" s="184"/>
    </row>
    <row r="1700" spans="1:16" ht="13.2" hidden="1" x14ac:dyDescent="0.25">
      <c r="A1700" s="381" t="str">
        <f>IF(B1700="","",ROW()-ROW($A$3)+'Diário 1º PA'!$O$1)</f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27"/>
        <v/>
      </c>
      <c r="K1700" s="387"/>
      <c r="L1700" s="388"/>
      <c r="M1700" s="387"/>
      <c r="N1700" s="382"/>
      <c r="O1700" s="384"/>
      <c r="P1700" s="184"/>
    </row>
    <row r="1701" spans="1:16" ht="13.2" hidden="1" x14ac:dyDescent="0.25">
      <c r="A1701" s="381" t="str">
        <f>IF(B1701="","",ROW()-ROW($A$3)+'Diário 1º PA'!$O$1)</f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27"/>
        <v/>
      </c>
      <c r="K1701" s="387"/>
      <c r="L1701" s="388"/>
      <c r="M1701" s="387"/>
      <c r="N1701" s="382"/>
      <c r="O1701" s="384"/>
      <c r="P1701" s="184"/>
    </row>
    <row r="1702" spans="1:16" ht="13.2" hidden="1" x14ac:dyDescent="0.25">
      <c r="A1702" s="381" t="str">
        <f>IF(B1702="","",ROW()-ROW($A$3)+'Diário 1º PA'!$O$1)</f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27"/>
        <v/>
      </c>
      <c r="K1702" s="387"/>
      <c r="L1702" s="388"/>
      <c r="M1702" s="387"/>
      <c r="N1702" s="382"/>
      <c r="O1702" s="384"/>
      <c r="P1702" s="184"/>
    </row>
    <row r="1703" spans="1:16" ht="13.2" hidden="1" x14ac:dyDescent="0.25">
      <c r="A1703" s="381" t="str">
        <f>IF(B1703="","",ROW()-ROW($A$3)+'Diário 1º PA'!$O$1)</f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27"/>
        <v/>
      </c>
      <c r="K1703" s="387"/>
      <c r="L1703" s="388"/>
      <c r="M1703" s="387"/>
      <c r="N1703" s="382"/>
      <c r="O1703" s="384"/>
      <c r="P1703" s="184"/>
    </row>
    <row r="1704" spans="1:16" ht="13.2" hidden="1" x14ac:dyDescent="0.25">
      <c r="A1704" s="381" t="str">
        <f>IF(B1704="","",ROW()-ROW($A$3)+'Diário 1º PA'!$O$1)</f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27"/>
        <v/>
      </c>
      <c r="K1704" s="387"/>
      <c r="L1704" s="388"/>
      <c r="M1704" s="387"/>
      <c r="N1704" s="382"/>
      <c r="O1704" s="384"/>
      <c r="P1704" s="184"/>
    </row>
    <row r="1705" spans="1:16" ht="13.2" hidden="1" x14ac:dyDescent="0.25">
      <c r="A1705" s="381" t="str">
        <f>IF(B1705="","",ROW()-ROW($A$3)+'Diário 1º PA'!$O$1)</f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27"/>
        <v/>
      </c>
      <c r="K1705" s="387"/>
      <c r="L1705" s="388"/>
      <c r="M1705" s="387"/>
      <c r="N1705" s="382"/>
      <c r="O1705" s="384"/>
      <c r="P1705" s="184"/>
    </row>
    <row r="1706" spans="1:16" ht="13.2" hidden="1" x14ac:dyDescent="0.25">
      <c r="A1706" s="381" t="str">
        <f>IF(B1706="","",ROW()-ROW($A$3)+'Diário 1º PA'!$O$1)</f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27"/>
        <v/>
      </c>
      <c r="K1706" s="387"/>
      <c r="L1706" s="388"/>
      <c r="M1706" s="387"/>
      <c r="N1706" s="382"/>
      <c r="O1706" s="384"/>
      <c r="P1706" s="184"/>
    </row>
    <row r="1707" spans="1:16" ht="13.2" hidden="1" x14ac:dyDescent="0.25">
      <c r="A1707" s="381" t="str">
        <f>IF(B1707="","",ROW()-ROW($A$3)+'Diário 1º PA'!$O$1)</f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27"/>
        <v/>
      </c>
      <c r="K1707" s="387"/>
      <c r="L1707" s="388"/>
      <c r="M1707" s="387"/>
      <c r="N1707" s="382"/>
      <c r="O1707" s="384"/>
      <c r="P1707" s="184"/>
    </row>
    <row r="1708" spans="1:16" ht="13.2" hidden="1" x14ac:dyDescent="0.25">
      <c r="A1708" s="381" t="str">
        <f>IF(B1708="","",ROW()-ROW($A$3)+'Diário 1º PA'!$O$1)</f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27"/>
        <v/>
      </c>
      <c r="K1708" s="387"/>
      <c r="L1708" s="388"/>
      <c r="M1708" s="387"/>
      <c r="N1708" s="382"/>
      <c r="O1708" s="384"/>
      <c r="P1708" s="184"/>
    </row>
    <row r="1709" spans="1:16" ht="13.2" hidden="1" x14ac:dyDescent="0.25">
      <c r="A1709" s="381" t="str">
        <f>IF(B1709="","",ROW()-ROW($A$3)+'Diário 1º PA'!$O$1)</f>
        <v/>
      </c>
      <c r="B1709" s="382"/>
      <c r="C1709" s="383"/>
      <c r="D1709" s="384"/>
      <c r="E1709" s="184"/>
      <c r="F1709" s="385"/>
      <c r="G1709" s="384"/>
      <c r="H1709" s="384"/>
      <c r="I1709" s="184"/>
      <c r="J1709" s="386" t="str">
        <f t="shared" si="27"/>
        <v/>
      </c>
      <c r="K1709" s="387"/>
      <c r="L1709" s="388"/>
      <c r="M1709" s="387"/>
      <c r="N1709" s="382"/>
      <c r="O1709" s="384"/>
      <c r="P1709" s="184"/>
    </row>
    <row r="1710" spans="1:16" ht="13.2" hidden="1" x14ac:dyDescent="0.25">
      <c r="A1710" s="381" t="str">
        <f>IF(B1710="","",ROW()-ROW($A$3)+'Diário 1º PA'!$O$1)</f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27"/>
        <v/>
      </c>
      <c r="K1710" s="387"/>
      <c r="L1710" s="388"/>
      <c r="M1710" s="387"/>
      <c r="N1710" s="382"/>
      <c r="O1710" s="384"/>
      <c r="P1710" s="184"/>
    </row>
    <row r="1711" spans="1:16" ht="13.2" hidden="1" x14ac:dyDescent="0.25">
      <c r="A1711" s="381" t="str">
        <f>IF(B1711="","",ROW()-ROW($A$3)+'Diário 1º PA'!$O$1)</f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27"/>
        <v/>
      </c>
      <c r="K1711" s="387"/>
      <c r="L1711" s="388"/>
      <c r="M1711" s="387"/>
      <c r="N1711" s="382"/>
      <c r="O1711" s="384"/>
      <c r="P1711" s="184"/>
    </row>
    <row r="1712" spans="1:16" ht="13.2" hidden="1" x14ac:dyDescent="0.25">
      <c r="A1712" s="381" t="str">
        <f>IF(B1712="","",ROW()-ROW($A$3)+'Diário 1º PA'!$O$1)</f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27"/>
        <v/>
      </c>
      <c r="K1712" s="387"/>
      <c r="L1712" s="388"/>
      <c r="M1712" s="387"/>
      <c r="N1712" s="382"/>
      <c r="O1712" s="384"/>
      <c r="P1712" s="184"/>
    </row>
    <row r="1713" spans="1:16" ht="13.2" hidden="1" x14ac:dyDescent="0.25">
      <c r="A1713" s="381" t="str">
        <f>IF(B1713="","",ROW()-ROW($A$3)+'Diário 1º PA'!$O$1)</f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27"/>
        <v/>
      </c>
      <c r="K1713" s="387"/>
      <c r="L1713" s="388"/>
      <c r="M1713" s="387"/>
      <c r="N1713" s="382"/>
      <c r="O1713" s="384"/>
      <c r="P1713" s="184"/>
    </row>
    <row r="1714" spans="1:16" ht="13.2" hidden="1" x14ac:dyDescent="0.25">
      <c r="A1714" s="381" t="str">
        <f>IF(B1714="","",ROW()-ROW($A$3)+'Diário 1º PA'!$O$1)</f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27"/>
        <v/>
      </c>
      <c r="K1714" s="387"/>
      <c r="L1714" s="388"/>
      <c r="M1714" s="387"/>
      <c r="N1714" s="382"/>
      <c r="O1714" s="384"/>
      <c r="P1714" s="184"/>
    </row>
    <row r="1715" spans="1:16" ht="13.2" hidden="1" x14ac:dyDescent="0.25">
      <c r="A1715" s="381" t="str">
        <f>IF(B1715="","",ROW()-ROW($A$3)+'Diário 1º PA'!$O$1)</f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27"/>
        <v/>
      </c>
      <c r="K1715" s="387"/>
      <c r="L1715" s="388"/>
      <c r="M1715" s="387"/>
      <c r="N1715" s="382"/>
      <c r="O1715" s="384"/>
      <c r="P1715" s="184"/>
    </row>
    <row r="1716" spans="1:16" ht="13.2" hidden="1" x14ac:dyDescent="0.25">
      <c r="A1716" s="381" t="str">
        <f>IF(B1716="","",ROW()-ROW($A$3)+'Diário 1º PA'!$O$1)</f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27"/>
        <v/>
      </c>
      <c r="K1716" s="387"/>
      <c r="L1716" s="388"/>
      <c r="M1716" s="387"/>
      <c r="N1716" s="382"/>
      <c r="O1716" s="384"/>
      <c r="P1716" s="184"/>
    </row>
    <row r="1717" spans="1:16" ht="13.2" hidden="1" x14ac:dyDescent="0.25">
      <c r="A1717" s="381" t="str">
        <f>IF(B1717="","",ROW()-ROW($A$3)+'Diário 1º PA'!$O$1)</f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27"/>
        <v/>
      </c>
      <c r="K1717" s="387"/>
      <c r="L1717" s="388"/>
      <c r="M1717" s="387"/>
      <c r="N1717" s="382"/>
      <c r="O1717" s="384"/>
      <c r="P1717" s="184"/>
    </row>
    <row r="1718" spans="1:16" ht="13.2" hidden="1" x14ac:dyDescent="0.25">
      <c r="A1718" s="381" t="str">
        <f>IF(B1718="","",ROW()-ROW($A$3)+'Diário 1º PA'!$O$1)</f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27"/>
        <v/>
      </c>
      <c r="K1718" s="387"/>
      <c r="L1718" s="388"/>
      <c r="M1718" s="387"/>
      <c r="N1718" s="382"/>
      <c r="O1718" s="384"/>
      <c r="P1718" s="184"/>
    </row>
    <row r="1719" spans="1:16" ht="13.2" hidden="1" x14ac:dyDescent="0.25">
      <c r="A1719" s="381" t="str">
        <f>IF(B1719="","",ROW()-ROW($A$3)+'Diário 1º PA'!$O$1)</f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27"/>
        <v/>
      </c>
      <c r="K1719" s="387"/>
      <c r="L1719" s="388"/>
      <c r="M1719" s="387"/>
      <c r="N1719" s="382"/>
      <c r="O1719" s="384"/>
      <c r="P1719" s="184"/>
    </row>
    <row r="1720" spans="1:16" ht="13.2" hidden="1" x14ac:dyDescent="0.25">
      <c r="A1720" s="381" t="str">
        <f>IF(B1720="","",ROW()-ROW($A$3)+'Diário 1º PA'!$O$1)</f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27"/>
        <v/>
      </c>
      <c r="K1720" s="387"/>
      <c r="L1720" s="388"/>
      <c r="M1720" s="387"/>
      <c r="N1720" s="382"/>
      <c r="O1720" s="384"/>
      <c r="P1720" s="184"/>
    </row>
    <row r="1721" spans="1:16" ht="13.2" hidden="1" x14ac:dyDescent="0.25">
      <c r="A1721" s="381" t="str">
        <f>IF(B1721="","",ROW()-ROW($A$3)+'Diário 1º PA'!$O$1)</f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27"/>
        <v/>
      </c>
      <c r="K1721" s="387"/>
      <c r="L1721" s="388"/>
      <c r="M1721" s="387"/>
      <c r="N1721" s="382"/>
      <c r="O1721" s="384"/>
      <c r="P1721" s="184"/>
    </row>
    <row r="1722" spans="1:16" ht="13.2" hidden="1" x14ac:dyDescent="0.25">
      <c r="A1722" s="381" t="str">
        <f>IF(B1722="","",ROW()-ROW($A$3)+'Diário 1º PA'!$O$1)</f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27"/>
        <v/>
      </c>
      <c r="K1722" s="387"/>
      <c r="L1722" s="388"/>
      <c r="M1722" s="387"/>
      <c r="N1722" s="382"/>
      <c r="O1722" s="384"/>
      <c r="P1722" s="184"/>
    </row>
    <row r="1723" spans="1:16" ht="13.2" hidden="1" x14ac:dyDescent="0.25">
      <c r="A1723" s="381" t="str">
        <f>IF(B1723="","",ROW()-ROW($A$3)+'Diário 1º PA'!$O$1)</f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27"/>
        <v/>
      </c>
      <c r="K1723" s="387"/>
      <c r="L1723" s="388"/>
      <c r="M1723" s="387"/>
      <c r="N1723" s="382"/>
      <c r="O1723" s="384"/>
      <c r="P1723" s="184"/>
    </row>
    <row r="1724" spans="1:16" ht="13.2" hidden="1" x14ac:dyDescent="0.25">
      <c r="A1724" s="381" t="str">
        <f>IF(B1724="","",ROW()-ROW($A$3)+'Diário 1º PA'!$O$1)</f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27"/>
        <v/>
      </c>
      <c r="K1724" s="387"/>
      <c r="L1724" s="388"/>
      <c r="M1724" s="387"/>
      <c r="N1724" s="382"/>
      <c r="O1724" s="384"/>
      <c r="P1724" s="184"/>
    </row>
    <row r="1725" spans="1:16" ht="13.2" hidden="1" x14ac:dyDescent="0.25">
      <c r="A1725" s="381" t="str">
        <f>IF(B1725="","",ROW()-ROW($A$3)+'Diário 1º PA'!$O$1)</f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27"/>
        <v/>
      </c>
      <c r="K1725" s="387"/>
      <c r="L1725" s="388"/>
      <c r="M1725" s="387"/>
      <c r="N1725" s="382"/>
      <c r="O1725" s="384"/>
      <c r="P1725" s="184"/>
    </row>
    <row r="1726" spans="1:16" ht="13.2" hidden="1" x14ac:dyDescent="0.25">
      <c r="A1726" s="381" t="str">
        <f>IF(B1726="","",ROW()-ROW($A$3)+'Diário 1º PA'!$O$1)</f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27"/>
        <v/>
      </c>
      <c r="K1726" s="387"/>
      <c r="L1726" s="388"/>
      <c r="M1726" s="387"/>
      <c r="N1726" s="382"/>
      <c r="O1726" s="384"/>
      <c r="P1726" s="184"/>
    </row>
    <row r="1727" spans="1:16" ht="13.2" hidden="1" x14ac:dyDescent="0.25">
      <c r="A1727" s="381" t="str">
        <f>IF(B1727="","",ROW()-ROW($A$3)+'Diário 1º PA'!$O$1)</f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27"/>
        <v/>
      </c>
      <c r="K1727" s="387"/>
      <c r="L1727" s="388"/>
      <c r="M1727" s="387"/>
      <c r="N1727" s="382"/>
      <c r="O1727" s="384"/>
      <c r="P1727" s="184"/>
    </row>
    <row r="1728" spans="1:16" ht="13.2" hidden="1" x14ac:dyDescent="0.25">
      <c r="A1728" s="381" t="str">
        <f>IF(B1728="","",ROW()-ROW($A$3)+'Diário 1º PA'!$O$1)</f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27"/>
        <v/>
      </c>
      <c r="K1728" s="387"/>
      <c r="L1728" s="388"/>
      <c r="M1728" s="387"/>
      <c r="N1728" s="382"/>
      <c r="O1728" s="384"/>
      <c r="P1728" s="184"/>
    </row>
    <row r="1729" spans="1:16" ht="13.2" hidden="1" x14ac:dyDescent="0.25">
      <c r="A1729" s="381" t="str">
        <f>IF(B1729="","",ROW()-ROW($A$3)+'Diário 1º PA'!$O$1)</f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ref="J1729:J1792" si="28">IF(O1729="","",IF(LEN(O1729)&gt;14,O1729,"CPF Protegido - LGPD"))</f>
        <v/>
      </c>
      <c r="K1729" s="387"/>
      <c r="L1729" s="388"/>
      <c r="M1729" s="387"/>
      <c r="N1729" s="382"/>
      <c r="O1729" s="384"/>
      <c r="P1729" s="184"/>
    </row>
    <row r="1730" spans="1:16" ht="13.2" hidden="1" x14ac:dyDescent="0.25">
      <c r="A1730" s="381" t="str">
        <f>IF(B1730="","",ROW()-ROW($A$3)+'Diário 1º PA'!$O$1)</f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28"/>
        <v/>
      </c>
      <c r="K1730" s="387"/>
      <c r="L1730" s="388"/>
      <c r="M1730" s="387"/>
      <c r="N1730" s="382"/>
      <c r="O1730" s="384"/>
      <c r="P1730" s="184"/>
    </row>
    <row r="1731" spans="1:16" ht="13.2" hidden="1" x14ac:dyDescent="0.25">
      <c r="A1731" s="381" t="str">
        <f>IF(B1731="","",ROW()-ROW($A$3)+'Diário 1º PA'!$O$1)</f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28"/>
        <v/>
      </c>
      <c r="K1731" s="387"/>
      <c r="L1731" s="388"/>
      <c r="M1731" s="387"/>
      <c r="N1731" s="382"/>
      <c r="O1731" s="384"/>
      <c r="P1731" s="184"/>
    </row>
    <row r="1732" spans="1:16" ht="13.2" hidden="1" x14ac:dyDescent="0.25">
      <c r="A1732" s="381" t="str">
        <f>IF(B1732="","",ROW()-ROW($A$3)+'Diário 1º PA'!$O$1)</f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si="28"/>
        <v/>
      </c>
      <c r="K1732" s="387"/>
      <c r="L1732" s="388"/>
      <c r="M1732" s="387"/>
      <c r="N1732" s="382"/>
      <c r="O1732" s="384"/>
      <c r="P1732" s="184"/>
    </row>
    <row r="1733" spans="1:16" ht="13.2" hidden="1" x14ac:dyDescent="0.25">
      <c r="A1733" s="381" t="str">
        <f>IF(B1733="","",ROW()-ROW($A$3)+'Diário 1º PA'!$O$1)</f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28"/>
        <v/>
      </c>
      <c r="K1733" s="387"/>
      <c r="L1733" s="388"/>
      <c r="M1733" s="387"/>
      <c r="N1733" s="382"/>
      <c r="O1733" s="384"/>
      <c r="P1733" s="184"/>
    </row>
    <row r="1734" spans="1:16" ht="13.2" hidden="1" x14ac:dyDescent="0.25">
      <c r="A1734" s="381" t="str">
        <f>IF(B1734="","",ROW()-ROW($A$3)+'Diário 1º PA'!$O$1)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28"/>
        <v/>
      </c>
      <c r="K1734" s="387"/>
      <c r="L1734" s="388"/>
      <c r="M1734" s="387"/>
      <c r="N1734" s="382"/>
      <c r="O1734" s="384"/>
      <c r="P1734" s="184"/>
    </row>
    <row r="1735" spans="1:16" ht="13.2" hidden="1" x14ac:dyDescent="0.25">
      <c r="A1735" s="381" t="str">
        <f>IF(B1735="","",ROW()-ROW($A$3)+'Diário 1º PA'!$O$1)</f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28"/>
        <v/>
      </c>
      <c r="K1735" s="387"/>
      <c r="L1735" s="388"/>
      <c r="M1735" s="387"/>
      <c r="N1735" s="382"/>
      <c r="O1735" s="384"/>
      <c r="P1735" s="184"/>
    </row>
    <row r="1736" spans="1:16" ht="13.2" hidden="1" x14ac:dyDescent="0.25">
      <c r="A1736" s="381" t="str">
        <f>IF(B1736="","",ROW()-ROW($A$3)+'Diário 1º PA'!$O$1)</f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28"/>
        <v/>
      </c>
      <c r="K1736" s="387"/>
      <c r="L1736" s="388"/>
      <c r="M1736" s="387"/>
      <c r="N1736" s="382"/>
      <c r="O1736" s="384"/>
      <c r="P1736" s="184"/>
    </row>
    <row r="1737" spans="1:16" ht="13.2" hidden="1" x14ac:dyDescent="0.25">
      <c r="A1737" s="381" t="str">
        <f>IF(B1737="","",ROW()-ROW($A$3)+'Diário 1º PA'!$O$1)</f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si="28"/>
        <v/>
      </c>
      <c r="K1737" s="387"/>
      <c r="L1737" s="388"/>
      <c r="M1737" s="387"/>
      <c r="N1737" s="382"/>
      <c r="O1737" s="384"/>
      <c r="P1737" s="184"/>
    </row>
    <row r="1738" spans="1:16" ht="13.2" hidden="1" x14ac:dyDescent="0.25">
      <c r="A1738" s="381" t="str">
        <f>IF(B1738="","",ROW()-ROW($A$3)+'Diário 1º PA'!$O$1)</f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28"/>
        <v/>
      </c>
      <c r="K1738" s="387"/>
      <c r="L1738" s="388"/>
      <c r="M1738" s="387"/>
      <c r="N1738" s="382"/>
      <c r="O1738" s="384"/>
      <c r="P1738" s="184"/>
    </row>
    <row r="1739" spans="1:16" ht="13.2" hidden="1" x14ac:dyDescent="0.25">
      <c r="A1739" s="381" t="str">
        <f>IF(B1739="","",ROW()-ROW($A$3)+'Diário 1º PA'!$O$1)</f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28"/>
        <v/>
      </c>
      <c r="K1739" s="387"/>
      <c r="L1739" s="388"/>
      <c r="M1739" s="387"/>
      <c r="N1739" s="382"/>
      <c r="O1739" s="384"/>
      <c r="P1739" s="184"/>
    </row>
    <row r="1740" spans="1:16" ht="13.2" hidden="1" x14ac:dyDescent="0.25">
      <c r="A1740" s="381" t="str">
        <f>IF(B1740="","",ROW()-ROW($A$3)+'Diário 1º PA'!$O$1)</f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28"/>
        <v/>
      </c>
      <c r="K1740" s="387"/>
      <c r="L1740" s="388"/>
      <c r="M1740" s="387"/>
      <c r="N1740" s="382"/>
      <c r="O1740" s="384"/>
      <c r="P1740" s="184"/>
    </row>
    <row r="1741" spans="1:16" ht="13.2" hidden="1" x14ac:dyDescent="0.25">
      <c r="A1741" s="381" t="str">
        <f>IF(B1741="","",ROW()-ROW($A$3)+'Diário 1º PA'!$O$1)</f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28"/>
        <v/>
      </c>
      <c r="K1741" s="387"/>
      <c r="L1741" s="388"/>
      <c r="M1741" s="387"/>
      <c r="N1741" s="382"/>
      <c r="O1741" s="384"/>
      <c r="P1741" s="184"/>
    </row>
    <row r="1742" spans="1:16" ht="13.2" hidden="1" x14ac:dyDescent="0.25">
      <c r="A1742" s="381" t="str">
        <f>IF(B1742="","",ROW()-ROW($A$3)+'Diário 1º PA'!$O$1)</f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28"/>
        <v/>
      </c>
      <c r="K1742" s="387"/>
      <c r="L1742" s="388"/>
      <c r="M1742" s="387"/>
      <c r="N1742" s="382"/>
      <c r="O1742" s="384"/>
      <c r="P1742" s="184"/>
    </row>
    <row r="1743" spans="1:16" ht="13.2" hidden="1" x14ac:dyDescent="0.25">
      <c r="A1743" s="381" t="str">
        <f>IF(B1743="","",ROW()-ROW($A$3)+'Diário 1º PA'!$O$1)</f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28"/>
        <v/>
      </c>
      <c r="K1743" s="387"/>
      <c r="L1743" s="388"/>
      <c r="M1743" s="387"/>
      <c r="N1743" s="382"/>
      <c r="O1743" s="384"/>
      <c r="P1743" s="184"/>
    </row>
    <row r="1744" spans="1:16" ht="13.2" hidden="1" x14ac:dyDescent="0.25">
      <c r="A1744" s="381" t="str">
        <f>IF(B1744="","",ROW()-ROW($A$3)+'Diário 1º PA'!$O$1)</f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28"/>
        <v/>
      </c>
      <c r="K1744" s="387"/>
      <c r="L1744" s="388"/>
      <c r="M1744" s="387"/>
      <c r="N1744" s="382"/>
      <c r="O1744" s="384"/>
      <c r="P1744" s="184"/>
    </row>
    <row r="1745" spans="1:16" ht="13.2" hidden="1" x14ac:dyDescent="0.25">
      <c r="A1745" s="381" t="str">
        <f>IF(B1745="","",ROW()-ROW($A$3)+'Diário 1º PA'!$O$1)</f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28"/>
        <v/>
      </c>
      <c r="K1745" s="387"/>
      <c r="L1745" s="388"/>
      <c r="M1745" s="387"/>
      <c r="N1745" s="382"/>
      <c r="O1745" s="384"/>
      <c r="P1745" s="184"/>
    </row>
    <row r="1746" spans="1:16" ht="13.2" hidden="1" x14ac:dyDescent="0.25">
      <c r="A1746" s="381" t="str">
        <f>IF(B1746="","",ROW()-ROW($A$3)+'Diário 1º PA'!$O$1)</f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28"/>
        <v/>
      </c>
      <c r="K1746" s="387"/>
      <c r="L1746" s="388"/>
      <c r="M1746" s="387"/>
      <c r="N1746" s="382"/>
      <c r="O1746" s="384"/>
      <c r="P1746" s="184"/>
    </row>
    <row r="1747" spans="1:16" ht="13.2" hidden="1" x14ac:dyDescent="0.25">
      <c r="A1747" s="381" t="str">
        <f>IF(B1747="","",ROW()-ROW($A$3)+'Diário 1º PA'!$O$1)</f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28"/>
        <v/>
      </c>
      <c r="K1747" s="387"/>
      <c r="L1747" s="388"/>
      <c r="M1747" s="387"/>
      <c r="N1747" s="382"/>
      <c r="O1747" s="384"/>
      <c r="P1747" s="184"/>
    </row>
    <row r="1748" spans="1:16" ht="13.2" hidden="1" x14ac:dyDescent="0.25">
      <c r="A1748" s="381" t="str">
        <f>IF(B1748="","",ROW()-ROW($A$3)+'Diário 1º PA'!$O$1)</f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28"/>
        <v/>
      </c>
      <c r="K1748" s="387"/>
      <c r="L1748" s="388"/>
      <c r="M1748" s="387"/>
      <c r="N1748" s="382"/>
      <c r="O1748" s="384"/>
      <c r="P1748" s="184"/>
    </row>
    <row r="1749" spans="1:16" ht="13.2" hidden="1" x14ac:dyDescent="0.25">
      <c r="A1749" s="381" t="str">
        <f>IF(B1749="","",ROW()-ROW($A$3)+'Diário 1º PA'!$O$1)</f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28"/>
        <v/>
      </c>
      <c r="K1749" s="387"/>
      <c r="L1749" s="388"/>
      <c r="M1749" s="387"/>
      <c r="N1749" s="382"/>
      <c r="O1749" s="384"/>
      <c r="P1749" s="184"/>
    </row>
    <row r="1750" spans="1:16" ht="13.2" hidden="1" x14ac:dyDescent="0.25">
      <c r="A1750" s="381" t="str">
        <f>IF(B1750="","",ROW()-ROW($A$3)+'Diário 1º PA'!$O$1)</f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si="28"/>
        <v/>
      </c>
      <c r="K1750" s="387"/>
      <c r="L1750" s="388"/>
      <c r="M1750" s="387"/>
      <c r="N1750" s="382"/>
      <c r="O1750" s="384"/>
      <c r="P1750" s="184"/>
    </row>
    <row r="1751" spans="1:16" ht="13.2" hidden="1" x14ac:dyDescent="0.25">
      <c r="A1751" s="381" t="str">
        <f>IF(B1751="","",ROW()-ROW($A$3)+'Diário 1º PA'!$O$1)</f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28"/>
        <v/>
      </c>
      <c r="K1751" s="387"/>
      <c r="L1751" s="388"/>
      <c r="M1751" s="387"/>
      <c r="N1751" s="382"/>
      <c r="O1751" s="384"/>
      <c r="P1751" s="184"/>
    </row>
    <row r="1752" spans="1:16" ht="13.2" hidden="1" x14ac:dyDescent="0.25">
      <c r="A1752" s="381" t="str">
        <f>IF(B1752="","",ROW()-ROW($A$3)+'Diário 1º PA'!$O$1)</f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28"/>
        <v/>
      </c>
      <c r="K1752" s="387"/>
      <c r="L1752" s="388"/>
      <c r="M1752" s="387"/>
      <c r="N1752" s="382"/>
      <c r="O1752" s="384"/>
      <c r="P1752" s="184"/>
    </row>
    <row r="1753" spans="1:16" ht="13.2" hidden="1" x14ac:dyDescent="0.25">
      <c r="A1753" s="381" t="str">
        <f>IF(B1753="","",ROW()-ROW($A$3)+'Diário 1º PA'!$O$1)</f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28"/>
        <v/>
      </c>
      <c r="K1753" s="387"/>
      <c r="L1753" s="388"/>
      <c r="M1753" s="387"/>
      <c r="N1753" s="382"/>
      <c r="O1753" s="384"/>
      <c r="P1753" s="184"/>
    </row>
    <row r="1754" spans="1:16" ht="13.2" hidden="1" x14ac:dyDescent="0.25">
      <c r="A1754" s="381" t="str">
        <f>IF(B1754="","",ROW()-ROW($A$3)+'Diário 1º PA'!$O$1)</f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28"/>
        <v/>
      </c>
      <c r="K1754" s="387"/>
      <c r="L1754" s="388"/>
      <c r="M1754" s="387"/>
      <c r="N1754" s="382"/>
      <c r="O1754" s="384"/>
      <c r="P1754" s="184"/>
    </row>
    <row r="1755" spans="1:16" ht="13.2" hidden="1" x14ac:dyDescent="0.25">
      <c r="A1755" s="381" t="str">
        <f>IF(B1755="","",ROW()-ROW($A$3)+'Diário 1º PA'!$O$1)</f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28"/>
        <v/>
      </c>
      <c r="K1755" s="387"/>
      <c r="L1755" s="388"/>
      <c r="M1755" s="387"/>
      <c r="N1755" s="382"/>
      <c r="O1755" s="384"/>
      <c r="P1755" s="184"/>
    </row>
    <row r="1756" spans="1:16" ht="13.2" hidden="1" x14ac:dyDescent="0.25">
      <c r="A1756" s="381" t="str">
        <f>IF(B1756="","",ROW()-ROW($A$3)+'Diário 1º PA'!$O$1)</f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28"/>
        <v/>
      </c>
      <c r="K1756" s="387"/>
      <c r="L1756" s="388"/>
      <c r="M1756" s="387"/>
      <c r="N1756" s="382"/>
      <c r="O1756" s="384"/>
      <c r="P1756" s="184"/>
    </row>
    <row r="1757" spans="1:16" ht="13.2" hidden="1" x14ac:dyDescent="0.25">
      <c r="A1757" s="381" t="str">
        <f>IF(B1757="","",ROW()-ROW($A$3)+'Diário 1º PA'!$O$1)</f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28"/>
        <v/>
      </c>
      <c r="K1757" s="387"/>
      <c r="L1757" s="388"/>
      <c r="M1757" s="387"/>
      <c r="N1757" s="382"/>
      <c r="O1757" s="384"/>
      <c r="P1757" s="184"/>
    </row>
    <row r="1758" spans="1:16" ht="13.2" hidden="1" x14ac:dyDescent="0.25">
      <c r="A1758" s="381" t="str">
        <f>IF(B1758="","",ROW()-ROW($A$3)+'Diário 1º PA'!$O$1)</f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28"/>
        <v/>
      </c>
      <c r="K1758" s="387"/>
      <c r="L1758" s="388"/>
      <c r="M1758" s="387"/>
      <c r="N1758" s="382"/>
      <c r="O1758" s="384"/>
      <c r="P1758" s="184"/>
    </row>
    <row r="1759" spans="1:16" ht="13.2" hidden="1" x14ac:dyDescent="0.25">
      <c r="A1759" s="381" t="str">
        <f>IF(B1759="","",ROW()-ROW($A$3)+'Diário 1º PA'!$O$1)</f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28"/>
        <v/>
      </c>
      <c r="K1759" s="387"/>
      <c r="L1759" s="388"/>
      <c r="M1759" s="387"/>
      <c r="N1759" s="382"/>
      <c r="O1759" s="384"/>
      <c r="P1759" s="184"/>
    </row>
    <row r="1760" spans="1:16" ht="13.2" hidden="1" x14ac:dyDescent="0.25">
      <c r="A1760" s="381" t="str">
        <f>IF(B1760="","",ROW()-ROW($A$3)+'Diário 1º PA'!$O$1)</f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28"/>
        <v/>
      </c>
      <c r="K1760" s="387"/>
      <c r="L1760" s="388"/>
      <c r="M1760" s="387"/>
      <c r="N1760" s="382"/>
      <c r="O1760" s="384"/>
      <c r="P1760" s="184"/>
    </row>
    <row r="1761" spans="1:16" ht="13.2" hidden="1" x14ac:dyDescent="0.25">
      <c r="A1761" s="381" t="str">
        <f>IF(B1761="","",ROW()-ROW($A$3)+'Diário 1º PA'!$O$1)</f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28"/>
        <v/>
      </c>
      <c r="K1761" s="387"/>
      <c r="L1761" s="388"/>
      <c r="M1761" s="387"/>
      <c r="N1761" s="382"/>
      <c r="O1761" s="384"/>
      <c r="P1761" s="184"/>
    </row>
    <row r="1762" spans="1:16" ht="13.2" hidden="1" x14ac:dyDescent="0.25">
      <c r="A1762" s="381" t="str">
        <f>IF(B1762="","",ROW()-ROW($A$3)+'Diário 1º PA'!$O$1)</f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28"/>
        <v/>
      </c>
      <c r="K1762" s="387"/>
      <c r="L1762" s="388"/>
      <c r="M1762" s="387"/>
      <c r="N1762" s="382"/>
      <c r="O1762" s="384"/>
      <c r="P1762" s="184"/>
    </row>
    <row r="1763" spans="1:16" ht="13.2" hidden="1" x14ac:dyDescent="0.25">
      <c r="A1763" s="381" t="str">
        <f>IF(B1763="","",ROW()-ROW($A$3)+'Diário 1º PA'!$O$1)</f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28"/>
        <v/>
      </c>
      <c r="K1763" s="387"/>
      <c r="L1763" s="388"/>
      <c r="M1763" s="387"/>
      <c r="N1763" s="382"/>
      <c r="O1763" s="384"/>
      <c r="P1763" s="184"/>
    </row>
    <row r="1764" spans="1:16" ht="13.2" hidden="1" x14ac:dyDescent="0.25">
      <c r="A1764" s="381" t="str">
        <f>IF(B1764="","",ROW()-ROW($A$3)+'Diário 1º PA'!$O$1)</f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28"/>
        <v/>
      </c>
      <c r="K1764" s="387"/>
      <c r="L1764" s="388"/>
      <c r="M1764" s="387"/>
      <c r="N1764" s="382"/>
      <c r="O1764" s="384"/>
      <c r="P1764" s="184"/>
    </row>
    <row r="1765" spans="1:16" ht="13.2" hidden="1" x14ac:dyDescent="0.25">
      <c r="A1765" s="381" t="str">
        <f>IF(B1765="","",ROW()-ROW($A$3)+'Diário 1º PA'!$O$1)</f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28"/>
        <v/>
      </c>
      <c r="K1765" s="387"/>
      <c r="L1765" s="388"/>
      <c r="M1765" s="387"/>
      <c r="N1765" s="382"/>
      <c r="O1765" s="384"/>
      <c r="P1765" s="184"/>
    </row>
    <row r="1766" spans="1:16" ht="13.2" hidden="1" x14ac:dyDescent="0.25">
      <c r="A1766" s="381" t="str">
        <f>IF(B1766="","",ROW()-ROW($A$3)+'Diário 1º PA'!$O$1)</f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28"/>
        <v/>
      </c>
      <c r="K1766" s="387"/>
      <c r="L1766" s="388"/>
      <c r="M1766" s="387"/>
      <c r="N1766" s="382"/>
      <c r="O1766" s="384"/>
      <c r="P1766" s="184"/>
    </row>
    <row r="1767" spans="1:16" ht="13.2" hidden="1" x14ac:dyDescent="0.25">
      <c r="A1767" s="381" t="str">
        <f>IF(B1767="","",ROW()-ROW($A$3)+'Diário 1º PA'!$O$1)</f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28"/>
        <v/>
      </c>
      <c r="K1767" s="387"/>
      <c r="L1767" s="388"/>
      <c r="M1767" s="387"/>
      <c r="N1767" s="382"/>
      <c r="O1767" s="384"/>
      <c r="P1767" s="184"/>
    </row>
    <row r="1768" spans="1:16" ht="13.2" hidden="1" x14ac:dyDescent="0.25">
      <c r="A1768" s="381" t="str">
        <f>IF(B1768="","",ROW()-ROW($A$3)+'Diário 1º PA'!$O$1)</f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28"/>
        <v/>
      </c>
      <c r="K1768" s="387"/>
      <c r="L1768" s="388"/>
      <c r="M1768" s="387"/>
      <c r="N1768" s="382"/>
      <c r="O1768" s="384"/>
      <c r="P1768" s="184"/>
    </row>
    <row r="1769" spans="1:16" ht="13.2" hidden="1" x14ac:dyDescent="0.25">
      <c r="A1769" s="381" t="str">
        <f>IF(B1769="","",ROW()-ROW($A$3)+'Diário 1º PA'!$O$1)</f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28"/>
        <v/>
      </c>
      <c r="K1769" s="387"/>
      <c r="L1769" s="388"/>
      <c r="M1769" s="387"/>
      <c r="N1769" s="382"/>
      <c r="O1769" s="384"/>
      <c r="P1769" s="184"/>
    </row>
    <row r="1770" spans="1:16" ht="13.2" hidden="1" x14ac:dyDescent="0.25">
      <c r="A1770" s="381" t="str">
        <f>IF(B1770="","",ROW()-ROW($A$3)+'Diário 1º PA'!$O$1)</f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28"/>
        <v/>
      </c>
      <c r="K1770" s="387"/>
      <c r="L1770" s="388"/>
      <c r="M1770" s="387"/>
      <c r="N1770" s="382"/>
      <c r="O1770" s="384"/>
      <c r="P1770" s="184"/>
    </row>
    <row r="1771" spans="1:16" ht="13.2" hidden="1" x14ac:dyDescent="0.25">
      <c r="A1771" s="381" t="str">
        <f>IF(B1771="","",ROW()-ROW($A$3)+'Diário 1º PA'!$O$1)</f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28"/>
        <v/>
      </c>
      <c r="K1771" s="387"/>
      <c r="L1771" s="388"/>
      <c r="M1771" s="387"/>
      <c r="N1771" s="382"/>
      <c r="O1771" s="384"/>
      <c r="P1771" s="184"/>
    </row>
    <row r="1772" spans="1:16" ht="13.2" hidden="1" x14ac:dyDescent="0.25">
      <c r="A1772" s="381" t="str">
        <f>IF(B1772="","",ROW()-ROW($A$3)+'Diário 1º PA'!$O$1)</f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28"/>
        <v/>
      </c>
      <c r="K1772" s="387"/>
      <c r="L1772" s="388"/>
      <c r="M1772" s="387"/>
      <c r="N1772" s="382"/>
      <c r="O1772" s="384"/>
      <c r="P1772" s="184"/>
    </row>
    <row r="1773" spans="1:16" ht="13.2" hidden="1" x14ac:dyDescent="0.25">
      <c r="A1773" s="381" t="str">
        <f>IF(B1773="","",ROW()-ROW($A$3)+'Diário 1º PA'!$O$1)</f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28"/>
        <v/>
      </c>
      <c r="K1773" s="387"/>
      <c r="L1773" s="388"/>
      <c r="M1773" s="387"/>
      <c r="N1773" s="382"/>
      <c r="O1773" s="384"/>
      <c r="P1773" s="184"/>
    </row>
    <row r="1774" spans="1:16" ht="13.2" hidden="1" x14ac:dyDescent="0.25">
      <c r="A1774" s="381" t="str">
        <f>IF(B1774="","",ROW()-ROW($A$3)+'Diário 1º PA'!$O$1)</f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28"/>
        <v/>
      </c>
      <c r="K1774" s="387"/>
      <c r="L1774" s="388"/>
      <c r="M1774" s="387"/>
      <c r="N1774" s="382"/>
      <c r="O1774" s="384"/>
      <c r="P1774" s="184"/>
    </row>
    <row r="1775" spans="1:16" ht="13.2" hidden="1" x14ac:dyDescent="0.25">
      <c r="A1775" s="381" t="str">
        <f>IF(B1775="","",ROW()-ROW($A$3)+'Diário 1º PA'!$O$1)</f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28"/>
        <v/>
      </c>
      <c r="K1775" s="387"/>
      <c r="L1775" s="388"/>
      <c r="M1775" s="387"/>
      <c r="N1775" s="382"/>
      <c r="O1775" s="384"/>
      <c r="P1775" s="184"/>
    </row>
    <row r="1776" spans="1:16" ht="13.2" hidden="1" x14ac:dyDescent="0.25">
      <c r="A1776" s="381" t="str">
        <f>IF(B1776="","",ROW()-ROW($A$3)+'Diário 1º PA'!$O$1)</f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28"/>
        <v/>
      </c>
      <c r="K1776" s="387"/>
      <c r="L1776" s="388"/>
      <c r="M1776" s="387"/>
      <c r="N1776" s="382"/>
      <c r="O1776" s="384"/>
      <c r="P1776" s="184"/>
    </row>
    <row r="1777" spans="1:16" ht="13.2" hidden="1" x14ac:dyDescent="0.25">
      <c r="A1777" s="381" t="str">
        <f>IF(B1777="","",ROW()-ROW($A$3)+'Diário 1º PA'!$O$1)</f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28"/>
        <v/>
      </c>
      <c r="K1777" s="387"/>
      <c r="L1777" s="388"/>
      <c r="M1777" s="387"/>
      <c r="N1777" s="382"/>
      <c r="O1777" s="384"/>
      <c r="P1777" s="184"/>
    </row>
    <row r="1778" spans="1:16" ht="13.2" hidden="1" x14ac:dyDescent="0.25">
      <c r="A1778" s="381" t="str">
        <f>IF(B1778="","",ROW()-ROW($A$3)+'Diário 1º PA'!$O$1)</f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28"/>
        <v/>
      </c>
      <c r="K1778" s="387"/>
      <c r="L1778" s="388"/>
      <c r="M1778" s="387"/>
      <c r="N1778" s="382"/>
      <c r="O1778" s="384"/>
      <c r="P1778" s="184"/>
    </row>
    <row r="1779" spans="1:16" ht="13.2" hidden="1" x14ac:dyDescent="0.25">
      <c r="A1779" s="381" t="str">
        <f>IF(B1779="","",ROW()-ROW($A$3)+'Diário 1º PA'!$O$1)</f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28"/>
        <v/>
      </c>
      <c r="K1779" s="387"/>
      <c r="L1779" s="388"/>
      <c r="M1779" s="387"/>
      <c r="N1779" s="382"/>
      <c r="O1779" s="384"/>
      <c r="P1779" s="184"/>
    </row>
    <row r="1780" spans="1:16" ht="13.2" hidden="1" x14ac:dyDescent="0.25">
      <c r="A1780" s="381" t="str">
        <f>IF(B1780="","",ROW()-ROW($A$3)+'Diário 1º PA'!$O$1)</f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28"/>
        <v/>
      </c>
      <c r="K1780" s="387"/>
      <c r="L1780" s="388"/>
      <c r="M1780" s="387"/>
      <c r="N1780" s="382"/>
      <c r="O1780" s="384"/>
      <c r="P1780" s="184"/>
    </row>
    <row r="1781" spans="1:16" ht="13.2" hidden="1" x14ac:dyDescent="0.25">
      <c r="A1781" s="381" t="str">
        <f>IF(B1781="","",ROW()-ROW($A$3)+'Diário 1º PA'!$O$1)</f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28"/>
        <v/>
      </c>
      <c r="K1781" s="387"/>
      <c r="L1781" s="388"/>
      <c r="M1781" s="387"/>
      <c r="N1781" s="382"/>
      <c r="O1781" s="384"/>
      <c r="P1781" s="184"/>
    </row>
    <row r="1782" spans="1:16" ht="13.2" hidden="1" x14ac:dyDescent="0.25">
      <c r="A1782" s="381" t="str">
        <f>IF(B1782="","",ROW()-ROW($A$3)+'Diário 1º PA'!$O$1)</f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28"/>
        <v/>
      </c>
      <c r="K1782" s="387"/>
      <c r="L1782" s="388"/>
      <c r="M1782" s="387"/>
      <c r="N1782" s="382"/>
      <c r="O1782" s="384"/>
      <c r="P1782" s="184"/>
    </row>
    <row r="1783" spans="1:16" ht="13.2" hidden="1" x14ac:dyDescent="0.25">
      <c r="A1783" s="381" t="str">
        <f>IF(B1783="","",ROW()-ROW($A$3)+'Diário 1º PA'!$O$1)</f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28"/>
        <v/>
      </c>
      <c r="K1783" s="387"/>
      <c r="L1783" s="388"/>
      <c r="M1783" s="387"/>
      <c r="N1783" s="382"/>
      <c r="O1783" s="384"/>
      <c r="P1783" s="184"/>
    </row>
    <row r="1784" spans="1:16" ht="13.2" hidden="1" x14ac:dyDescent="0.25">
      <c r="A1784" s="381" t="str">
        <f>IF(B1784="","",ROW()-ROW($A$3)+'Diário 1º PA'!$O$1)</f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28"/>
        <v/>
      </c>
      <c r="K1784" s="387"/>
      <c r="L1784" s="388"/>
      <c r="M1784" s="387"/>
      <c r="N1784" s="382"/>
      <c r="O1784" s="384"/>
      <c r="P1784" s="184"/>
    </row>
    <row r="1785" spans="1:16" ht="13.2" hidden="1" x14ac:dyDescent="0.25">
      <c r="A1785" s="381" t="str">
        <f>IF(B1785="","",ROW()-ROW($A$3)+'Diário 1º PA'!$O$1)</f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28"/>
        <v/>
      </c>
      <c r="K1785" s="387"/>
      <c r="L1785" s="388"/>
      <c r="M1785" s="387"/>
      <c r="N1785" s="382"/>
      <c r="O1785" s="384"/>
      <c r="P1785" s="184"/>
    </row>
    <row r="1786" spans="1:16" ht="13.2" hidden="1" x14ac:dyDescent="0.25">
      <c r="A1786" s="381" t="str">
        <f>IF(B1786="","",ROW()-ROW($A$3)+'Diário 1º PA'!$O$1)</f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28"/>
        <v/>
      </c>
      <c r="K1786" s="387"/>
      <c r="L1786" s="388"/>
      <c r="M1786" s="387"/>
      <c r="N1786" s="382"/>
      <c r="O1786" s="384"/>
      <c r="P1786" s="184"/>
    </row>
    <row r="1787" spans="1:16" ht="13.2" hidden="1" x14ac:dyDescent="0.25">
      <c r="A1787" s="381" t="str">
        <f>IF(B1787="","",ROW()-ROW($A$3)+'Diário 1º PA'!$O$1)</f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28"/>
        <v/>
      </c>
      <c r="K1787" s="387"/>
      <c r="L1787" s="388"/>
      <c r="M1787" s="387"/>
      <c r="N1787" s="382"/>
      <c r="O1787" s="384"/>
      <c r="P1787" s="184"/>
    </row>
    <row r="1788" spans="1:16" ht="13.2" hidden="1" x14ac:dyDescent="0.25">
      <c r="A1788" s="381" t="str">
        <f>IF(B1788="","",ROW()-ROW($A$3)+'Diário 1º PA'!$O$1)</f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28"/>
        <v/>
      </c>
      <c r="K1788" s="387"/>
      <c r="L1788" s="388"/>
      <c r="M1788" s="387"/>
      <c r="N1788" s="382"/>
      <c r="O1788" s="384"/>
      <c r="P1788" s="184"/>
    </row>
    <row r="1789" spans="1:16" ht="13.2" hidden="1" x14ac:dyDescent="0.25">
      <c r="A1789" s="381" t="str">
        <f>IF(B1789="","",ROW()-ROW($A$3)+'Diário 1º PA'!$O$1)</f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28"/>
        <v/>
      </c>
      <c r="K1789" s="387"/>
      <c r="L1789" s="388"/>
      <c r="M1789" s="387"/>
      <c r="N1789" s="382"/>
      <c r="O1789" s="384"/>
      <c r="P1789" s="184"/>
    </row>
    <row r="1790" spans="1:16" ht="13.2" hidden="1" x14ac:dyDescent="0.25">
      <c r="A1790" s="381" t="str">
        <f>IF(B1790="","",ROW()-ROW($A$3)+'Diário 1º PA'!$O$1)</f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28"/>
        <v/>
      </c>
      <c r="K1790" s="387"/>
      <c r="L1790" s="388"/>
      <c r="M1790" s="387"/>
      <c r="N1790" s="382"/>
      <c r="O1790" s="384"/>
      <c r="P1790" s="184"/>
    </row>
    <row r="1791" spans="1:16" ht="13.2" hidden="1" x14ac:dyDescent="0.25">
      <c r="A1791" s="381" t="str">
        <f>IF(B1791="","",ROW()-ROW($A$3)+'Diário 1º PA'!$O$1)</f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28"/>
        <v/>
      </c>
      <c r="K1791" s="387"/>
      <c r="L1791" s="388"/>
      <c r="M1791" s="387"/>
      <c r="N1791" s="382"/>
      <c r="O1791" s="384"/>
      <c r="P1791" s="184"/>
    </row>
    <row r="1792" spans="1:16" ht="13.2" hidden="1" x14ac:dyDescent="0.25">
      <c r="A1792" s="381" t="str">
        <f>IF(B1792="","",ROW()-ROW($A$3)+'Diário 1º PA'!$O$1)</f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28"/>
        <v/>
      </c>
      <c r="K1792" s="387"/>
      <c r="L1792" s="388"/>
      <c r="M1792" s="387"/>
      <c r="N1792" s="382"/>
      <c r="O1792" s="384"/>
      <c r="P1792" s="184"/>
    </row>
    <row r="1793" spans="1:16" ht="13.2" hidden="1" x14ac:dyDescent="0.25">
      <c r="A1793" s="381" t="str">
        <f>IF(B1793="","",ROW()-ROW($A$3)+'Diário 1º PA'!$O$1)</f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ref="J1793:J1856" si="29">IF(O1793="","",IF(LEN(O1793)&gt;14,O1793,"CPF Protegido - LGPD"))</f>
        <v/>
      </c>
      <c r="K1793" s="387"/>
      <c r="L1793" s="388"/>
      <c r="M1793" s="387"/>
      <c r="N1793" s="382"/>
      <c r="O1793" s="384"/>
      <c r="P1793" s="184"/>
    </row>
    <row r="1794" spans="1:16" ht="13.2" hidden="1" x14ac:dyDescent="0.25">
      <c r="A1794" s="381" t="str">
        <f>IF(B1794="","",ROW()-ROW($A$3)+'Diário 1º PA'!$O$1)</f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29"/>
        <v/>
      </c>
      <c r="K1794" s="387"/>
      <c r="L1794" s="388"/>
      <c r="M1794" s="387"/>
      <c r="N1794" s="382"/>
      <c r="O1794" s="384"/>
      <c r="P1794" s="184"/>
    </row>
    <row r="1795" spans="1:16" ht="13.2" hidden="1" x14ac:dyDescent="0.25">
      <c r="A1795" s="381" t="str">
        <f>IF(B1795="","",ROW()-ROW($A$3)+'Diário 1º PA'!$O$1)</f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29"/>
        <v/>
      </c>
      <c r="K1795" s="387"/>
      <c r="L1795" s="388"/>
      <c r="M1795" s="387"/>
      <c r="N1795" s="382"/>
      <c r="O1795" s="384"/>
      <c r="P1795" s="184"/>
    </row>
    <row r="1796" spans="1:16" ht="13.2" hidden="1" x14ac:dyDescent="0.25">
      <c r="A1796" s="381" t="str">
        <f>IF(B1796="","",ROW()-ROW($A$3)+'Diário 1º PA'!$O$1)</f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si="29"/>
        <v/>
      </c>
      <c r="K1796" s="387"/>
      <c r="L1796" s="388"/>
      <c r="M1796" s="387"/>
      <c r="N1796" s="382"/>
      <c r="O1796" s="384"/>
      <c r="P1796" s="184"/>
    </row>
    <row r="1797" spans="1:16" ht="13.2" hidden="1" x14ac:dyDescent="0.25">
      <c r="A1797" s="381" t="str">
        <f>IF(B1797="","",ROW()-ROW($A$3)+'Diário 1º PA'!$O$1)</f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29"/>
        <v/>
      </c>
      <c r="K1797" s="387"/>
      <c r="L1797" s="388"/>
      <c r="M1797" s="387"/>
      <c r="N1797" s="382"/>
      <c r="O1797" s="384"/>
      <c r="P1797" s="184"/>
    </row>
    <row r="1798" spans="1:16" ht="13.2" hidden="1" x14ac:dyDescent="0.25">
      <c r="A1798" s="381" t="str">
        <f>IF(B1798="","",ROW()-ROW($A$3)+'Diário 1º PA'!$O$1)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29"/>
        <v/>
      </c>
      <c r="K1798" s="387"/>
      <c r="L1798" s="388"/>
      <c r="M1798" s="387"/>
      <c r="N1798" s="382"/>
      <c r="O1798" s="384"/>
      <c r="P1798" s="184"/>
    </row>
    <row r="1799" spans="1:16" ht="13.2" hidden="1" x14ac:dyDescent="0.25">
      <c r="A1799" s="381" t="str">
        <f>IF(B1799="","",ROW()-ROW($A$3)+'Diário 1º PA'!$O$1)</f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29"/>
        <v/>
      </c>
      <c r="K1799" s="387"/>
      <c r="L1799" s="388"/>
      <c r="M1799" s="387"/>
      <c r="N1799" s="382"/>
      <c r="O1799" s="384"/>
      <c r="P1799" s="184"/>
    </row>
    <row r="1800" spans="1:16" ht="13.2" hidden="1" x14ac:dyDescent="0.25">
      <c r="A1800" s="381" t="str">
        <f>IF(B1800="","",ROW()-ROW($A$3)+'Diário 1º PA'!$O$1)</f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29"/>
        <v/>
      </c>
      <c r="K1800" s="387"/>
      <c r="L1800" s="388"/>
      <c r="M1800" s="387"/>
      <c r="N1800" s="382"/>
      <c r="O1800" s="384"/>
      <c r="P1800" s="184"/>
    </row>
    <row r="1801" spans="1:16" ht="13.2" hidden="1" x14ac:dyDescent="0.25">
      <c r="A1801" s="381" t="str">
        <f>IF(B1801="","",ROW()-ROW($A$3)+'Diário 1º PA'!$O$1)</f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si="29"/>
        <v/>
      </c>
      <c r="K1801" s="387"/>
      <c r="L1801" s="388"/>
      <c r="M1801" s="387"/>
      <c r="N1801" s="382"/>
      <c r="O1801" s="384"/>
      <c r="P1801" s="184"/>
    </row>
    <row r="1802" spans="1:16" ht="13.2" hidden="1" x14ac:dyDescent="0.25">
      <c r="A1802" s="381" t="str">
        <f>IF(B1802="","",ROW()-ROW($A$3)+'Diário 1º PA'!$O$1)</f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29"/>
        <v/>
      </c>
      <c r="K1802" s="387"/>
      <c r="L1802" s="388"/>
      <c r="M1802" s="387"/>
      <c r="N1802" s="382"/>
      <c r="O1802" s="384"/>
      <c r="P1802" s="184"/>
    </row>
    <row r="1803" spans="1:16" ht="13.2" hidden="1" x14ac:dyDescent="0.25">
      <c r="A1803" s="381" t="str">
        <f>IF(B1803="","",ROW()-ROW($A$3)+'Diário 1º PA'!$O$1)</f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29"/>
        <v/>
      </c>
      <c r="K1803" s="387"/>
      <c r="L1803" s="388"/>
      <c r="M1803" s="387"/>
      <c r="N1803" s="382"/>
      <c r="O1803" s="384"/>
      <c r="P1803" s="184"/>
    </row>
    <row r="1804" spans="1:16" ht="13.2" hidden="1" x14ac:dyDescent="0.25">
      <c r="A1804" s="381" t="str">
        <f>IF(B1804="","",ROW()-ROW($A$3)+'Diário 1º PA'!$O$1)</f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29"/>
        <v/>
      </c>
      <c r="K1804" s="387"/>
      <c r="L1804" s="388"/>
      <c r="M1804" s="387"/>
      <c r="N1804" s="382"/>
      <c r="O1804" s="384"/>
      <c r="P1804" s="184"/>
    </row>
    <row r="1805" spans="1:16" ht="13.2" hidden="1" x14ac:dyDescent="0.25">
      <c r="A1805" s="381" t="str">
        <f>IF(B1805="","",ROW()-ROW($A$3)+'Diário 1º PA'!$O$1)</f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29"/>
        <v/>
      </c>
      <c r="K1805" s="387"/>
      <c r="L1805" s="388"/>
      <c r="M1805" s="387"/>
      <c r="N1805" s="382"/>
      <c r="O1805" s="384"/>
      <c r="P1805" s="184"/>
    </row>
    <row r="1806" spans="1:16" ht="13.2" hidden="1" x14ac:dyDescent="0.25">
      <c r="A1806" s="381" t="str">
        <f>IF(B1806="","",ROW()-ROW($A$3)+'Diário 1º PA'!$O$1)</f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29"/>
        <v/>
      </c>
      <c r="K1806" s="387"/>
      <c r="L1806" s="388"/>
      <c r="M1806" s="387"/>
      <c r="N1806" s="382"/>
      <c r="O1806" s="384"/>
      <c r="P1806" s="184"/>
    </row>
    <row r="1807" spans="1:16" ht="13.2" hidden="1" x14ac:dyDescent="0.25">
      <c r="A1807" s="381" t="str">
        <f>IF(B1807="","",ROW()-ROW($A$3)+'Diário 1º PA'!$O$1)</f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29"/>
        <v/>
      </c>
      <c r="K1807" s="387"/>
      <c r="L1807" s="388"/>
      <c r="M1807" s="387"/>
      <c r="N1807" s="382"/>
      <c r="O1807" s="384"/>
      <c r="P1807" s="184"/>
    </row>
    <row r="1808" spans="1:16" ht="13.2" hidden="1" x14ac:dyDescent="0.25">
      <c r="A1808" s="381" t="str">
        <f>IF(B1808="","",ROW()-ROW($A$3)+'Diário 1º PA'!$O$1)</f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29"/>
        <v/>
      </c>
      <c r="K1808" s="387"/>
      <c r="L1808" s="388"/>
      <c r="M1808" s="387"/>
      <c r="N1808" s="382"/>
      <c r="O1808" s="384"/>
      <c r="P1808" s="184"/>
    </row>
    <row r="1809" spans="1:16" ht="13.2" hidden="1" x14ac:dyDescent="0.25">
      <c r="A1809" s="381" t="str">
        <f>IF(B1809="","",ROW()-ROW($A$3)+'Diário 1º PA'!$O$1)</f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29"/>
        <v/>
      </c>
      <c r="K1809" s="387"/>
      <c r="L1809" s="388"/>
      <c r="M1809" s="387"/>
      <c r="N1809" s="382"/>
      <c r="O1809" s="384"/>
      <c r="P1809" s="184"/>
    </row>
    <row r="1810" spans="1:16" ht="13.2" hidden="1" x14ac:dyDescent="0.25">
      <c r="A1810" s="381" t="str">
        <f>IF(B1810="","",ROW()-ROW($A$3)+'Diário 1º PA'!$O$1)</f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29"/>
        <v/>
      </c>
      <c r="K1810" s="387"/>
      <c r="L1810" s="388"/>
      <c r="M1810" s="387"/>
      <c r="N1810" s="382"/>
      <c r="O1810" s="384"/>
      <c r="P1810" s="184"/>
    </row>
    <row r="1811" spans="1:16" ht="13.2" hidden="1" x14ac:dyDescent="0.25">
      <c r="A1811" s="381" t="str">
        <f>IF(B1811="","",ROW()-ROW($A$3)+'Diário 1º PA'!$O$1)</f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29"/>
        <v/>
      </c>
      <c r="K1811" s="387"/>
      <c r="L1811" s="388"/>
      <c r="M1811" s="387"/>
      <c r="N1811" s="382"/>
      <c r="O1811" s="384"/>
      <c r="P1811" s="184"/>
    </row>
    <row r="1812" spans="1:16" ht="13.2" hidden="1" x14ac:dyDescent="0.25">
      <c r="A1812" s="381" t="str">
        <f>IF(B1812="","",ROW()-ROW($A$3)+'Diário 1º PA'!$O$1)</f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29"/>
        <v/>
      </c>
      <c r="K1812" s="387"/>
      <c r="L1812" s="388"/>
      <c r="M1812" s="387"/>
      <c r="N1812" s="382"/>
      <c r="O1812" s="384"/>
      <c r="P1812" s="184"/>
    </row>
    <row r="1813" spans="1:16" ht="13.2" hidden="1" x14ac:dyDescent="0.25">
      <c r="A1813" s="381" t="str">
        <f>IF(B1813="","",ROW()-ROW($A$3)+'Diário 1º PA'!$O$1)</f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29"/>
        <v/>
      </c>
      <c r="K1813" s="387"/>
      <c r="L1813" s="388"/>
      <c r="M1813" s="387"/>
      <c r="N1813" s="382"/>
      <c r="O1813" s="384"/>
      <c r="P1813" s="184"/>
    </row>
    <row r="1814" spans="1:16" ht="13.2" hidden="1" x14ac:dyDescent="0.25">
      <c r="A1814" s="381" t="str">
        <f>IF(B1814="","",ROW()-ROW($A$3)+'Diário 1º PA'!$O$1)</f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si="29"/>
        <v/>
      </c>
      <c r="K1814" s="387"/>
      <c r="L1814" s="388"/>
      <c r="M1814" s="387"/>
      <c r="N1814" s="382"/>
      <c r="O1814" s="384"/>
      <c r="P1814" s="184"/>
    </row>
    <row r="1815" spans="1:16" ht="13.2" hidden="1" x14ac:dyDescent="0.25">
      <c r="A1815" s="381" t="str">
        <f>IF(B1815="","",ROW()-ROW($A$3)+'Diário 1º PA'!$O$1)</f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29"/>
        <v/>
      </c>
      <c r="K1815" s="387"/>
      <c r="L1815" s="388"/>
      <c r="M1815" s="387"/>
      <c r="N1815" s="382"/>
      <c r="O1815" s="384"/>
      <c r="P1815" s="184"/>
    </row>
    <row r="1816" spans="1:16" ht="13.2" hidden="1" x14ac:dyDescent="0.25">
      <c r="A1816" s="381" t="str">
        <f>IF(B1816="","",ROW()-ROW($A$3)+'Diário 1º PA'!$O$1)</f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29"/>
        <v/>
      </c>
      <c r="K1816" s="387"/>
      <c r="L1816" s="388"/>
      <c r="M1816" s="387"/>
      <c r="N1816" s="382"/>
      <c r="O1816" s="384"/>
      <c r="P1816" s="184"/>
    </row>
    <row r="1817" spans="1:16" ht="13.2" hidden="1" x14ac:dyDescent="0.25">
      <c r="A1817" s="381" t="str">
        <f>IF(B1817="","",ROW()-ROW($A$3)+'Diário 1º PA'!$O$1)</f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29"/>
        <v/>
      </c>
      <c r="K1817" s="387"/>
      <c r="L1817" s="388"/>
      <c r="M1817" s="387"/>
      <c r="N1817" s="382"/>
      <c r="O1817" s="384"/>
      <c r="P1817" s="184"/>
    </row>
    <row r="1818" spans="1:16" ht="13.2" hidden="1" x14ac:dyDescent="0.25">
      <c r="A1818" s="381" t="str">
        <f>IF(B1818="","",ROW()-ROW($A$3)+'Diário 1º PA'!$O$1)</f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29"/>
        <v/>
      </c>
      <c r="K1818" s="387"/>
      <c r="L1818" s="388"/>
      <c r="M1818" s="387"/>
      <c r="N1818" s="382"/>
      <c r="O1818" s="384"/>
      <c r="P1818" s="184"/>
    </row>
    <row r="1819" spans="1:16" ht="13.2" hidden="1" x14ac:dyDescent="0.25">
      <c r="A1819" s="381" t="str">
        <f>IF(B1819="","",ROW()-ROW($A$3)+'Diário 1º PA'!$O$1)</f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29"/>
        <v/>
      </c>
      <c r="K1819" s="387"/>
      <c r="L1819" s="388"/>
      <c r="M1819" s="387"/>
      <c r="N1819" s="382"/>
      <c r="O1819" s="384"/>
      <c r="P1819" s="184"/>
    </row>
    <row r="1820" spans="1:16" ht="13.2" hidden="1" x14ac:dyDescent="0.25">
      <c r="A1820" s="381" t="str">
        <f>IF(B1820="","",ROW()-ROW($A$3)+'Diário 1º PA'!$O$1)</f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29"/>
        <v/>
      </c>
      <c r="K1820" s="387"/>
      <c r="L1820" s="388"/>
      <c r="M1820" s="387"/>
      <c r="N1820" s="382"/>
      <c r="O1820" s="384"/>
      <c r="P1820" s="184"/>
    </row>
    <row r="1821" spans="1:16" ht="13.2" hidden="1" x14ac:dyDescent="0.25">
      <c r="A1821" s="381" t="str">
        <f>IF(B1821="","",ROW()-ROW($A$3)+'Diário 1º PA'!$O$1)</f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29"/>
        <v/>
      </c>
      <c r="K1821" s="387"/>
      <c r="L1821" s="388"/>
      <c r="M1821" s="387"/>
      <c r="N1821" s="382"/>
      <c r="O1821" s="384"/>
      <c r="P1821" s="184"/>
    </row>
    <row r="1822" spans="1:16" ht="13.2" hidden="1" x14ac:dyDescent="0.25">
      <c r="A1822" s="381" t="str">
        <f>IF(B1822="","",ROW()-ROW($A$3)+'Diário 1º PA'!$O$1)</f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29"/>
        <v/>
      </c>
      <c r="K1822" s="387"/>
      <c r="L1822" s="388"/>
      <c r="M1822" s="387"/>
      <c r="N1822" s="382"/>
      <c r="O1822" s="384"/>
      <c r="P1822" s="184"/>
    </row>
    <row r="1823" spans="1:16" ht="13.2" hidden="1" x14ac:dyDescent="0.25">
      <c r="A1823" s="381" t="str">
        <f>IF(B1823="","",ROW()-ROW($A$3)+'Diário 1º PA'!$O$1)</f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29"/>
        <v/>
      </c>
      <c r="K1823" s="387"/>
      <c r="L1823" s="388"/>
      <c r="M1823" s="387"/>
      <c r="N1823" s="382"/>
      <c r="O1823" s="384"/>
      <c r="P1823" s="184"/>
    </row>
    <row r="1824" spans="1:16" ht="13.2" hidden="1" x14ac:dyDescent="0.25">
      <c r="A1824" s="381" t="str">
        <f>IF(B1824="","",ROW()-ROW($A$3)+'Diário 1º PA'!$O$1)</f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29"/>
        <v/>
      </c>
      <c r="K1824" s="387"/>
      <c r="L1824" s="388"/>
      <c r="M1824" s="387"/>
      <c r="N1824" s="382"/>
      <c r="O1824" s="384"/>
      <c r="P1824" s="184"/>
    </row>
    <row r="1825" spans="1:16" ht="13.2" hidden="1" x14ac:dyDescent="0.25">
      <c r="A1825" s="381" t="str">
        <f>IF(B1825="","",ROW()-ROW($A$3)+'Diário 1º PA'!$O$1)</f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29"/>
        <v/>
      </c>
      <c r="K1825" s="387"/>
      <c r="L1825" s="388"/>
      <c r="M1825" s="387"/>
      <c r="N1825" s="382"/>
      <c r="O1825" s="384"/>
      <c r="P1825" s="184"/>
    </row>
    <row r="1826" spans="1:16" ht="13.2" hidden="1" x14ac:dyDescent="0.25">
      <c r="A1826" s="381" t="str">
        <f>IF(B1826="","",ROW()-ROW($A$3)+'Diário 1º PA'!$O$1)</f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29"/>
        <v/>
      </c>
      <c r="K1826" s="387"/>
      <c r="L1826" s="388"/>
      <c r="M1826" s="387"/>
      <c r="N1826" s="382"/>
      <c r="O1826" s="384"/>
      <c r="P1826" s="184"/>
    </row>
    <row r="1827" spans="1:16" ht="13.2" hidden="1" x14ac:dyDescent="0.25">
      <c r="A1827" s="381" t="str">
        <f>IF(B1827="","",ROW()-ROW($A$3)+'Diário 1º PA'!$O$1)</f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29"/>
        <v/>
      </c>
      <c r="K1827" s="387"/>
      <c r="L1827" s="388"/>
      <c r="M1827" s="387"/>
      <c r="N1827" s="382"/>
      <c r="O1827" s="384"/>
      <c r="P1827" s="184"/>
    </row>
    <row r="1828" spans="1:16" ht="13.2" hidden="1" x14ac:dyDescent="0.25">
      <c r="A1828" s="381" t="str">
        <f>IF(B1828="","",ROW()-ROW($A$3)+'Diário 1º PA'!$O$1)</f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29"/>
        <v/>
      </c>
      <c r="K1828" s="387"/>
      <c r="L1828" s="388"/>
      <c r="M1828" s="387"/>
      <c r="N1828" s="382"/>
      <c r="O1828" s="384"/>
      <c r="P1828" s="184"/>
    </row>
    <row r="1829" spans="1:16" ht="13.2" hidden="1" x14ac:dyDescent="0.25">
      <c r="A1829" s="381" t="str">
        <f>IF(B1829="","",ROW()-ROW($A$3)+'Diário 1º PA'!$O$1)</f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29"/>
        <v/>
      </c>
      <c r="K1829" s="387"/>
      <c r="L1829" s="388"/>
      <c r="M1829" s="387"/>
      <c r="N1829" s="382"/>
      <c r="O1829" s="384"/>
      <c r="P1829" s="184"/>
    </row>
    <row r="1830" spans="1:16" ht="13.2" hidden="1" x14ac:dyDescent="0.25">
      <c r="A1830" s="381" t="str">
        <f>IF(B1830="","",ROW()-ROW($A$3)+'Diário 1º PA'!$O$1)</f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29"/>
        <v/>
      </c>
      <c r="K1830" s="387"/>
      <c r="L1830" s="388"/>
      <c r="M1830" s="387"/>
      <c r="N1830" s="382"/>
      <c r="O1830" s="384"/>
      <c r="P1830" s="184"/>
    </row>
    <row r="1831" spans="1:16" ht="13.2" hidden="1" x14ac:dyDescent="0.25">
      <c r="A1831" s="381" t="str">
        <f>IF(B1831="","",ROW()-ROW($A$3)+'Diário 1º PA'!$O$1)</f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29"/>
        <v/>
      </c>
      <c r="K1831" s="387"/>
      <c r="L1831" s="388"/>
      <c r="M1831" s="387"/>
      <c r="N1831" s="382"/>
      <c r="O1831" s="384"/>
      <c r="P1831" s="184"/>
    </row>
    <row r="1832" spans="1:16" ht="13.2" hidden="1" x14ac:dyDescent="0.25">
      <c r="A1832" s="381" t="str">
        <f>IF(B1832="","",ROW()-ROW($A$3)+'Diário 1º PA'!$O$1)</f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29"/>
        <v/>
      </c>
      <c r="K1832" s="387"/>
      <c r="L1832" s="388"/>
      <c r="M1832" s="387"/>
      <c r="N1832" s="382"/>
      <c r="O1832" s="384"/>
      <c r="P1832" s="184"/>
    </row>
    <row r="1833" spans="1:16" ht="13.2" hidden="1" x14ac:dyDescent="0.25">
      <c r="A1833" s="381" t="str">
        <f>IF(B1833="","",ROW()-ROW($A$3)+'Diário 1º PA'!$O$1)</f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29"/>
        <v/>
      </c>
      <c r="K1833" s="387"/>
      <c r="L1833" s="388"/>
      <c r="M1833" s="387"/>
      <c r="N1833" s="382"/>
      <c r="O1833" s="384"/>
      <c r="P1833" s="184"/>
    </row>
    <row r="1834" spans="1:16" ht="13.2" hidden="1" x14ac:dyDescent="0.25">
      <c r="A1834" s="381" t="str">
        <f>IF(B1834="","",ROW()-ROW($A$3)+'Diário 1º PA'!$O$1)</f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29"/>
        <v/>
      </c>
      <c r="K1834" s="387"/>
      <c r="L1834" s="388"/>
      <c r="M1834" s="387"/>
      <c r="N1834" s="382"/>
      <c r="O1834" s="384"/>
      <c r="P1834" s="184"/>
    </row>
    <row r="1835" spans="1:16" ht="13.2" hidden="1" x14ac:dyDescent="0.25">
      <c r="A1835" s="381" t="str">
        <f>IF(B1835="","",ROW()-ROW($A$3)+'Diário 1º PA'!$O$1)</f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29"/>
        <v/>
      </c>
      <c r="K1835" s="387"/>
      <c r="L1835" s="388"/>
      <c r="M1835" s="387"/>
      <c r="N1835" s="382"/>
      <c r="O1835" s="384"/>
      <c r="P1835" s="184"/>
    </row>
    <row r="1836" spans="1:16" ht="13.2" hidden="1" x14ac:dyDescent="0.25">
      <c r="A1836" s="381" t="str">
        <f>IF(B1836="","",ROW()-ROW($A$3)+'Diário 1º PA'!$O$1)</f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29"/>
        <v/>
      </c>
      <c r="K1836" s="387"/>
      <c r="L1836" s="388"/>
      <c r="M1836" s="387"/>
      <c r="N1836" s="382"/>
      <c r="O1836" s="384"/>
      <c r="P1836" s="184"/>
    </row>
    <row r="1837" spans="1:16" ht="13.2" hidden="1" x14ac:dyDescent="0.25">
      <c r="A1837" s="381" t="str">
        <f>IF(B1837="","",ROW()-ROW($A$3)+'Diário 1º PA'!$O$1)</f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29"/>
        <v/>
      </c>
      <c r="K1837" s="387"/>
      <c r="L1837" s="388"/>
      <c r="M1837" s="387"/>
      <c r="N1837" s="382"/>
      <c r="O1837" s="384"/>
      <c r="P1837" s="184"/>
    </row>
    <row r="1838" spans="1:16" ht="13.2" hidden="1" x14ac:dyDescent="0.25">
      <c r="A1838" s="381" t="str">
        <f>IF(B1838="","",ROW()-ROW($A$3)+'Diário 1º PA'!$O$1)</f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29"/>
        <v/>
      </c>
      <c r="K1838" s="387"/>
      <c r="L1838" s="388"/>
      <c r="M1838" s="387"/>
      <c r="N1838" s="382"/>
      <c r="O1838" s="384"/>
      <c r="P1838" s="184"/>
    </row>
    <row r="1839" spans="1:16" ht="13.2" hidden="1" x14ac:dyDescent="0.25">
      <c r="A1839" s="381" t="str">
        <f>IF(B1839="","",ROW()-ROW($A$3)+'Diário 1º PA'!$O$1)</f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29"/>
        <v/>
      </c>
      <c r="K1839" s="387"/>
      <c r="L1839" s="388"/>
      <c r="M1839" s="387"/>
      <c r="N1839" s="382"/>
      <c r="O1839" s="384"/>
      <c r="P1839" s="184"/>
    </row>
    <row r="1840" spans="1:16" ht="13.2" hidden="1" x14ac:dyDescent="0.25">
      <c r="A1840" s="381" t="str">
        <f>IF(B1840="","",ROW()-ROW($A$3)+'Diário 1º PA'!$O$1)</f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29"/>
        <v/>
      </c>
      <c r="K1840" s="387"/>
      <c r="L1840" s="388"/>
      <c r="M1840" s="387"/>
      <c r="N1840" s="382"/>
      <c r="O1840" s="384"/>
      <c r="P1840" s="184"/>
    </row>
    <row r="1841" spans="1:16" ht="13.2" hidden="1" x14ac:dyDescent="0.25">
      <c r="A1841" s="381" t="str">
        <f>IF(B1841="","",ROW()-ROW($A$3)+'Diário 1º PA'!$O$1)</f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29"/>
        <v/>
      </c>
      <c r="K1841" s="387"/>
      <c r="L1841" s="388"/>
      <c r="M1841" s="387"/>
      <c r="N1841" s="382"/>
      <c r="O1841" s="384"/>
      <c r="P1841" s="184"/>
    </row>
    <row r="1842" spans="1:16" ht="13.2" hidden="1" x14ac:dyDescent="0.25">
      <c r="A1842" s="381" t="str">
        <f>IF(B1842="","",ROW()-ROW($A$3)+'Diário 1º PA'!$O$1)</f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29"/>
        <v/>
      </c>
      <c r="K1842" s="387"/>
      <c r="L1842" s="388"/>
      <c r="M1842" s="387"/>
      <c r="N1842" s="382"/>
      <c r="O1842" s="384"/>
      <c r="P1842" s="184"/>
    </row>
    <row r="1843" spans="1:16" ht="13.2" hidden="1" x14ac:dyDescent="0.25">
      <c r="A1843" s="381" t="str">
        <f>IF(B1843="","",ROW()-ROW($A$3)+'Diário 1º PA'!$O$1)</f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29"/>
        <v/>
      </c>
      <c r="K1843" s="387"/>
      <c r="L1843" s="388"/>
      <c r="M1843" s="387"/>
      <c r="N1843" s="382"/>
      <c r="O1843" s="384"/>
      <c r="P1843" s="184"/>
    </row>
    <row r="1844" spans="1:16" ht="13.2" hidden="1" x14ac:dyDescent="0.25">
      <c r="A1844" s="381" t="str">
        <f>IF(B1844="","",ROW()-ROW($A$3)+'Diário 1º PA'!$O$1)</f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29"/>
        <v/>
      </c>
      <c r="K1844" s="387"/>
      <c r="L1844" s="388"/>
      <c r="M1844" s="387"/>
      <c r="N1844" s="382"/>
      <c r="O1844" s="384"/>
      <c r="P1844" s="184"/>
    </row>
    <row r="1845" spans="1:16" ht="13.2" hidden="1" x14ac:dyDescent="0.25">
      <c r="A1845" s="381" t="str">
        <f>IF(B1845="","",ROW()-ROW($A$3)+'Diário 1º PA'!$O$1)</f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29"/>
        <v/>
      </c>
      <c r="K1845" s="387"/>
      <c r="L1845" s="388"/>
      <c r="M1845" s="387"/>
      <c r="N1845" s="382"/>
      <c r="O1845" s="384"/>
      <c r="P1845" s="184"/>
    </row>
    <row r="1846" spans="1:16" ht="13.2" hidden="1" x14ac:dyDescent="0.25">
      <c r="A1846" s="381" t="str">
        <f>IF(B1846="","",ROW()-ROW($A$3)+'Diário 1º PA'!$O$1)</f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29"/>
        <v/>
      </c>
      <c r="K1846" s="387"/>
      <c r="L1846" s="388"/>
      <c r="M1846" s="387"/>
      <c r="N1846" s="382"/>
      <c r="O1846" s="384"/>
      <c r="P1846" s="184"/>
    </row>
    <row r="1847" spans="1:16" ht="13.2" hidden="1" x14ac:dyDescent="0.25">
      <c r="A1847" s="381" t="str">
        <f>IF(B1847="","",ROW()-ROW($A$3)+'Diário 1º PA'!$O$1)</f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29"/>
        <v/>
      </c>
      <c r="K1847" s="387"/>
      <c r="L1847" s="388"/>
      <c r="M1847" s="387"/>
      <c r="N1847" s="382"/>
      <c r="O1847" s="384"/>
      <c r="P1847" s="184"/>
    </row>
    <row r="1848" spans="1:16" ht="13.2" hidden="1" x14ac:dyDescent="0.25">
      <c r="A1848" s="381" t="str">
        <f>IF(B1848="","",ROW()-ROW($A$3)+'Diário 1º PA'!$O$1)</f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29"/>
        <v/>
      </c>
      <c r="K1848" s="387"/>
      <c r="L1848" s="388"/>
      <c r="M1848" s="387"/>
      <c r="N1848" s="382"/>
      <c r="O1848" s="384"/>
      <c r="P1848" s="184"/>
    </row>
    <row r="1849" spans="1:16" ht="13.2" hidden="1" x14ac:dyDescent="0.25">
      <c r="A1849" s="381" t="str">
        <f>IF(B1849="","",ROW()-ROW($A$3)+'Diário 1º PA'!$O$1)</f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29"/>
        <v/>
      </c>
      <c r="K1849" s="387"/>
      <c r="L1849" s="388"/>
      <c r="M1849" s="387"/>
      <c r="N1849" s="382"/>
      <c r="O1849" s="384"/>
      <c r="P1849" s="184"/>
    </row>
    <row r="1850" spans="1:16" ht="13.2" hidden="1" x14ac:dyDescent="0.25">
      <c r="A1850" s="381" t="str">
        <f>IF(B1850="","",ROW()-ROW($A$3)+'Diário 1º PA'!$O$1)</f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29"/>
        <v/>
      </c>
      <c r="K1850" s="387"/>
      <c r="L1850" s="388"/>
      <c r="M1850" s="387"/>
      <c r="N1850" s="382"/>
      <c r="O1850" s="384"/>
      <c r="P1850" s="184"/>
    </row>
    <row r="1851" spans="1:16" ht="13.2" hidden="1" x14ac:dyDescent="0.25">
      <c r="A1851" s="381" t="str">
        <f>IF(B1851="","",ROW()-ROW($A$3)+'Diário 1º PA'!$O$1)</f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29"/>
        <v/>
      </c>
      <c r="K1851" s="387"/>
      <c r="L1851" s="388"/>
      <c r="M1851" s="387"/>
      <c r="N1851" s="382"/>
      <c r="O1851" s="384"/>
      <c r="P1851" s="184"/>
    </row>
    <row r="1852" spans="1:16" ht="13.2" hidden="1" x14ac:dyDescent="0.25">
      <c r="A1852" s="381" t="str">
        <f>IF(B1852="","",ROW()-ROW($A$3)+'Diário 1º PA'!$O$1)</f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29"/>
        <v/>
      </c>
      <c r="K1852" s="387"/>
      <c r="L1852" s="388"/>
      <c r="M1852" s="387"/>
      <c r="N1852" s="382"/>
      <c r="O1852" s="384"/>
      <c r="P1852" s="184"/>
    </row>
    <row r="1853" spans="1:16" ht="13.2" hidden="1" x14ac:dyDescent="0.25">
      <c r="A1853" s="381" t="str">
        <f>IF(B1853="","",ROW()-ROW($A$3)+'Diário 1º PA'!$O$1)</f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29"/>
        <v/>
      </c>
      <c r="K1853" s="387"/>
      <c r="L1853" s="388"/>
      <c r="M1853" s="387"/>
      <c r="N1853" s="382"/>
      <c r="O1853" s="384"/>
      <c r="P1853" s="184"/>
    </row>
    <row r="1854" spans="1:16" ht="13.2" hidden="1" x14ac:dyDescent="0.25">
      <c r="A1854" s="381" t="str">
        <f>IF(B1854="","",ROW()-ROW($A$3)+'Diário 1º PA'!$O$1)</f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29"/>
        <v/>
      </c>
      <c r="K1854" s="387"/>
      <c r="L1854" s="388"/>
      <c r="M1854" s="387"/>
      <c r="N1854" s="382"/>
      <c r="O1854" s="384"/>
      <c r="P1854" s="184"/>
    </row>
    <row r="1855" spans="1:16" ht="13.2" hidden="1" x14ac:dyDescent="0.25">
      <c r="A1855" s="381" t="str">
        <f>IF(B1855="","",ROW()-ROW($A$3)+'Diário 1º PA'!$O$1)</f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29"/>
        <v/>
      </c>
      <c r="K1855" s="387"/>
      <c r="L1855" s="388"/>
      <c r="M1855" s="387"/>
      <c r="N1855" s="382"/>
      <c r="O1855" s="384"/>
      <c r="P1855" s="184"/>
    </row>
    <row r="1856" spans="1:16" ht="13.2" hidden="1" x14ac:dyDescent="0.25">
      <c r="A1856" s="381" t="str">
        <f>IF(B1856="","",ROW()-ROW($A$3)+'Diário 1º PA'!$O$1)</f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29"/>
        <v/>
      </c>
      <c r="K1856" s="387"/>
      <c r="L1856" s="388"/>
      <c r="M1856" s="387"/>
      <c r="N1856" s="382"/>
      <c r="O1856" s="384"/>
      <c r="P1856" s="184"/>
    </row>
    <row r="1857" spans="1:16" ht="13.2" hidden="1" x14ac:dyDescent="0.25">
      <c r="A1857" s="381" t="str">
        <f>IF(B1857="","",ROW()-ROW($A$3)+'Diário 1º PA'!$O$1)</f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ref="J1857:J1920" si="30">IF(O1857="","",IF(LEN(O1857)&gt;14,O1857,"CPF Protegido - LGPD"))</f>
        <v/>
      </c>
      <c r="K1857" s="387"/>
      <c r="L1857" s="388"/>
      <c r="M1857" s="387"/>
      <c r="N1857" s="382"/>
      <c r="O1857" s="384"/>
      <c r="P1857" s="184"/>
    </row>
    <row r="1858" spans="1:16" ht="13.2" hidden="1" x14ac:dyDescent="0.25">
      <c r="A1858" s="381" t="str">
        <f>IF(B1858="","",ROW()-ROW($A$3)+'Diário 1º PA'!$O$1)</f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30"/>
        <v/>
      </c>
      <c r="K1858" s="387"/>
      <c r="L1858" s="388"/>
      <c r="M1858" s="387"/>
      <c r="N1858" s="382"/>
      <c r="O1858" s="384"/>
      <c r="P1858" s="184"/>
    </row>
    <row r="1859" spans="1:16" ht="13.2" hidden="1" x14ac:dyDescent="0.25">
      <c r="A1859" s="381" t="str">
        <f>IF(B1859="","",ROW()-ROW($A$3)+'Diário 1º PA'!$O$1)</f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30"/>
        <v/>
      </c>
      <c r="K1859" s="387"/>
      <c r="L1859" s="388"/>
      <c r="M1859" s="387"/>
      <c r="N1859" s="382"/>
      <c r="O1859" s="384"/>
      <c r="P1859" s="184"/>
    </row>
    <row r="1860" spans="1:16" ht="13.2" hidden="1" x14ac:dyDescent="0.25">
      <c r="A1860" s="381" t="str">
        <f>IF(B1860="","",ROW()-ROW($A$3)+'Diário 1º PA'!$O$1)</f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si="30"/>
        <v/>
      </c>
      <c r="K1860" s="387"/>
      <c r="L1860" s="388"/>
      <c r="M1860" s="387"/>
      <c r="N1860" s="382"/>
      <c r="O1860" s="384"/>
      <c r="P1860" s="184"/>
    </row>
    <row r="1861" spans="1:16" ht="13.2" hidden="1" x14ac:dyDescent="0.25">
      <c r="A1861" s="381" t="str">
        <f>IF(B1861="","",ROW()-ROW($A$3)+'Diário 1º PA'!$O$1)</f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30"/>
        <v/>
      </c>
      <c r="K1861" s="387"/>
      <c r="L1861" s="388"/>
      <c r="M1861" s="387"/>
      <c r="N1861" s="382"/>
      <c r="O1861" s="384"/>
      <c r="P1861" s="184"/>
    </row>
    <row r="1862" spans="1:16" ht="13.2" hidden="1" x14ac:dyDescent="0.25">
      <c r="A1862" s="381" t="str">
        <f>IF(B1862="","",ROW()-ROW($A$3)+'Diário 1º PA'!$O$1)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30"/>
        <v/>
      </c>
      <c r="K1862" s="387"/>
      <c r="L1862" s="388"/>
      <c r="M1862" s="387"/>
      <c r="N1862" s="382"/>
      <c r="O1862" s="384"/>
      <c r="P1862" s="184"/>
    </row>
    <row r="1863" spans="1:16" ht="13.2" hidden="1" x14ac:dyDescent="0.25">
      <c r="A1863" s="381" t="str">
        <f>IF(B1863="","",ROW()-ROW($A$3)+'Diário 1º PA'!$O$1)</f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30"/>
        <v/>
      </c>
      <c r="K1863" s="387"/>
      <c r="L1863" s="388"/>
      <c r="M1863" s="387"/>
      <c r="N1863" s="382"/>
      <c r="O1863" s="384"/>
      <c r="P1863" s="184"/>
    </row>
    <row r="1864" spans="1:16" ht="13.2" hidden="1" x14ac:dyDescent="0.25">
      <c r="A1864" s="381" t="str">
        <f>IF(B1864="","",ROW()-ROW($A$3)+'Diário 1º PA'!$O$1)</f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30"/>
        <v/>
      </c>
      <c r="K1864" s="387"/>
      <c r="L1864" s="388"/>
      <c r="M1864" s="387"/>
      <c r="N1864" s="382"/>
      <c r="O1864" s="384"/>
      <c r="P1864" s="184"/>
    </row>
    <row r="1865" spans="1:16" ht="13.2" hidden="1" x14ac:dyDescent="0.25">
      <c r="A1865" s="381" t="str">
        <f>IF(B1865="","",ROW()-ROW($A$3)+'Diário 1º PA'!$O$1)</f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si="30"/>
        <v/>
      </c>
      <c r="K1865" s="387"/>
      <c r="L1865" s="388"/>
      <c r="M1865" s="387"/>
      <c r="N1865" s="382"/>
      <c r="O1865" s="384"/>
      <c r="P1865" s="184"/>
    </row>
    <row r="1866" spans="1:16" ht="13.2" hidden="1" x14ac:dyDescent="0.25">
      <c r="A1866" s="381" t="str">
        <f>IF(B1866="","",ROW()-ROW($A$3)+'Diário 1º PA'!$O$1)</f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30"/>
        <v/>
      </c>
      <c r="K1866" s="387"/>
      <c r="L1866" s="388"/>
      <c r="M1866" s="387"/>
      <c r="N1866" s="382"/>
      <c r="O1866" s="384"/>
      <c r="P1866" s="184"/>
    </row>
    <row r="1867" spans="1:16" ht="13.2" hidden="1" x14ac:dyDescent="0.25">
      <c r="A1867" s="381" t="str">
        <f>IF(B1867="","",ROW()-ROW($A$3)+'Diário 1º PA'!$O$1)</f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30"/>
        <v/>
      </c>
      <c r="K1867" s="387"/>
      <c r="L1867" s="388"/>
      <c r="M1867" s="387"/>
      <c r="N1867" s="382"/>
      <c r="O1867" s="384"/>
      <c r="P1867" s="184"/>
    </row>
    <row r="1868" spans="1:16" ht="13.2" hidden="1" x14ac:dyDescent="0.25">
      <c r="A1868" s="381" t="str">
        <f>IF(B1868="","",ROW()-ROW($A$3)+'Diário 1º PA'!$O$1)</f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30"/>
        <v/>
      </c>
      <c r="K1868" s="387"/>
      <c r="L1868" s="388"/>
      <c r="M1868" s="387"/>
      <c r="N1868" s="382"/>
      <c r="O1868" s="384"/>
      <c r="P1868" s="184"/>
    </row>
    <row r="1869" spans="1:16" ht="13.2" hidden="1" x14ac:dyDescent="0.25">
      <c r="A1869" s="381" t="str">
        <f>IF(B1869="","",ROW()-ROW($A$3)+'Diário 1º PA'!$O$1)</f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30"/>
        <v/>
      </c>
      <c r="K1869" s="387"/>
      <c r="L1869" s="388"/>
      <c r="M1869" s="387"/>
      <c r="N1869" s="382"/>
      <c r="O1869" s="384"/>
      <c r="P1869" s="184"/>
    </row>
    <row r="1870" spans="1:16" ht="13.2" hidden="1" x14ac:dyDescent="0.25">
      <c r="A1870" s="381" t="str">
        <f>IF(B1870="","",ROW()-ROW($A$3)+'Diário 1º PA'!$O$1)</f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30"/>
        <v/>
      </c>
      <c r="K1870" s="387"/>
      <c r="L1870" s="388"/>
      <c r="M1870" s="387"/>
      <c r="N1870" s="382"/>
      <c r="O1870" s="384"/>
      <c r="P1870" s="184"/>
    </row>
    <row r="1871" spans="1:16" ht="13.2" hidden="1" x14ac:dyDescent="0.25">
      <c r="A1871" s="381" t="str">
        <f>IF(B1871="","",ROW()-ROW($A$3)+'Diário 1º PA'!$O$1)</f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30"/>
        <v/>
      </c>
      <c r="K1871" s="387"/>
      <c r="L1871" s="388"/>
      <c r="M1871" s="387"/>
      <c r="N1871" s="382"/>
      <c r="O1871" s="384"/>
      <c r="P1871" s="184"/>
    </row>
    <row r="1872" spans="1:16" ht="13.2" hidden="1" x14ac:dyDescent="0.25">
      <c r="A1872" s="381" t="str">
        <f>IF(B1872="","",ROW()-ROW($A$3)+'Diário 1º PA'!$O$1)</f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30"/>
        <v/>
      </c>
      <c r="K1872" s="387"/>
      <c r="L1872" s="388"/>
      <c r="M1872" s="387"/>
      <c r="N1872" s="382"/>
      <c r="O1872" s="384"/>
      <c r="P1872" s="184"/>
    </row>
    <row r="1873" spans="1:16" ht="13.2" hidden="1" x14ac:dyDescent="0.25">
      <c r="A1873" s="381" t="str">
        <f>IF(B1873="","",ROW()-ROW($A$3)+'Diário 1º PA'!$O$1)</f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30"/>
        <v/>
      </c>
      <c r="K1873" s="387"/>
      <c r="L1873" s="388"/>
      <c r="M1873" s="387"/>
      <c r="N1873" s="382"/>
      <c r="O1873" s="384"/>
      <c r="P1873" s="184"/>
    </row>
    <row r="1874" spans="1:16" ht="13.2" hidden="1" x14ac:dyDescent="0.25">
      <c r="A1874" s="381" t="str">
        <f>IF(B1874="","",ROW()-ROW($A$3)+'Diário 1º PA'!$O$1)</f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30"/>
        <v/>
      </c>
      <c r="K1874" s="387"/>
      <c r="L1874" s="388"/>
      <c r="M1874" s="387"/>
      <c r="N1874" s="382"/>
      <c r="O1874" s="384"/>
      <c r="P1874" s="184"/>
    </row>
    <row r="1875" spans="1:16" ht="13.2" hidden="1" x14ac:dyDescent="0.25">
      <c r="A1875" s="381" t="str">
        <f>IF(B1875="","",ROW()-ROW($A$3)+'Diário 1º PA'!$O$1)</f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30"/>
        <v/>
      </c>
      <c r="K1875" s="387"/>
      <c r="L1875" s="388"/>
      <c r="M1875" s="387"/>
      <c r="N1875" s="382"/>
      <c r="O1875" s="384"/>
      <c r="P1875" s="184"/>
    </row>
    <row r="1876" spans="1:16" ht="13.2" hidden="1" x14ac:dyDescent="0.25">
      <c r="A1876" s="381" t="str">
        <f>IF(B1876="","",ROW()-ROW($A$3)+'Diário 1º PA'!$O$1)</f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30"/>
        <v/>
      </c>
      <c r="K1876" s="387"/>
      <c r="L1876" s="388"/>
      <c r="M1876" s="387"/>
      <c r="N1876" s="382"/>
      <c r="O1876" s="384"/>
      <c r="P1876" s="184"/>
    </row>
    <row r="1877" spans="1:16" ht="13.2" hidden="1" x14ac:dyDescent="0.25">
      <c r="A1877" s="381" t="str">
        <f>IF(B1877="","",ROW()-ROW($A$3)+'Diário 1º PA'!$O$1)</f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30"/>
        <v/>
      </c>
      <c r="K1877" s="387"/>
      <c r="L1877" s="388"/>
      <c r="M1877" s="387"/>
      <c r="N1877" s="382"/>
      <c r="O1877" s="384"/>
      <c r="P1877" s="184"/>
    </row>
    <row r="1878" spans="1:16" ht="13.2" hidden="1" x14ac:dyDescent="0.25">
      <c r="A1878" s="381" t="str">
        <f>IF(B1878="","",ROW()-ROW($A$3)+'Diário 1º PA'!$O$1)</f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si="30"/>
        <v/>
      </c>
      <c r="K1878" s="387"/>
      <c r="L1878" s="388"/>
      <c r="M1878" s="387"/>
      <c r="N1878" s="382"/>
      <c r="O1878" s="384"/>
      <c r="P1878" s="184"/>
    </row>
    <row r="1879" spans="1:16" ht="13.2" hidden="1" x14ac:dyDescent="0.25">
      <c r="A1879" s="381" t="str">
        <f>IF(B1879="","",ROW()-ROW($A$3)+'Diário 1º PA'!$O$1)</f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30"/>
        <v/>
      </c>
      <c r="K1879" s="387"/>
      <c r="L1879" s="388"/>
      <c r="M1879" s="387"/>
      <c r="N1879" s="382"/>
      <c r="O1879" s="384"/>
      <c r="P1879" s="184"/>
    </row>
    <row r="1880" spans="1:16" ht="13.2" hidden="1" x14ac:dyDescent="0.25">
      <c r="A1880" s="381" t="str">
        <f>IF(B1880="","",ROW()-ROW($A$3)+'Diário 1º PA'!$O$1)</f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30"/>
        <v/>
      </c>
      <c r="K1880" s="387"/>
      <c r="L1880" s="388"/>
      <c r="M1880" s="387"/>
      <c r="N1880" s="382"/>
      <c r="O1880" s="384"/>
      <c r="P1880" s="184"/>
    </row>
    <row r="1881" spans="1:16" ht="13.2" hidden="1" x14ac:dyDescent="0.25">
      <c r="A1881" s="381" t="str">
        <f>IF(B1881="","",ROW()-ROW($A$3)+'Diário 1º PA'!$O$1)</f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30"/>
        <v/>
      </c>
      <c r="K1881" s="387"/>
      <c r="L1881" s="388"/>
      <c r="M1881" s="387"/>
      <c r="N1881" s="382"/>
      <c r="O1881" s="384"/>
      <c r="P1881" s="184"/>
    </row>
    <row r="1882" spans="1:16" ht="13.2" hidden="1" x14ac:dyDescent="0.25">
      <c r="A1882" s="381" t="str">
        <f>IF(B1882="","",ROW()-ROW($A$3)+'Diário 1º PA'!$O$1)</f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30"/>
        <v/>
      </c>
      <c r="K1882" s="387"/>
      <c r="L1882" s="388"/>
      <c r="M1882" s="387"/>
      <c r="N1882" s="382"/>
      <c r="O1882" s="384"/>
      <c r="P1882" s="184"/>
    </row>
    <row r="1883" spans="1:16" ht="13.2" hidden="1" x14ac:dyDescent="0.25">
      <c r="A1883" s="381" t="str">
        <f>IF(B1883="","",ROW()-ROW($A$3)+'Diário 1º PA'!$O$1)</f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30"/>
        <v/>
      </c>
      <c r="K1883" s="387"/>
      <c r="L1883" s="388"/>
      <c r="M1883" s="387"/>
      <c r="N1883" s="382"/>
      <c r="O1883" s="384"/>
      <c r="P1883" s="184"/>
    </row>
    <row r="1884" spans="1:16" ht="13.2" hidden="1" x14ac:dyDescent="0.25">
      <c r="A1884" s="381" t="str">
        <f>IF(B1884="","",ROW()-ROW($A$3)+'Diário 1º PA'!$O$1)</f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30"/>
        <v/>
      </c>
      <c r="K1884" s="387"/>
      <c r="L1884" s="388"/>
      <c r="M1884" s="387"/>
      <c r="N1884" s="382"/>
      <c r="O1884" s="384"/>
      <c r="P1884" s="184"/>
    </row>
    <row r="1885" spans="1:16" ht="13.2" hidden="1" x14ac:dyDescent="0.25">
      <c r="A1885" s="381" t="str">
        <f>IF(B1885="","",ROW()-ROW($A$3)+'Diário 1º PA'!$O$1)</f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30"/>
        <v/>
      </c>
      <c r="K1885" s="387"/>
      <c r="L1885" s="388"/>
      <c r="M1885" s="387"/>
      <c r="N1885" s="382"/>
      <c r="O1885" s="384"/>
      <c r="P1885" s="184"/>
    </row>
    <row r="1886" spans="1:16" ht="13.2" hidden="1" x14ac:dyDescent="0.25">
      <c r="A1886" s="381" t="str">
        <f>IF(B1886="","",ROW()-ROW($A$3)+'Diário 1º PA'!$O$1)</f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30"/>
        <v/>
      </c>
      <c r="K1886" s="387"/>
      <c r="L1886" s="388"/>
      <c r="M1886" s="387"/>
      <c r="N1886" s="382"/>
      <c r="O1886" s="384"/>
      <c r="P1886" s="184"/>
    </row>
    <row r="1887" spans="1:16" ht="13.2" hidden="1" x14ac:dyDescent="0.25">
      <c r="A1887" s="381" t="str">
        <f>IF(B1887="","",ROW()-ROW($A$3)+'Diário 1º PA'!$O$1)</f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30"/>
        <v/>
      </c>
      <c r="K1887" s="387"/>
      <c r="L1887" s="388"/>
      <c r="M1887" s="387"/>
      <c r="N1887" s="382"/>
      <c r="O1887" s="384"/>
      <c r="P1887" s="184"/>
    </row>
    <row r="1888" spans="1:16" ht="13.2" hidden="1" x14ac:dyDescent="0.25">
      <c r="A1888" s="381" t="str">
        <f>IF(B1888="","",ROW()-ROW($A$3)+'Diário 1º PA'!$O$1)</f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30"/>
        <v/>
      </c>
      <c r="K1888" s="387"/>
      <c r="L1888" s="388"/>
      <c r="M1888" s="387"/>
      <c r="N1888" s="382"/>
      <c r="O1888" s="384"/>
      <c r="P1888" s="184"/>
    </row>
    <row r="1889" spans="1:16" ht="13.2" hidden="1" x14ac:dyDescent="0.25">
      <c r="A1889" s="381" t="str">
        <f>IF(B1889="","",ROW()-ROW($A$3)+'Diário 1º PA'!$O$1)</f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30"/>
        <v/>
      </c>
      <c r="K1889" s="387"/>
      <c r="L1889" s="388"/>
      <c r="M1889" s="387"/>
      <c r="N1889" s="382"/>
      <c r="O1889" s="384"/>
      <c r="P1889" s="184"/>
    </row>
    <row r="1890" spans="1:16" ht="13.2" hidden="1" x14ac:dyDescent="0.25">
      <c r="A1890" s="381" t="str">
        <f>IF(B1890="","",ROW()-ROW($A$3)+'Diário 1º PA'!$O$1)</f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30"/>
        <v/>
      </c>
      <c r="K1890" s="387"/>
      <c r="L1890" s="388"/>
      <c r="M1890" s="387"/>
      <c r="N1890" s="382"/>
      <c r="O1890" s="384"/>
      <c r="P1890" s="184"/>
    </row>
    <row r="1891" spans="1:16" ht="13.2" hidden="1" x14ac:dyDescent="0.25">
      <c r="A1891" s="381" t="str">
        <f>IF(B1891="","",ROW()-ROW($A$3)+'Diário 1º PA'!$O$1)</f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30"/>
        <v/>
      </c>
      <c r="K1891" s="387"/>
      <c r="L1891" s="388"/>
      <c r="M1891" s="387"/>
      <c r="N1891" s="382"/>
      <c r="O1891" s="384"/>
      <c r="P1891" s="184"/>
    </row>
    <row r="1892" spans="1:16" ht="13.2" hidden="1" x14ac:dyDescent="0.25">
      <c r="A1892" s="381" t="str">
        <f>IF(B1892="","",ROW()-ROW($A$3)+'Diário 1º PA'!$O$1)</f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30"/>
        <v/>
      </c>
      <c r="K1892" s="387"/>
      <c r="L1892" s="388"/>
      <c r="M1892" s="387"/>
      <c r="N1892" s="382"/>
      <c r="O1892" s="384"/>
      <c r="P1892" s="184"/>
    </row>
    <row r="1893" spans="1:16" ht="13.2" hidden="1" x14ac:dyDescent="0.25">
      <c r="A1893" s="381" t="str">
        <f>IF(B1893="","",ROW()-ROW($A$3)+'Diário 1º PA'!$O$1)</f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30"/>
        <v/>
      </c>
      <c r="K1893" s="387"/>
      <c r="L1893" s="388"/>
      <c r="M1893" s="387"/>
      <c r="N1893" s="382"/>
      <c r="O1893" s="384"/>
      <c r="P1893" s="184"/>
    </row>
    <row r="1894" spans="1:16" ht="13.2" hidden="1" x14ac:dyDescent="0.25">
      <c r="A1894" s="381" t="str">
        <f>IF(B1894="","",ROW()-ROW($A$3)+'Diário 1º PA'!$O$1)</f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30"/>
        <v/>
      </c>
      <c r="K1894" s="387"/>
      <c r="L1894" s="388"/>
      <c r="M1894" s="387"/>
      <c r="N1894" s="382"/>
      <c r="O1894" s="384"/>
      <c r="P1894" s="184"/>
    </row>
    <row r="1895" spans="1:16" ht="13.2" hidden="1" x14ac:dyDescent="0.25">
      <c r="A1895" s="381" t="str">
        <f>IF(B1895="","",ROW()-ROW($A$3)+'Diário 1º PA'!$O$1)</f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30"/>
        <v/>
      </c>
      <c r="K1895" s="387"/>
      <c r="L1895" s="388"/>
      <c r="M1895" s="387"/>
      <c r="N1895" s="382"/>
      <c r="O1895" s="384"/>
      <c r="P1895" s="184"/>
    </row>
    <row r="1896" spans="1:16" ht="13.2" hidden="1" x14ac:dyDescent="0.25">
      <c r="A1896" s="381" t="str">
        <f>IF(B1896="","",ROW()-ROW($A$3)+'Diário 1º PA'!$O$1)</f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30"/>
        <v/>
      </c>
      <c r="K1896" s="387"/>
      <c r="L1896" s="388"/>
      <c r="M1896" s="387"/>
      <c r="N1896" s="382"/>
      <c r="O1896" s="384"/>
      <c r="P1896" s="184"/>
    </row>
    <row r="1897" spans="1:16" ht="13.2" hidden="1" x14ac:dyDescent="0.25">
      <c r="A1897" s="381" t="str">
        <f>IF(B1897="","",ROW()-ROW($A$3)+'Diário 1º PA'!$O$1)</f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30"/>
        <v/>
      </c>
      <c r="K1897" s="387"/>
      <c r="L1897" s="388"/>
      <c r="M1897" s="387"/>
      <c r="N1897" s="382"/>
      <c r="O1897" s="384"/>
      <c r="P1897" s="184"/>
    </row>
    <row r="1898" spans="1:16" ht="13.2" hidden="1" x14ac:dyDescent="0.25">
      <c r="A1898" s="381" t="str">
        <f>IF(B1898="","",ROW()-ROW($A$3)+'Diário 1º PA'!$O$1)</f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30"/>
        <v/>
      </c>
      <c r="K1898" s="387"/>
      <c r="L1898" s="388"/>
      <c r="M1898" s="387"/>
      <c r="N1898" s="382"/>
      <c r="O1898" s="384"/>
      <c r="P1898" s="184"/>
    </row>
    <row r="1899" spans="1:16" ht="13.2" hidden="1" x14ac:dyDescent="0.25">
      <c r="A1899" s="381" t="str">
        <f>IF(B1899="","",ROW()-ROW($A$3)+'Diário 1º PA'!$O$1)</f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30"/>
        <v/>
      </c>
      <c r="K1899" s="387"/>
      <c r="L1899" s="388"/>
      <c r="M1899" s="387"/>
      <c r="N1899" s="382"/>
      <c r="O1899" s="384"/>
      <c r="P1899" s="184"/>
    </row>
    <row r="1900" spans="1:16" ht="13.2" hidden="1" x14ac:dyDescent="0.25">
      <c r="A1900" s="381" t="str">
        <f>IF(B1900="","",ROW()-ROW($A$3)+'Diário 1º PA'!$O$1)</f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30"/>
        <v/>
      </c>
      <c r="K1900" s="387"/>
      <c r="L1900" s="388"/>
      <c r="M1900" s="387"/>
      <c r="N1900" s="382"/>
      <c r="O1900" s="384"/>
      <c r="P1900" s="184"/>
    </row>
    <row r="1901" spans="1:16" ht="13.2" hidden="1" x14ac:dyDescent="0.25">
      <c r="A1901" s="381" t="str">
        <f>IF(B1901="","",ROW()-ROW($A$3)+'Diário 1º PA'!$O$1)</f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30"/>
        <v/>
      </c>
      <c r="K1901" s="387"/>
      <c r="L1901" s="388"/>
      <c r="M1901" s="387"/>
      <c r="N1901" s="382"/>
      <c r="O1901" s="384"/>
      <c r="P1901" s="184"/>
    </row>
    <row r="1902" spans="1:16" ht="13.2" hidden="1" x14ac:dyDescent="0.25">
      <c r="A1902" s="381" t="str">
        <f>IF(B1902="","",ROW()-ROW($A$3)+'Diário 1º PA'!$O$1)</f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30"/>
        <v/>
      </c>
      <c r="K1902" s="387"/>
      <c r="L1902" s="388"/>
      <c r="M1902" s="387"/>
      <c r="N1902" s="382"/>
      <c r="O1902" s="384"/>
      <c r="P1902" s="184"/>
    </row>
    <row r="1903" spans="1:16" ht="13.2" hidden="1" x14ac:dyDescent="0.25">
      <c r="A1903" s="381" t="str">
        <f>IF(B1903="","",ROW()-ROW($A$3)+'Diário 1º PA'!$O$1)</f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30"/>
        <v/>
      </c>
      <c r="K1903" s="387"/>
      <c r="L1903" s="388"/>
      <c r="M1903" s="387"/>
      <c r="N1903" s="382"/>
      <c r="O1903" s="384"/>
      <c r="P1903" s="184"/>
    </row>
    <row r="1904" spans="1:16" ht="13.2" hidden="1" x14ac:dyDescent="0.25">
      <c r="A1904" s="381" t="str">
        <f>IF(B1904="","",ROW()-ROW($A$3)+'Diário 1º PA'!$O$1)</f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30"/>
        <v/>
      </c>
      <c r="K1904" s="387"/>
      <c r="L1904" s="388"/>
      <c r="M1904" s="387"/>
      <c r="N1904" s="382"/>
      <c r="O1904" s="384"/>
      <c r="P1904" s="184"/>
    </row>
    <row r="1905" spans="1:16" ht="13.2" hidden="1" x14ac:dyDescent="0.25">
      <c r="A1905" s="381" t="str">
        <f>IF(B1905="","",ROW()-ROW($A$3)+'Diário 1º PA'!$O$1)</f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30"/>
        <v/>
      </c>
      <c r="K1905" s="387"/>
      <c r="L1905" s="388"/>
      <c r="M1905" s="387"/>
      <c r="N1905" s="382"/>
      <c r="O1905" s="384"/>
      <c r="P1905" s="184"/>
    </row>
    <row r="1906" spans="1:16" ht="13.2" hidden="1" x14ac:dyDescent="0.25">
      <c r="A1906" s="381" t="str">
        <f>IF(B1906="","",ROW()-ROW($A$3)+'Diário 1º PA'!$O$1)</f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30"/>
        <v/>
      </c>
      <c r="K1906" s="387"/>
      <c r="L1906" s="388"/>
      <c r="M1906" s="387"/>
      <c r="N1906" s="382"/>
      <c r="O1906" s="384"/>
      <c r="P1906" s="184"/>
    </row>
    <row r="1907" spans="1:16" ht="13.2" hidden="1" x14ac:dyDescent="0.25">
      <c r="A1907" s="381" t="str">
        <f>IF(B1907="","",ROW()-ROW($A$3)+'Diário 1º PA'!$O$1)</f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30"/>
        <v/>
      </c>
      <c r="K1907" s="387"/>
      <c r="L1907" s="388"/>
      <c r="M1907" s="387"/>
      <c r="N1907" s="382"/>
      <c r="O1907" s="384"/>
      <c r="P1907" s="184"/>
    </row>
    <row r="1908" spans="1:16" ht="13.2" hidden="1" x14ac:dyDescent="0.25">
      <c r="A1908" s="381" t="str">
        <f>IF(B1908="","",ROW()-ROW($A$3)+'Diário 1º PA'!$O$1)</f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30"/>
        <v/>
      </c>
      <c r="K1908" s="387"/>
      <c r="L1908" s="388"/>
      <c r="M1908" s="387"/>
      <c r="N1908" s="382"/>
      <c r="O1908" s="384"/>
      <c r="P1908" s="184"/>
    </row>
    <row r="1909" spans="1:16" ht="13.2" hidden="1" x14ac:dyDescent="0.25">
      <c r="A1909" s="381" t="str">
        <f>IF(B1909="","",ROW()-ROW($A$3)+'Diário 1º PA'!$O$1)</f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30"/>
        <v/>
      </c>
      <c r="K1909" s="387"/>
      <c r="L1909" s="388"/>
      <c r="M1909" s="387"/>
      <c r="N1909" s="382"/>
      <c r="O1909" s="384"/>
      <c r="P1909" s="184"/>
    </row>
    <row r="1910" spans="1:16" ht="13.2" hidden="1" x14ac:dyDescent="0.25">
      <c r="A1910" s="381" t="str">
        <f>IF(B1910="","",ROW()-ROW($A$3)+'Diário 1º PA'!$O$1)</f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30"/>
        <v/>
      </c>
      <c r="K1910" s="387"/>
      <c r="L1910" s="388"/>
      <c r="M1910" s="387"/>
      <c r="N1910" s="382"/>
      <c r="O1910" s="384"/>
      <c r="P1910" s="184"/>
    </row>
    <row r="1911" spans="1:16" ht="13.2" hidden="1" x14ac:dyDescent="0.25">
      <c r="A1911" s="381" t="str">
        <f>IF(B1911="","",ROW()-ROW($A$3)+'Diário 1º PA'!$O$1)</f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30"/>
        <v/>
      </c>
      <c r="K1911" s="387"/>
      <c r="L1911" s="388"/>
      <c r="M1911" s="387"/>
      <c r="N1911" s="382"/>
      <c r="O1911" s="384"/>
      <c r="P1911" s="184"/>
    </row>
    <row r="1912" spans="1:16" ht="13.2" hidden="1" x14ac:dyDescent="0.25">
      <c r="A1912" s="381" t="str">
        <f>IF(B1912="","",ROW()-ROW($A$3)+'Diário 1º PA'!$O$1)</f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30"/>
        <v/>
      </c>
      <c r="K1912" s="387"/>
      <c r="L1912" s="388"/>
      <c r="M1912" s="387"/>
      <c r="N1912" s="382"/>
      <c r="O1912" s="384"/>
      <c r="P1912" s="184"/>
    </row>
    <row r="1913" spans="1:16" ht="13.2" hidden="1" x14ac:dyDescent="0.25">
      <c r="A1913" s="381" t="str">
        <f>IF(B1913="","",ROW()-ROW($A$3)+'Diário 1º PA'!$O$1)</f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30"/>
        <v/>
      </c>
      <c r="K1913" s="387"/>
      <c r="L1913" s="388"/>
      <c r="M1913" s="387"/>
      <c r="N1913" s="382"/>
      <c r="O1913" s="384"/>
      <c r="P1913" s="184"/>
    </row>
    <row r="1914" spans="1:16" ht="13.2" hidden="1" x14ac:dyDescent="0.25">
      <c r="A1914" s="381" t="str">
        <f>IF(B1914="","",ROW()-ROW($A$3)+'Diário 1º PA'!$O$1)</f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30"/>
        <v/>
      </c>
      <c r="K1914" s="387"/>
      <c r="L1914" s="388"/>
      <c r="M1914" s="387"/>
      <c r="N1914" s="382"/>
      <c r="O1914" s="384"/>
      <c r="P1914" s="184"/>
    </row>
    <row r="1915" spans="1:16" ht="13.2" hidden="1" x14ac:dyDescent="0.25">
      <c r="A1915" s="381" t="str">
        <f>IF(B1915="","",ROW()-ROW($A$3)+'Diário 1º PA'!$O$1)</f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30"/>
        <v/>
      </c>
      <c r="K1915" s="387"/>
      <c r="L1915" s="388"/>
      <c r="M1915" s="387"/>
      <c r="N1915" s="382"/>
      <c r="O1915" s="384"/>
      <c r="P1915" s="184"/>
    </row>
    <row r="1916" spans="1:16" ht="13.2" hidden="1" x14ac:dyDescent="0.25">
      <c r="A1916" s="381" t="str">
        <f>IF(B1916="","",ROW()-ROW($A$3)+'Diário 1º PA'!$O$1)</f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30"/>
        <v/>
      </c>
      <c r="K1916" s="387"/>
      <c r="L1916" s="388"/>
      <c r="M1916" s="387"/>
      <c r="N1916" s="382"/>
      <c r="O1916" s="384"/>
      <c r="P1916" s="184"/>
    </row>
    <row r="1917" spans="1:16" ht="13.2" hidden="1" x14ac:dyDescent="0.25">
      <c r="A1917" s="381" t="str">
        <f>IF(B1917="","",ROW()-ROW($A$3)+'Diário 1º PA'!$O$1)</f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30"/>
        <v/>
      </c>
      <c r="K1917" s="387"/>
      <c r="L1917" s="388"/>
      <c r="M1917" s="387"/>
      <c r="N1917" s="382"/>
      <c r="O1917" s="384"/>
      <c r="P1917" s="184"/>
    </row>
    <row r="1918" spans="1:16" ht="13.2" hidden="1" x14ac:dyDescent="0.25">
      <c r="A1918" s="381" t="str">
        <f>IF(B1918="","",ROW()-ROW($A$3)+'Diário 1º PA'!$O$1)</f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30"/>
        <v/>
      </c>
      <c r="K1918" s="387"/>
      <c r="L1918" s="388"/>
      <c r="M1918" s="387"/>
      <c r="N1918" s="382"/>
      <c r="O1918" s="384"/>
      <c r="P1918" s="184"/>
    </row>
    <row r="1919" spans="1:16" ht="13.2" hidden="1" x14ac:dyDescent="0.25">
      <c r="A1919" s="381" t="str">
        <f>IF(B1919="","",ROW()-ROW($A$3)+'Diário 1º PA'!$O$1)</f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30"/>
        <v/>
      </c>
      <c r="K1919" s="387"/>
      <c r="L1919" s="388"/>
      <c r="M1919" s="387"/>
      <c r="N1919" s="382"/>
      <c r="O1919" s="384"/>
      <c r="P1919" s="184"/>
    </row>
    <row r="1920" spans="1:16" ht="13.2" hidden="1" x14ac:dyDescent="0.25">
      <c r="A1920" s="381" t="str">
        <f>IF(B1920="","",ROW()-ROW($A$3)+'Diário 1º PA'!$O$1)</f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30"/>
        <v/>
      </c>
      <c r="K1920" s="387"/>
      <c r="L1920" s="388"/>
      <c r="M1920" s="387"/>
      <c r="N1920" s="382"/>
      <c r="O1920" s="384"/>
      <c r="P1920" s="184"/>
    </row>
    <row r="1921" spans="1:16" ht="13.2" hidden="1" x14ac:dyDescent="0.25">
      <c r="A1921" s="381" t="str">
        <f>IF(B1921="","",ROW()-ROW($A$3)+'Diário 1º PA'!$O$1)</f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ref="J1921:J1984" si="31">IF(O1921="","",IF(LEN(O1921)&gt;14,O1921,"CPF Protegido - LGPD"))</f>
        <v/>
      </c>
      <c r="K1921" s="387"/>
      <c r="L1921" s="388"/>
      <c r="M1921" s="387"/>
      <c r="N1921" s="382"/>
      <c r="O1921" s="384"/>
      <c r="P1921" s="184"/>
    </row>
    <row r="1922" spans="1:16" ht="13.2" hidden="1" x14ac:dyDescent="0.25">
      <c r="A1922" s="381" t="str">
        <f>IF(B1922="","",ROW()-ROW($A$3)+'Diário 1º PA'!$O$1)</f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31"/>
        <v/>
      </c>
      <c r="K1922" s="387"/>
      <c r="L1922" s="388"/>
      <c r="M1922" s="387"/>
      <c r="N1922" s="382"/>
      <c r="O1922" s="384"/>
      <c r="P1922" s="184"/>
    </row>
    <row r="1923" spans="1:16" ht="13.2" hidden="1" x14ac:dyDescent="0.25">
      <c r="A1923" s="381" t="str">
        <f>IF(B1923="","",ROW()-ROW($A$3)+'Diário 1º PA'!$O$1)</f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31"/>
        <v/>
      </c>
      <c r="K1923" s="387"/>
      <c r="L1923" s="388"/>
      <c r="M1923" s="387"/>
      <c r="N1923" s="382"/>
      <c r="O1923" s="384"/>
      <c r="P1923" s="184"/>
    </row>
    <row r="1924" spans="1:16" ht="13.2" hidden="1" x14ac:dyDescent="0.25">
      <c r="A1924" s="381" t="str">
        <f>IF(B1924="","",ROW()-ROW($A$3)+'Diário 1º PA'!$O$1)</f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si="31"/>
        <v/>
      </c>
      <c r="K1924" s="387"/>
      <c r="L1924" s="388"/>
      <c r="M1924" s="387"/>
      <c r="N1924" s="382"/>
      <c r="O1924" s="384"/>
      <c r="P1924" s="184"/>
    </row>
    <row r="1925" spans="1:16" ht="13.2" hidden="1" x14ac:dyDescent="0.25">
      <c r="A1925" s="381" t="str">
        <f>IF(B1925="","",ROW()-ROW($A$3)+'Diário 1º PA'!$O$1)</f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31"/>
        <v/>
      </c>
      <c r="K1925" s="387"/>
      <c r="L1925" s="388"/>
      <c r="M1925" s="387"/>
      <c r="N1925" s="382"/>
      <c r="O1925" s="384"/>
      <c r="P1925" s="184"/>
    </row>
    <row r="1926" spans="1:16" ht="13.2" hidden="1" x14ac:dyDescent="0.25">
      <c r="A1926" s="381" t="str">
        <f>IF(B1926="","",ROW()-ROW($A$3)+'Diário 1º PA'!$O$1)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31"/>
        <v/>
      </c>
      <c r="K1926" s="387"/>
      <c r="L1926" s="388"/>
      <c r="M1926" s="387"/>
      <c r="N1926" s="382"/>
      <c r="O1926" s="384"/>
      <c r="P1926" s="184"/>
    </row>
    <row r="1927" spans="1:16" ht="13.2" hidden="1" x14ac:dyDescent="0.25">
      <c r="A1927" s="381" t="str">
        <f>IF(B1927="","",ROW()-ROW($A$3)+'Diário 1º PA'!$O$1)</f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31"/>
        <v/>
      </c>
      <c r="K1927" s="387"/>
      <c r="L1927" s="388"/>
      <c r="M1927" s="387"/>
      <c r="N1927" s="382"/>
      <c r="O1927" s="384"/>
      <c r="P1927" s="184"/>
    </row>
    <row r="1928" spans="1:16" ht="13.2" hidden="1" x14ac:dyDescent="0.25">
      <c r="A1928" s="381" t="str">
        <f>IF(B1928="","",ROW()-ROW($A$3)+'Diário 1º PA'!$O$1)</f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31"/>
        <v/>
      </c>
      <c r="K1928" s="387"/>
      <c r="L1928" s="388"/>
      <c r="M1928" s="387"/>
      <c r="N1928" s="382"/>
      <c r="O1928" s="384"/>
      <c r="P1928" s="184"/>
    </row>
    <row r="1929" spans="1:16" ht="13.2" hidden="1" x14ac:dyDescent="0.25">
      <c r="A1929" s="381" t="str">
        <f>IF(B1929="","",ROW()-ROW($A$3)+'Diário 1º PA'!$O$1)</f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si="31"/>
        <v/>
      </c>
      <c r="K1929" s="387"/>
      <c r="L1929" s="388"/>
      <c r="M1929" s="387"/>
      <c r="N1929" s="382"/>
      <c r="O1929" s="384"/>
      <c r="P1929" s="184"/>
    </row>
    <row r="1930" spans="1:16" ht="13.2" hidden="1" x14ac:dyDescent="0.25">
      <c r="A1930" s="381" t="str">
        <f>IF(B1930="","",ROW()-ROW($A$3)+'Diário 1º PA'!$O$1)</f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31"/>
        <v/>
      </c>
      <c r="K1930" s="387"/>
      <c r="L1930" s="388"/>
      <c r="M1930" s="387"/>
      <c r="N1930" s="382"/>
      <c r="O1930" s="384"/>
      <c r="P1930" s="184"/>
    </row>
    <row r="1931" spans="1:16" ht="13.2" hidden="1" x14ac:dyDescent="0.25">
      <c r="A1931" s="381" t="str">
        <f>IF(B1931="","",ROW()-ROW($A$3)+'Diário 1º PA'!$O$1)</f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31"/>
        <v/>
      </c>
      <c r="K1931" s="387"/>
      <c r="L1931" s="388"/>
      <c r="M1931" s="387"/>
      <c r="N1931" s="382"/>
      <c r="O1931" s="384"/>
      <c r="P1931" s="184"/>
    </row>
    <row r="1932" spans="1:16" ht="13.2" hidden="1" x14ac:dyDescent="0.25">
      <c r="A1932" s="381" t="str">
        <f>IF(B1932="","",ROW()-ROW($A$3)+'Diário 1º PA'!$O$1)</f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31"/>
        <v/>
      </c>
      <c r="K1932" s="387"/>
      <c r="L1932" s="388"/>
      <c r="M1932" s="387"/>
      <c r="N1932" s="382"/>
      <c r="O1932" s="384"/>
      <c r="P1932" s="184"/>
    </row>
    <row r="1933" spans="1:16" ht="13.2" hidden="1" x14ac:dyDescent="0.25">
      <c r="A1933" s="381" t="str">
        <f>IF(B1933="","",ROW()-ROW($A$3)+'Diário 1º PA'!$O$1)</f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31"/>
        <v/>
      </c>
      <c r="K1933" s="387"/>
      <c r="L1933" s="388"/>
      <c r="M1933" s="387"/>
      <c r="N1933" s="382"/>
      <c r="O1933" s="384"/>
      <c r="P1933" s="184"/>
    </row>
    <row r="1934" spans="1:16" ht="13.2" hidden="1" x14ac:dyDescent="0.25">
      <c r="A1934" s="381" t="str">
        <f>IF(B1934="","",ROW()-ROW($A$3)+'Diário 1º PA'!$O$1)</f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31"/>
        <v/>
      </c>
      <c r="K1934" s="387"/>
      <c r="L1934" s="388"/>
      <c r="M1934" s="387"/>
      <c r="N1934" s="382"/>
      <c r="O1934" s="384"/>
      <c r="P1934" s="184"/>
    </row>
    <row r="1935" spans="1:16" ht="13.2" hidden="1" x14ac:dyDescent="0.25">
      <c r="A1935" s="381" t="str">
        <f>IF(B1935="","",ROW()-ROW($A$3)+'Diário 1º PA'!$O$1)</f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31"/>
        <v/>
      </c>
      <c r="K1935" s="387"/>
      <c r="L1935" s="388"/>
      <c r="M1935" s="387"/>
      <c r="N1935" s="382"/>
      <c r="O1935" s="384"/>
      <c r="P1935" s="184"/>
    </row>
    <row r="1936" spans="1:16" ht="13.2" hidden="1" x14ac:dyDescent="0.25">
      <c r="A1936" s="381" t="str">
        <f>IF(B1936="","",ROW()-ROW($A$3)+'Diário 1º PA'!$O$1)</f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31"/>
        <v/>
      </c>
      <c r="K1936" s="387"/>
      <c r="L1936" s="388"/>
      <c r="M1936" s="387"/>
      <c r="N1936" s="382"/>
      <c r="O1936" s="384"/>
      <c r="P1936" s="184"/>
    </row>
    <row r="1937" spans="1:16" ht="13.2" hidden="1" x14ac:dyDescent="0.25">
      <c r="A1937" s="381" t="str">
        <f>IF(B1937="","",ROW()-ROW($A$3)+'Diário 1º PA'!$O$1)</f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31"/>
        <v/>
      </c>
      <c r="K1937" s="387"/>
      <c r="L1937" s="388"/>
      <c r="M1937" s="387"/>
      <c r="N1937" s="382"/>
      <c r="O1937" s="384"/>
      <c r="P1937" s="184"/>
    </row>
    <row r="1938" spans="1:16" ht="13.2" hidden="1" x14ac:dyDescent="0.25">
      <c r="A1938" s="381" t="str">
        <f>IF(B1938="","",ROW()-ROW($A$3)+'Diário 1º PA'!$O$1)</f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31"/>
        <v/>
      </c>
      <c r="K1938" s="387"/>
      <c r="L1938" s="388"/>
      <c r="M1938" s="387"/>
      <c r="N1938" s="382"/>
      <c r="O1938" s="384"/>
      <c r="P1938" s="184"/>
    </row>
    <row r="1939" spans="1:16" ht="13.2" hidden="1" x14ac:dyDescent="0.25">
      <c r="A1939" s="381" t="str">
        <f>IF(B1939="","",ROW()-ROW($A$3)+'Diário 1º PA'!$O$1)</f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31"/>
        <v/>
      </c>
      <c r="K1939" s="387"/>
      <c r="L1939" s="388"/>
      <c r="M1939" s="387"/>
      <c r="N1939" s="382"/>
      <c r="O1939" s="384"/>
      <c r="P1939" s="184"/>
    </row>
    <row r="1940" spans="1:16" ht="13.2" hidden="1" x14ac:dyDescent="0.25">
      <c r="A1940" s="381" t="str">
        <f>IF(B1940="","",ROW()-ROW($A$3)+'Diário 1º PA'!$O$1)</f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31"/>
        <v/>
      </c>
      <c r="K1940" s="387"/>
      <c r="L1940" s="388"/>
      <c r="M1940" s="387"/>
      <c r="N1940" s="382"/>
      <c r="O1940" s="384"/>
      <c r="P1940" s="184"/>
    </row>
    <row r="1941" spans="1:16" ht="13.2" hidden="1" x14ac:dyDescent="0.25">
      <c r="A1941" s="381" t="str">
        <f>IF(B1941="","",ROW()-ROW($A$3)+'Diário 1º PA'!$O$1)</f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31"/>
        <v/>
      </c>
      <c r="K1941" s="387"/>
      <c r="L1941" s="388"/>
      <c r="M1941" s="387"/>
      <c r="N1941" s="382"/>
      <c r="O1941" s="384"/>
      <c r="P1941" s="184"/>
    </row>
    <row r="1942" spans="1:16" ht="13.2" hidden="1" x14ac:dyDescent="0.25">
      <c r="A1942" s="381" t="str">
        <f>IF(B1942="","",ROW()-ROW($A$3)+'Diário 1º PA'!$O$1)</f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si="31"/>
        <v/>
      </c>
      <c r="K1942" s="387"/>
      <c r="L1942" s="388"/>
      <c r="M1942" s="387"/>
      <c r="N1942" s="382"/>
      <c r="O1942" s="384"/>
      <c r="P1942" s="184"/>
    </row>
    <row r="1943" spans="1:16" ht="13.2" hidden="1" x14ac:dyDescent="0.25">
      <c r="A1943" s="381" t="str">
        <f>IF(B1943="","",ROW()-ROW($A$3)+'Diário 1º PA'!$O$1)</f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31"/>
        <v/>
      </c>
      <c r="K1943" s="387"/>
      <c r="L1943" s="388"/>
      <c r="M1943" s="387"/>
      <c r="N1943" s="382"/>
      <c r="O1943" s="384"/>
      <c r="P1943" s="184"/>
    </row>
    <row r="1944" spans="1:16" ht="13.2" hidden="1" x14ac:dyDescent="0.25">
      <c r="A1944" s="381" t="str">
        <f>IF(B1944="","",ROW()-ROW($A$3)+'Diário 1º PA'!$O$1)</f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31"/>
        <v/>
      </c>
      <c r="K1944" s="387"/>
      <c r="L1944" s="388"/>
      <c r="M1944" s="387"/>
      <c r="N1944" s="382"/>
      <c r="O1944" s="384"/>
      <c r="P1944" s="184"/>
    </row>
    <row r="1945" spans="1:16" ht="13.2" hidden="1" x14ac:dyDescent="0.25">
      <c r="A1945" s="381" t="str">
        <f>IF(B1945="","",ROW()-ROW($A$3)+'Diário 1º PA'!$O$1)</f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31"/>
        <v/>
      </c>
      <c r="K1945" s="387"/>
      <c r="L1945" s="388"/>
      <c r="M1945" s="387"/>
      <c r="N1945" s="382"/>
      <c r="O1945" s="384"/>
      <c r="P1945" s="184"/>
    </row>
    <row r="1946" spans="1:16" ht="13.2" hidden="1" x14ac:dyDescent="0.25">
      <c r="A1946" s="381" t="str">
        <f>IF(B1946="","",ROW()-ROW($A$3)+'Diário 1º PA'!$O$1)</f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31"/>
        <v/>
      </c>
      <c r="K1946" s="387"/>
      <c r="L1946" s="388"/>
      <c r="M1946" s="387"/>
      <c r="N1946" s="382"/>
      <c r="O1946" s="384"/>
      <c r="P1946" s="184"/>
    </row>
    <row r="1947" spans="1:16" ht="13.2" hidden="1" x14ac:dyDescent="0.25">
      <c r="A1947" s="381" t="str">
        <f>IF(B1947="","",ROW()-ROW($A$3)+'Diário 1º PA'!$O$1)</f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31"/>
        <v/>
      </c>
      <c r="K1947" s="387"/>
      <c r="L1947" s="388"/>
      <c r="M1947" s="387"/>
      <c r="N1947" s="382"/>
      <c r="O1947" s="384"/>
      <c r="P1947" s="184"/>
    </row>
    <row r="1948" spans="1:16" ht="13.2" hidden="1" x14ac:dyDescent="0.25">
      <c r="A1948" s="381" t="str">
        <f>IF(B1948="","",ROW()-ROW($A$3)+'Diário 1º PA'!$O$1)</f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31"/>
        <v/>
      </c>
      <c r="K1948" s="387"/>
      <c r="L1948" s="388"/>
      <c r="M1948" s="387"/>
      <c r="N1948" s="382"/>
      <c r="O1948" s="384"/>
      <c r="P1948" s="184"/>
    </row>
    <row r="1949" spans="1:16" ht="13.2" hidden="1" x14ac:dyDescent="0.25">
      <c r="A1949" s="381" t="str">
        <f>IF(B1949="","",ROW()-ROW($A$3)+'Diário 1º PA'!$O$1)</f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31"/>
        <v/>
      </c>
      <c r="K1949" s="387"/>
      <c r="L1949" s="388"/>
      <c r="M1949" s="387"/>
      <c r="N1949" s="382"/>
      <c r="O1949" s="384"/>
      <c r="P1949" s="184"/>
    </row>
    <row r="1950" spans="1:16" ht="13.2" hidden="1" x14ac:dyDescent="0.25">
      <c r="A1950" s="381" t="str">
        <f>IF(B1950="","",ROW()-ROW($A$3)+'Diário 1º PA'!$O$1)</f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31"/>
        <v/>
      </c>
      <c r="K1950" s="387"/>
      <c r="L1950" s="388"/>
      <c r="M1950" s="387"/>
      <c r="N1950" s="382"/>
      <c r="O1950" s="384"/>
      <c r="P1950" s="184"/>
    </row>
    <row r="1951" spans="1:16" ht="13.2" hidden="1" x14ac:dyDescent="0.25">
      <c r="A1951" s="381" t="str">
        <f>IF(B1951="","",ROW()-ROW($A$3)+'Diário 1º PA'!$O$1)</f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31"/>
        <v/>
      </c>
      <c r="K1951" s="387"/>
      <c r="L1951" s="388"/>
      <c r="M1951" s="387"/>
      <c r="N1951" s="382"/>
      <c r="O1951" s="384"/>
      <c r="P1951" s="184"/>
    </row>
    <row r="1952" spans="1:16" ht="13.2" hidden="1" x14ac:dyDescent="0.25">
      <c r="A1952" s="381" t="str">
        <f>IF(B1952="","",ROW()-ROW($A$3)+'Diário 1º PA'!$O$1)</f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31"/>
        <v/>
      </c>
      <c r="K1952" s="387"/>
      <c r="L1952" s="388"/>
      <c r="M1952" s="387"/>
      <c r="N1952" s="382"/>
      <c r="O1952" s="384"/>
      <c r="P1952" s="184"/>
    </row>
    <row r="1953" spans="1:16" ht="13.2" hidden="1" x14ac:dyDescent="0.25">
      <c r="A1953" s="381" t="str">
        <f>IF(B1953="","",ROW()-ROW($A$3)+'Diário 1º PA'!$O$1)</f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31"/>
        <v/>
      </c>
      <c r="K1953" s="387"/>
      <c r="L1953" s="388"/>
      <c r="M1953" s="387"/>
      <c r="N1953" s="382"/>
      <c r="O1953" s="384"/>
      <c r="P1953" s="184"/>
    </row>
    <row r="1954" spans="1:16" ht="13.2" hidden="1" x14ac:dyDescent="0.25">
      <c r="A1954" s="381" t="str">
        <f>IF(B1954="","",ROW()-ROW($A$3)+'Diário 1º PA'!$O$1)</f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31"/>
        <v/>
      </c>
      <c r="K1954" s="387"/>
      <c r="L1954" s="388"/>
      <c r="M1954" s="387"/>
      <c r="N1954" s="382"/>
      <c r="O1954" s="384"/>
      <c r="P1954" s="184"/>
    </row>
    <row r="1955" spans="1:16" ht="13.2" hidden="1" x14ac:dyDescent="0.25">
      <c r="A1955" s="381" t="str">
        <f>IF(B1955="","",ROW()-ROW($A$3)+'Diário 1º PA'!$O$1)</f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31"/>
        <v/>
      </c>
      <c r="K1955" s="387"/>
      <c r="L1955" s="388"/>
      <c r="M1955" s="387"/>
      <c r="N1955" s="382"/>
      <c r="O1955" s="384"/>
      <c r="P1955" s="184"/>
    </row>
    <row r="1956" spans="1:16" ht="13.2" hidden="1" x14ac:dyDescent="0.25">
      <c r="A1956" s="381" t="str">
        <f>IF(B1956="","",ROW()-ROW($A$3)+'Diário 1º PA'!$O$1)</f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31"/>
        <v/>
      </c>
      <c r="K1956" s="387"/>
      <c r="L1956" s="388"/>
      <c r="M1956" s="387"/>
      <c r="N1956" s="382"/>
      <c r="O1956" s="384"/>
      <c r="P1956" s="184"/>
    </row>
    <row r="1957" spans="1:16" ht="13.2" hidden="1" x14ac:dyDescent="0.25">
      <c r="A1957" s="381" t="str">
        <f>IF(B1957="","",ROW()-ROW($A$3)+'Diário 1º PA'!$O$1)</f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31"/>
        <v/>
      </c>
      <c r="K1957" s="387"/>
      <c r="L1957" s="388"/>
      <c r="M1957" s="387"/>
      <c r="N1957" s="382"/>
      <c r="O1957" s="384"/>
      <c r="P1957" s="184"/>
    </row>
    <row r="1958" spans="1:16" ht="13.2" hidden="1" x14ac:dyDescent="0.25">
      <c r="A1958" s="381" t="str">
        <f>IF(B1958="","",ROW()-ROW($A$3)+'Diário 1º PA'!$O$1)</f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31"/>
        <v/>
      </c>
      <c r="K1958" s="387"/>
      <c r="L1958" s="388"/>
      <c r="M1958" s="387"/>
      <c r="N1958" s="382"/>
      <c r="O1958" s="384"/>
      <c r="P1958" s="184"/>
    </row>
    <row r="1959" spans="1:16" ht="13.2" hidden="1" x14ac:dyDescent="0.25">
      <c r="A1959" s="381" t="str">
        <f>IF(B1959="","",ROW()-ROW($A$3)+'Diário 1º PA'!$O$1)</f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31"/>
        <v/>
      </c>
      <c r="K1959" s="387"/>
      <c r="L1959" s="388"/>
      <c r="M1959" s="387"/>
      <c r="N1959" s="382"/>
      <c r="O1959" s="384"/>
      <c r="P1959" s="184"/>
    </row>
    <row r="1960" spans="1:16" ht="13.2" hidden="1" x14ac:dyDescent="0.25">
      <c r="A1960" s="381" t="str">
        <f>IF(B1960="","",ROW()-ROW($A$3)+'Diário 1º PA'!$O$1)</f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31"/>
        <v/>
      </c>
      <c r="K1960" s="387"/>
      <c r="L1960" s="388"/>
      <c r="M1960" s="387"/>
      <c r="N1960" s="382"/>
      <c r="O1960" s="384"/>
      <c r="P1960" s="184"/>
    </row>
    <row r="1961" spans="1:16" ht="13.2" hidden="1" x14ac:dyDescent="0.25">
      <c r="A1961" s="381" t="str">
        <f>IF(B1961="","",ROW()-ROW($A$3)+'Diário 1º PA'!$O$1)</f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31"/>
        <v/>
      </c>
      <c r="K1961" s="387"/>
      <c r="L1961" s="388"/>
      <c r="M1961" s="387"/>
      <c r="N1961" s="382"/>
      <c r="O1961" s="384"/>
      <c r="P1961" s="184"/>
    </row>
    <row r="1962" spans="1:16" ht="13.2" hidden="1" x14ac:dyDescent="0.25">
      <c r="A1962" s="381" t="str">
        <f>IF(B1962="","",ROW()-ROW($A$3)+'Diário 1º PA'!$O$1)</f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31"/>
        <v/>
      </c>
      <c r="K1962" s="387"/>
      <c r="L1962" s="388"/>
      <c r="M1962" s="387"/>
      <c r="N1962" s="382"/>
      <c r="O1962" s="384"/>
      <c r="P1962" s="184"/>
    </row>
    <row r="1963" spans="1:16" ht="13.2" hidden="1" x14ac:dyDescent="0.25">
      <c r="A1963" s="381" t="str">
        <f>IF(B1963="","",ROW()-ROW($A$3)+'Diário 1º PA'!$O$1)</f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31"/>
        <v/>
      </c>
      <c r="K1963" s="387"/>
      <c r="L1963" s="388"/>
      <c r="M1963" s="387"/>
      <c r="N1963" s="382"/>
      <c r="O1963" s="384"/>
      <c r="P1963" s="184"/>
    </row>
    <row r="1964" spans="1:16" ht="13.2" hidden="1" x14ac:dyDescent="0.25">
      <c r="A1964" s="381" t="str">
        <f>IF(B1964="","",ROW()-ROW($A$3)+'Diário 1º PA'!$O$1)</f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31"/>
        <v/>
      </c>
      <c r="K1964" s="387"/>
      <c r="L1964" s="388"/>
      <c r="M1964" s="387"/>
      <c r="N1964" s="382"/>
      <c r="O1964" s="384"/>
      <c r="P1964" s="184"/>
    </row>
    <row r="1965" spans="1:16" ht="13.2" hidden="1" x14ac:dyDescent="0.25">
      <c r="A1965" s="381" t="str">
        <f>IF(B1965="","",ROW()-ROW($A$3)+'Diário 1º PA'!$O$1)</f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31"/>
        <v/>
      </c>
      <c r="K1965" s="387"/>
      <c r="L1965" s="388"/>
      <c r="M1965" s="387"/>
      <c r="N1965" s="382"/>
      <c r="O1965" s="384"/>
      <c r="P1965" s="184"/>
    </row>
    <row r="1966" spans="1:16" ht="13.2" hidden="1" x14ac:dyDescent="0.25">
      <c r="A1966" s="381" t="str">
        <f>IF(B1966="","",ROW()-ROW($A$3)+'Diário 1º PA'!$O$1)</f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31"/>
        <v/>
      </c>
      <c r="K1966" s="387"/>
      <c r="L1966" s="388"/>
      <c r="M1966" s="387"/>
      <c r="N1966" s="382"/>
      <c r="O1966" s="384"/>
      <c r="P1966" s="184"/>
    </row>
    <row r="1967" spans="1:16" ht="13.2" hidden="1" x14ac:dyDescent="0.25">
      <c r="A1967" s="381" t="str">
        <f>IF(B1967="","",ROW()-ROW($A$3)+'Diário 1º PA'!$O$1)</f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31"/>
        <v/>
      </c>
      <c r="K1967" s="387"/>
      <c r="L1967" s="388"/>
      <c r="M1967" s="387"/>
      <c r="N1967" s="382"/>
      <c r="O1967" s="384"/>
      <c r="P1967" s="184"/>
    </row>
    <row r="1968" spans="1:16" ht="13.2" hidden="1" x14ac:dyDescent="0.25">
      <c r="A1968" s="381" t="str">
        <f>IF(B1968="","",ROW()-ROW($A$3)+'Diário 1º PA'!$O$1)</f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31"/>
        <v/>
      </c>
      <c r="K1968" s="387"/>
      <c r="L1968" s="388"/>
      <c r="M1968" s="387"/>
      <c r="N1968" s="382"/>
      <c r="O1968" s="384"/>
      <c r="P1968" s="184"/>
    </row>
    <row r="1969" spans="1:16" ht="13.2" hidden="1" x14ac:dyDescent="0.25">
      <c r="A1969" s="381" t="str">
        <f>IF(B1969="","",ROW()-ROW($A$3)+'Diário 1º PA'!$O$1)</f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31"/>
        <v/>
      </c>
      <c r="K1969" s="387"/>
      <c r="L1969" s="388"/>
      <c r="M1969" s="387"/>
      <c r="N1969" s="382"/>
      <c r="O1969" s="384"/>
      <c r="P1969" s="184"/>
    </row>
    <row r="1970" spans="1:16" ht="13.2" hidden="1" x14ac:dyDescent="0.25">
      <c r="A1970" s="381" t="str">
        <f>IF(B1970="","",ROW()-ROW($A$3)+'Diário 1º PA'!$O$1)</f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31"/>
        <v/>
      </c>
      <c r="K1970" s="387"/>
      <c r="L1970" s="388"/>
      <c r="M1970" s="387"/>
      <c r="N1970" s="382"/>
      <c r="O1970" s="384"/>
      <c r="P1970" s="184"/>
    </row>
    <row r="1971" spans="1:16" ht="13.2" hidden="1" x14ac:dyDescent="0.25">
      <c r="A1971" s="381" t="str">
        <f>IF(B1971="","",ROW()-ROW($A$3)+'Diário 1º PA'!$O$1)</f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31"/>
        <v/>
      </c>
      <c r="K1971" s="387"/>
      <c r="L1971" s="388"/>
      <c r="M1971" s="387"/>
      <c r="N1971" s="382"/>
      <c r="O1971" s="384"/>
      <c r="P1971" s="184"/>
    </row>
    <row r="1972" spans="1:16" ht="13.2" hidden="1" x14ac:dyDescent="0.25">
      <c r="A1972" s="381" t="str">
        <f>IF(B1972="","",ROW()-ROW($A$3)+'Diário 1º PA'!$O$1)</f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31"/>
        <v/>
      </c>
      <c r="K1972" s="387"/>
      <c r="L1972" s="388"/>
      <c r="M1972" s="387"/>
      <c r="N1972" s="382"/>
      <c r="O1972" s="384"/>
      <c r="P1972" s="184"/>
    </row>
    <row r="1973" spans="1:16" ht="13.2" hidden="1" x14ac:dyDescent="0.25">
      <c r="A1973" s="381" t="str">
        <f>IF(B1973="","",ROW()-ROW($A$3)+'Diário 1º PA'!$O$1)</f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31"/>
        <v/>
      </c>
      <c r="K1973" s="387"/>
      <c r="L1973" s="388"/>
      <c r="M1973" s="387"/>
      <c r="N1973" s="382"/>
      <c r="O1973" s="384"/>
      <c r="P1973" s="184"/>
    </row>
    <row r="1974" spans="1:16" ht="13.2" hidden="1" x14ac:dyDescent="0.25">
      <c r="A1974" s="381" t="str">
        <f>IF(B1974="","",ROW()-ROW($A$3)+'Diário 1º PA'!$O$1)</f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31"/>
        <v/>
      </c>
      <c r="K1974" s="387"/>
      <c r="L1974" s="388"/>
      <c r="M1974" s="387"/>
      <c r="N1974" s="382"/>
      <c r="O1974" s="384"/>
      <c r="P1974" s="184"/>
    </row>
    <row r="1975" spans="1:16" ht="13.2" hidden="1" x14ac:dyDescent="0.25">
      <c r="A1975" s="381" t="str">
        <f>IF(B1975="","",ROW()-ROW($A$3)+'Diário 1º PA'!$O$1)</f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31"/>
        <v/>
      </c>
      <c r="K1975" s="387"/>
      <c r="L1975" s="388"/>
      <c r="M1975" s="387"/>
      <c r="N1975" s="382"/>
      <c r="O1975" s="384"/>
      <c r="P1975" s="184"/>
    </row>
    <row r="1976" spans="1:16" ht="13.2" hidden="1" x14ac:dyDescent="0.25">
      <c r="A1976" s="381" t="str">
        <f>IF(B1976="","",ROW()-ROW($A$3)+'Diário 1º PA'!$O$1)</f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31"/>
        <v/>
      </c>
      <c r="K1976" s="387"/>
      <c r="L1976" s="388"/>
      <c r="M1976" s="387"/>
      <c r="N1976" s="382"/>
      <c r="O1976" s="384"/>
      <c r="P1976" s="184"/>
    </row>
    <row r="1977" spans="1:16" ht="13.2" hidden="1" x14ac:dyDescent="0.25">
      <c r="A1977" s="381" t="str">
        <f>IF(B1977="","",ROW()-ROW($A$3)+'Diário 1º PA'!$O$1)</f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31"/>
        <v/>
      </c>
      <c r="K1977" s="387"/>
      <c r="L1977" s="388"/>
      <c r="M1977" s="387"/>
      <c r="N1977" s="382"/>
      <c r="O1977" s="384"/>
      <c r="P1977" s="184"/>
    </row>
    <row r="1978" spans="1:16" ht="13.2" hidden="1" x14ac:dyDescent="0.25">
      <c r="A1978" s="381" t="str">
        <f>IF(B1978="","",ROW()-ROW($A$3)+'Diário 1º PA'!$O$1)</f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31"/>
        <v/>
      </c>
      <c r="K1978" s="387"/>
      <c r="L1978" s="388"/>
      <c r="M1978" s="387"/>
      <c r="N1978" s="382"/>
      <c r="O1978" s="384"/>
      <c r="P1978" s="184"/>
    </row>
    <row r="1979" spans="1:16" ht="13.2" hidden="1" x14ac:dyDescent="0.25">
      <c r="A1979" s="381" t="str">
        <f>IF(B1979="","",ROW()-ROW($A$3)+'Diário 1º PA'!$O$1)</f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31"/>
        <v/>
      </c>
      <c r="K1979" s="387"/>
      <c r="L1979" s="388"/>
      <c r="M1979" s="387"/>
      <c r="N1979" s="382"/>
      <c r="O1979" s="384"/>
      <c r="P1979" s="184"/>
    </row>
    <row r="1980" spans="1:16" ht="13.2" hidden="1" x14ac:dyDescent="0.25">
      <c r="A1980" s="381" t="str">
        <f>IF(B1980="","",ROW()-ROW($A$3)+'Diário 1º PA'!$O$1)</f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31"/>
        <v/>
      </c>
      <c r="K1980" s="387"/>
      <c r="L1980" s="388"/>
      <c r="M1980" s="387"/>
      <c r="N1980" s="382"/>
      <c r="O1980" s="384"/>
      <c r="P1980" s="184"/>
    </row>
    <row r="1981" spans="1:16" ht="13.2" hidden="1" x14ac:dyDescent="0.25">
      <c r="A1981" s="381" t="str">
        <f>IF(B1981="","",ROW()-ROW($A$3)+'Diário 1º PA'!$O$1)</f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31"/>
        <v/>
      </c>
      <c r="K1981" s="387"/>
      <c r="L1981" s="388"/>
      <c r="M1981" s="387"/>
      <c r="N1981" s="382"/>
      <c r="O1981" s="384"/>
      <c r="P1981" s="184"/>
    </row>
    <row r="1982" spans="1:16" ht="13.2" hidden="1" x14ac:dyDescent="0.25">
      <c r="A1982" s="381" t="str">
        <f>IF(B1982="","",ROW()-ROW($A$3)+'Diário 1º PA'!$O$1)</f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31"/>
        <v/>
      </c>
      <c r="K1982" s="387"/>
      <c r="L1982" s="388"/>
      <c r="M1982" s="387"/>
      <c r="N1982" s="382"/>
      <c r="O1982" s="384"/>
      <c r="P1982" s="184"/>
    </row>
    <row r="1983" spans="1:16" ht="13.2" hidden="1" x14ac:dyDescent="0.25">
      <c r="A1983" s="381" t="str">
        <f>IF(B1983="","",ROW()-ROW($A$3)+'Diário 1º PA'!$O$1)</f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31"/>
        <v/>
      </c>
      <c r="K1983" s="387"/>
      <c r="L1983" s="388"/>
      <c r="M1983" s="387"/>
      <c r="N1983" s="382"/>
      <c r="O1983" s="384"/>
      <c r="P1983" s="184"/>
    </row>
    <row r="1984" spans="1:16" ht="13.2" hidden="1" x14ac:dyDescent="0.25">
      <c r="A1984" s="381" t="str">
        <f>IF(B1984="","",ROW()-ROW($A$3)+'Diário 1º PA'!$O$1)</f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31"/>
        <v/>
      </c>
      <c r="K1984" s="387"/>
      <c r="L1984" s="388"/>
      <c r="M1984" s="387"/>
      <c r="N1984" s="382"/>
      <c r="O1984" s="384"/>
      <c r="P1984" s="184"/>
    </row>
    <row r="1985" spans="1:16" ht="13.2" hidden="1" x14ac:dyDescent="0.25">
      <c r="A1985" s="381" t="str">
        <f>IF(B1985="","",ROW()-ROW($A$3)+'Diário 1º PA'!$O$1)</f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ref="J1985:J1997" si="32">IF(O1985="","",IF(LEN(O1985)&gt;14,O1985,"CPF Protegido - LGPD"))</f>
        <v/>
      </c>
      <c r="K1985" s="387"/>
      <c r="L1985" s="388"/>
      <c r="M1985" s="387"/>
      <c r="N1985" s="382"/>
      <c r="O1985" s="384"/>
      <c r="P1985" s="184"/>
    </row>
    <row r="1986" spans="1:16" ht="13.2" hidden="1" x14ac:dyDescent="0.25">
      <c r="A1986" s="381" t="str">
        <f>IF(B1986="","",ROW()-ROW($A$3)+'Diário 1º PA'!$O$1)</f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32"/>
        <v/>
      </c>
      <c r="K1986" s="387"/>
      <c r="L1986" s="388"/>
      <c r="M1986" s="387"/>
      <c r="N1986" s="382"/>
      <c r="O1986" s="384"/>
      <c r="P1986" s="184"/>
    </row>
    <row r="1987" spans="1:16" ht="13.2" hidden="1" x14ac:dyDescent="0.25">
      <c r="A1987" s="381" t="str">
        <f>IF(B1987="","",ROW()-ROW($A$3)+'Diário 1º PA'!$O$1)</f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32"/>
        <v/>
      </c>
      <c r="K1987" s="387"/>
      <c r="L1987" s="388"/>
      <c r="M1987" s="387"/>
      <c r="N1987" s="382"/>
      <c r="O1987" s="384"/>
      <c r="P1987" s="184"/>
    </row>
    <row r="1988" spans="1:16" ht="13.2" hidden="1" x14ac:dyDescent="0.25">
      <c r="A1988" s="381" t="str">
        <f>IF(B1988="","",ROW()-ROW($A$3)+'Diário 1º PA'!$O$1)</f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si="32"/>
        <v/>
      </c>
      <c r="K1988" s="387"/>
      <c r="L1988" s="388"/>
      <c r="M1988" s="387"/>
      <c r="N1988" s="382"/>
      <c r="O1988" s="384"/>
      <c r="P1988" s="184"/>
    </row>
    <row r="1989" spans="1:16" ht="13.2" hidden="1" x14ac:dyDescent="0.25">
      <c r="A1989" s="381" t="str">
        <f>IF(B1989="","",ROW()-ROW($A$3)+'Diário 1º PA'!$O$1)</f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32"/>
        <v/>
      </c>
      <c r="K1989" s="387"/>
      <c r="L1989" s="388"/>
      <c r="M1989" s="387"/>
      <c r="N1989" s="382"/>
      <c r="O1989" s="384"/>
      <c r="P1989" s="184"/>
    </row>
    <row r="1990" spans="1:16" ht="13.2" hidden="1" x14ac:dyDescent="0.25">
      <c r="A1990" s="381" t="str">
        <f>IF(B1990="","",ROW()-ROW($A$3)+'Diário 1º PA'!$O$1)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32"/>
        <v/>
      </c>
      <c r="K1990" s="387"/>
      <c r="L1990" s="388"/>
      <c r="M1990" s="387"/>
      <c r="N1990" s="382"/>
      <c r="O1990" s="384"/>
      <c r="P1990" s="184"/>
    </row>
    <row r="1991" spans="1:16" ht="13.2" hidden="1" x14ac:dyDescent="0.25">
      <c r="A1991" s="381" t="str">
        <f>IF(B1991="","",ROW()-ROW($A$3)+'Diário 1º PA'!$O$1)</f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32"/>
        <v/>
      </c>
      <c r="K1991" s="387"/>
      <c r="L1991" s="388"/>
      <c r="M1991" s="387"/>
      <c r="N1991" s="382"/>
      <c r="O1991" s="384"/>
      <c r="P1991" s="184"/>
    </row>
    <row r="1992" spans="1:16" ht="13.2" x14ac:dyDescent="0.25">
      <c r="A1992" s="381" t="str">
        <f>IF(B1992="","",ROW()-ROW($A$3)+'Diário 1º PA'!$O$1)</f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32"/>
        <v/>
      </c>
      <c r="K1992" s="387"/>
      <c r="L1992" s="388"/>
      <c r="M1992" s="387"/>
      <c r="N1992" s="382"/>
      <c r="O1992" s="384"/>
      <c r="P1992" s="184"/>
    </row>
    <row r="1993" spans="1:16" ht="13.2" x14ac:dyDescent="0.25">
      <c r="A1993" s="381" t="str">
        <f>IF(B1993="","",ROW()-ROW($A$3)+'Diário 1º PA'!$O$1)</f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si="32"/>
        <v/>
      </c>
      <c r="K1993" s="387"/>
      <c r="L1993" s="388"/>
      <c r="M1993" s="387"/>
      <c r="N1993" s="382"/>
      <c r="O1993" s="384"/>
      <c r="P1993" s="184"/>
    </row>
    <row r="1994" spans="1:16" ht="13.2" x14ac:dyDescent="0.25">
      <c r="A1994" s="381" t="str">
        <f>IF(B1994="","",ROW()-ROW($A$3)+'Diário 1º PA'!$O$1)</f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32"/>
        <v/>
      </c>
      <c r="K1994" s="387"/>
      <c r="L1994" s="388"/>
      <c r="M1994" s="387"/>
      <c r="N1994" s="382"/>
      <c r="O1994" s="384"/>
      <c r="P1994" s="184"/>
    </row>
    <row r="1995" spans="1:16" ht="13.2" x14ac:dyDescent="0.25">
      <c r="A1995" s="381" t="str">
        <f>IF(B1995="","",ROW()-ROW($A$3)+'Diário 1º PA'!$O$1)</f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32"/>
        <v/>
      </c>
      <c r="K1995" s="387"/>
      <c r="L1995" s="388"/>
      <c r="M1995" s="387"/>
      <c r="N1995" s="382"/>
      <c r="O1995" s="384"/>
      <c r="P1995" s="184"/>
    </row>
    <row r="1996" spans="1:16" ht="13.2" x14ac:dyDescent="0.25">
      <c r="A1996" s="381" t="str">
        <f>IF(B1996="","",ROW()-ROW($A$3)+'Diário 1º PA'!$O$1)</f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32"/>
        <v/>
      </c>
      <c r="K1996" s="387"/>
      <c r="L1996" s="388"/>
      <c r="M1996" s="387"/>
      <c r="N1996" s="382"/>
      <c r="O1996" s="384"/>
      <c r="P1996" s="184"/>
    </row>
    <row r="1997" spans="1:16" ht="13.2" x14ac:dyDescent="0.25">
      <c r="A1997" s="381" t="str">
        <f>IF(B1997="","",ROW()-ROW($A$3)+'Diário 1º PA'!$O$1)</f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32"/>
        <v/>
      </c>
      <c r="K1997" s="387"/>
      <c r="L1997" s="388"/>
      <c r="M1997" s="387"/>
      <c r="N1997" s="382"/>
      <c r="O1997" s="384"/>
      <c r="P1997" s="184"/>
    </row>
    <row r="1998" spans="1:16" hidden="1" x14ac:dyDescent="0.25"/>
    <row r="1999" spans="1:16" hidden="1" x14ac:dyDescent="0.25"/>
    <row r="2000" spans="1:16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</sheetData>
  <sheetProtection formatColumns="0" formatRows="0" insertColumns="0" insertRows="0" deleteRows="0" autoFilter="0"/>
  <autoFilter ref="A3:N1997" xr:uid="{00000000-0009-0000-0000-00000B000000}">
    <sortState xmlns:xlrd2="http://schemas.microsoft.com/office/spreadsheetml/2017/richdata2" ref="A5:Z2001">
      <sortCondition ref="A4:A2001"/>
    </sortState>
  </autoFilter>
  <dataConsolidate/>
  <mergeCells count="2">
    <mergeCell ref="A1:N1"/>
    <mergeCell ref="A2:N2"/>
  </mergeCells>
  <phoneticPr fontId="33" type="noConversion"/>
  <conditionalFormatting sqref="G82:G83">
    <cfRule type="expression" dxfId="4" priority="2" stopIfTrue="1">
      <formula>ISEVEN(ROW())</formula>
    </cfRule>
  </conditionalFormatting>
  <conditionalFormatting sqref="G174">
    <cfRule type="expression" dxfId="3" priority="1" stopIfTrue="1">
      <formula>ISEVEN(ROW())</formula>
    </cfRule>
  </conditionalFormatting>
  <dataValidations count="3">
    <dataValidation type="list" allowBlank="1" showInputMessage="1" showErrorMessage="1" sqref="D6:E7 E4:E5 E8:E1997" xr:uid="{00000000-0002-0000-0B00-000000000000}">
      <formula1>OFFSET(Repasses,1,MATCH(C4,Categorias,0)-1,OFFSET(Repasses,-1,MATCH(C4,Categorias,0)-1),1)</formula1>
    </dataValidation>
    <dataValidation type="list" allowBlank="1" showInputMessage="1" showErrorMessage="1" sqref="D4:D5 D8:D1997" xr:uid="{00000000-0002-0000-0B00-000001000000}">
      <formula1>Categorias</formula1>
    </dataValidation>
    <dataValidation type="list" allowBlank="1" showInputMessage="1" showErrorMessage="1" sqref="I641 H440:H1997 P641 H4:H438" xr:uid="{00000000-0002-0000-0B00-000002000000}">
      <formula1>VinculoPT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 tint="4.9989318521683403E-2"/>
    <pageSetUpPr fitToPage="1"/>
  </sheetPr>
  <dimension ref="A1:S2018"/>
  <sheetViews>
    <sheetView showGridLines="0" zoomScaleNormal="100" zoomScaleSheetLayoutView="100" workbookViewId="0">
      <pane xSplit="6" ySplit="3" topLeftCell="I104" activePane="bottomRight" state="frozen"/>
      <selection pane="topRight" activeCell="G4" sqref="G4"/>
      <selection pane="bottomLeft" activeCell="G4" sqref="G4"/>
      <selection pane="bottomRight" activeCell="I116" sqref="I116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7.777343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>
        <f>COUNT('Diário 3º PA'!$A$4:$A$2018)+'Diário 2º PA'!$O$1</f>
        <v>193</v>
      </c>
      <c r="P1" s="31"/>
      <c r="R1" s="321"/>
    </row>
    <row r="2" spans="1:19" ht="18" customHeight="1" x14ac:dyDescent="0.25">
      <c r="A2" s="441" t="str">
        <f>"Tabela 9 - Diário de Entradas e Saídas do Contrato de Gestão - "&amp;LEFT(Capa!$A$13,FIND("º",Capa!$A$13,1)-1)+2&amp;"º Período Avaliatório"</f>
        <v>Tabela 9 - Diário de Entradas e Saídas do Contrato de Gestão - 5º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19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80" t="s">
        <v>398</v>
      </c>
      <c r="P3" s="340" t="s">
        <v>386</v>
      </c>
      <c r="Q3" s="51"/>
      <c r="R3" s="51"/>
      <c r="S3" s="51"/>
    </row>
    <row r="4" spans="1:19" ht="22.8" x14ac:dyDescent="0.25">
      <c r="A4" s="381">
        <f>IF(B4="","",ROW()-ROW($A$3)+'Diário 1º PA'!$O$1)</f>
        <v>4</v>
      </c>
      <c r="B4" s="382">
        <v>45475</v>
      </c>
      <c r="C4" s="383">
        <v>45444</v>
      </c>
      <c r="D4" s="384" t="s">
        <v>85</v>
      </c>
      <c r="E4" s="184" t="s">
        <v>87</v>
      </c>
      <c r="F4" s="385">
        <v>1898</v>
      </c>
      <c r="G4" s="384" t="s">
        <v>521</v>
      </c>
      <c r="H4" s="384" t="s">
        <v>108</v>
      </c>
      <c r="I4" s="184" t="s">
        <v>665</v>
      </c>
      <c r="J4" s="386" t="str">
        <f t="shared" ref="J4:J67" si="0">IF(O4="","",IF(LEN(O4)&gt;14,O4,"CPF Protegido - LGPD"))</f>
        <v>CPF Protegido - LGPD</v>
      </c>
      <c r="K4" s="387" t="s">
        <v>410</v>
      </c>
      <c r="L4" s="388" t="s">
        <v>411</v>
      </c>
      <c r="M4" s="404">
        <v>70201</v>
      </c>
      <c r="N4" s="382">
        <v>45475</v>
      </c>
      <c r="O4" s="408" t="s">
        <v>649</v>
      </c>
      <c r="P4" s="184"/>
    </row>
    <row r="5" spans="1:19" ht="22.8" x14ac:dyDescent="0.25">
      <c r="A5" s="381">
        <f>IF(B5="","",ROW()-ROW($A$3)+'Diário 1º PA'!$O$1)</f>
        <v>5</v>
      </c>
      <c r="B5" s="382">
        <v>45475</v>
      </c>
      <c r="C5" s="390">
        <v>45444</v>
      </c>
      <c r="D5" s="184" t="s">
        <v>85</v>
      </c>
      <c r="E5" s="184" t="s">
        <v>87</v>
      </c>
      <c r="F5" s="391">
        <v>2250</v>
      </c>
      <c r="G5" s="392" t="s">
        <v>522</v>
      </c>
      <c r="H5" s="184" t="s">
        <v>108</v>
      </c>
      <c r="I5" s="392" t="s">
        <v>674</v>
      </c>
      <c r="J5" s="386" t="str">
        <f t="shared" si="0"/>
        <v>CPF Protegido - LGPD</v>
      </c>
      <c r="K5" s="387" t="s">
        <v>410</v>
      </c>
      <c r="L5" s="388" t="s">
        <v>411</v>
      </c>
      <c r="M5" s="404">
        <v>70202</v>
      </c>
      <c r="N5" s="382">
        <v>45475</v>
      </c>
      <c r="O5" s="408" t="s">
        <v>649</v>
      </c>
      <c r="P5" s="392"/>
    </row>
    <row r="6" spans="1:19" ht="22.8" x14ac:dyDescent="0.25">
      <c r="A6" s="381">
        <f>IF(B6="","",ROW()-ROW($A$3)+'Diário 1º PA'!$O$1)</f>
        <v>6</v>
      </c>
      <c r="B6" s="382">
        <v>45475</v>
      </c>
      <c r="C6" s="383">
        <v>45444</v>
      </c>
      <c r="D6" s="384" t="s">
        <v>85</v>
      </c>
      <c r="E6" s="184" t="s">
        <v>87</v>
      </c>
      <c r="F6" s="385">
        <v>2250</v>
      </c>
      <c r="G6" s="384" t="s">
        <v>523</v>
      </c>
      <c r="H6" s="384" t="s">
        <v>108</v>
      </c>
      <c r="I6" s="184" t="s">
        <v>675</v>
      </c>
      <c r="J6" s="386" t="str">
        <f t="shared" si="0"/>
        <v>CPF Protegido - LGPD</v>
      </c>
      <c r="K6" s="387" t="s">
        <v>410</v>
      </c>
      <c r="L6" s="388" t="s">
        <v>411</v>
      </c>
      <c r="M6" s="404">
        <v>70203</v>
      </c>
      <c r="N6" s="382">
        <v>45475</v>
      </c>
      <c r="O6" s="408" t="s">
        <v>649</v>
      </c>
      <c r="P6" s="184"/>
    </row>
    <row r="7" spans="1:19" ht="22.8" x14ac:dyDescent="0.25">
      <c r="A7" s="381">
        <f>IF(B7="","",ROW()-ROW($A$3)+'Diário 1º PA'!$O$1)</f>
        <v>7</v>
      </c>
      <c r="B7" s="382">
        <v>45475</v>
      </c>
      <c r="C7" s="383">
        <v>45444</v>
      </c>
      <c r="D7" s="384" t="s">
        <v>85</v>
      </c>
      <c r="E7" s="184" t="s">
        <v>87</v>
      </c>
      <c r="F7" s="385">
        <v>4273</v>
      </c>
      <c r="G7" s="384" t="s">
        <v>524</v>
      </c>
      <c r="H7" s="384" t="s">
        <v>108</v>
      </c>
      <c r="I7" s="184" t="s">
        <v>668</v>
      </c>
      <c r="J7" s="386" t="str">
        <f t="shared" si="0"/>
        <v>CPF Protegido - LGPD</v>
      </c>
      <c r="K7" s="387" t="s">
        <v>410</v>
      </c>
      <c r="L7" s="388" t="s">
        <v>411</v>
      </c>
      <c r="M7" s="404">
        <v>70204</v>
      </c>
      <c r="N7" s="382">
        <v>45475</v>
      </c>
      <c r="O7" s="408" t="s">
        <v>649</v>
      </c>
      <c r="P7" s="184"/>
    </row>
    <row r="8" spans="1:19" ht="22.8" x14ac:dyDescent="0.25">
      <c r="A8" s="381">
        <f>IF(B8="","",ROW()-ROW($A$3)+'Diário 1º PA'!$O$1)</f>
        <v>8</v>
      </c>
      <c r="B8" s="382">
        <v>45475</v>
      </c>
      <c r="C8" s="383">
        <v>45444</v>
      </c>
      <c r="D8" s="384" t="s">
        <v>85</v>
      </c>
      <c r="E8" s="184" t="s">
        <v>87</v>
      </c>
      <c r="F8" s="385">
        <v>2250</v>
      </c>
      <c r="G8" s="384" t="s">
        <v>525</v>
      </c>
      <c r="H8" s="384" t="s">
        <v>108</v>
      </c>
      <c r="I8" s="184" t="s">
        <v>676</v>
      </c>
      <c r="J8" s="386" t="str">
        <f t="shared" si="0"/>
        <v>CPF Protegido - LGPD</v>
      </c>
      <c r="K8" s="387" t="s">
        <v>410</v>
      </c>
      <c r="L8" s="388" t="s">
        <v>411</v>
      </c>
      <c r="M8" s="404">
        <v>70205</v>
      </c>
      <c r="N8" s="382">
        <v>45475</v>
      </c>
      <c r="O8" s="408" t="s">
        <v>649</v>
      </c>
      <c r="P8" s="184"/>
    </row>
    <row r="9" spans="1:19" ht="22.8" x14ac:dyDescent="0.25">
      <c r="A9" s="381">
        <f>IF(B9="","",ROW()-ROW($A$3)+'Diário 1º PA'!$O$1)</f>
        <v>9</v>
      </c>
      <c r="B9" s="382">
        <v>45475</v>
      </c>
      <c r="C9" s="383">
        <v>45444</v>
      </c>
      <c r="D9" s="384" t="s">
        <v>85</v>
      </c>
      <c r="E9" s="184" t="s">
        <v>87</v>
      </c>
      <c r="F9" s="385">
        <v>2250</v>
      </c>
      <c r="G9" s="384" t="s">
        <v>526</v>
      </c>
      <c r="H9" s="384" t="s">
        <v>108</v>
      </c>
      <c r="I9" s="184" t="s">
        <v>677</v>
      </c>
      <c r="J9" s="386" t="str">
        <f t="shared" si="0"/>
        <v>CPF Protegido - LGPD</v>
      </c>
      <c r="K9" s="387" t="s">
        <v>410</v>
      </c>
      <c r="L9" s="388" t="s">
        <v>411</v>
      </c>
      <c r="M9" s="404">
        <v>70206</v>
      </c>
      <c r="N9" s="382">
        <v>45475</v>
      </c>
      <c r="O9" s="408" t="s">
        <v>649</v>
      </c>
      <c r="P9" s="184"/>
    </row>
    <row r="10" spans="1:19" ht="34.200000000000003" x14ac:dyDescent="0.25">
      <c r="A10" s="381">
        <f>IF(B10="","",ROW()-ROW($A$3)+'Diário 1º PA'!$O$1)</f>
        <v>10</v>
      </c>
      <c r="B10" s="382">
        <v>45475</v>
      </c>
      <c r="C10" s="383">
        <v>45474</v>
      </c>
      <c r="D10" s="384" t="s">
        <v>85</v>
      </c>
      <c r="E10" s="184" t="s">
        <v>190</v>
      </c>
      <c r="F10" s="385">
        <v>1500</v>
      </c>
      <c r="G10" s="184" t="s">
        <v>527</v>
      </c>
      <c r="H10" s="384" t="s">
        <v>108</v>
      </c>
      <c r="I10" s="184" t="s">
        <v>424</v>
      </c>
      <c r="J10" s="386" t="str">
        <f t="shared" si="0"/>
        <v>xx.xxx.xxx/xxxx-xx</v>
      </c>
      <c r="K10" s="387" t="s">
        <v>423</v>
      </c>
      <c r="L10" s="388" t="s">
        <v>423</v>
      </c>
      <c r="M10" s="387">
        <v>209876</v>
      </c>
      <c r="N10" s="382">
        <v>45477</v>
      </c>
      <c r="O10" s="384" t="s">
        <v>650</v>
      </c>
      <c r="P10" s="184"/>
    </row>
    <row r="11" spans="1:19" ht="34.200000000000003" x14ac:dyDescent="0.25">
      <c r="A11" s="381">
        <f>IF(B11="","",ROW()-ROW($A$3)+'Diário 1º PA'!$O$1)</f>
        <v>11</v>
      </c>
      <c r="B11" s="382">
        <v>45475</v>
      </c>
      <c r="C11" s="383">
        <v>45474</v>
      </c>
      <c r="D11" s="384" t="s">
        <v>85</v>
      </c>
      <c r="E11" s="184" t="s">
        <v>176</v>
      </c>
      <c r="F11" s="385">
        <v>1800</v>
      </c>
      <c r="G11" s="184" t="s">
        <v>528</v>
      </c>
      <c r="H11" s="384" t="s">
        <v>108</v>
      </c>
      <c r="I11" s="184" t="s">
        <v>424</v>
      </c>
      <c r="J11" s="386" t="str">
        <f t="shared" si="0"/>
        <v>xx.xxx.xxx/xxxx-xx</v>
      </c>
      <c r="K11" s="387" t="s">
        <v>423</v>
      </c>
      <c r="L11" s="388" t="s">
        <v>423</v>
      </c>
      <c r="M11" s="387">
        <v>289129</v>
      </c>
      <c r="N11" s="382">
        <v>45480</v>
      </c>
      <c r="O11" s="384" t="s">
        <v>650</v>
      </c>
      <c r="P11" s="184"/>
    </row>
    <row r="12" spans="1:19" ht="22.8" x14ac:dyDescent="0.25">
      <c r="A12" s="381">
        <f>IF(B12="","",ROW()-ROW($A$3)+'Diário 1º PA'!$O$1)</f>
        <v>12</v>
      </c>
      <c r="B12" s="382">
        <v>45475</v>
      </c>
      <c r="C12" s="383">
        <v>45444</v>
      </c>
      <c r="D12" s="384" t="s">
        <v>85</v>
      </c>
      <c r="E12" s="184" t="s">
        <v>87</v>
      </c>
      <c r="F12" s="385">
        <v>1717.99</v>
      </c>
      <c r="G12" s="384" t="s">
        <v>529</v>
      </c>
      <c r="H12" s="384" t="s">
        <v>108</v>
      </c>
      <c r="I12" s="184" t="s">
        <v>443</v>
      </c>
      <c r="J12" s="386" t="str">
        <f t="shared" si="0"/>
        <v/>
      </c>
      <c r="K12" s="387" t="s">
        <v>410</v>
      </c>
      <c r="L12" s="388" t="s">
        <v>414</v>
      </c>
      <c r="M12" s="404">
        <v>70209</v>
      </c>
      <c r="N12" s="382">
        <v>45492</v>
      </c>
      <c r="O12" s="408"/>
      <c r="P12" s="184"/>
    </row>
    <row r="13" spans="1:19" ht="22.8" x14ac:dyDescent="0.25">
      <c r="A13" s="381">
        <f>IF(B13="","",ROW()-ROW($A$3)+'Diário 1º PA'!$O$1)</f>
        <v>13</v>
      </c>
      <c r="B13" s="382">
        <v>45475</v>
      </c>
      <c r="C13" s="383">
        <v>45444</v>
      </c>
      <c r="D13" s="384" t="s">
        <v>85</v>
      </c>
      <c r="E13" s="184" t="s">
        <v>149</v>
      </c>
      <c r="F13" s="385">
        <v>4526.25</v>
      </c>
      <c r="G13" s="384" t="s">
        <v>530</v>
      </c>
      <c r="H13" s="384" t="s">
        <v>108</v>
      </c>
      <c r="I13" s="184" t="s">
        <v>459</v>
      </c>
      <c r="J13" s="386" t="str">
        <f t="shared" si="0"/>
        <v/>
      </c>
      <c r="K13" s="387" t="s">
        <v>410</v>
      </c>
      <c r="L13" s="388" t="s">
        <v>414</v>
      </c>
      <c r="M13" s="404">
        <v>70209</v>
      </c>
      <c r="N13" s="382">
        <v>45492</v>
      </c>
      <c r="O13" s="408"/>
      <c r="P13" s="184"/>
    </row>
    <row r="14" spans="1:19" ht="22.8" x14ac:dyDescent="0.25">
      <c r="A14" s="381">
        <f>IF(B14="","",ROW()-ROW($A$3)+'Diário 1º PA'!$O$1)</f>
        <v>14</v>
      </c>
      <c r="B14" s="382">
        <v>45475</v>
      </c>
      <c r="C14" s="383">
        <v>45444</v>
      </c>
      <c r="D14" s="384" t="s">
        <v>85</v>
      </c>
      <c r="E14" s="184" t="s">
        <v>153</v>
      </c>
      <c r="F14" s="385">
        <v>1420</v>
      </c>
      <c r="G14" s="384" t="s">
        <v>531</v>
      </c>
      <c r="H14" s="384" t="s">
        <v>108</v>
      </c>
      <c r="I14" s="184" t="s">
        <v>391</v>
      </c>
      <c r="J14" s="386" t="str">
        <f t="shared" si="0"/>
        <v/>
      </c>
      <c r="K14" s="387" t="s">
        <v>410</v>
      </c>
      <c r="L14" s="388" t="s">
        <v>420</v>
      </c>
      <c r="M14" s="404">
        <v>70210</v>
      </c>
      <c r="N14" s="382">
        <v>45492</v>
      </c>
      <c r="O14" s="408"/>
      <c r="P14" s="184"/>
    </row>
    <row r="15" spans="1:19" ht="22.8" x14ac:dyDescent="0.25">
      <c r="A15" s="381">
        <f>IF(B15="","",ROW()-ROW($A$3)+'Diário 1º PA'!$O$1)</f>
        <v>15</v>
      </c>
      <c r="B15" s="382">
        <v>45475</v>
      </c>
      <c r="C15" s="383">
        <v>45444</v>
      </c>
      <c r="D15" s="384" t="s">
        <v>85</v>
      </c>
      <c r="E15" s="184" t="s">
        <v>151</v>
      </c>
      <c r="F15" s="385">
        <v>177.5</v>
      </c>
      <c r="G15" s="384" t="s">
        <v>532</v>
      </c>
      <c r="H15" s="384" t="s">
        <v>108</v>
      </c>
      <c r="I15" s="184" t="s">
        <v>392</v>
      </c>
      <c r="J15" s="386" t="str">
        <f t="shared" si="0"/>
        <v/>
      </c>
      <c r="K15" s="387" t="s">
        <v>410</v>
      </c>
      <c r="L15" s="388" t="s">
        <v>414</v>
      </c>
      <c r="M15" s="404">
        <v>70211</v>
      </c>
      <c r="N15" s="382">
        <v>45492</v>
      </c>
      <c r="O15" s="408"/>
      <c r="P15" s="184"/>
    </row>
    <row r="16" spans="1:19" ht="22.8" x14ac:dyDescent="0.25">
      <c r="A16" s="381">
        <f>IF(B16="","",ROW()-ROW($A$3)+'Diário 1º PA'!$O$1)</f>
        <v>16</v>
      </c>
      <c r="B16" s="382">
        <v>45475</v>
      </c>
      <c r="C16" s="383">
        <v>45444</v>
      </c>
      <c r="D16" s="384" t="s">
        <v>85</v>
      </c>
      <c r="E16" s="184" t="s">
        <v>87</v>
      </c>
      <c r="F16" s="385">
        <v>857.84</v>
      </c>
      <c r="G16" s="384" t="s">
        <v>533</v>
      </c>
      <c r="H16" s="384" t="s">
        <v>108</v>
      </c>
      <c r="I16" s="184" t="s">
        <v>392</v>
      </c>
      <c r="J16" s="386" t="str">
        <f t="shared" si="0"/>
        <v/>
      </c>
      <c r="K16" s="387" t="s">
        <v>410</v>
      </c>
      <c r="L16" s="388" t="s">
        <v>414</v>
      </c>
      <c r="M16" s="404">
        <v>70212</v>
      </c>
      <c r="N16" s="382">
        <v>45492</v>
      </c>
      <c r="O16" s="408"/>
      <c r="P16" s="184"/>
    </row>
    <row r="17" spans="1:16" ht="22.8" x14ac:dyDescent="0.25">
      <c r="A17" s="381">
        <f>IF(B17="","",ROW()-ROW($A$3)+'Diário 1º PA'!$O$1)</f>
        <v>17</v>
      </c>
      <c r="B17" s="382">
        <v>45477</v>
      </c>
      <c r="C17" s="383">
        <v>45474</v>
      </c>
      <c r="D17" s="384" t="s">
        <v>72</v>
      </c>
      <c r="E17" s="184" t="s">
        <v>72</v>
      </c>
      <c r="F17" s="385">
        <v>20</v>
      </c>
      <c r="G17" s="184" t="s">
        <v>535</v>
      </c>
      <c r="H17" s="384" t="s">
        <v>108</v>
      </c>
      <c r="I17" s="184" t="s">
        <v>432</v>
      </c>
      <c r="J17" s="386" t="str">
        <f t="shared" si="0"/>
        <v>xx.xxx.xxx/xxxx-xx</v>
      </c>
      <c r="K17" s="387" t="s">
        <v>534</v>
      </c>
      <c r="L17" s="388" t="s">
        <v>534</v>
      </c>
      <c r="M17" s="404">
        <v>101860800078640</v>
      </c>
      <c r="N17" s="382">
        <v>45477</v>
      </c>
      <c r="O17" s="384" t="s">
        <v>650</v>
      </c>
      <c r="P17" s="184"/>
    </row>
    <row r="18" spans="1:16" ht="22.8" x14ac:dyDescent="0.25">
      <c r="A18" s="381">
        <f>IF(B18="","",ROW()-ROW($A$3)+'Diário 1º PA'!$O$1)</f>
        <v>18</v>
      </c>
      <c r="B18" s="382">
        <v>45477</v>
      </c>
      <c r="C18" s="383">
        <v>45474</v>
      </c>
      <c r="D18" s="384" t="s">
        <v>72</v>
      </c>
      <c r="E18" s="184" t="s">
        <v>72</v>
      </c>
      <c r="F18" s="385">
        <v>49.5</v>
      </c>
      <c r="G18" s="184" t="s">
        <v>536</v>
      </c>
      <c r="H18" s="384" t="s">
        <v>108</v>
      </c>
      <c r="I18" s="184" t="s">
        <v>432</v>
      </c>
      <c r="J18" s="386" t="str">
        <f t="shared" si="0"/>
        <v>xx.xxx.xxx/xxxx-xx</v>
      </c>
      <c r="K18" s="387" t="s">
        <v>534</v>
      </c>
      <c r="L18" s="388" t="s">
        <v>534</v>
      </c>
      <c r="M18" s="404">
        <v>101860800078640</v>
      </c>
      <c r="N18" s="382">
        <v>45477</v>
      </c>
      <c r="O18" s="384" t="s">
        <v>650</v>
      </c>
      <c r="P18" s="184"/>
    </row>
    <row r="19" spans="1:16" ht="22.8" x14ac:dyDescent="0.25">
      <c r="A19" s="381">
        <f>IF(B19="","",ROW()-ROW($A$3)+'Diário 1º PA'!$O$1)</f>
        <v>19</v>
      </c>
      <c r="B19" s="382">
        <v>45477</v>
      </c>
      <c r="C19" s="383">
        <v>45474</v>
      </c>
      <c r="D19" s="384" t="s">
        <v>72</v>
      </c>
      <c r="E19" s="184" t="s">
        <v>72</v>
      </c>
      <c r="F19" s="385">
        <v>160.41999999999999</v>
      </c>
      <c r="G19" s="184" t="s">
        <v>537</v>
      </c>
      <c r="H19" s="384" t="s">
        <v>108</v>
      </c>
      <c r="I19" s="184" t="s">
        <v>432</v>
      </c>
      <c r="J19" s="386" t="str">
        <f t="shared" si="0"/>
        <v>xx.xxx.xxx/xxxx-xx</v>
      </c>
      <c r="K19" s="387" t="s">
        <v>534</v>
      </c>
      <c r="L19" s="388" t="s">
        <v>534</v>
      </c>
      <c r="M19" s="404">
        <v>101860800078640</v>
      </c>
      <c r="N19" s="382">
        <v>45477</v>
      </c>
      <c r="O19" s="384" t="s">
        <v>650</v>
      </c>
      <c r="P19" s="184"/>
    </row>
    <row r="20" spans="1:16" ht="22.8" x14ac:dyDescent="0.25">
      <c r="A20" s="381">
        <f>IF(B20="","",ROW()-ROW($A$3)+'Diário 1º PA'!$O$1)</f>
        <v>20</v>
      </c>
      <c r="B20" s="382">
        <v>45477</v>
      </c>
      <c r="C20" s="383">
        <v>45474</v>
      </c>
      <c r="D20" s="384" t="s">
        <v>72</v>
      </c>
      <c r="E20" s="184" t="s">
        <v>72</v>
      </c>
      <c r="F20" s="385">
        <v>20</v>
      </c>
      <c r="G20" s="184" t="s">
        <v>538</v>
      </c>
      <c r="H20" s="384" t="s">
        <v>108</v>
      </c>
      <c r="I20" s="184" t="s">
        <v>432</v>
      </c>
      <c r="J20" s="386" t="str">
        <f t="shared" si="0"/>
        <v>xx.xxx.xxx/xxxx-xx</v>
      </c>
      <c r="K20" s="387" t="s">
        <v>534</v>
      </c>
      <c r="L20" s="388" t="s">
        <v>534</v>
      </c>
      <c r="M20" s="404">
        <v>101860800078640</v>
      </c>
      <c r="N20" s="382">
        <v>45477</v>
      </c>
      <c r="O20" s="384" t="s">
        <v>650</v>
      </c>
      <c r="P20" s="184"/>
    </row>
    <row r="21" spans="1:16" ht="22.8" x14ac:dyDescent="0.25">
      <c r="A21" s="381">
        <f>IF(B21="","",ROW()-ROW($A$3)+'Diário 1º PA'!$O$1)</f>
        <v>21</v>
      </c>
      <c r="B21" s="382">
        <v>45477</v>
      </c>
      <c r="C21" s="383">
        <v>45474</v>
      </c>
      <c r="D21" s="384" t="s">
        <v>72</v>
      </c>
      <c r="E21" s="184" t="s">
        <v>72</v>
      </c>
      <c r="F21" s="385">
        <v>140.47999999999999</v>
      </c>
      <c r="G21" s="184" t="s">
        <v>539</v>
      </c>
      <c r="H21" s="384" t="s">
        <v>108</v>
      </c>
      <c r="I21" s="184" t="s">
        <v>432</v>
      </c>
      <c r="J21" s="386" t="str">
        <f t="shared" si="0"/>
        <v>xx.xxx.xxx/xxxx-xx</v>
      </c>
      <c r="K21" s="387" t="s">
        <v>534</v>
      </c>
      <c r="L21" s="388" t="s">
        <v>534</v>
      </c>
      <c r="M21" s="404">
        <v>101860800078640</v>
      </c>
      <c r="N21" s="382">
        <v>45477</v>
      </c>
      <c r="O21" s="384" t="s">
        <v>650</v>
      </c>
      <c r="P21" s="184"/>
    </row>
    <row r="22" spans="1:16" ht="22.8" x14ac:dyDescent="0.25">
      <c r="A22" s="381">
        <f>IF(B22="","",ROW()-ROW($A$3)+'Diário 1º PA'!$O$1)</f>
        <v>22</v>
      </c>
      <c r="B22" s="382">
        <v>45477</v>
      </c>
      <c r="C22" s="383">
        <v>45474</v>
      </c>
      <c r="D22" s="384" t="s">
        <v>72</v>
      </c>
      <c r="E22" s="184" t="s">
        <v>72</v>
      </c>
      <c r="F22" s="385">
        <v>20</v>
      </c>
      <c r="G22" s="184" t="s">
        <v>540</v>
      </c>
      <c r="H22" s="384" t="s">
        <v>108</v>
      </c>
      <c r="I22" s="184" t="s">
        <v>432</v>
      </c>
      <c r="J22" s="386" t="str">
        <f t="shared" si="0"/>
        <v>xx.xxx.xxx/xxxx-xx</v>
      </c>
      <c r="K22" s="387" t="s">
        <v>534</v>
      </c>
      <c r="L22" s="388" t="s">
        <v>534</v>
      </c>
      <c r="M22" s="404">
        <v>101860800078640</v>
      </c>
      <c r="N22" s="382">
        <v>45477</v>
      </c>
      <c r="O22" s="384" t="s">
        <v>650</v>
      </c>
      <c r="P22" s="184"/>
    </row>
    <row r="23" spans="1:16" ht="22.8" x14ac:dyDescent="0.25">
      <c r="A23" s="381">
        <f>IF(B23="","",ROW()-ROW($A$3)+'Diário 1º PA'!$O$1)</f>
        <v>23</v>
      </c>
      <c r="B23" s="382">
        <v>45477</v>
      </c>
      <c r="C23" s="383">
        <v>45474</v>
      </c>
      <c r="D23" s="384" t="s">
        <v>72</v>
      </c>
      <c r="E23" s="184" t="s">
        <v>72</v>
      </c>
      <c r="F23" s="385">
        <v>100</v>
      </c>
      <c r="G23" s="184" t="s">
        <v>541</v>
      </c>
      <c r="H23" s="384" t="s">
        <v>108</v>
      </c>
      <c r="I23" s="184" t="s">
        <v>432</v>
      </c>
      <c r="J23" s="386" t="str">
        <f t="shared" si="0"/>
        <v>xx.xxx.xxx/xxxx-xx</v>
      </c>
      <c r="K23" s="387" t="s">
        <v>534</v>
      </c>
      <c r="L23" s="388" t="s">
        <v>534</v>
      </c>
      <c r="M23" s="404">
        <v>101860800078640</v>
      </c>
      <c r="N23" s="382">
        <v>45477</v>
      </c>
      <c r="O23" s="384" t="s">
        <v>650</v>
      </c>
      <c r="P23" s="184"/>
    </row>
    <row r="24" spans="1:16" ht="22.8" x14ac:dyDescent="0.25">
      <c r="A24" s="381">
        <f>IF(B24="","",ROW()-ROW($A$3)+'Diário 1º PA'!$O$1)</f>
        <v>24</v>
      </c>
      <c r="B24" s="382">
        <v>45477</v>
      </c>
      <c r="C24" s="383">
        <v>45474</v>
      </c>
      <c r="D24" s="384" t="s">
        <v>72</v>
      </c>
      <c r="E24" s="184" t="s">
        <v>72</v>
      </c>
      <c r="F24" s="385">
        <v>20</v>
      </c>
      <c r="G24" s="184" t="s">
        <v>542</v>
      </c>
      <c r="H24" s="384" t="s">
        <v>108</v>
      </c>
      <c r="I24" s="184" t="s">
        <v>432</v>
      </c>
      <c r="J24" s="386" t="str">
        <f t="shared" si="0"/>
        <v>xx.xxx.xxx/xxxx-xx</v>
      </c>
      <c r="K24" s="387" t="s">
        <v>534</v>
      </c>
      <c r="L24" s="388" t="s">
        <v>534</v>
      </c>
      <c r="M24" s="404">
        <v>101860800078640</v>
      </c>
      <c r="N24" s="382">
        <v>45477</v>
      </c>
      <c r="O24" s="384" t="s">
        <v>650</v>
      </c>
      <c r="P24" s="184"/>
    </row>
    <row r="25" spans="1:16" ht="13.2" x14ac:dyDescent="0.25">
      <c r="A25" s="381">
        <f>IF(B25="","",ROW()-ROW($A$3)+'Diário 1º PA'!$O$1)</f>
        <v>25</v>
      </c>
      <c r="B25" s="382">
        <v>45478</v>
      </c>
      <c r="C25" s="383">
        <v>45474</v>
      </c>
      <c r="D25" s="384" t="s">
        <v>72</v>
      </c>
      <c r="E25" s="184" t="s">
        <v>72</v>
      </c>
      <c r="F25" s="385">
        <v>19.739999999999998</v>
      </c>
      <c r="G25" s="184" t="s">
        <v>566</v>
      </c>
      <c r="H25" s="384" t="s">
        <v>108</v>
      </c>
      <c r="I25" s="184" t="s">
        <v>432</v>
      </c>
      <c r="J25" s="386" t="str">
        <f t="shared" si="0"/>
        <v>xx.xxx.xxx/xxxx-xx</v>
      </c>
      <c r="K25" s="387" t="s">
        <v>534</v>
      </c>
      <c r="L25" s="388" t="s">
        <v>534</v>
      </c>
      <c r="M25" s="404"/>
      <c r="N25" s="382">
        <v>45478</v>
      </c>
      <c r="O25" s="384" t="s">
        <v>650</v>
      </c>
      <c r="P25" s="184"/>
    </row>
    <row r="26" spans="1:16" ht="13.2" x14ac:dyDescent="0.25">
      <c r="A26" s="381">
        <f>IF(B26="","",ROW()-ROW($A$3)+'Diário 1º PA'!$O$1)</f>
        <v>26</v>
      </c>
      <c r="B26" s="382">
        <v>45478</v>
      </c>
      <c r="C26" s="383">
        <v>45474</v>
      </c>
      <c r="D26" s="384" t="s">
        <v>72</v>
      </c>
      <c r="E26" s="184" t="s">
        <v>72</v>
      </c>
      <c r="F26" s="385">
        <v>16.239999999999998</v>
      </c>
      <c r="G26" s="184" t="s">
        <v>566</v>
      </c>
      <c r="H26" s="384" t="s">
        <v>108</v>
      </c>
      <c r="I26" s="184" t="s">
        <v>432</v>
      </c>
      <c r="J26" s="386" t="str">
        <f t="shared" si="0"/>
        <v>xx.xxx.xxx/xxxx-xx</v>
      </c>
      <c r="K26" s="387" t="s">
        <v>534</v>
      </c>
      <c r="L26" s="388" t="s">
        <v>534</v>
      </c>
      <c r="M26" s="404"/>
      <c r="N26" s="382">
        <v>45478</v>
      </c>
      <c r="O26" s="384" t="s">
        <v>650</v>
      </c>
      <c r="P26" s="184"/>
    </row>
    <row r="27" spans="1:16" ht="13.2" x14ac:dyDescent="0.25">
      <c r="A27" s="381">
        <f>IF(B27="","",ROW()-ROW($A$3)+'Diário 1º PA'!$O$1)</f>
        <v>27</v>
      </c>
      <c r="B27" s="382">
        <v>45478</v>
      </c>
      <c r="C27" s="383">
        <v>45474</v>
      </c>
      <c r="D27" s="384" t="s">
        <v>72</v>
      </c>
      <c r="E27" s="184" t="s">
        <v>72</v>
      </c>
      <c r="F27" s="385">
        <v>14.28</v>
      </c>
      <c r="G27" s="184" t="s">
        <v>566</v>
      </c>
      <c r="H27" s="384" t="s">
        <v>108</v>
      </c>
      <c r="I27" s="184" t="s">
        <v>432</v>
      </c>
      <c r="J27" s="386" t="str">
        <f t="shared" si="0"/>
        <v>xx.xxx.xxx/xxxx-xx</v>
      </c>
      <c r="K27" s="387" t="s">
        <v>534</v>
      </c>
      <c r="L27" s="388" t="s">
        <v>534</v>
      </c>
      <c r="M27" s="404"/>
      <c r="N27" s="382">
        <v>45478</v>
      </c>
      <c r="O27" s="384" t="s">
        <v>650</v>
      </c>
      <c r="P27" s="184"/>
    </row>
    <row r="28" spans="1:16" ht="13.2" x14ac:dyDescent="0.25">
      <c r="A28" s="381">
        <f>IF(B28="","",ROW()-ROW($A$3)+'Diário 1º PA'!$O$1)</f>
        <v>28</v>
      </c>
      <c r="B28" s="382">
        <v>45478</v>
      </c>
      <c r="C28" s="383">
        <v>45474</v>
      </c>
      <c r="D28" s="384" t="s">
        <v>72</v>
      </c>
      <c r="E28" s="184" t="s">
        <v>72</v>
      </c>
      <c r="F28" s="385">
        <v>119.57</v>
      </c>
      <c r="G28" s="184" t="s">
        <v>566</v>
      </c>
      <c r="H28" s="384" t="s">
        <v>108</v>
      </c>
      <c r="I28" s="184" t="s">
        <v>432</v>
      </c>
      <c r="J28" s="386" t="str">
        <f t="shared" si="0"/>
        <v>xx.xxx.xxx/xxxx-xx</v>
      </c>
      <c r="K28" s="387" t="s">
        <v>534</v>
      </c>
      <c r="L28" s="388" t="s">
        <v>534</v>
      </c>
      <c r="M28" s="404"/>
      <c r="N28" s="382">
        <v>45478</v>
      </c>
      <c r="O28" s="384" t="s">
        <v>650</v>
      </c>
      <c r="P28" s="184"/>
    </row>
    <row r="29" spans="1:16" ht="13.2" x14ac:dyDescent="0.25">
      <c r="A29" s="381">
        <f>IF(B29="","",ROW()-ROW($A$3)+'Diário 1º PA'!$O$1)</f>
        <v>29</v>
      </c>
      <c r="B29" s="382">
        <v>45478</v>
      </c>
      <c r="C29" s="383">
        <v>45474</v>
      </c>
      <c r="D29" s="384" t="s">
        <v>72</v>
      </c>
      <c r="E29" s="184" t="s">
        <v>72</v>
      </c>
      <c r="F29" s="385">
        <v>0.08</v>
      </c>
      <c r="G29" s="184" t="s">
        <v>566</v>
      </c>
      <c r="H29" s="384" t="s">
        <v>108</v>
      </c>
      <c r="I29" s="184" t="s">
        <v>432</v>
      </c>
      <c r="J29" s="386" t="str">
        <f t="shared" si="0"/>
        <v>xx.xxx.xxx/xxxx-xx</v>
      </c>
      <c r="K29" s="387" t="s">
        <v>534</v>
      </c>
      <c r="L29" s="388" t="s">
        <v>534</v>
      </c>
      <c r="M29" s="404"/>
      <c r="N29" s="382">
        <v>45478</v>
      </c>
      <c r="O29" s="384" t="s">
        <v>650</v>
      </c>
      <c r="P29" s="184"/>
    </row>
    <row r="30" spans="1:16" ht="13.2" x14ac:dyDescent="0.25">
      <c r="A30" s="381">
        <f>IF(B30="","",ROW()-ROW($A$3)+'Diário 1º PA'!$O$1)</f>
        <v>30</v>
      </c>
      <c r="B30" s="382">
        <v>45478</v>
      </c>
      <c r="C30" s="383">
        <v>45474</v>
      </c>
      <c r="D30" s="384" t="s">
        <v>72</v>
      </c>
      <c r="E30" s="184" t="s">
        <v>72</v>
      </c>
      <c r="F30" s="385">
        <v>52.11</v>
      </c>
      <c r="G30" s="184" t="s">
        <v>566</v>
      </c>
      <c r="H30" s="384" t="s">
        <v>108</v>
      </c>
      <c r="I30" s="184" t="s">
        <v>432</v>
      </c>
      <c r="J30" s="386" t="str">
        <f t="shared" si="0"/>
        <v>xx.xxx.xxx/xxxx-xx</v>
      </c>
      <c r="K30" s="387" t="s">
        <v>534</v>
      </c>
      <c r="L30" s="388" t="s">
        <v>534</v>
      </c>
      <c r="M30" s="404"/>
      <c r="N30" s="382">
        <v>45478</v>
      </c>
      <c r="O30" s="384" t="s">
        <v>650</v>
      </c>
      <c r="P30" s="184"/>
    </row>
    <row r="31" spans="1:16" ht="13.2" x14ac:dyDescent="0.25">
      <c r="A31" s="381">
        <f>IF(B31="","",ROW()-ROW($A$3)+'Diário 1º PA'!$O$1)</f>
        <v>31</v>
      </c>
      <c r="B31" s="382">
        <v>45478</v>
      </c>
      <c r="C31" s="383">
        <v>45474</v>
      </c>
      <c r="D31" s="384" t="s">
        <v>72</v>
      </c>
      <c r="E31" s="184" t="s">
        <v>72</v>
      </c>
      <c r="F31" s="385">
        <v>31.57</v>
      </c>
      <c r="G31" s="184" t="s">
        <v>566</v>
      </c>
      <c r="H31" s="384" t="s">
        <v>108</v>
      </c>
      <c r="I31" s="184" t="s">
        <v>432</v>
      </c>
      <c r="J31" s="386" t="str">
        <f t="shared" si="0"/>
        <v>xx.xxx.xxx/xxxx-xx</v>
      </c>
      <c r="K31" s="387" t="s">
        <v>534</v>
      </c>
      <c r="L31" s="388" t="s">
        <v>534</v>
      </c>
      <c r="M31" s="404"/>
      <c r="N31" s="382">
        <v>45478</v>
      </c>
      <c r="O31" s="384" t="s">
        <v>650</v>
      </c>
      <c r="P31" s="184"/>
    </row>
    <row r="32" spans="1:16" ht="13.2" x14ac:dyDescent="0.25">
      <c r="A32" s="381">
        <f>IF(B32="","",ROW()-ROW($A$3)+'Diário 1º PA'!$O$1)</f>
        <v>32</v>
      </c>
      <c r="B32" s="382">
        <v>45478</v>
      </c>
      <c r="C32" s="383">
        <v>45474</v>
      </c>
      <c r="D32" s="384" t="s">
        <v>72</v>
      </c>
      <c r="E32" s="184" t="s">
        <v>72</v>
      </c>
      <c r="F32" s="385">
        <v>31.74</v>
      </c>
      <c r="G32" s="184" t="s">
        <v>566</v>
      </c>
      <c r="H32" s="384" t="s">
        <v>108</v>
      </c>
      <c r="I32" s="184" t="s">
        <v>432</v>
      </c>
      <c r="J32" s="386" t="str">
        <f t="shared" si="0"/>
        <v>xx.xxx.xxx/xxxx-xx</v>
      </c>
      <c r="K32" s="387" t="s">
        <v>534</v>
      </c>
      <c r="L32" s="388" t="s">
        <v>534</v>
      </c>
      <c r="M32" s="404"/>
      <c r="N32" s="382">
        <v>45478</v>
      </c>
      <c r="O32" s="384" t="s">
        <v>650</v>
      </c>
      <c r="P32" s="184"/>
    </row>
    <row r="33" spans="1:16" ht="13.2" x14ac:dyDescent="0.25">
      <c r="A33" s="381">
        <f>IF(B33="","",ROW()-ROW($A$3)+'Diário 1º PA'!$O$1)</f>
        <v>33</v>
      </c>
      <c r="B33" s="382">
        <v>45478</v>
      </c>
      <c r="C33" s="383">
        <v>45474</v>
      </c>
      <c r="D33" s="384" t="s">
        <v>72</v>
      </c>
      <c r="E33" s="184" t="s">
        <v>72</v>
      </c>
      <c r="F33" s="385">
        <v>13.98</v>
      </c>
      <c r="G33" s="184" t="s">
        <v>566</v>
      </c>
      <c r="H33" s="384" t="s">
        <v>108</v>
      </c>
      <c r="I33" s="184" t="s">
        <v>432</v>
      </c>
      <c r="J33" s="386" t="str">
        <f t="shared" si="0"/>
        <v>xx.xxx.xxx/xxxx-xx</v>
      </c>
      <c r="K33" s="387" t="s">
        <v>534</v>
      </c>
      <c r="L33" s="388" t="s">
        <v>534</v>
      </c>
      <c r="M33" s="404"/>
      <c r="N33" s="382">
        <v>45478</v>
      </c>
      <c r="O33" s="384" t="s">
        <v>650</v>
      </c>
      <c r="P33" s="184"/>
    </row>
    <row r="34" spans="1:16" ht="13.2" x14ac:dyDescent="0.25">
      <c r="A34" s="381">
        <f>IF(B34="","",ROW()-ROW($A$3)+'Diário 1º PA'!$O$1)</f>
        <v>34</v>
      </c>
      <c r="B34" s="382">
        <v>45478</v>
      </c>
      <c r="C34" s="383">
        <v>45474</v>
      </c>
      <c r="D34" s="384" t="s">
        <v>72</v>
      </c>
      <c r="E34" s="184" t="s">
        <v>72</v>
      </c>
      <c r="F34" s="385">
        <v>25.09</v>
      </c>
      <c r="G34" s="184" t="s">
        <v>566</v>
      </c>
      <c r="H34" s="384" t="s">
        <v>108</v>
      </c>
      <c r="I34" s="184" t="s">
        <v>432</v>
      </c>
      <c r="J34" s="386" t="str">
        <f t="shared" si="0"/>
        <v>xx.xxx.xxx/xxxx-xx</v>
      </c>
      <c r="K34" s="387" t="s">
        <v>534</v>
      </c>
      <c r="L34" s="388" t="s">
        <v>534</v>
      </c>
      <c r="M34" s="404"/>
      <c r="N34" s="382">
        <v>45478</v>
      </c>
      <c r="O34" s="384" t="s">
        <v>650</v>
      </c>
      <c r="P34" s="184"/>
    </row>
    <row r="35" spans="1:16" ht="22.8" x14ac:dyDescent="0.25">
      <c r="A35" s="381">
        <f>IF(B35="","",ROW()-ROW($A$3)+'Diário 1º PA'!$O$1)</f>
        <v>35</v>
      </c>
      <c r="B35" s="382">
        <v>45481</v>
      </c>
      <c r="C35" s="383">
        <v>45474</v>
      </c>
      <c r="D35" s="384" t="s">
        <v>96</v>
      </c>
      <c r="E35" s="184" t="s">
        <v>262</v>
      </c>
      <c r="F35" s="385">
        <v>70.09</v>
      </c>
      <c r="G35" s="184" t="s">
        <v>543</v>
      </c>
      <c r="H35" s="384" t="s">
        <v>110</v>
      </c>
      <c r="I35" s="184" t="s">
        <v>544</v>
      </c>
      <c r="J35" s="386" t="str">
        <f t="shared" si="0"/>
        <v/>
      </c>
      <c r="K35" s="387" t="s">
        <v>545</v>
      </c>
      <c r="L35" s="388" t="s">
        <v>545</v>
      </c>
      <c r="M35" s="404">
        <v>224183448693</v>
      </c>
      <c r="N35" s="382">
        <v>45481</v>
      </c>
      <c r="O35" s="384"/>
      <c r="P35" s="184"/>
    </row>
    <row r="36" spans="1:16" ht="22.8" x14ac:dyDescent="0.25">
      <c r="A36" s="381">
        <f>IF(B36="","",ROW()-ROW($A$3)+'Diário 1º PA'!$O$1)</f>
        <v>36</v>
      </c>
      <c r="B36" s="382">
        <v>45482</v>
      </c>
      <c r="C36" s="383">
        <v>45444</v>
      </c>
      <c r="D36" s="384" t="s">
        <v>50</v>
      </c>
      <c r="E36" s="184" t="s">
        <v>50</v>
      </c>
      <c r="F36" s="385">
        <v>1555.05</v>
      </c>
      <c r="G36" s="184" t="s">
        <v>546</v>
      </c>
      <c r="H36" s="384" t="s">
        <v>108</v>
      </c>
      <c r="I36" s="184" t="s">
        <v>432</v>
      </c>
      <c r="J36" s="386" t="str">
        <f t="shared" si="0"/>
        <v>xx.xxx.xxx/xxxx-xx</v>
      </c>
      <c r="K36" s="387" t="s">
        <v>469</v>
      </c>
      <c r="L36" s="419" t="s">
        <v>469</v>
      </c>
      <c r="M36" s="419">
        <v>613490000042366</v>
      </c>
      <c r="N36" s="382">
        <v>45482</v>
      </c>
      <c r="O36" s="384" t="s">
        <v>650</v>
      </c>
      <c r="P36" s="184"/>
    </row>
    <row r="37" spans="1:16" ht="13.2" x14ac:dyDescent="0.25">
      <c r="A37" s="381">
        <f>IF(B37="","",ROW()-ROW($A$3)+'Diário 1º PA'!$O$1)</f>
        <v>37</v>
      </c>
      <c r="B37" s="382">
        <v>45482</v>
      </c>
      <c r="C37" s="383">
        <v>45474</v>
      </c>
      <c r="D37" s="384" t="s">
        <v>72</v>
      </c>
      <c r="E37" s="184" t="s">
        <v>72</v>
      </c>
      <c r="F37" s="385">
        <v>12.78</v>
      </c>
      <c r="G37" s="384" t="s">
        <v>564</v>
      </c>
      <c r="H37" s="384" t="s">
        <v>108</v>
      </c>
      <c r="I37" s="184" t="s">
        <v>432</v>
      </c>
      <c r="J37" s="386" t="str">
        <f t="shared" si="0"/>
        <v>xx.xxx.xxx/xxxx-xx</v>
      </c>
      <c r="K37" s="387"/>
      <c r="L37" s="388"/>
      <c r="M37" s="387"/>
      <c r="N37" s="382">
        <v>45482</v>
      </c>
      <c r="O37" s="384" t="s">
        <v>650</v>
      </c>
      <c r="P37" s="184"/>
    </row>
    <row r="38" spans="1:16" ht="13.2" x14ac:dyDescent="0.25">
      <c r="A38" s="381">
        <f>IF(B38="","",ROW()-ROW($A$3)+'Diário 1º PA'!$O$1)</f>
        <v>38</v>
      </c>
      <c r="B38" s="382">
        <v>45482</v>
      </c>
      <c r="C38" s="383">
        <v>45474</v>
      </c>
      <c r="D38" s="384" t="s">
        <v>72</v>
      </c>
      <c r="E38" s="184" t="s">
        <v>72</v>
      </c>
      <c r="F38" s="385">
        <v>69.510000000000005</v>
      </c>
      <c r="G38" s="384" t="s">
        <v>565</v>
      </c>
      <c r="H38" s="384" t="s">
        <v>108</v>
      </c>
      <c r="I38" s="184" t="s">
        <v>432</v>
      </c>
      <c r="J38" s="386" t="str">
        <f t="shared" si="0"/>
        <v>xx.xxx.xxx/xxxx-xx</v>
      </c>
      <c r="K38" s="387"/>
      <c r="L38" s="388"/>
      <c r="M38" s="387"/>
      <c r="N38" s="382">
        <v>45482</v>
      </c>
      <c r="O38" s="384" t="s">
        <v>650</v>
      </c>
      <c r="P38" s="184"/>
    </row>
    <row r="39" spans="1:16" ht="13.2" x14ac:dyDescent="0.25">
      <c r="A39" s="381">
        <f>IF(B39="","",ROW()-ROW($A$3)+'Diário 1º PA'!$O$1)</f>
        <v>39</v>
      </c>
      <c r="B39" s="382">
        <v>45485</v>
      </c>
      <c r="C39" s="383">
        <v>45474</v>
      </c>
      <c r="D39" s="384" t="s">
        <v>72</v>
      </c>
      <c r="E39" s="184" t="s">
        <v>72</v>
      </c>
      <c r="F39" s="385">
        <v>13.2</v>
      </c>
      <c r="G39" s="384" t="s">
        <v>564</v>
      </c>
      <c r="H39" s="384" t="s">
        <v>108</v>
      </c>
      <c r="I39" s="184" t="s">
        <v>432</v>
      </c>
      <c r="J39" s="386" t="str">
        <f t="shared" si="0"/>
        <v>xx.xxx.xxx/xxxx-xx</v>
      </c>
      <c r="K39" s="387"/>
      <c r="L39" s="388"/>
      <c r="M39" s="387"/>
      <c r="N39" s="382">
        <v>45485</v>
      </c>
      <c r="O39" s="384" t="s">
        <v>650</v>
      </c>
      <c r="P39" s="184"/>
    </row>
    <row r="40" spans="1:16" ht="13.2" x14ac:dyDescent="0.25">
      <c r="A40" s="381">
        <f>IF(B40="","",ROW()-ROW($A$3)+'Diário 1º PA'!$O$1)</f>
        <v>40</v>
      </c>
      <c r="B40" s="382">
        <v>45485</v>
      </c>
      <c r="C40" s="383">
        <v>45474</v>
      </c>
      <c r="D40" s="384" t="s">
        <v>72</v>
      </c>
      <c r="E40" s="184" t="s">
        <v>72</v>
      </c>
      <c r="F40" s="385">
        <v>69.92</v>
      </c>
      <c r="G40" s="384" t="s">
        <v>565</v>
      </c>
      <c r="H40" s="384" t="s">
        <v>108</v>
      </c>
      <c r="I40" s="184" t="s">
        <v>432</v>
      </c>
      <c r="J40" s="386" t="str">
        <f t="shared" si="0"/>
        <v>xx.xxx.xxx/xxxx-xx</v>
      </c>
      <c r="K40" s="387"/>
      <c r="L40" s="388"/>
      <c r="M40" s="387"/>
      <c r="N40" s="382">
        <v>45485</v>
      </c>
      <c r="O40" s="384" t="s">
        <v>650</v>
      </c>
      <c r="P40" s="184"/>
    </row>
    <row r="41" spans="1:16" ht="13.2" x14ac:dyDescent="0.25">
      <c r="A41" s="381">
        <f>IF(B41="","",ROW()-ROW($A$3)+'Diário 1º PA'!$O$1)</f>
        <v>41</v>
      </c>
      <c r="B41" s="382">
        <v>45488</v>
      </c>
      <c r="C41" s="383">
        <v>45474</v>
      </c>
      <c r="D41" s="384" t="s">
        <v>72</v>
      </c>
      <c r="E41" s="184" t="s">
        <v>72</v>
      </c>
      <c r="F41" s="385">
        <v>4.1500000000000004</v>
      </c>
      <c r="G41" s="384" t="s">
        <v>564</v>
      </c>
      <c r="H41" s="384" t="s">
        <v>108</v>
      </c>
      <c r="I41" s="184" t="s">
        <v>432</v>
      </c>
      <c r="J41" s="386" t="str">
        <f t="shared" si="0"/>
        <v>xx.xxx.xxx/xxxx-xx</v>
      </c>
      <c r="K41" s="387"/>
      <c r="L41" s="388"/>
      <c r="M41" s="387"/>
      <c r="N41" s="382">
        <v>45488</v>
      </c>
      <c r="O41" s="384" t="s">
        <v>650</v>
      </c>
      <c r="P41" s="184"/>
    </row>
    <row r="42" spans="1:16" ht="13.2" x14ac:dyDescent="0.25">
      <c r="A42" s="381">
        <f>IF(B42="","",ROW()-ROW($A$3)+'Diário 1º PA'!$O$1)</f>
        <v>42</v>
      </c>
      <c r="B42" s="382">
        <v>45488</v>
      </c>
      <c r="C42" s="383">
        <v>45474</v>
      </c>
      <c r="D42" s="384" t="s">
        <v>72</v>
      </c>
      <c r="E42" s="184" t="s">
        <v>72</v>
      </c>
      <c r="F42" s="385">
        <v>31.48</v>
      </c>
      <c r="G42" s="384" t="s">
        <v>565</v>
      </c>
      <c r="H42" s="384" t="s">
        <v>108</v>
      </c>
      <c r="I42" s="184" t="s">
        <v>432</v>
      </c>
      <c r="J42" s="386" t="str">
        <f t="shared" si="0"/>
        <v>xx.xxx.xxx/xxxx-xx</v>
      </c>
      <c r="K42" s="387"/>
      <c r="L42" s="388"/>
      <c r="M42" s="387"/>
      <c r="N42" s="382">
        <v>45488</v>
      </c>
      <c r="O42" s="384" t="s">
        <v>650</v>
      </c>
      <c r="P42" s="184"/>
    </row>
    <row r="43" spans="1:16" ht="34.200000000000003" x14ac:dyDescent="0.25">
      <c r="A43" s="381">
        <f>IF(B43="","",ROW()-ROW($A$3)+'Diário 1º PA'!$O$1)</f>
        <v>43</v>
      </c>
      <c r="B43" s="382">
        <v>45488</v>
      </c>
      <c r="C43" s="383">
        <v>45444</v>
      </c>
      <c r="D43" s="384" t="s">
        <v>85</v>
      </c>
      <c r="E43" s="184" t="s">
        <v>165</v>
      </c>
      <c r="F43" s="385">
        <v>443.4</v>
      </c>
      <c r="G43" s="184" t="s">
        <v>548</v>
      </c>
      <c r="H43" s="384" t="s">
        <v>108</v>
      </c>
      <c r="I43" s="184" t="s">
        <v>389</v>
      </c>
      <c r="J43" s="386" t="str">
        <f t="shared" si="0"/>
        <v>xx.xxx.xxx/xxxx-xx</v>
      </c>
      <c r="K43" s="387" t="s">
        <v>423</v>
      </c>
      <c r="L43" s="388" t="s">
        <v>423</v>
      </c>
      <c r="M43" s="388">
        <v>6059229713</v>
      </c>
      <c r="N43" s="382">
        <v>45488</v>
      </c>
      <c r="O43" s="384" t="s">
        <v>650</v>
      </c>
      <c r="P43" s="184"/>
    </row>
    <row r="44" spans="1:16" ht="45.6" x14ac:dyDescent="0.25">
      <c r="A44" s="381">
        <f>IF(B44="","",ROW()-ROW($A$3)+'Diário 1º PA'!$O$1)</f>
        <v>44</v>
      </c>
      <c r="B44" s="382">
        <v>45488</v>
      </c>
      <c r="C44" s="383">
        <v>45474</v>
      </c>
      <c r="D44" s="384" t="s">
        <v>96</v>
      </c>
      <c r="E44" s="184" t="s">
        <v>222</v>
      </c>
      <c r="F44" s="385">
        <v>2250</v>
      </c>
      <c r="G44" s="384" t="s">
        <v>549</v>
      </c>
      <c r="H44" s="384" t="s">
        <v>109</v>
      </c>
      <c r="I44" s="184" t="s">
        <v>550</v>
      </c>
      <c r="J44" s="386" t="str">
        <f t="shared" si="0"/>
        <v>xx.xxx.xxx/xxxx-xx</v>
      </c>
      <c r="K44" s="387" t="s">
        <v>410</v>
      </c>
      <c r="L44" s="388" t="s">
        <v>456</v>
      </c>
      <c r="M44" s="387" t="s">
        <v>551</v>
      </c>
      <c r="N44" s="382">
        <v>45477</v>
      </c>
      <c r="O44" s="384" t="s">
        <v>650</v>
      </c>
      <c r="P44" s="184"/>
    </row>
    <row r="45" spans="1:16" ht="45.6" x14ac:dyDescent="0.25">
      <c r="A45" s="381">
        <f>IF(B45="","",ROW()-ROW($A$3)+'Diário 1º PA'!$O$1)</f>
        <v>45</v>
      </c>
      <c r="B45" s="382">
        <v>45488</v>
      </c>
      <c r="C45" s="383">
        <v>45444</v>
      </c>
      <c r="D45" s="384" t="s">
        <v>96</v>
      </c>
      <c r="E45" s="184" t="s">
        <v>214</v>
      </c>
      <c r="F45" s="385">
        <v>2750</v>
      </c>
      <c r="G45" s="184" t="s">
        <v>552</v>
      </c>
      <c r="H45" s="384" t="s">
        <v>109</v>
      </c>
      <c r="I45" s="184" t="s">
        <v>388</v>
      </c>
      <c r="J45" s="386" t="str">
        <f t="shared" si="0"/>
        <v>xx.xxx.xxx/xxxx-xx</v>
      </c>
      <c r="K45" s="387" t="s">
        <v>410</v>
      </c>
      <c r="L45" s="388" t="s">
        <v>456</v>
      </c>
      <c r="M45" s="387" t="s">
        <v>553</v>
      </c>
      <c r="N45" s="382">
        <v>45476</v>
      </c>
      <c r="O45" s="384" t="s">
        <v>650</v>
      </c>
      <c r="P45" s="184"/>
    </row>
    <row r="46" spans="1:16" ht="68.400000000000006" x14ac:dyDescent="0.25">
      <c r="A46" s="381">
        <f>IF(B46="","",ROW()-ROW($A$3)+'Diário 1º PA'!$O$1)</f>
        <v>46</v>
      </c>
      <c r="B46" s="382">
        <v>45488</v>
      </c>
      <c r="C46" s="383">
        <v>45444</v>
      </c>
      <c r="D46" s="384" t="s">
        <v>96</v>
      </c>
      <c r="E46" s="184" t="s">
        <v>194</v>
      </c>
      <c r="F46" s="385">
        <v>1600</v>
      </c>
      <c r="G46" s="384" t="s">
        <v>555</v>
      </c>
      <c r="H46" s="384" t="s">
        <v>109</v>
      </c>
      <c r="I46" s="184" t="s">
        <v>678</v>
      </c>
      <c r="J46" s="386" t="str">
        <f t="shared" si="0"/>
        <v>CPF Protegido - LGPD</v>
      </c>
      <c r="K46" s="387" t="s">
        <v>410</v>
      </c>
      <c r="L46" s="388" t="s">
        <v>426</v>
      </c>
      <c r="M46" s="404">
        <v>60309</v>
      </c>
      <c r="N46" s="382">
        <v>45476</v>
      </c>
      <c r="O46" s="408" t="s">
        <v>649</v>
      </c>
      <c r="P46" s="184"/>
    </row>
    <row r="47" spans="1:16" ht="34.200000000000003" x14ac:dyDescent="0.25">
      <c r="A47" s="381">
        <f>IF(B47="","",ROW()-ROW($A$3)+'Diário 1º PA'!$O$1)</f>
        <v>47</v>
      </c>
      <c r="B47" s="382">
        <v>45488</v>
      </c>
      <c r="C47" s="383">
        <v>45474</v>
      </c>
      <c r="D47" s="384" t="s">
        <v>96</v>
      </c>
      <c r="E47" s="184" t="s">
        <v>248</v>
      </c>
      <c r="F47" s="385">
        <v>2266.2399999999998</v>
      </c>
      <c r="G47" s="384" t="s">
        <v>554</v>
      </c>
      <c r="H47" s="384" t="s">
        <v>112</v>
      </c>
      <c r="I47" s="184" t="s">
        <v>462</v>
      </c>
      <c r="J47" s="386" t="str">
        <f t="shared" si="0"/>
        <v>xx.xxx.xxx/xxxx-xx</v>
      </c>
      <c r="K47" s="387" t="s">
        <v>410</v>
      </c>
      <c r="L47" s="388" t="s">
        <v>456</v>
      </c>
      <c r="M47" s="387" t="s">
        <v>556</v>
      </c>
      <c r="N47" s="382">
        <v>45476</v>
      </c>
      <c r="O47" s="384" t="s">
        <v>650</v>
      </c>
      <c r="P47" s="184"/>
    </row>
    <row r="48" spans="1:16" ht="34.200000000000003" x14ac:dyDescent="0.25">
      <c r="A48" s="381">
        <f>IF(B48="","",ROW()-ROW($A$3)+'Diário 1º PA'!$O$1)</f>
        <v>48</v>
      </c>
      <c r="B48" s="382">
        <v>45488</v>
      </c>
      <c r="C48" s="383">
        <v>45474</v>
      </c>
      <c r="D48" s="384" t="s">
        <v>96</v>
      </c>
      <c r="E48" s="184" t="s">
        <v>248</v>
      </c>
      <c r="F48" s="385">
        <v>2336.33</v>
      </c>
      <c r="G48" s="384" t="s">
        <v>557</v>
      </c>
      <c r="H48" s="384" t="s">
        <v>112</v>
      </c>
      <c r="I48" s="184" t="s">
        <v>679</v>
      </c>
      <c r="J48" s="386" t="str">
        <f t="shared" si="0"/>
        <v>xx.xxx.xxx/xxxx-xx</v>
      </c>
      <c r="K48" s="387" t="s">
        <v>410</v>
      </c>
      <c r="L48" s="388" t="s">
        <v>456</v>
      </c>
      <c r="M48" s="387">
        <v>4</v>
      </c>
      <c r="N48" s="382">
        <v>45475</v>
      </c>
      <c r="O48" s="384" t="s">
        <v>650</v>
      </c>
      <c r="P48" s="184"/>
    </row>
    <row r="49" spans="1:16" ht="45.6" x14ac:dyDescent="0.25">
      <c r="A49" s="381">
        <f>IF(B49="","",ROW()-ROW($A$3)+'Diário 1º PA'!$O$1)</f>
        <v>49</v>
      </c>
      <c r="B49" s="382">
        <v>45488</v>
      </c>
      <c r="C49" s="383">
        <v>45474</v>
      </c>
      <c r="D49" s="384" t="s">
        <v>96</v>
      </c>
      <c r="E49" s="184" t="s">
        <v>248</v>
      </c>
      <c r="F49" s="385">
        <v>3143.25</v>
      </c>
      <c r="G49" s="384" t="s">
        <v>558</v>
      </c>
      <c r="H49" s="384" t="s">
        <v>110</v>
      </c>
      <c r="I49" s="184" t="s">
        <v>461</v>
      </c>
      <c r="J49" s="386" t="str">
        <f t="shared" si="0"/>
        <v>xx.xxx.xxx/xxxx-xx</v>
      </c>
      <c r="K49" s="387" t="s">
        <v>410</v>
      </c>
      <c r="L49" s="388" t="s">
        <v>456</v>
      </c>
      <c r="M49" s="420">
        <v>202400000000003</v>
      </c>
      <c r="N49" s="382">
        <v>45477</v>
      </c>
      <c r="O49" s="384" t="s">
        <v>650</v>
      </c>
      <c r="P49" s="184"/>
    </row>
    <row r="50" spans="1:16" ht="34.200000000000003" x14ac:dyDescent="0.25">
      <c r="A50" s="381">
        <f>IF(B50="","",ROW()-ROW($A$3)+'Diário 1º PA'!$O$1)</f>
        <v>50</v>
      </c>
      <c r="B50" s="382">
        <v>45488</v>
      </c>
      <c r="C50" s="383">
        <v>45474</v>
      </c>
      <c r="D50" s="384" t="s">
        <v>96</v>
      </c>
      <c r="E50" s="184" t="s">
        <v>248</v>
      </c>
      <c r="F50" s="385">
        <v>3143.25</v>
      </c>
      <c r="G50" s="384" t="s">
        <v>559</v>
      </c>
      <c r="H50" s="384" t="s">
        <v>110</v>
      </c>
      <c r="I50" s="184" t="s">
        <v>680</v>
      </c>
      <c r="J50" s="386" t="str">
        <f t="shared" si="0"/>
        <v>xx.xxx.xxx/xxxx-xx</v>
      </c>
      <c r="K50" s="387" t="s">
        <v>410</v>
      </c>
      <c r="L50" s="388" t="s">
        <v>456</v>
      </c>
      <c r="M50" s="387">
        <v>6</v>
      </c>
      <c r="N50" s="382">
        <v>45476</v>
      </c>
      <c r="O50" s="384" t="s">
        <v>650</v>
      </c>
      <c r="P50" s="184"/>
    </row>
    <row r="51" spans="1:16" ht="34.200000000000003" x14ac:dyDescent="0.25">
      <c r="A51" s="381">
        <f>IF(B51="","",ROW()-ROW($A$3)+'Diário 1º PA'!$O$1)</f>
        <v>51</v>
      </c>
      <c r="B51" s="382">
        <v>45488</v>
      </c>
      <c r="C51" s="383">
        <v>45474</v>
      </c>
      <c r="D51" s="384" t="s">
        <v>96</v>
      </c>
      <c r="E51" s="184" t="s">
        <v>248</v>
      </c>
      <c r="F51" s="385">
        <v>5150</v>
      </c>
      <c r="G51" s="384" t="s">
        <v>560</v>
      </c>
      <c r="H51" s="384" t="s">
        <v>110</v>
      </c>
      <c r="I51" s="184" t="s">
        <v>681</v>
      </c>
      <c r="J51" s="386" t="str">
        <f t="shared" si="0"/>
        <v>xx.xxx.xxx/xxxx-xx</v>
      </c>
      <c r="K51" s="387" t="s">
        <v>410</v>
      </c>
      <c r="L51" s="388" t="s">
        <v>456</v>
      </c>
      <c r="M51" s="387">
        <v>7</v>
      </c>
      <c r="N51" s="382">
        <v>45481</v>
      </c>
      <c r="O51" s="384" t="s">
        <v>650</v>
      </c>
      <c r="P51" s="184"/>
    </row>
    <row r="52" spans="1:16" ht="34.200000000000003" x14ac:dyDescent="0.25">
      <c r="A52" s="381">
        <f>IF(B52="","",ROW()-ROW($A$3)+'Diário 1º PA'!$O$1)</f>
        <v>52</v>
      </c>
      <c r="B52" s="382">
        <v>45489</v>
      </c>
      <c r="C52" s="383">
        <v>45474</v>
      </c>
      <c r="D52" s="384" t="s">
        <v>96</v>
      </c>
      <c r="E52" s="184" t="s">
        <v>216</v>
      </c>
      <c r="F52" s="385">
        <v>4000</v>
      </c>
      <c r="G52" s="384" t="s">
        <v>561</v>
      </c>
      <c r="H52" s="384" t="s">
        <v>109</v>
      </c>
      <c r="I52" s="184" t="s">
        <v>682</v>
      </c>
      <c r="J52" s="386" t="str">
        <f t="shared" si="0"/>
        <v>CPF Protegido - LGPD</v>
      </c>
      <c r="K52" s="387" t="s">
        <v>410</v>
      </c>
      <c r="L52" s="388" t="s">
        <v>410</v>
      </c>
      <c r="M52" s="404">
        <v>71601</v>
      </c>
      <c r="N52" s="382">
        <v>45488</v>
      </c>
      <c r="O52" s="408" t="s">
        <v>649</v>
      </c>
      <c r="P52" s="184"/>
    </row>
    <row r="53" spans="1:16" ht="22.8" x14ac:dyDescent="0.25">
      <c r="A53" s="381">
        <f>IF(B53="","",ROW()-ROW($A$3)+'Diário 1º PA'!$O$1)</f>
        <v>53</v>
      </c>
      <c r="B53" s="382">
        <v>45504</v>
      </c>
      <c r="C53" s="383">
        <v>45474</v>
      </c>
      <c r="D53" s="384" t="s">
        <v>72</v>
      </c>
      <c r="E53" s="184" t="s">
        <v>72</v>
      </c>
      <c r="F53" s="385">
        <v>2046.44</v>
      </c>
      <c r="G53" s="384" t="s">
        <v>562</v>
      </c>
      <c r="H53" s="384" t="s">
        <v>108</v>
      </c>
      <c r="I53" s="184" t="s">
        <v>432</v>
      </c>
      <c r="J53" s="386" t="str">
        <f t="shared" si="0"/>
        <v>xx.xxx.xxx/xxxx-xx</v>
      </c>
      <c r="K53" s="387"/>
      <c r="L53" s="388"/>
      <c r="M53" s="387"/>
      <c r="N53" s="382">
        <v>45504</v>
      </c>
      <c r="O53" s="384" t="s">
        <v>650</v>
      </c>
      <c r="P53" s="184"/>
    </row>
    <row r="54" spans="1:16" ht="22.8" x14ac:dyDescent="0.25">
      <c r="A54" s="381">
        <f>IF(B54="","",ROW()-ROW($A$3)+'Diário 1º PA'!$O$1)</f>
        <v>54</v>
      </c>
      <c r="B54" s="382">
        <v>45504</v>
      </c>
      <c r="C54" s="383">
        <v>45474</v>
      </c>
      <c r="D54" s="384" t="s">
        <v>72</v>
      </c>
      <c r="E54" s="184" t="s">
        <v>72</v>
      </c>
      <c r="F54" s="385">
        <v>137.63999999999999</v>
      </c>
      <c r="G54" s="384" t="s">
        <v>563</v>
      </c>
      <c r="H54" s="384" t="s">
        <v>108</v>
      </c>
      <c r="I54" s="184" t="s">
        <v>432</v>
      </c>
      <c r="J54" s="386" t="str">
        <f t="shared" si="0"/>
        <v>xx.xxx.xxx/xxxx-xx</v>
      </c>
      <c r="K54" s="387"/>
      <c r="L54" s="388"/>
      <c r="M54" s="387"/>
      <c r="N54" s="382">
        <v>45504</v>
      </c>
      <c r="O54" s="384" t="s">
        <v>650</v>
      </c>
      <c r="P54" s="184"/>
    </row>
    <row r="55" spans="1:16" ht="22.8" x14ac:dyDescent="0.25">
      <c r="A55" s="381">
        <f>IF(B55="","",ROW()-ROW($A$3)+'Diário 1º PA'!$O$1)</f>
        <v>55</v>
      </c>
      <c r="B55" s="382">
        <v>45505</v>
      </c>
      <c r="C55" s="383">
        <v>45474</v>
      </c>
      <c r="D55" s="384" t="s">
        <v>85</v>
      </c>
      <c r="E55" s="184" t="s">
        <v>87</v>
      </c>
      <c r="F55" s="385">
        <v>1899</v>
      </c>
      <c r="G55" s="384" t="s">
        <v>567</v>
      </c>
      <c r="H55" s="384" t="s">
        <v>108</v>
      </c>
      <c r="I55" s="184" t="s">
        <v>665</v>
      </c>
      <c r="J55" s="386" t="str">
        <f t="shared" si="0"/>
        <v>CPF Protegido - LGPD</v>
      </c>
      <c r="K55" s="387" t="s">
        <v>410</v>
      </c>
      <c r="L55" s="388" t="s">
        <v>411</v>
      </c>
      <c r="M55" s="404">
        <v>80101</v>
      </c>
      <c r="N55" s="382">
        <v>45505</v>
      </c>
      <c r="O55" s="408" t="s">
        <v>649</v>
      </c>
      <c r="P55" s="184"/>
    </row>
    <row r="56" spans="1:16" ht="22.8" x14ac:dyDescent="0.25">
      <c r="A56" s="381">
        <f>IF(B56="","",ROW()-ROW($A$3)+'Diário 1º PA'!$O$1)</f>
        <v>56</v>
      </c>
      <c r="B56" s="382">
        <v>45505</v>
      </c>
      <c r="C56" s="383">
        <v>45474</v>
      </c>
      <c r="D56" s="384" t="s">
        <v>85</v>
      </c>
      <c r="E56" s="184" t="s">
        <v>87</v>
      </c>
      <c r="F56" s="385">
        <v>4273</v>
      </c>
      <c r="G56" s="384" t="s">
        <v>568</v>
      </c>
      <c r="H56" s="384" t="s">
        <v>108</v>
      </c>
      <c r="I56" s="184" t="s">
        <v>652</v>
      </c>
      <c r="J56" s="386" t="str">
        <f t="shared" si="0"/>
        <v>CPF Protegido - LGPD</v>
      </c>
      <c r="K56" s="387" t="s">
        <v>410</v>
      </c>
      <c r="L56" s="388" t="s">
        <v>411</v>
      </c>
      <c r="M56" s="404">
        <v>80102</v>
      </c>
      <c r="N56" s="382">
        <v>45505</v>
      </c>
      <c r="O56" s="408" t="s">
        <v>649</v>
      </c>
      <c r="P56" s="184"/>
    </row>
    <row r="57" spans="1:16" ht="22.8" x14ac:dyDescent="0.25">
      <c r="A57" s="381">
        <f>IF(B57="","",ROW()-ROW($A$3)+'Diário 1º PA'!$O$1)</f>
        <v>57</v>
      </c>
      <c r="B57" s="382">
        <v>45505</v>
      </c>
      <c r="C57" s="390">
        <v>45474</v>
      </c>
      <c r="D57" s="184" t="s">
        <v>85</v>
      </c>
      <c r="E57" s="184" t="s">
        <v>87</v>
      </c>
      <c r="F57" s="391">
        <v>2251</v>
      </c>
      <c r="G57" s="392" t="s">
        <v>569</v>
      </c>
      <c r="H57" s="184" t="s">
        <v>108</v>
      </c>
      <c r="I57" s="392" t="s">
        <v>674</v>
      </c>
      <c r="J57" s="386" t="str">
        <f t="shared" si="0"/>
        <v>CPF Protegido - LGPD</v>
      </c>
      <c r="K57" s="387" t="s">
        <v>410</v>
      </c>
      <c r="L57" s="388" t="s">
        <v>411</v>
      </c>
      <c r="M57" s="404">
        <v>80103</v>
      </c>
      <c r="N57" s="382">
        <v>45505</v>
      </c>
      <c r="O57" s="408" t="s">
        <v>649</v>
      </c>
      <c r="P57" s="392"/>
    </row>
    <row r="58" spans="1:16" ht="22.8" x14ac:dyDescent="0.25">
      <c r="A58" s="381">
        <f>IF(B58="","",ROW()-ROW($A$3)+'Diário 1º PA'!$O$1)</f>
        <v>58</v>
      </c>
      <c r="B58" s="382">
        <v>45505</v>
      </c>
      <c r="C58" s="383">
        <v>45474</v>
      </c>
      <c r="D58" s="384" t="s">
        <v>85</v>
      </c>
      <c r="E58" s="184" t="s">
        <v>87</v>
      </c>
      <c r="F58" s="385">
        <v>2251</v>
      </c>
      <c r="G58" s="384" t="s">
        <v>570</v>
      </c>
      <c r="H58" s="384" t="s">
        <v>108</v>
      </c>
      <c r="I58" s="184" t="s">
        <v>675</v>
      </c>
      <c r="J58" s="386" t="str">
        <f t="shared" si="0"/>
        <v>CPF Protegido - LGPD</v>
      </c>
      <c r="K58" s="387" t="s">
        <v>410</v>
      </c>
      <c r="L58" s="388" t="s">
        <v>411</v>
      </c>
      <c r="M58" s="404">
        <v>80104</v>
      </c>
      <c r="N58" s="382">
        <v>45505</v>
      </c>
      <c r="O58" s="408" t="s">
        <v>649</v>
      </c>
      <c r="P58" s="184"/>
    </row>
    <row r="59" spans="1:16" ht="22.8" x14ac:dyDescent="0.25">
      <c r="A59" s="381">
        <f>IF(B59="","",ROW()-ROW($A$3)+'Diário 1º PA'!$O$1)</f>
        <v>59</v>
      </c>
      <c r="B59" s="382">
        <v>45505</v>
      </c>
      <c r="C59" s="383">
        <v>45474</v>
      </c>
      <c r="D59" s="384" t="s">
        <v>85</v>
      </c>
      <c r="E59" s="184" t="s">
        <v>87</v>
      </c>
      <c r="F59" s="385">
        <v>2251</v>
      </c>
      <c r="G59" s="384" t="s">
        <v>571</v>
      </c>
      <c r="H59" s="384" t="s">
        <v>108</v>
      </c>
      <c r="I59" s="184" t="s">
        <v>683</v>
      </c>
      <c r="J59" s="386" t="str">
        <f t="shared" si="0"/>
        <v>CPF Protegido - LGPD</v>
      </c>
      <c r="K59" s="387" t="s">
        <v>410</v>
      </c>
      <c r="L59" s="388" t="s">
        <v>411</v>
      </c>
      <c r="M59" s="404">
        <v>80105</v>
      </c>
      <c r="N59" s="382">
        <v>45505</v>
      </c>
      <c r="O59" s="408" t="s">
        <v>649</v>
      </c>
      <c r="P59" s="184"/>
    </row>
    <row r="60" spans="1:16" ht="22.8" x14ac:dyDescent="0.25">
      <c r="A60" s="381">
        <f>IF(B60="","",ROW()-ROW($A$3)+'Diário 1º PA'!$O$1)</f>
        <v>60</v>
      </c>
      <c r="B60" s="382">
        <v>45505</v>
      </c>
      <c r="C60" s="383">
        <v>45474</v>
      </c>
      <c r="D60" s="384" t="s">
        <v>85</v>
      </c>
      <c r="E60" s="184" t="s">
        <v>87</v>
      </c>
      <c r="F60" s="385">
        <v>2251</v>
      </c>
      <c r="G60" s="384" t="s">
        <v>572</v>
      </c>
      <c r="H60" s="384" t="s">
        <v>108</v>
      </c>
      <c r="I60" s="184" t="s">
        <v>662</v>
      </c>
      <c r="J60" s="386" t="str">
        <f t="shared" si="0"/>
        <v>CPF Protegido - LGPD</v>
      </c>
      <c r="K60" s="387" t="s">
        <v>410</v>
      </c>
      <c r="L60" s="388" t="s">
        <v>411</v>
      </c>
      <c r="M60" s="404">
        <v>80106</v>
      </c>
      <c r="N60" s="382">
        <v>45505</v>
      </c>
      <c r="O60" s="408" t="s">
        <v>649</v>
      </c>
      <c r="P60" s="184"/>
    </row>
    <row r="61" spans="1:16" ht="34.200000000000003" x14ac:dyDescent="0.25">
      <c r="A61" s="381">
        <f>IF(B61="","",ROW()-ROW($A$3)+'Diário 1º PA'!$O$1)</f>
        <v>61</v>
      </c>
      <c r="B61" s="382">
        <v>45505</v>
      </c>
      <c r="C61" s="383">
        <v>45505</v>
      </c>
      <c r="D61" s="384" t="s">
        <v>85</v>
      </c>
      <c r="E61" s="184" t="s">
        <v>190</v>
      </c>
      <c r="F61" s="385">
        <v>1500</v>
      </c>
      <c r="G61" s="184" t="s">
        <v>573</v>
      </c>
      <c r="H61" s="384" t="s">
        <v>108</v>
      </c>
      <c r="I61" s="184" t="s">
        <v>424</v>
      </c>
      <c r="J61" s="386" t="str">
        <f t="shared" si="0"/>
        <v>xx.xxx.xxx/xxxx-xx</v>
      </c>
      <c r="K61" s="387" t="s">
        <v>423</v>
      </c>
      <c r="L61" s="388" t="s">
        <v>423</v>
      </c>
      <c r="M61" s="387">
        <v>211438</v>
      </c>
      <c r="N61" s="382">
        <v>45511</v>
      </c>
      <c r="O61" s="384" t="s">
        <v>650</v>
      </c>
      <c r="P61" s="184"/>
    </row>
    <row r="62" spans="1:16" ht="34.200000000000003" x14ac:dyDescent="0.25">
      <c r="A62" s="381">
        <f>IF(B62="","",ROW()-ROW($A$3)+'Diário 1º PA'!$O$1)</f>
        <v>62</v>
      </c>
      <c r="B62" s="382">
        <v>45505</v>
      </c>
      <c r="C62" s="383">
        <v>45505</v>
      </c>
      <c r="D62" s="384" t="s">
        <v>85</v>
      </c>
      <c r="E62" s="184" t="s">
        <v>176</v>
      </c>
      <c r="F62" s="385">
        <v>1800</v>
      </c>
      <c r="G62" s="184" t="s">
        <v>619</v>
      </c>
      <c r="H62" s="384" t="s">
        <v>108</v>
      </c>
      <c r="I62" s="184" t="s">
        <v>424</v>
      </c>
      <c r="J62" s="386" t="str">
        <f t="shared" si="0"/>
        <v>xx.xxx.xxx/xxxx-xx</v>
      </c>
      <c r="K62" s="387" t="s">
        <v>423</v>
      </c>
      <c r="L62" s="388" t="s">
        <v>423</v>
      </c>
      <c r="M62" s="387">
        <v>290055</v>
      </c>
      <c r="N62" s="382">
        <v>45514</v>
      </c>
      <c r="O62" s="384" t="s">
        <v>650</v>
      </c>
      <c r="P62" s="184"/>
    </row>
    <row r="63" spans="1:16" ht="22.8" x14ac:dyDescent="0.25">
      <c r="A63" s="381">
        <f>IF(B63="","",ROW()-ROW($A$3)+'Diário 1º PA'!$O$1)</f>
        <v>63</v>
      </c>
      <c r="B63" s="382">
        <v>45506</v>
      </c>
      <c r="C63" s="383">
        <v>45474</v>
      </c>
      <c r="D63" s="384" t="s">
        <v>85</v>
      </c>
      <c r="E63" s="184" t="s">
        <v>87</v>
      </c>
      <c r="F63" s="385">
        <v>857.84</v>
      </c>
      <c r="G63" s="384" t="s">
        <v>574</v>
      </c>
      <c r="H63" s="384" t="s">
        <v>108</v>
      </c>
      <c r="I63" s="184" t="s">
        <v>392</v>
      </c>
      <c r="J63" s="386" t="str">
        <f t="shared" si="0"/>
        <v/>
      </c>
      <c r="K63" s="387" t="s">
        <v>410</v>
      </c>
      <c r="L63" s="388" t="s">
        <v>414</v>
      </c>
      <c r="M63" s="404">
        <v>80201</v>
      </c>
      <c r="N63" s="382">
        <v>45524</v>
      </c>
      <c r="O63" s="408"/>
      <c r="P63" s="184"/>
    </row>
    <row r="64" spans="1:16" ht="22.8" x14ac:dyDescent="0.25">
      <c r="A64" s="381">
        <f>IF(B64="","",ROW()-ROW($A$3)+'Diário 1º PA'!$O$1)</f>
        <v>64</v>
      </c>
      <c r="B64" s="382">
        <v>45506</v>
      </c>
      <c r="C64" s="383">
        <v>45474</v>
      </c>
      <c r="D64" s="384" t="s">
        <v>85</v>
      </c>
      <c r="E64" s="184" t="s">
        <v>151</v>
      </c>
      <c r="F64" s="385">
        <v>177.5</v>
      </c>
      <c r="G64" s="384" t="s">
        <v>575</v>
      </c>
      <c r="H64" s="384" t="s">
        <v>108</v>
      </c>
      <c r="I64" s="184" t="s">
        <v>392</v>
      </c>
      <c r="J64" s="386" t="str">
        <f t="shared" si="0"/>
        <v/>
      </c>
      <c r="K64" s="387" t="s">
        <v>410</v>
      </c>
      <c r="L64" s="388" t="s">
        <v>414</v>
      </c>
      <c r="M64" s="404">
        <v>80202</v>
      </c>
      <c r="N64" s="382">
        <v>45524</v>
      </c>
      <c r="O64" s="408"/>
      <c r="P64" s="184"/>
    </row>
    <row r="65" spans="1:16" ht="22.8" x14ac:dyDescent="0.25">
      <c r="A65" s="381">
        <f>IF(B65="","",ROW()-ROW($A$3)+'Diário 1º PA'!$O$1)</f>
        <v>65</v>
      </c>
      <c r="B65" s="382">
        <v>45506</v>
      </c>
      <c r="C65" s="383">
        <v>45474</v>
      </c>
      <c r="D65" s="384" t="s">
        <v>85</v>
      </c>
      <c r="E65" s="184" t="s">
        <v>153</v>
      </c>
      <c r="F65" s="385">
        <v>1420</v>
      </c>
      <c r="G65" s="384" t="s">
        <v>576</v>
      </c>
      <c r="H65" s="384" t="s">
        <v>108</v>
      </c>
      <c r="I65" s="184" t="s">
        <v>391</v>
      </c>
      <c r="J65" s="386" t="str">
        <f t="shared" si="0"/>
        <v/>
      </c>
      <c r="K65" s="387" t="s">
        <v>410</v>
      </c>
      <c r="L65" s="388" t="s">
        <v>420</v>
      </c>
      <c r="M65" s="404">
        <v>80203</v>
      </c>
      <c r="N65" s="382">
        <v>45524</v>
      </c>
      <c r="O65" s="408"/>
      <c r="P65" s="184"/>
    </row>
    <row r="66" spans="1:16" ht="22.8" x14ac:dyDescent="0.25">
      <c r="A66" s="381">
        <f>IF(B66="","",ROW()-ROW($A$3)+'Diário 1º PA'!$O$1)</f>
        <v>66</v>
      </c>
      <c r="B66" s="382">
        <v>45506</v>
      </c>
      <c r="C66" s="383">
        <v>45474</v>
      </c>
      <c r="D66" s="384" t="s">
        <v>85</v>
      </c>
      <c r="E66" s="184" t="s">
        <v>87</v>
      </c>
      <c r="F66" s="385">
        <v>1717.99</v>
      </c>
      <c r="G66" s="384" t="s">
        <v>577</v>
      </c>
      <c r="H66" s="384" t="s">
        <v>108</v>
      </c>
      <c r="I66" s="184" t="s">
        <v>443</v>
      </c>
      <c r="J66" s="386" t="str">
        <f t="shared" si="0"/>
        <v/>
      </c>
      <c r="K66" s="387" t="s">
        <v>410</v>
      </c>
      <c r="L66" s="388" t="s">
        <v>414</v>
      </c>
      <c r="M66" s="404">
        <v>80204</v>
      </c>
      <c r="N66" s="382">
        <v>45524</v>
      </c>
      <c r="O66" s="408"/>
      <c r="P66" s="184"/>
    </row>
    <row r="67" spans="1:16" ht="22.8" x14ac:dyDescent="0.25">
      <c r="A67" s="381">
        <f>IF(B67="","",ROW()-ROW($A$3)+'Diário 1º PA'!$O$1)</f>
        <v>67</v>
      </c>
      <c r="B67" s="382">
        <v>45506</v>
      </c>
      <c r="C67" s="383">
        <v>45474</v>
      </c>
      <c r="D67" s="384" t="s">
        <v>85</v>
      </c>
      <c r="E67" s="184" t="s">
        <v>149</v>
      </c>
      <c r="F67" s="385">
        <v>4526.25</v>
      </c>
      <c r="G67" s="384" t="s">
        <v>578</v>
      </c>
      <c r="H67" s="384" t="s">
        <v>108</v>
      </c>
      <c r="I67" s="184" t="s">
        <v>459</v>
      </c>
      <c r="J67" s="386" t="str">
        <f t="shared" si="0"/>
        <v/>
      </c>
      <c r="K67" s="387" t="s">
        <v>410</v>
      </c>
      <c r="L67" s="388" t="s">
        <v>414</v>
      </c>
      <c r="M67" s="404">
        <v>80204</v>
      </c>
      <c r="N67" s="382">
        <v>45524</v>
      </c>
      <c r="O67" s="408"/>
      <c r="P67" s="184"/>
    </row>
    <row r="68" spans="1:16" ht="22.8" x14ac:dyDescent="0.25">
      <c r="A68" s="381">
        <f>IF(B68="","",ROW()-ROW($A$3)+'Diário 1º PA'!$O$1)</f>
        <v>68</v>
      </c>
      <c r="B68" s="382">
        <v>45509</v>
      </c>
      <c r="C68" s="383">
        <v>45474</v>
      </c>
      <c r="D68" s="384" t="s">
        <v>96</v>
      </c>
      <c r="E68" s="184" t="s">
        <v>262</v>
      </c>
      <c r="F68" s="385">
        <v>70.09</v>
      </c>
      <c r="G68" s="184" t="s">
        <v>579</v>
      </c>
      <c r="H68" s="384" t="s">
        <v>110</v>
      </c>
      <c r="I68" s="184" t="s">
        <v>544</v>
      </c>
      <c r="J68" s="386" t="str">
        <f t="shared" ref="J68:J130" si="1">IF(O68="","",IF(LEN(O68)&gt;14,O68,"CPF Protegido - LGPD"))</f>
        <v/>
      </c>
      <c r="K68" s="387" t="s">
        <v>545</v>
      </c>
      <c r="L68" s="388" t="s">
        <v>545</v>
      </c>
      <c r="M68" s="404">
        <v>80501</v>
      </c>
      <c r="N68" s="382">
        <v>45512</v>
      </c>
      <c r="O68" s="384"/>
      <c r="P68" s="184"/>
    </row>
    <row r="69" spans="1:16" ht="34.200000000000003" x14ac:dyDescent="0.25">
      <c r="A69" s="381">
        <f>IF(B69="","",ROW()-ROW($A$3)+'Diário 1º PA'!$O$1)</f>
        <v>69</v>
      </c>
      <c r="B69" s="382">
        <v>45518</v>
      </c>
      <c r="C69" s="383">
        <v>45474</v>
      </c>
      <c r="D69" s="384" t="s">
        <v>85</v>
      </c>
      <c r="E69" s="184" t="s">
        <v>165</v>
      </c>
      <c r="F69" s="385">
        <v>443.4</v>
      </c>
      <c r="G69" s="184" t="s">
        <v>580</v>
      </c>
      <c r="H69" s="384" t="s">
        <v>108</v>
      </c>
      <c r="I69" s="184" t="s">
        <v>389</v>
      </c>
      <c r="J69" s="386" t="str">
        <f t="shared" si="1"/>
        <v>xx.xxx.xxx/xxxx-xx</v>
      </c>
      <c r="K69" s="387" t="s">
        <v>423</v>
      </c>
      <c r="L69" s="388" t="s">
        <v>423</v>
      </c>
      <c r="M69" s="388">
        <v>6065446688</v>
      </c>
      <c r="N69" s="382">
        <v>45519</v>
      </c>
      <c r="O69" s="384" t="s">
        <v>650</v>
      </c>
      <c r="P69" s="184"/>
    </row>
    <row r="70" spans="1:16" ht="34.200000000000003" x14ac:dyDescent="0.25">
      <c r="A70" s="381">
        <f>IF(B70="","",ROW()-ROW($A$3)+'Diário 1º PA'!$O$1)</f>
        <v>70</v>
      </c>
      <c r="B70" s="382">
        <v>45518</v>
      </c>
      <c r="C70" s="383">
        <v>45505</v>
      </c>
      <c r="D70" s="384" t="s">
        <v>96</v>
      </c>
      <c r="E70" s="184" t="s">
        <v>248</v>
      </c>
      <c r="F70" s="385">
        <v>2266.2399999999998</v>
      </c>
      <c r="G70" s="384" t="s">
        <v>581</v>
      </c>
      <c r="H70" s="384" t="s">
        <v>112</v>
      </c>
      <c r="I70" s="184" t="s">
        <v>462</v>
      </c>
      <c r="J70" s="386" t="str">
        <f t="shared" si="1"/>
        <v>xx.xxx.xxx/xxxx-xx</v>
      </c>
      <c r="K70" s="387" t="s">
        <v>410</v>
      </c>
      <c r="L70" s="388" t="s">
        <v>456</v>
      </c>
      <c r="M70" s="387" t="s">
        <v>582</v>
      </c>
      <c r="N70" s="382">
        <v>45511</v>
      </c>
      <c r="O70" s="384" t="s">
        <v>650</v>
      </c>
      <c r="P70" s="184"/>
    </row>
    <row r="71" spans="1:16" ht="34.200000000000003" x14ac:dyDescent="0.25">
      <c r="A71" s="381">
        <f>IF(B71="","",ROW()-ROW($A$3)+'Diário 1º PA'!$O$1)</f>
        <v>71</v>
      </c>
      <c r="B71" s="382">
        <v>45518</v>
      </c>
      <c r="C71" s="383">
        <v>45505</v>
      </c>
      <c r="D71" s="384" t="s">
        <v>96</v>
      </c>
      <c r="E71" s="184" t="s">
        <v>248</v>
      </c>
      <c r="F71" s="385">
        <v>2336.33</v>
      </c>
      <c r="G71" s="384" t="s">
        <v>583</v>
      </c>
      <c r="H71" s="384" t="s">
        <v>112</v>
      </c>
      <c r="I71" s="184" t="s">
        <v>679</v>
      </c>
      <c r="J71" s="386" t="str">
        <f t="shared" si="1"/>
        <v>xx.xxx.xxx/xxxx-xx</v>
      </c>
      <c r="K71" s="387" t="s">
        <v>410</v>
      </c>
      <c r="L71" s="388" t="s">
        <v>456</v>
      </c>
      <c r="M71" s="387">
        <v>5</v>
      </c>
      <c r="N71" s="382">
        <v>45509</v>
      </c>
      <c r="O71" s="384" t="s">
        <v>650</v>
      </c>
      <c r="P71" s="184"/>
    </row>
    <row r="72" spans="1:16" ht="34.200000000000003" x14ac:dyDescent="0.25">
      <c r="A72" s="381">
        <f>IF(B72="","",ROW()-ROW($A$3)+'Diário 1º PA'!$O$1)</f>
        <v>72</v>
      </c>
      <c r="B72" s="382">
        <v>45518</v>
      </c>
      <c r="C72" s="383">
        <v>45505</v>
      </c>
      <c r="D72" s="384" t="s">
        <v>96</v>
      </c>
      <c r="E72" s="184" t="s">
        <v>248</v>
      </c>
      <c r="F72" s="385">
        <v>3143.25</v>
      </c>
      <c r="G72" s="384" t="s">
        <v>584</v>
      </c>
      <c r="H72" s="384" t="s">
        <v>110</v>
      </c>
      <c r="I72" s="184" t="s">
        <v>670</v>
      </c>
      <c r="J72" s="386" t="str">
        <f t="shared" si="1"/>
        <v>xx.xxx.xxx/xxxx-xx</v>
      </c>
      <c r="K72" s="387" t="s">
        <v>410</v>
      </c>
      <c r="L72" s="388" t="s">
        <v>456</v>
      </c>
      <c r="M72" s="387">
        <v>9</v>
      </c>
      <c r="N72" s="382">
        <v>45513</v>
      </c>
      <c r="O72" s="384" t="s">
        <v>650</v>
      </c>
      <c r="P72" s="184"/>
    </row>
    <row r="73" spans="1:16" ht="45.6" x14ac:dyDescent="0.25">
      <c r="A73" s="381">
        <f>IF(B73="","",ROW()-ROW($A$3)+'Diário 1º PA'!$O$1)</f>
        <v>73</v>
      </c>
      <c r="B73" s="382">
        <v>45518</v>
      </c>
      <c r="C73" s="383">
        <v>45505</v>
      </c>
      <c r="D73" s="384" t="s">
        <v>96</v>
      </c>
      <c r="E73" s="184" t="s">
        <v>248</v>
      </c>
      <c r="F73" s="385">
        <v>3143.25</v>
      </c>
      <c r="G73" s="384" t="s">
        <v>585</v>
      </c>
      <c r="H73" s="384" t="s">
        <v>110</v>
      </c>
      <c r="I73" s="184" t="s">
        <v>461</v>
      </c>
      <c r="J73" s="386" t="str">
        <f t="shared" si="1"/>
        <v>xx.xxx.xxx/xxxx-xx</v>
      </c>
      <c r="K73" s="387" t="s">
        <v>410</v>
      </c>
      <c r="L73" s="388" t="s">
        <v>456</v>
      </c>
      <c r="M73" s="420">
        <v>202400000000005</v>
      </c>
      <c r="N73" s="382">
        <v>45513</v>
      </c>
      <c r="O73" s="384" t="s">
        <v>650</v>
      </c>
      <c r="P73" s="184"/>
    </row>
    <row r="74" spans="1:16" ht="34.200000000000003" x14ac:dyDescent="0.25">
      <c r="A74" s="381">
        <f>IF(B74="","",ROW()-ROW($A$3)+'Diário 1º PA'!$O$1)</f>
        <v>74</v>
      </c>
      <c r="B74" s="382">
        <v>45518</v>
      </c>
      <c r="C74" s="383">
        <v>45505</v>
      </c>
      <c r="D74" s="384" t="s">
        <v>96</v>
      </c>
      <c r="E74" s="184" t="s">
        <v>248</v>
      </c>
      <c r="F74" s="385">
        <v>5150</v>
      </c>
      <c r="G74" s="384" t="s">
        <v>586</v>
      </c>
      <c r="H74" s="384" t="s">
        <v>110</v>
      </c>
      <c r="I74" s="184" t="s">
        <v>684</v>
      </c>
      <c r="J74" s="386" t="str">
        <f t="shared" si="1"/>
        <v>xx.xxx.xxx/xxxx-xx</v>
      </c>
      <c r="K74" s="387" t="s">
        <v>410</v>
      </c>
      <c r="L74" s="388" t="s">
        <v>456</v>
      </c>
      <c r="M74" s="387">
        <v>8</v>
      </c>
      <c r="N74" s="382">
        <v>45511</v>
      </c>
      <c r="O74" s="384" t="s">
        <v>650</v>
      </c>
      <c r="P74" s="184"/>
    </row>
    <row r="75" spans="1:16" ht="45.6" x14ac:dyDescent="0.25">
      <c r="A75" s="381">
        <f>IF(B75="","",ROW()-ROW($A$3)+'Diário 1º PA'!$O$1)</f>
        <v>75</v>
      </c>
      <c r="B75" s="382">
        <v>45518</v>
      </c>
      <c r="C75" s="383">
        <v>45505</v>
      </c>
      <c r="D75" s="384" t="s">
        <v>96</v>
      </c>
      <c r="E75" s="184" t="s">
        <v>222</v>
      </c>
      <c r="F75" s="385">
        <v>2250</v>
      </c>
      <c r="G75" s="384" t="s">
        <v>587</v>
      </c>
      <c r="H75" s="384" t="s">
        <v>109</v>
      </c>
      <c r="I75" s="184" t="s">
        <v>550</v>
      </c>
      <c r="J75" s="386" t="str">
        <f t="shared" si="1"/>
        <v>xx.xxx.xxx/xxxx-xx</v>
      </c>
      <c r="K75" s="387" t="s">
        <v>410</v>
      </c>
      <c r="L75" s="388" t="s">
        <v>456</v>
      </c>
      <c r="M75" s="387" t="s">
        <v>588</v>
      </c>
      <c r="N75" s="382">
        <v>45511</v>
      </c>
      <c r="O75" s="384" t="s">
        <v>650</v>
      </c>
      <c r="P75" s="184"/>
    </row>
    <row r="76" spans="1:16" ht="45.6" x14ac:dyDescent="0.25">
      <c r="A76" s="381">
        <f>IF(B76="","",ROW()-ROW($A$3)+'Diário 1º PA'!$O$1)</f>
        <v>76</v>
      </c>
      <c r="B76" s="382">
        <v>45518</v>
      </c>
      <c r="C76" s="383">
        <v>45474</v>
      </c>
      <c r="D76" s="384" t="s">
        <v>96</v>
      </c>
      <c r="E76" s="184" t="s">
        <v>214</v>
      </c>
      <c r="F76" s="385">
        <v>2750</v>
      </c>
      <c r="G76" s="184" t="s">
        <v>589</v>
      </c>
      <c r="H76" s="384" t="s">
        <v>109</v>
      </c>
      <c r="I76" s="184" t="s">
        <v>388</v>
      </c>
      <c r="J76" s="386" t="str">
        <f t="shared" si="1"/>
        <v>xx.xxx.xxx/xxxx-xx</v>
      </c>
      <c r="K76" s="387" t="s">
        <v>410</v>
      </c>
      <c r="L76" s="388" t="s">
        <v>456</v>
      </c>
      <c r="M76" s="387" t="s">
        <v>590</v>
      </c>
      <c r="N76" s="382">
        <v>45510</v>
      </c>
      <c r="O76" s="384" t="s">
        <v>650</v>
      </c>
      <c r="P76" s="184"/>
    </row>
    <row r="77" spans="1:16" ht="79.8" x14ac:dyDescent="0.25">
      <c r="A77" s="381">
        <f>IF(B77="","",ROW()-ROW($A$3)+'Diário 1º PA'!$O$1)</f>
        <v>77</v>
      </c>
      <c r="B77" s="382">
        <v>45518</v>
      </c>
      <c r="C77" s="383">
        <v>45474</v>
      </c>
      <c r="D77" s="384" t="s">
        <v>96</v>
      </c>
      <c r="E77" s="184" t="s">
        <v>194</v>
      </c>
      <c r="F77" s="385">
        <v>1600</v>
      </c>
      <c r="G77" s="384" t="s">
        <v>591</v>
      </c>
      <c r="H77" s="384" t="s">
        <v>109</v>
      </c>
      <c r="I77" s="184" t="s">
        <v>685</v>
      </c>
      <c r="J77" s="386" t="str">
        <f t="shared" si="1"/>
        <v>CPF Protegido - LGPD</v>
      </c>
      <c r="K77" s="387" t="s">
        <v>410</v>
      </c>
      <c r="L77" s="388" t="s">
        <v>426</v>
      </c>
      <c r="M77" s="404">
        <v>81409</v>
      </c>
      <c r="N77" s="382">
        <v>45518</v>
      </c>
      <c r="O77" s="408" t="s">
        <v>649</v>
      </c>
      <c r="P77" s="184"/>
    </row>
    <row r="78" spans="1:16" ht="22.8" x14ac:dyDescent="0.25">
      <c r="A78" s="381">
        <f>IF(B78="","",ROW()-ROW($A$3)+'Diário 1º PA'!$O$1)</f>
        <v>78</v>
      </c>
      <c r="B78" s="382">
        <v>45523</v>
      </c>
      <c r="C78" s="383">
        <v>45474</v>
      </c>
      <c r="D78" s="384" t="s">
        <v>50</v>
      </c>
      <c r="E78" s="184" t="s">
        <v>50</v>
      </c>
      <c r="F78" s="385">
        <v>2046.44</v>
      </c>
      <c r="G78" s="184" t="s">
        <v>600</v>
      </c>
      <c r="H78" s="384" t="s">
        <v>108</v>
      </c>
      <c r="I78" s="184" t="s">
        <v>432</v>
      </c>
      <c r="J78" s="386" t="str">
        <f t="shared" si="1"/>
        <v>xx.xxx.xxx/xxxx-xx</v>
      </c>
      <c r="K78" s="387" t="s">
        <v>469</v>
      </c>
      <c r="L78" s="419" t="s">
        <v>469</v>
      </c>
      <c r="M78" s="419">
        <v>613490000042366</v>
      </c>
      <c r="N78" s="382">
        <v>45523</v>
      </c>
      <c r="O78" s="384" t="s">
        <v>650</v>
      </c>
      <c r="P78" s="184"/>
    </row>
    <row r="79" spans="1:16" ht="22.8" x14ac:dyDescent="0.25">
      <c r="A79" s="381">
        <f>IF(B79="","",ROW()-ROW($A$3)+'Diário 1º PA'!$O$1)</f>
        <v>79</v>
      </c>
      <c r="B79" s="382">
        <v>45523</v>
      </c>
      <c r="C79" s="383">
        <v>45474</v>
      </c>
      <c r="D79" s="384" t="s">
        <v>50</v>
      </c>
      <c r="E79" s="184" t="s">
        <v>50</v>
      </c>
      <c r="F79" s="385">
        <v>137.63999999999999</v>
      </c>
      <c r="G79" s="184" t="s">
        <v>601</v>
      </c>
      <c r="H79" s="384" t="s">
        <v>108</v>
      </c>
      <c r="I79" s="184" t="s">
        <v>432</v>
      </c>
      <c r="J79" s="386" t="str">
        <f t="shared" si="1"/>
        <v>xx.xxx.xxx/xxxx-xx</v>
      </c>
      <c r="K79" s="387" t="s">
        <v>469</v>
      </c>
      <c r="L79" s="419" t="s">
        <v>469</v>
      </c>
      <c r="M79" s="419">
        <v>613490000042366</v>
      </c>
      <c r="N79" s="382">
        <v>45523</v>
      </c>
      <c r="O79" s="384" t="s">
        <v>650</v>
      </c>
      <c r="P79" s="184"/>
    </row>
    <row r="80" spans="1:16" ht="13.2" x14ac:dyDescent="0.25">
      <c r="A80" s="381">
        <f>IF(B80="","",ROW()-ROW($A$3)+'Diário 1º PA'!$O$1)</f>
        <v>80</v>
      </c>
      <c r="B80" s="382">
        <v>45527</v>
      </c>
      <c r="C80" s="383">
        <v>45505</v>
      </c>
      <c r="D80" s="384" t="s">
        <v>69</v>
      </c>
      <c r="E80" s="184" t="s">
        <v>69</v>
      </c>
      <c r="F80" s="385">
        <v>109863.72</v>
      </c>
      <c r="G80" s="384" t="s">
        <v>594</v>
      </c>
      <c r="H80" s="384" t="s">
        <v>108</v>
      </c>
      <c r="I80" s="184" t="s">
        <v>432</v>
      </c>
      <c r="J80" s="386" t="str">
        <f t="shared" si="1"/>
        <v>xx.xxx.xxx/xxxx-xx</v>
      </c>
      <c r="K80" s="387" t="s">
        <v>595</v>
      </c>
      <c r="L80" s="388" t="s">
        <v>595</v>
      </c>
      <c r="M80" s="404">
        <v>345990386</v>
      </c>
      <c r="N80" s="382">
        <v>45527</v>
      </c>
      <c r="O80" s="384" t="s">
        <v>650</v>
      </c>
      <c r="P80" s="184"/>
    </row>
    <row r="81" spans="1:16" ht="13.2" x14ac:dyDescent="0.25">
      <c r="A81" s="381">
        <f>IF(B81="","",ROW()-ROW($A$3)+'Diário 1º PA'!$O$1)</f>
        <v>81</v>
      </c>
      <c r="B81" s="382">
        <v>45527</v>
      </c>
      <c r="C81" s="383">
        <v>45505</v>
      </c>
      <c r="D81" s="384" t="s">
        <v>69</v>
      </c>
      <c r="E81" s="184" t="s">
        <v>69</v>
      </c>
      <c r="F81" s="385">
        <v>54929.57</v>
      </c>
      <c r="G81" s="384" t="s">
        <v>594</v>
      </c>
      <c r="H81" s="384" t="s">
        <v>108</v>
      </c>
      <c r="I81" s="184" t="s">
        <v>432</v>
      </c>
      <c r="J81" s="386" t="str">
        <f t="shared" si="1"/>
        <v>xx.xxx.xxx/xxxx-xx</v>
      </c>
      <c r="K81" s="387" t="s">
        <v>595</v>
      </c>
      <c r="L81" s="388" t="s">
        <v>595</v>
      </c>
      <c r="M81" s="404">
        <v>345990399</v>
      </c>
      <c r="N81" s="382">
        <v>45527</v>
      </c>
      <c r="O81" s="384" t="s">
        <v>650</v>
      </c>
      <c r="P81" s="184"/>
    </row>
    <row r="82" spans="1:16" ht="22.8" x14ac:dyDescent="0.25">
      <c r="A82" s="381">
        <f>IF(B82="","",ROW()-ROW($A$3)+'Diário 1º PA'!$O$1)</f>
        <v>82</v>
      </c>
      <c r="B82" s="382">
        <v>45530</v>
      </c>
      <c r="C82" s="383">
        <v>45474</v>
      </c>
      <c r="D82" s="384" t="s">
        <v>50</v>
      </c>
      <c r="E82" s="184" t="s">
        <v>50</v>
      </c>
      <c r="F82" s="385">
        <v>36.380000000000003</v>
      </c>
      <c r="G82" s="384" t="s">
        <v>602</v>
      </c>
      <c r="H82" s="384" t="s">
        <v>108</v>
      </c>
      <c r="I82" s="184" t="s">
        <v>432</v>
      </c>
      <c r="J82" s="386" t="str">
        <f t="shared" si="1"/>
        <v>xx.xxx.xxx/xxxx-xx</v>
      </c>
      <c r="K82" s="387" t="s">
        <v>469</v>
      </c>
      <c r="L82" s="388" t="s">
        <v>469</v>
      </c>
      <c r="M82" s="404">
        <v>613490000042366</v>
      </c>
      <c r="N82" s="382">
        <v>45530</v>
      </c>
      <c r="O82" s="384" t="s">
        <v>650</v>
      </c>
      <c r="P82" s="184"/>
    </row>
    <row r="83" spans="1:16" ht="22.8" x14ac:dyDescent="0.25">
      <c r="A83" s="381">
        <f>IF(B83="","",ROW()-ROW($A$3)+'Diário 1º PA'!$O$1)</f>
        <v>83</v>
      </c>
      <c r="B83" s="382">
        <v>45530</v>
      </c>
      <c r="C83" s="383">
        <v>45474</v>
      </c>
      <c r="D83" s="384" t="s">
        <v>50</v>
      </c>
      <c r="E83" s="184" t="s">
        <v>50</v>
      </c>
      <c r="F83" s="385">
        <v>116.85</v>
      </c>
      <c r="G83" s="184" t="s">
        <v>603</v>
      </c>
      <c r="H83" s="384" t="s">
        <v>108</v>
      </c>
      <c r="I83" s="184" t="s">
        <v>432</v>
      </c>
      <c r="J83" s="386" t="str">
        <f t="shared" si="1"/>
        <v>xx.xxx.xxx/xxxx-xx</v>
      </c>
      <c r="K83" s="387" t="s">
        <v>469</v>
      </c>
      <c r="L83" s="419" t="s">
        <v>469</v>
      </c>
      <c r="M83" s="419">
        <v>613490000042366</v>
      </c>
      <c r="N83" s="382">
        <v>45530</v>
      </c>
      <c r="O83" s="384" t="s">
        <v>650</v>
      </c>
      <c r="P83" s="184"/>
    </row>
    <row r="84" spans="1:16" ht="13.2" x14ac:dyDescent="0.25">
      <c r="A84" s="381">
        <f>IF(B84="","",ROW()-ROW($A$3)+'Diário 1º PA'!$O$1)</f>
        <v>84</v>
      </c>
      <c r="B84" s="382">
        <v>45535</v>
      </c>
      <c r="C84" s="383">
        <v>45505</v>
      </c>
      <c r="D84" s="384" t="s">
        <v>72</v>
      </c>
      <c r="E84" s="184" t="s">
        <v>72</v>
      </c>
      <c r="F84" s="385">
        <v>1702.37</v>
      </c>
      <c r="G84" s="384" t="s">
        <v>598</v>
      </c>
      <c r="H84" s="384" t="s">
        <v>108</v>
      </c>
      <c r="I84" s="184" t="s">
        <v>432</v>
      </c>
      <c r="J84" s="386" t="str">
        <f t="shared" si="1"/>
        <v>xx.xxx.xxx/xxxx-xx</v>
      </c>
      <c r="K84" s="387"/>
      <c r="L84" s="388"/>
      <c r="M84" s="387"/>
      <c r="N84" s="382">
        <v>45535</v>
      </c>
      <c r="O84" s="384" t="s">
        <v>650</v>
      </c>
      <c r="P84" s="184"/>
    </row>
    <row r="85" spans="1:16" ht="13.2" x14ac:dyDescent="0.25">
      <c r="A85" s="381">
        <f>IF(B85="","",ROW()-ROW($A$3)+'Diário 1º PA'!$O$1)</f>
        <v>85</v>
      </c>
      <c r="B85" s="382">
        <v>45535</v>
      </c>
      <c r="C85" s="383">
        <v>45505</v>
      </c>
      <c r="D85" s="384" t="s">
        <v>72</v>
      </c>
      <c r="E85" s="184" t="s">
        <v>72</v>
      </c>
      <c r="F85" s="385">
        <v>379.3</v>
      </c>
      <c r="G85" s="384" t="s">
        <v>599</v>
      </c>
      <c r="H85" s="384" t="s">
        <v>108</v>
      </c>
      <c r="I85" s="184" t="s">
        <v>432</v>
      </c>
      <c r="J85" s="386" t="str">
        <f t="shared" si="1"/>
        <v>xx.xxx.xxx/xxxx-xx</v>
      </c>
      <c r="K85" s="387"/>
      <c r="L85" s="388"/>
      <c r="M85" s="387"/>
      <c r="N85" s="382">
        <v>45535</v>
      </c>
      <c r="O85" s="384" t="s">
        <v>650</v>
      </c>
      <c r="P85" s="184"/>
    </row>
    <row r="86" spans="1:16" ht="22.8" x14ac:dyDescent="0.25">
      <c r="A86" s="381">
        <f>IF(B86="","",ROW()-ROW($A$3)+'Diário 1º PA'!$O$1)</f>
        <v>86</v>
      </c>
      <c r="B86" s="382">
        <v>45537</v>
      </c>
      <c r="C86" s="383">
        <v>45505</v>
      </c>
      <c r="D86" s="384" t="s">
        <v>85</v>
      </c>
      <c r="E86" s="184" t="s">
        <v>87</v>
      </c>
      <c r="F86" s="385">
        <v>1898</v>
      </c>
      <c r="G86" s="384" t="s">
        <v>606</v>
      </c>
      <c r="H86" s="384" t="s">
        <v>108</v>
      </c>
      <c r="I86" s="184" t="s">
        <v>665</v>
      </c>
      <c r="J86" s="386" t="str">
        <f t="shared" si="1"/>
        <v>CPF Protegido - LGPD</v>
      </c>
      <c r="K86" s="387" t="s">
        <v>410</v>
      </c>
      <c r="L86" s="388" t="s">
        <v>411</v>
      </c>
      <c r="M86" s="404">
        <v>90201</v>
      </c>
      <c r="N86" s="382">
        <v>45537</v>
      </c>
      <c r="O86" s="408" t="s">
        <v>649</v>
      </c>
      <c r="P86" s="184"/>
    </row>
    <row r="87" spans="1:16" ht="22.8" x14ac:dyDescent="0.25">
      <c r="A87" s="381">
        <f>IF(B87="","",ROW()-ROW($A$3)+'Diário 1º PA'!$O$1)</f>
        <v>87</v>
      </c>
      <c r="B87" s="382">
        <v>45537</v>
      </c>
      <c r="C87" s="383">
        <v>45505</v>
      </c>
      <c r="D87" s="384" t="s">
        <v>85</v>
      </c>
      <c r="E87" s="184" t="s">
        <v>87</v>
      </c>
      <c r="F87" s="385">
        <v>4273</v>
      </c>
      <c r="G87" s="384" t="s">
        <v>607</v>
      </c>
      <c r="H87" s="384" t="s">
        <v>108</v>
      </c>
      <c r="I87" s="184" t="s">
        <v>668</v>
      </c>
      <c r="J87" s="386" t="str">
        <f t="shared" si="1"/>
        <v>CPF Protegido - LGPD</v>
      </c>
      <c r="K87" s="387" t="s">
        <v>410</v>
      </c>
      <c r="L87" s="388" t="s">
        <v>411</v>
      </c>
      <c r="M87" s="404">
        <v>90202</v>
      </c>
      <c r="N87" s="382">
        <v>45537</v>
      </c>
      <c r="O87" s="408" t="s">
        <v>649</v>
      </c>
      <c r="P87" s="184"/>
    </row>
    <row r="88" spans="1:16" ht="22.8" x14ac:dyDescent="0.25">
      <c r="A88" s="381">
        <f>IF(B88="","",ROW()-ROW($A$3)+'Diário 1º PA'!$O$1)</f>
        <v>88</v>
      </c>
      <c r="B88" s="382">
        <v>45537</v>
      </c>
      <c r="C88" s="390">
        <v>45505</v>
      </c>
      <c r="D88" s="184" t="s">
        <v>85</v>
      </c>
      <c r="E88" s="184" t="s">
        <v>87</v>
      </c>
      <c r="F88" s="391">
        <v>2251</v>
      </c>
      <c r="G88" s="392" t="s">
        <v>608</v>
      </c>
      <c r="H88" s="184" t="s">
        <v>108</v>
      </c>
      <c r="I88" s="392" t="s">
        <v>674</v>
      </c>
      <c r="J88" s="386" t="str">
        <f t="shared" si="1"/>
        <v>CPF Protegido - LGPD</v>
      </c>
      <c r="K88" s="387" t="s">
        <v>410</v>
      </c>
      <c r="L88" s="388" t="s">
        <v>411</v>
      </c>
      <c r="M88" s="404">
        <v>90203</v>
      </c>
      <c r="N88" s="382">
        <v>45537</v>
      </c>
      <c r="O88" s="408" t="s">
        <v>649</v>
      </c>
      <c r="P88" s="392"/>
    </row>
    <row r="89" spans="1:16" ht="22.8" x14ac:dyDescent="0.25">
      <c r="A89" s="381">
        <f>IF(B89="","",ROW()-ROW($A$3)+'Diário 1º PA'!$O$1)</f>
        <v>89</v>
      </c>
      <c r="B89" s="382">
        <v>45537</v>
      </c>
      <c r="C89" s="383">
        <v>45505</v>
      </c>
      <c r="D89" s="384" t="s">
        <v>85</v>
      </c>
      <c r="E89" s="184" t="s">
        <v>87</v>
      </c>
      <c r="F89" s="385">
        <v>2251</v>
      </c>
      <c r="G89" s="384" t="s">
        <v>609</v>
      </c>
      <c r="H89" s="384" t="s">
        <v>108</v>
      </c>
      <c r="I89" s="184" t="s">
        <v>675</v>
      </c>
      <c r="J89" s="386" t="str">
        <f t="shared" si="1"/>
        <v>CPF Protegido - LGPD</v>
      </c>
      <c r="K89" s="387" t="s">
        <v>410</v>
      </c>
      <c r="L89" s="388" t="s">
        <v>411</v>
      </c>
      <c r="M89" s="404">
        <v>90204</v>
      </c>
      <c r="N89" s="382">
        <v>45537</v>
      </c>
      <c r="O89" s="408" t="s">
        <v>649</v>
      </c>
      <c r="P89" s="184"/>
    </row>
    <row r="90" spans="1:16" ht="22.8" x14ac:dyDescent="0.25">
      <c r="A90" s="381">
        <f>IF(B90="","",ROW()-ROW($A$3)+'Diário 1º PA'!$O$1)</f>
        <v>90</v>
      </c>
      <c r="B90" s="382">
        <v>45537</v>
      </c>
      <c r="C90" s="383">
        <v>45505</v>
      </c>
      <c r="D90" s="384" t="s">
        <v>85</v>
      </c>
      <c r="E90" s="184" t="s">
        <v>87</v>
      </c>
      <c r="F90" s="385">
        <v>2251</v>
      </c>
      <c r="G90" s="384" t="s">
        <v>610</v>
      </c>
      <c r="H90" s="384" t="s">
        <v>108</v>
      </c>
      <c r="I90" s="184" t="s">
        <v>676</v>
      </c>
      <c r="J90" s="386" t="str">
        <f t="shared" si="1"/>
        <v>CPF Protegido - LGPD</v>
      </c>
      <c r="K90" s="387" t="s">
        <v>410</v>
      </c>
      <c r="L90" s="388" t="s">
        <v>411</v>
      </c>
      <c r="M90" s="404">
        <v>90205</v>
      </c>
      <c r="N90" s="382">
        <v>45537</v>
      </c>
      <c r="O90" s="408" t="s">
        <v>649</v>
      </c>
      <c r="P90" s="184"/>
    </row>
    <row r="91" spans="1:16" ht="22.8" x14ac:dyDescent="0.25">
      <c r="A91" s="381">
        <f>IF(B91="","",ROW()-ROW($A$3)+'Diário 1º PA'!$O$1)</f>
        <v>91</v>
      </c>
      <c r="B91" s="382">
        <v>45537</v>
      </c>
      <c r="C91" s="383">
        <v>45505</v>
      </c>
      <c r="D91" s="384" t="s">
        <v>85</v>
      </c>
      <c r="E91" s="184" t="s">
        <v>87</v>
      </c>
      <c r="F91" s="385">
        <v>2251</v>
      </c>
      <c r="G91" s="384" t="s">
        <v>611</v>
      </c>
      <c r="H91" s="384" t="s">
        <v>108</v>
      </c>
      <c r="I91" s="184" t="s">
        <v>662</v>
      </c>
      <c r="J91" s="386" t="str">
        <f t="shared" si="1"/>
        <v>CPF Protegido - LGPD</v>
      </c>
      <c r="K91" s="387" t="s">
        <v>410</v>
      </c>
      <c r="L91" s="388" t="s">
        <v>411</v>
      </c>
      <c r="M91" s="404">
        <v>90206</v>
      </c>
      <c r="N91" s="382">
        <v>45537</v>
      </c>
      <c r="O91" s="408" t="s">
        <v>649</v>
      </c>
      <c r="P91" s="184"/>
    </row>
    <row r="92" spans="1:16" ht="22.8" x14ac:dyDescent="0.25">
      <c r="A92" s="381">
        <f>IF(B92="","",ROW()-ROW($A$3)+'Diário 1º PA'!$O$1)</f>
        <v>92</v>
      </c>
      <c r="B92" s="382">
        <v>45537</v>
      </c>
      <c r="C92" s="383">
        <v>45505</v>
      </c>
      <c r="D92" s="384" t="s">
        <v>85</v>
      </c>
      <c r="E92" s="184" t="s">
        <v>87</v>
      </c>
      <c r="F92" s="385">
        <v>857.84</v>
      </c>
      <c r="G92" s="384" t="s">
        <v>612</v>
      </c>
      <c r="H92" s="384" t="s">
        <v>108</v>
      </c>
      <c r="I92" s="184" t="s">
        <v>392</v>
      </c>
      <c r="J92" s="386" t="str">
        <f t="shared" si="1"/>
        <v/>
      </c>
      <c r="K92" s="387" t="s">
        <v>410</v>
      </c>
      <c r="L92" s="388" t="s">
        <v>414</v>
      </c>
      <c r="M92" s="404">
        <v>90207</v>
      </c>
      <c r="N92" s="382">
        <v>45555</v>
      </c>
      <c r="O92" s="408"/>
      <c r="P92" s="184"/>
    </row>
    <row r="93" spans="1:16" ht="22.8" x14ac:dyDescent="0.25">
      <c r="A93" s="381">
        <f>IF(B93="","",ROW()-ROW($A$3)+'Diário 1º PA'!$O$1)</f>
        <v>93</v>
      </c>
      <c r="B93" s="382">
        <v>45537</v>
      </c>
      <c r="C93" s="383">
        <v>45505</v>
      </c>
      <c r="D93" s="384" t="s">
        <v>85</v>
      </c>
      <c r="E93" s="184" t="s">
        <v>151</v>
      </c>
      <c r="F93" s="385">
        <v>177.5</v>
      </c>
      <c r="G93" s="384" t="s">
        <v>613</v>
      </c>
      <c r="H93" s="384" t="s">
        <v>108</v>
      </c>
      <c r="I93" s="184" t="s">
        <v>392</v>
      </c>
      <c r="J93" s="386" t="str">
        <f t="shared" si="1"/>
        <v/>
      </c>
      <c r="K93" s="387" t="s">
        <v>410</v>
      </c>
      <c r="L93" s="388" t="s">
        <v>414</v>
      </c>
      <c r="M93" s="404">
        <v>90208</v>
      </c>
      <c r="N93" s="382">
        <v>45555</v>
      </c>
      <c r="O93" s="408"/>
      <c r="P93" s="184"/>
    </row>
    <row r="94" spans="1:16" ht="22.8" x14ac:dyDescent="0.25">
      <c r="A94" s="381">
        <f>IF(B94="","",ROW()-ROW($A$3)+'Diário 1º PA'!$O$1)</f>
        <v>94</v>
      </c>
      <c r="B94" s="382">
        <v>45537</v>
      </c>
      <c r="C94" s="383">
        <v>45505</v>
      </c>
      <c r="D94" s="384" t="s">
        <v>85</v>
      </c>
      <c r="E94" s="184" t="s">
        <v>153</v>
      </c>
      <c r="F94" s="385">
        <v>1420</v>
      </c>
      <c r="G94" s="384" t="s">
        <v>614</v>
      </c>
      <c r="H94" s="384" t="s">
        <v>108</v>
      </c>
      <c r="I94" s="184" t="s">
        <v>391</v>
      </c>
      <c r="J94" s="386" t="str">
        <f t="shared" si="1"/>
        <v/>
      </c>
      <c r="K94" s="387" t="s">
        <v>410</v>
      </c>
      <c r="L94" s="388" t="s">
        <v>420</v>
      </c>
      <c r="M94" s="404">
        <v>90209</v>
      </c>
      <c r="N94" s="382">
        <v>45555</v>
      </c>
      <c r="O94" s="408"/>
      <c r="P94" s="184"/>
    </row>
    <row r="95" spans="1:16" ht="22.8" x14ac:dyDescent="0.25">
      <c r="A95" s="381">
        <f>IF(B95="","",ROW()-ROW($A$3)+'Diário 1º PA'!$O$1)</f>
        <v>95</v>
      </c>
      <c r="B95" s="382">
        <v>45537</v>
      </c>
      <c r="C95" s="383">
        <v>45505</v>
      </c>
      <c r="D95" s="384" t="s">
        <v>85</v>
      </c>
      <c r="E95" s="184" t="s">
        <v>87</v>
      </c>
      <c r="F95" s="385">
        <v>1717.99</v>
      </c>
      <c r="G95" s="384" t="s">
        <v>615</v>
      </c>
      <c r="H95" s="384" t="s">
        <v>108</v>
      </c>
      <c r="I95" s="184" t="s">
        <v>443</v>
      </c>
      <c r="J95" s="386" t="str">
        <f t="shared" si="1"/>
        <v/>
      </c>
      <c r="K95" s="387" t="s">
        <v>410</v>
      </c>
      <c r="L95" s="388" t="s">
        <v>414</v>
      </c>
      <c r="M95" s="404">
        <v>90210</v>
      </c>
      <c r="N95" s="382">
        <v>45555</v>
      </c>
      <c r="O95" s="408"/>
      <c r="P95" s="184"/>
    </row>
    <row r="96" spans="1:16" ht="22.8" x14ac:dyDescent="0.25">
      <c r="A96" s="381">
        <f>IF(B96="","",ROW()-ROW($A$3)+'Diário 1º PA'!$O$1)</f>
        <v>96</v>
      </c>
      <c r="B96" s="382">
        <v>45537</v>
      </c>
      <c r="C96" s="383">
        <v>45505</v>
      </c>
      <c r="D96" s="384" t="s">
        <v>85</v>
      </c>
      <c r="E96" s="184" t="s">
        <v>149</v>
      </c>
      <c r="F96" s="385">
        <v>4526.25</v>
      </c>
      <c r="G96" s="384" t="s">
        <v>616</v>
      </c>
      <c r="H96" s="384" t="s">
        <v>108</v>
      </c>
      <c r="I96" s="184" t="s">
        <v>459</v>
      </c>
      <c r="J96" s="386" t="str">
        <f t="shared" si="1"/>
        <v/>
      </c>
      <c r="K96" s="387" t="s">
        <v>410</v>
      </c>
      <c r="L96" s="388" t="s">
        <v>414</v>
      </c>
      <c r="M96" s="404">
        <v>90210</v>
      </c>
      <c r="N96" s="382">
        <v>45555</v>
      </c>
      <c r="O96" s="408"/>
      <c r="P96" s="184"/>
    </row>
    <row r="97" spans="1:16" ht="34.200000000000003" x14ac:dyDescent="0.25">
      <c r="A97" s="381">
        <f>IF(B97="","",ROW()-ROW($A$3)+'Diário 1º PA'!$O$1)</f>
        <v>97</v>
      </c>
      <c r="B97" s="382">
        <v>45538</v>
      </c>
      <c r="C97" s="383">
        <v>45536</v>
      </c>
      <c r="D97" s="384" t="s">
        <v>85</v>
      </c>
      <c r="E97" s="184" t="s">
        <v>190</v>
      </c>
      <c r="F97" s="385">
        <v>1500</v>
      </c>
      <c r="G97" s="184" t="s">
        <v>617</v>
      </c>
      <c r="H97" s="384" t="s">
        <v>108</v>
      </c>
      <c r="I97" s="184" t="s">
        <v>424</v>
      </c>
      <c r="J97" s="386" t="str">
        <f t="shared" si="1"/>
        <v>xx.xxx.xxx/xxxx-xx</v>
      </c>
      <c r="K97" s="387" t="s">
        <v>423</v>
      </c>
      <c r="L97" s="388" t="s">
        <v>423</v>
      </c>
      <c r="M97" s="387">
        <v>212822</v>
      </c>
      <c r="N97" s="382">
        <v>45544</v>
      </c>
      <c r="O97" s="384" t="s">
        <v>650</v>
      </c>
      <c r="P97" s="184"/>
    </row>
    <row r="98" spans="1:16" ht="34.200000000000003" x14ac:dyDescent="0.25">
      <c r="A98" s="381">
        <f>IF(B98="","",ROW()-ROW($A$3)+'Diário 1º PA'!$O$1)</f>
        <v>98</v>
      </c>
      <c r="B98" s="382">
        <v>45538</v>
      </c>
      <c r="C98" s="383">
        <v>45536</v>
      </c>
      <c r="D98" s="384" t="s">
        <v>85</v>
      </c>
      <c r="E98" s="184" t="s">
        <v>176</v>
      </c>
      <c r="F98" s="385">
        <v>1800</v>
      </c>
      <c r="G98" s="184" t="s">
        <v>618</v>
      </c>
      <c r="H98" s="384" t="s">
        <v>108</v>
      </c>
      <c r="I98" s="184" t="s">
        <v>424</v>
      </c>
      <c r="J98" s="386" t="str">
        <f t="shared" si="1"/>
        <v>xx.xxx.xxx/xxxx-xx</v>
      </c>
      <c r="K98" s="387" t="s">
        <v>423</v>
      </c>
      <c r="L98" s="388" t="s">
        <v>423</v>
      </c>
      <c r="M98" s="387">
        <v>290966</v>
      </c>
      <c r="N98" s="382">
        <v>45547</v>
      </c>
      <c r="O98" s="384" t="s">
        <v>650</v>
      </c>
      <c r="P98" s="184"/>
    </row>
    <row r="99" spans="1:16" ht="22.8" x14ac:dyDescent="0.25">
      <c r="A99" s="381">
        <f>IF(B99="","",ROW()-ROW($A$3)+'Diário 1º PA'!$O$1)</f>
        <v>99</v>
      </c>
      <c r="B99" s="382">
        <v>45541</v>
      </c>
      <c r="C99" s="383">
        <v>45505</v>
      </c>
      <c r="D99" s="384" t="s">
        <v>96</v>
      </c>
      <c r="E99" s="184" t="s">
        <v>262</v>
      </c>
      <c r="F99" s="385">
        <v>70.09</v>
      </c>
      <c r="G99" s="184" t="s">
        <v>620</v>
      </c>
      <c r="H99" s="384" t="s">
        <v>110</v>
      </c>
      <c r="I99" s="184" t="s">
        <v>544</v>
      </c>
      <c r="J99" s="386" t="str">
        <f t="shared" si="1"/>
        <v/>
      </c>
      <c r="K99" s="387" t="s">
        <v>545</v>
      </c>
      <c r="L99" s="388" t="s">
        <v>545</v>
      </c>
      <c r="M99" s="404">
        <v>224234055790</v>
      </c>
      <c r="N99" s="382">
        <v>45544</v>
      </c>
      <c r="O99" s="384"/>
      <c r="P99" s="184"/>
    </row>
    <row r="100" spans="1:16" ht="34.200000000000003" x14ac:dyDescent="0.25">
      <c r="A100" s="381">
        <f>IF(B100="","",ROW()-ROW($A$3)+'Diário 1º PA'!$O$1)</f>
        <v>100</v>
      </c>
      <c r="B100" s="382">
        <v>45548</v>
      </c>
      <c r="C100" s="383">
        <v>45505</v>
      </c>
      <c r="D100" s="384" t="s">
        <v>85</v>
      </c>
      <c r="E100" s="184" t="s">
        <v>165</v>
      </c>
      <c r="F100" s="385">
        <v>443.4</v>
      </c>
      <c r="G100" s="184" t="s">
        <v>621</v>
      </c>
      <c r="H100" s="384" t="s">
        <v>108</v>
      </c>
      <c r="I100" s="184" t="s">
        <v>389</v>
      </c>
      <c r="J100" s="386" t="str">
        <f t="shared" si="1"/>
        <v>xx.xxx.xxx/xxxx-xx</v>
      </c>
      <c r="K100" s="387" t="s">
        <v>423</v>
      </c>
      <c r="L100" s="388" t="s">
        <v>423</v>
      </c>
      <c r="M100" s="388">
        <v>6072952758</v>
      </c>
      <c r="N100" s="382">
        <v>45550</v>
      </c>
      <c r="O100" s="384" t="s">
        <v>650</v>
      </c>
      <c r="P100" s="184"/>
    </row>
    <row r="101" spans="1:16" ht="68.400000000000006" x14ac:dyDescent="0.25">
      <c r="A101" s="381">
        <f>IF(B101="","",ROW()-ROW($A$3)+'Diário 1º PA'!$O$1)</f>
        <v>101</v>
      </c>
      <c r="B101" s="382">
        <v>45551</v>
      </c>
      <c r="C101" s="383">
        <v>45505</v>
      </c>
      <c r="D101" s="384" t="s">
        <v>96</v>
      </c>
      <c r="E101" s="184" t="s">
        <v>194</v>
      </c>
      <c r="F101" s="385">
        <v>1600</v>
      </c>
      <c r="G101" s="384" t="s">
        <v>622</v>
      </c>
      <c r="H101" s="384" t="s">
        <v>109</v>
      </c>
      <c r="I101" s="184" t="s">
        <v>678</v>
      </c>
      <c r="J101" s="386" t="str">
        <f t="shared" si="1"/>
        <v>CPF Protegido - LGPD</v>
      </c>
      <c r="K101" s="387" t="s">
        <v>410</v>
      </c>
      <c r="L101" s="388" t="s">
        <v>426</v>
      </c>
      <c r="M101" s="404">
        <v>91601</v>
      </c>
      <c r="N101" s="382">
        <v>45551</v>
      </c>
      <c r="O101" s="408" t="s">
        <v>649</v>
      </c>
      <c r="P101" s="184"/>
    </row>
    <row r="102" spans="1:16" ht="45.6" x14ac:dyDescent="0.25">
      <c r="A102" s="381">
        <f>IF(B102="","",ROW()-ROW($A$3)+'Diário 1º PA'!$O$1)</f>
        <v>102</v>
      </c>
      <c r="B102" s="382">
        <v>45551</v>
      </c>
      <c r="C102" s="383">
        <v>45505</v>
      </c>
      <c r="D102" s="384" t="s">
        <v>96</v>
      </c>
      <c r="E102" s="184" t="s">
        <v>214</v>
      </c>
      <c r="F102" s="385">
        <v>2750</v>
      </c>
      <c r="G102" s="184" t="s">
        <v>623</v>
      </c>
      <c r="H102" s="384" t="s">
        <v>109</v>
      </c>
      <c r="I102" s="184" t="s">
        <v>388</v>
      </c>
      <c r="J102" s="386" t="str">
        <f t="shared" si="1"/>
        <v>xx.xxx.xxx/xxxx-xx</v>
      </c>
      <c r="K102" s="387" t="s">
        <v>410</v>
      </c>
      <c r="L102" s="388" t="s">
        <v>456</v>
      </c>
      <c r="M102" s="387" t="s">
        <v>624</v>
      </c>
      <c r="N102" s="382">
        <v>45538</v>
      </c>
      <c r="O102" s="384" t="s">
        <v>650</v>
      </c>
      <c r="P102" s="184"/>
    </row>
    <row r="103" spans="1:16" ht="34.200000000000003" x14ac:dyDescent="0.25">
      <c r="A103" s="381">
        <f>IF(B103="","",ROW()-ROW($A$3)+'Diário 1º PA'!$O$1)</f>
        <v>103</v>
      </c>
      <c r="B103" s="382">
        <v>45551</v>
      </c>
      <c r="C103" s="383">
        <v>45536</v>
      </c>
      <c r="D103" s="384" t="s">
        <v>96</v>
      </c>
      <c r="E103" s="184" t="s">
        <v>222</v>
      </c>
      <c r="F103" s="385">
        <v>2250</v>
      </c>
      <c r="G103" s="384" t="s">
        <v>625</v>
      </c>
      <c r="H103" s="384" t="s">
        <v>109</v>
      </c>
      <c r="I103" s="184" t="s">
        <v>550</v>
      </c>
      <c r="J103" s="386" t="str">
        <f t="shared" si="1"/>
        <v>xx.xxx.xxx/xxxx-xx</v>
      </c>
      <c r="K103" s="387" t="s">
        <v>410</v>
      </c>
      <c r="L103" s="388" t="s">
        <v>456</v>
      </c>
      <c r="M103" s="387" t="s">
        <v>626</v>
      </c>
      <c r="N103" s="382">
        <v>45544</v>
      </c>
      <c r="O103" s="384" t="s">
        <v>650</v>
      </c>
      <c r="P103" s="184"/>
    </row>
    <row r="104" spans="1:16" ht="34.200000000000003" x14ac:dyDescent="0.25">
      <c r="A104" s="381">
        <f>IF(B104="","",ROW()-ROW($A$3)+'Diário 1º PA'!$O$1)</f>
        <v>104</v>
      </c>
      <c r="B104" s="382">
        <v>45551</v>
      </c>
      <c r="C104" s="383">
        <v>45536</v>
      </c>
      <c r="D104" s="384" t="s">
        <v>96</v>
      </c>
      <c r="E104" s="184" t="s">
        <v>248</v>
      </c>
      <c r="F104" s="385">
        <v>2336.33</v>
      </c>
      <c r="G104" s="384" t="s">
        <v>627</v>
      </c>
      <c r="H104" s="384" t="s">
        <v>112</v>
      </c>
      <c r="I104" s="184" t="s">
        <v>679</v>
      </c>
      <c r="J104" s="386" t="str">
        <f t="shared" si="1"/>
        <v>xx.xxx.xxx/xxxx-xx</v>
      </c>
      <c r="K104" s="387" t="s">
        <v>410</v>
      </c>
      <c r="L104" s="388" t="s">
        <v>456</v>
      </c>
      <c r="M104" s="387">
        <v>6</v>
      </c>
      <c r="N104" s="382">
        <v>45533</v>
      </c>
      <c r="O104" s="384" t="s">
        <v>650</v>
      </c>
      <c r="P104" s="184"/>
    </row>
    <row r="105" spans="1:16" ht="34.200000000000003" x14ac:dyDescent="0.25">
      <c r="A105" s="381">
        <f>IF(B105="","",ROW()-ROW($A$3)+'Diário 1º PA'!$O$1)</f>
        <v>105</v>
      </c>
      <c r="B105" s="382">
        <v>45551</v>
      </c>
      <c r="C105" s="383">
        <v>45536</v>
      </c>
      <c r="D105" s="384" t="s">
        <v>96</v>
      </c>
      <c r="E105" s="184" t="s">
        <v>248</v>
      </c>
      <c r="F105" s="385">
        <v>2266.2399999999998</v>
      </c>
      <c r="G105" s="384" t="s">
        <v>628</v>
      </c>
      <c r="H105" s="384" t="s">
        <v>112</v>
      </c>
      <c r="I105" s="184" t="s">
        <v>462</v>
      </c>
      <c r="J105" s="386" t="str">
        <f t="shared" si="1"/>
        <v>xx.xxx.xxx/xxxx-xx</v>
      </c>
      <c r="K105" s="387" t="s">
        <v>410</v>
      </c>
      <c r="L105" s="388" t="s">
        <v>456</v>
      </c>
      <c r="M105" s="387" t="s">
        <v>629</v>
      </c>
      <c r="N105" s="382">
        <v>45538</v>
      </c>
      <c r="O105" s="384" t="s">
        <v>650</v>
      </c>
      <c r="P105" s="184"/>
    </row>
    <row r="106" spans="1:16" ht="34.200000000000003" x14ac:dyDescent="0.25">
      <c r="A106" s="381">
        <f>IF(B106="","",ROW()-ROW($A$3)+'Diário 1º PA'!$O$1)</f>
        <v>106</v>
      </c>
      <c r="B106" s="382">
        <v>45551</v>
      </c>
      <c r="C106" s="383">
        <v>45536</v>
      </c>
      <c r="D106" s="384" t="s">
        <v>96</v>
      </c>
      <c r="E106" s="184" t="s">
        <v>248</v>
      </c>
      <c r="F106" s="385">
        <v>3143.25</v>
      </c>
      <c r="G106" s="384" t="s">
        <v>630</v>
      </c>
      <c r="H106" s="384" t="s">
        <v>110</v>
      </c>
      <c r="I106" s="184" t="s">
        <v>670</v>
      </c>
      <c r="J106" s="386" t="str">
        <f t="shared" si="1"/>
        <v>xx.xxx.xxx/xxxx-xx</v>
      </c>
      <c r="K106" s="387" t="s">
        <v>410</v>
      </c>
      <c r="L106" s="388" t="s">
        <v>456</v>
      </c>
      <c r="M106" s="387">
        <v>11</v>
      </c>
      <c r="N106" s="382">
        <v>45539</v>
      </c>
      <c r="O106" s="384" t="s">
        <v>650</v>
      </c>
      <c r="P106" s="184"/>
    </row>
    <row r="107" spans="1:16" ht="45.6" x14ac:dyDescent="0.25">
      <c r="A107" s="381">
        <f>IF(B107="","",ROW()-ROW($A$3)+'Diário 1º PA'!$O$1)</f>
        <v>107</v>
      </c>
      <c r="B107" s="382">
        <v>45551</v>
      </c>
      <c r="C107" s="383">
        <v>45536</v>
      </c>
      <c r="D107" s="384" t="s">
        <v>96</v>
      </c>
      <c r="E107" s="184" t="s">
        <v>248</v>
      </c>
      <c r="F107" s="385">
        <v>3143.25</v>
      </c>
      <c r="G107" s="384" t="s">
        <v>631</v>
      </c>
      <c r="H107" s="384" t="s">
        <v>110</v>
      </c>
      <c r="I107" s="184" t="s">
        <v>461</v>
      </c>
      <c r="J107" s="386" t="str">
        <f t="shared" si="1"/>
        <v>xx.xxx.xxx/xxxx-xx</v>
      </c>
      <c r="K107" s="387" t="s">
        <v>410</v>
      </c>
      <c r="L107" s="388" t="s">
        <v>456</v>
      </c>
      <c r="M107" s="420">
        <v>202400000000006</v>
      </c>
      <c r="N107" s="382">
        <v>45543</v>
      </c>
      <c r="O107" s="384" t="s">
        <v>650</v>
      </c>
      <c r="P107" s="184"/>
    </row>
    <row r="108" spans="1:16" ht="34.200000000000003" x14ac:dyDescent="0.25">
      <c r="A108" s="381">
        <f>IF(B108="","",ROW()-ROW($A$3)+'Diário 1º PA'!$O$1)</f>
        <v>108</v>
      </c>
      <c r="B108" s="382">
        <v>45551</v>
      </c>
      <c r="C108" s="383">
        <v>45536</v>
      </c>
      <c r="D108" s="384" t="s">
        <v>96</v>
      </c>
      <c r="E108" s="184" t="s">
        <v>248</v>
      </c>
      <c r="F108" s="385">
        <v>5150</v>
      </c>
      <c r="G108" s="384" t="s">
        <v>632</v>
      </c>
      <c r="H108" s="384" t="s">
        <v>110</v>
      </c>
      <c r="I108" s="184" t="s">
        <v>686</v>
      </c>
      <c r="J108" s="386" t="str">
        <f t="shared" si="1"/>
        <v>xx.xxx.xxx/xxxx-xx</v>
      </c>
      <c r="K108" s="387" t="s">
        <v>410</v>
      </c>
      <c r="L108" s="388" t="s">
        <v>456</v>
      </c>
      <c r="M108" s="387">
        <v>10</v>
      </c>
      <c r="N108" s="382">
        <v>45540</v>
      </c>
      <c r="O108" s="384" t="s">
        <v>650</v>
      </c>
      <c r="P108" s="184"/>
    </row>
    <row r="109" spans="1:16" ht="22.8" x14ac:dyDescent="0.25">
      <c r="A109" s="381">
        <f>IF(B109="","",ROW()-ROW($A$3)+'Diário 1º PA'!$O$1)</f>
        <v>109</v>
      </c>
      <c r="B109" s="382">
        <v>45552</v>
      </c>
      <c r="C109" s="383">
        <v>45505</v>
      </c>
      <c r="D109" s="384" t="s">
        <v>50</v>
      </c>
      <c r="E109" s="184" t="s">
        <v>50</v>
      </c>
      <c r="F109" s="385">
        <v>1702.37</v>
      </c>
      <c r="G109" s="184" t="s">
        <v>633</v>
      </c>
      <c r="H109" s="384" t="s">
        <v>108</v>
      </c>
      <c r="I109" s="184" t="s">
        <v>432</v>
      </c>
      <c r="J109" s="386" t="str">
        <f t="shared" si="1"/>
        <v>xx.xxx.xxx/xxxx-xx</v>
      </c>
      <c r="K109" s="387" t="s">
        <v>469</v>
      </c>
      <c r="L109" s="419" t="s">
        <v>469</v>
      </c>
      <c r="M109" s="419">
        <v>613490000042366</v>
      </c>
      <c r="N109" s="382">
        <v>45552</v>
      </c>
      <c r="O109" s="384" t="s">
        <v>650</v>
      </c>
      <c r="P109" s="184"/>
    </row>
    <row r="110" spans="1:16" ht="22.8" x14ac:dyDescent="0.25">
      <c r="A110" s="381">
        <f>IF(B110="","",ROW()-ROW($A$3)+'Diário 1º PA'!$O$1)</f>
        <v>110</v>
      </c>
      <c r="B110" s="382">
        <v>45552</v>
      </c>
      <c r="C110" s="383">
        <v>45505</v>
      </c>
      <c r="D110" s="384" t="s">
        <v>50</v>
      </c>
      <c r="E110" s="184" t="s">
        <v>50</v>
      </c>
      <c r="F110" s="385">
        <v>379.3</v>
      </c>
      <c r="G110" s="184" t="s">
        <v>634</v>
      </c>
      <c r="H110" s="384" t="s">
        <v>108</v>
      </c>
      <c r="I110" s="184" t="s">
        <v>432</v>
      </c>
      <c r="J110" s="386" t="str">
        <f t="shared" si="1"/>
        <v>xx.xxx.xxx/xxxx-xx</v>
      </c>
      <c r="K110" s="387" t="s">
        <v>469</v>
      </c>
      <c r="L110" s="419" t="s">
        <v>469</v>
      </c>
      <c r="M110" s="419">
        <v>613490000042366</v>
      </c>
      <c r="N110" s="382">
        <v>45552</v>
      </c>
      <c r="O110" s="384" t="s">
        <v>650</v>
      </c>
      <c r="P110" s="184"/>
    </row>
    <row r="111" spans="1:16" ht="13.2" x14ac:dyDescent="0.25">
      <c r="A111" s="381">
        <f>IF(B111="","",ROW()-ROW($A$3)+'Diário 1º PA'!$O$1)</f>
        <v>111</v>
      </c>
      <c r="B111" s="382">
        <v>45565</v>
      </c>
      <c r="C111" s="383">
        <v>45536</v>
      </c>
      <c r="D111" s="384" t="s">
        <v>72</v>
      </c>
      <c r="E111" s="184" t="s">
        <v>72</v>
      </c>
      <c r="F111" s="385">
        <v>2172.5300000000002</v>
      </c>
      <c r="G111" s="384" t="s">
        <v>637</v>
      </c>
      <c r="H111" s="384" t="s">
        <v>108</v>
      </c>
      <c r="I111" s="184" t="s">
        <v>432</v>
      </c>
      <c r="J111" s="386" t="str">
        <f t="shared" si="1"/>
        <v>xx.xxx.xxx/xxxx-xx</v>
      </c>
      <c r="K111" s="387"/>
      <c r="L111" s="388"/>
      <c r="M111" s="387"/>
      <c r="N111" s="382">
        <v>45565</v>
      </c>
      <c r="O111" s="384" t="s">
        <v>650</v>
      </c>
      <c r="P111" s="184"/>
    </row>
    <row r="112" spans="1:16" ht="13.2" x14ac:dyDescent="0.25">
      <c r="A112" s="381">
        <f>IF(B112="","",ROW()-ROW($A$3)+'Diário 1º PA'!$O$1)</f>
        <v>112</v>
      </c>
      <c r="B112" s="382">
        <v>45565</v>
      </c>
      <c r="C112" s="383">
        <v>45536</v>
      </c>
      <c r="D112" s="384" t="s">
        <v>72</v>
      </c>
      <c r="E112" s="184" t="s">
        <v>72</v>
      </c>
      <c r="F112" s="385">
        <v>459.34</v>
      </c>
      <c r="G112" s="384" t="s">
        <v>638</v>
      </c>
      <c r="H112" s="384" t="s">
        <v>108</v>
      </c>
      <c r="I112" s="184" t="s">
        <v>432</v>
      </c>
      <c r="J112" s="386" t="str">
        <f t="shared" si="1"/>
        <v>xx.xxx.xxx/xxxx-xx</v>
      </c>
      <c r="K112" s="387"/>
      <c r="L112" s="388"/>
      <c r="M112" s="387"/>
      <c r="N112" s="382">
        <v>45565</v>
      </c>
      <c r="O112" s="384" t="s">
        <v>650</v>
      </c>
      <c r="P112" s="184"/>
    </row>
    <row r="113" spans="1:16" ht="13.2" x14ac:dyDescent="0.25">
      <c r="A113" s="381" t="str">
        <f>IF(B113="","",ROW()-ROW($A$3)+'Diário 2º PA'!$O$1)</f>
        <v/>
      </c>
      <c r="B113" s="382"/>
      <c r="C113" s="383"/>
      <c r="D113" s="384"/>
      <c r="E113" s="184"/>
      <c r="F113" s="385"/>
      <c r="G113" s="384"/>
      <c r="H113" s="384"/>
      <c r="I113" s="184"/>
      <c r="J113" s="386" t="str">
        <f t="shared" si="1"/>
        <v/>
      </c>
      <c r="K113" s="387"/>
      <c r="L113" s="388"/>
      <c r="M113" s="387"/>
      <c r="N113" s="382"/>
      <c r="O113" s="384"/>
      <c r="P113" s="184"/>
    </row>
    <row r="114" spans="1:16" ht="13.2" x14ac:dyDescent="0.25">
      <c r="A114" s="381" t="str">
        <f>IF(B114="","",ROW()-ROW($A$3)+'Diário 2º PA'!$O$1)</f>
        <v/>
      </c>
      <c r="B114" s="382"/>
      <c r="C114" s="383"/>
      <c r="D114" s="384"/>
      <c r="E114" s="184"/>
      <c r="F114" s="385"/>
      <c r="G114" s="384"/>
      <c r="H114" s="384"/>
      <c r="I114" s="184"/>
      <c r="J114" s="386" t="str">
        <f t="shared" si="1"/>
        <v/>
      </c>
      <c r="K114" s="387"/>
      <c r="L114" s="388"/>
      <c r="M114" s="387"/>
      <c r="N114" s="382"/>
      <c r="O114" s="384"/>
      <c r="P114" s="184"/>
    </row>
    <row r="115" spans="1:16" ht="13.2" x14ac:dyDescent="0.25">
      <c r="A115" s="381" t="str">
        <f>IF(B115="","",ROW()-ROW($A$3)+'Diário 2º PA'!$O$1)</f>
        <v/>
      </c>
      <c r="B115" s="382"/>
      <c r="C115" s="383"/>
      <c r="D115" s="384"/>
      <c r="E115" s="184"/>
      <c r="F115" s="385"/>
      <c r="G115" s="384"/>
      <c r="H115" s="384"/>
      <c r="I115" s="184"/>
      <c r="J115" s="386" t="str">
        <f t="shared" si="1"/>
        <v/>
      </c>
      <c r="K115" s="387"/>
      <c r="L115" s="388"/>
      <c r="M115" s="387"/>
      <c r="N115" s="382"/>
      <c r="O115" s="384"/>
      <c r="P115" s="184"/>
    </row>
    <row r="116" spans="1:16" ht="13.2" x14ac:dyDescent="0.25">
      <c r="A116" s="381" t="str">
        <f>IF(B116="","",ROW()-ROW($A$3)+'Diário 2º PA'!$O$1)</f>
        <v/>
      </c>
      <c r="B116" s="382"/>
      <c r="C116" s="383"/>
      <c r="D116" s="384"/>
      <c r="E116" s="184"/>
      <c r="F116" s="385"/>
      <c r="G116" s="384"/>
      <c r="H116" s="384"/>
      <c r="I116" s="184"/>
      <c r="J116" s="386" t="str">
        <f t="shared" si="1"/>
        <v/>
      </c>
      <c r="K116" s="387"/>
      <c r="L116" s="388"/>
      <c r="M116" s="387"/>
      <c r="N116" s="382"/>
      <c r="O116" s="384"/>
      <c r="P116" s="184"/>
    </row>
    <row r="117" spans="1:16" ht="13.2" x14ac:dyDescent="0.25">
      <c r="A117" s="381" t="str">
        <f>IF(B117="","",ROW()-ROW($A$3)+'Diário 2º PA'!$O$1)</f>
        <v/>
      </c>
      <c r="B117" s="382"/>
      <c r="C117" s="383"/>
      <c r="D117" s="384"/>
      <c r="E117" s="184"/>
      <c r="F117" s="385"/>
      <c r="G117" s="384"/>
      <c r="H117" s="384"/>
      <c r="I117" s="184"/>
      <c r="J117" s="386" t="str">
        <f t="shared" si="1"/>
        <v/>
      </c>
      <c r="K117" s="387"/>
      <c r="L117" s="388"/>
      <c r="M117" s="387"/>
      <c r="N117" s="382"/>
      <c r="O117" s="384"/>
      <c r="P117" s="184"/>
    </row>
    <row r="118" spans="1:16" ht="13.2" x14ac:dyDescent="0.25">
      <c r="A118" s="381" t="str">
        <f>IF(B118="","",ROW()-ROW($A$3)+'Diário 2º PA'!$O$1)</f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1"/>
        <v/>
      </c>
      <c r="K118" s="387"/>
      <c r="L118" s="388"/>
      <c r="M118" s="387"/>
      <c r="N118" s="382"/>
      <c r="O118" s="384"/>
      <c r="P118" s="184"/>
    </row>
    <row r="119" spans="1:16" ht="13.2" x14ac:dyDescent="0.25">
      <c r="A119" s="381" t="str">
        <f>IF(B119="","",ROW()-ROW($A$3)+'Diário 2º PA'!$O$1)</f>
        <v/>
      </c>
      <c r="B119" s="389"/>
      <c r="C119" s="390"/>
      <c r="D119" s="393"/>
      <c r="E119" s="184"/>
      <c r="F119" s="391"/>
      <c r="G119" s="393"/>
      <c r="H119" s="393"/>
      <c r="I119" s="392"/>
      <c r="J119" s="386" t="str">
        <f t="shared" si="1"/>
        <v/>
      </c>
      <c r="K119" s="387"/>
      <c r="L119" s="388"/>
      <c r="M119" s="387"/>
      <c r="N119" s="382"/>
      <c r="O119" s="384"/>
      <c r="P119" s="392"/>
    </row>
    <row r="120" spans="1:16" ht="13.2" x14ac:dyDescent="0.25">
      <c r="A120" s="381" t="str">
        <f>IF(B120="","",ROW()-ROW($A$3)+'Diário 2º PA'!$O$1)</f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1"/>
        <v/>
      </c>
      <c r="K120" s="387"/>
      <c r="L120" s="388"/>
      <c r="M120" s="387"/>
      <c r="N120" s="382"/>
      <c r="O120" s="384"/>
      <c r="P120" s="184"/>
    </row>
    <row r="121" spans="1:16" ht="13.2" x14ac:dyDescent="0.25">
      <c r="A121" s="381" t="str">
        <f>IF(B121="","",ROW()-ROW($A$3)+'Diário 2º PA'!$O$1)</f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1"/>
        <v/>
      </c>
      <c r="K121" s="387"/>
      <c r="L121" s="388"/>
      <c r="M121" s="387"/>
      <c r="N121" s="382"/>
      <c r="O121" s="384"/>
      <c r="P121" s="184"/>
    </row>
    <row r="122" spans="1:16" ht="13.2" x14ac:dyDescent="0.25">
      <c r="A122" s="381" t="str">
        <f>IF(B122="","",ROW()-ROW($A$3)+'Diário 2º PA'!$O$1)</f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1"/>
        <v/>
      </c>
      <c r="K122" s="387"/>
      <c r="L122" s="388"/>
      <c r="M122" s="387"/>
      <c r="N122" s="382"/>
      <c r="O122" s="384"/>
      <c r="P122" s="184"/>
    </row>
    <row r="123" spans="1:16" ht="13.2" x14ac:dyDescent="0.25">
      <c r="A123" s="381" t="str">
        <f>IF(B123="","",ROW()-ROW($A$3)+'Diário 2º PA'!$O$1)</f>
        <v/>
      </c>
      <c r="B123" s="382"/>
      <c r="C123" s="383"/>
      <c r="D123" s="384"/>
      <c r="E123" s="184"/>
      <c r="F123" s="385"/>
      <c r="G123" s="184"/>
      <c r="H123" s="384"/>
      <c r="I123" s="184"/>
      <c r="J123" s="386" t="str">
        <f t="shared" si="1"/>
        <v/>
      </c>
      <c r="K123" s="387"/>
      <c r="L123" s="388"/>
      <c r="M123" s="387"/>
      <c r="N123" s="382"/>
      <c r="O123" s="384"/>
      <c r="P123" s="184"/>
    </row>
    <row r="124" spans="1:16" ht="13.2" x14ac:dyDescent="0.25">
      <c r="A124" s="381" t="str">
        <f>IF(B124="","",ROW()-ROW($A$3)+'Diário 2º PA'!$O$1)</f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1"/>
        <v/>
      </c>
      <c r="K124" s="387"/>
      <c r="L124" s="388"/>
      <c r="M124" s="387"/>
      <c r="N124" s="382"/>
      <c r="O124" s="384"/>
      <c r="P124" s="184"/>
    </row>
    <row r="125" spans="1:16" ht="13.2" x14ac:dyDescent="0.25">
      <c r="A125" s="381" t="str">
        <f>IF(B125="","",ROW()-ROW($A$3)+'Diário 2º PA'!$O$1)</f>
        <v/>
      </c>
      <c r="B125" s="389"/>
      <c r="C125" s="390"/>
      <c r="D125" s="393"/>
      <c r="E125" s="184"/>
      <c r="F125" s="391"/>
      <c r="G125" s="393"/>
      <c r="H125" s="393"/>
      <c r="I125" s="392"/>
      <c r="J125" s="386" t="str">
        <f t="shared" si="1"/>
        <v/>
      </c>
      <c r="K125" s="387"/>
      <c r="L125" s="388"/>
      <c r="M125" s="387"/>
      <c r="N125" s="382"/>
      <c r="O125" s="384"/>
      <c r="P125" s="392"/>
    </row>
    <row r="126" spans="1:16" ht="13.2" x14ac:dyDescent="0.25">
      <c r="A126" s="381" t="str">
        <f>IF(B126="","",ROW()-ROW($A$3)+'Diário 2º PA'!$O$1)</f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1"/>
        <v/>
      </c>
      <c r="K126" s="387"/>
      <c r="L126" s="388"/>
      <c r="M126" s="387"/>
      <c r="N126" s="382"/>
      <c r="O126" s="384"/>
      <c r="P126" s="184"/>
    </row>
    <row r="127" spans="1:16" ht="13.2" x14ac:dyDescent="0.25">
      <c r="A127" s="381" t="str">
        <f>IF(B127="","",ROW()-ROW($A$3)+'Diário 2º PA'!$O$1)</f>
        <v/>
      </c>
      <c r="B127" s="389"/>
      <c r="C127" s="390"/>
      <c r="D127" s="393"/>
      <c r="E127" s="184"/>
      <c r="F127" s="391"/>
      <c r="G127" s="393"/>
      <c r="H127" s="393"/>
      <c r="I127" s="392"/>
      <c r="J127" s="386" t="str">
        <f t="shared" si="1"/>
        <v/>
      </c>
      <c r="K127" s="387"/>
      <c r="L127" s="388"/>
      <c r="M127" s="387"/>
      <c r="N127" s="382"/>
      <c r="O127" s="384"/>
      <c r="P127" s="392"/>
    </row>
    <row r="128" spans="1:16" ht="13.2" x14ac:dyDescent="0.25">
      <c r="A128" s="381" t="str">
        <f>IF(B128="","",ROW()-ROW($A$3)+'Diário 2º PA'!$O$1)</f>
        <v/>
      </c>
      <c r="B128" s="382"/>
      <c r="C128" s="383"/>
      <c r="D128" s="384"/>
      <c r="E128" s="184"/>
      <c r="F128" s="385"/>
      <c r="G128" s="184"/>
      <c r="H128" s="384"/>
      <c r="I128" s="184"/>
      <c r="J128" s="386" t="str">
        <f t="shared" si="1"/>
        <v/>
      </c>
      <c r="K128" s="387"/>
      <c r="L128" s="388"/>
      <c r="M128" s="387"/>
      <c r="N128" s="382"/>
      <c r="O128" s="384"/>
      <c r="P128" s="184"/>
    </row>
    <row r="129" spans="1:16" ht="13.2" x14ac:dyDescent="0.25">
      <c r="A129" s="381" t="str">
        <f>IF(B129="","",ROW()-ROW($A$3)+'Diário 2º PA'!$O$1)</f>
        <v/>
      </c>
      <c r="B129" s="382"/>
      <c r="C129" s="383"/>
      <c r="D129" s="384"/>
      <c r="E129" s="184"/>
      <c r="F129" s="385"/>
      <c r="G129" s="184"/>
      <c r="H129" s="384"/>
      <c r="I129" s="184"/>
      <c r="J129" s="386" t="str">
        <f t="shared" si="1"/>
        <v/>
      </c>
      <c r="K129" s="387"/>
      <c r="L129" s="388"/>
      <c r="M129" s="387"/>
      <c r="N129" s="382"/>
      <c r="O129" s="384"/>
      <c r="P129" s="184"/>
    </row>
    <row r="130" spans="1:16" ht="13.2" x14ac:dyDescent="0.25">
      <c r="A130" s="381" t="str">
        <f>IF(B130="","",ROW()-ROW($A$3)+'Diário 2º PA'!$O$1)</f>
        <v/>
      </c>
      <c r="B130" s="382"/>
      <c r="C130" s="383"/>
      <c r="D130" s="384"/>
      <c r="E130" s="184"/>
      <c r="F130" s="385"/>
      <c r="G130" s="184"/>
      <c r="H130" s="384"/>
      <c r="I130" s="184"/>
      <c r="J130" s="386" t="str">
        <f t="shared" si="1"/>
        <v/>
      </c>
      <c r="K130" s="387"/>
      <c r="L130" s="388"/>
      <c r="M130" s="387"/>
      <c r="N130" s="382"/>
      <c r="O130" s="384"/>
      <c r="P130" s="184"/>
    </row>
    <row r="131" spans="1:16" ht="13.2" x14ac:dyDescent="0.25">
      <c r="A131" s="381" t="str">
        <f>IF(B131="","",ROW()-ROW($A$3)+'Diário 2º PA'!$O$1)</f>
        <v/>
      </c>
      <c r="B131" s="382"/>
      <c r="C131" s="383"/>
      <c r="D131" s="384"/>
      <c r="E131" s="184"/>
      <c r="F131" s="385"/>
      <c r="G131" s="184"/>
      <c r="H131" s="384"/>
      <c r="I131" s="184"/>
      <c r="J131" s="386" t="str">
        <f t="shared" ref="J131:J149" si="2">IF(O131="","",IF(LEN(O131)&gt;14,O131,"CPF Protegido - LGPD"))</f>
        <v/>
      </c>
      <c r="K131" s="387"/>
      <c r="L131" s="388"/>
      <c r="M131" s="387"/>
      <c r="N131" s="382"/>
      <c r="O131" s="384"/>
      <c r="P131" s="184"/>
    </row>
    <row r="132" spans="1:16" ht="13.2" x14ac:dyDescent="0.25">
      <c r="A132" s="381" t="str">
        <f>IF(B132="","",ROW()-ROW($A$3)+'Diário 2º PA'!$O$1)</f>
        <v/>
      </c>
      <c r="B132" s="382"/>
      <c r="C132" s="383"/>
      <c r="D132" s="384"/>
      <c r="E132" s="184"/>
      <c r="F132" s="385"/>
      <c r="G132" s="184"/>
      <c r="H132" s="384"/>
      <c r="I132" s="184"/>
      <c r="J132" s="386" t="str">
        <f t="shared" si="2"/>
        <v/>
      </c>
      <c r="K132" s="387"/>
      <c r="L132" s="388"/>
      <c r="M132" s="387"/>
      <c r="N132" s="382"/>
      <c r="O132" s="384"/>
      <c r="P132" s="184"/>
    </row>
    <row r="133" spans="1:16" ht="13.2" x14ac:dyDescent="0.25">
      <c r="A133" s="381" t="str">
        <f>IF(B133="","",ROW()-ROW($A$3)+'Diário 2º PA'!$O$1)</f>
        <v/>
      </c>
      <c r="B133" s="382"/>
      <c r="C133" s="383"/>
      <c r="D133" s="384"/>
      <c r="E133" s="184"/>
      <c r="F133" s="385"/>
      <c r="G133" s="184"/>
      <c r="H133" s="384"/>
      <c r="I133" s="184"/>
      <c r="J133" s="386" t="str">
        <f t="shared" si="2"/>
        <v/>
      </c>
      <c r="K133" s="387"/>
      <c r="L133" s="388"/>
      <c r="M133" s="387"/>
      <c r="N133" s="382"/>
      <c r="O133" s="384"/>
      <c r="P133" s="184"/>
    </row>
    <row r="134" spans="1:16" ht="13.2" x14ac:dyDescent="0.25">
      <c r="A134" s="381" t="str">
        <f>IF(B134="","",ROW()-ROW($A$3)+'Diário 2º PA'!$O$1)</f>
        <v/>
      </c>
      <c r="B134" s="382"/>
      <c r="C134" s="383"/>
      <c r="D134" s="384"/>
      <c r="E134" s="184"/>
      <c r="F134" s="385"/>
      <c r="G134" s="184"/>
      <c r="H134" s="384"/>
      <c r="I134" s="184"/>
      <c r="J134" s="386" t="str">
        <f t="shared" si="2"/>
        <v/>
      </c>
      <c r="K134" s="387"/>
      <c r="L134" s="388"/>
      <c r="M134" s="387"/>
      <c r="N134" s="382"/>
      <c r="O134" s="384"/>
      <c r="P134" s="184"/>
    </row>
    <row r="135" spans="1:16" ht="13.2" x14ac:dyDescent="0.25">
      <c r="A135" s="381" t="str">
        <f>IF(B135="","",ROW()-ROW($A$3)+'Diário 2º PA'!$O$1)</f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2"/>
        <v/>
      </c>
      <c r="K135" s="387"/>
      <c r="L135" s="388"/>
      <c r="M135" s="387"/>
      <c r="N135" s="382"/>
      <c r="O135" s="384"/>
      <c r="P135" s="184"/>
    </row>
    <row r="136" spans="1:16" ht="13.2" x14ac:dyDescent="0.25">
      <c r="A136" s="381" t="str">
        <f>IF(B136="","",ROW()-ROW($A$3)+'Diário 2º PA'!$O$1)</f>
        <v/>
      </c>
      <c r="B136" s="382"/>
      <c r="C136" s="383"/>
      <c r="D136" s="384"/>
      <c r="E136" s="184"/>
      <c r="F136" s="385"/>
      <c r="G136" s="384"/>
      <c r="H136" s="384"/>
      <c r="I136" s="184"/>
      <c r="J136" s="386" t="str">
        <f t="shared" si="2"/>
        <v/>
      </c>
      <c r="K136" s="387"/>
      <c r="L136" s="388"/>
      <c r="M136" s="387"/>
      <c r="N136" s="382"/>
      <c r="O136" s="384"/>
      <c r="P136" s="184"/>
    </row>
    <row r="137" spans="1:16" ht="13.2" x14ac:dyDescent="0.25">
      <c r="A137" s="381" t="str">
        <f>IF(B137="","",ROW()-ROW($A$3)+'Diário 2º PA'!$O$1)</f>
        <v/>
      </c>
      <c r="B137" s="382"/>
      <c r="C137" s="383"/>
      <c r="D137" s="384"/>
      <c r="E137" s="184"/>
      <c r="F137" s="385"/>
      <c r="G137" s="384"/>
      <c r="H137" s="384"/>
      <c r="I137" s="184"/>
      <c r="J137" s="386" t="str">
        <f t="shared" si="2"/>
        <v/>
      </c>
      <c r="K137" s="387"/>
      <c r="L137" s="388"/>
      <c r="M137" s="387"/>
      <c r="N137" s="382"/>
      <c r="O137" s="384"/>
      <c r="P137" s="184"/>
    </row>
    <row r="138" spans="1:16" ht="13.2" x14ac:dyDescent="0.25">
      <c r="A138" s="381" t="str">
        <f>IF(B138="","",ROW()-ROW($A$3)+'Diário 2º PA'!$O$1)</f>
        <v/>
      </c>
      <c r="B138" s="382"/>
      <c r="C138" s="383"/>
      <c r="D138" s="384"/>
      <c r="E138" s="184"/>
      <c r="F138" s="385"/>
      <c r="G138" s="384"/>
      <c r="H138" s="384"/>
      <c r="I138" s="184"/>
      <c r="J138" s="386" t="str">
        <f t="shared" si="2"/>
        <v/>
      </c>
      <c r="K138" s="387"/>
      <c r="L138" s="388"/>
      <c r="M138" s="387"/>
      <c r="N138" s="382"/>
      <c r="O138" s="384"/>
      <c r="P138" s="184"/>
    </row>
    <row r="139" spans="1:16" ht="13.2" x14ac:dyDescent="0.25">
      <c r="A139" s="381" t="str">
        <f>IF(B139="","",ROW()-ROW($A$3)+'Diário 2º PA'!$O$1)</f>
        <v/>
      </c>
      <c r="B139" s="382"/>
      <c r="C139" s="383"/>
      <c r="D139" s="384"/>
      <c r="E139" s="184"/>
      <c r="F139" s="385"/>
      <c r="G139" s="384"/>
      <c r="H139" s="384"/>
      <c r="I139" s="184"/>
      <c r="J139" s="386" t="str">
        <f t="shared" si="2"/>
        <v/>
      </c>
      <c r="K139" s="387"/>
      <c r="L139" s="388"/>
      <c r="M139" s="387"/>
      <c r="N139" s="382"/>
      <c r="O139" s="384"/>
      <c r="P139" s="184"/>
    </row>
    <row r="140" spans="1:16" ht="13.2" x14ac:dyDescent="0.25">
      <c r="A140" s="381" t="str">
        <f>IF(B140="","",ROW()-ROW($A$3)+'Diário 2º PA'!$O$1)</f>
        <v/>
      </c>
      <c r="B140" s="382"/>
      <c r="C140" s="383"/>
      <c r="D140" s="384"/>
      <c r="E140" s="184"/>
      <c r="F140" s="385"/>
      <c r="G140" s="384"/>
      <c r="H140" s="384"/>
      <c r="I140" s="184"/>
      <c r="J140" s="386" t="str">
        <f t="shared" si="2"/>
        <v/>
      </c>
      <c r="K140" s="387"/>
      <c r="L140" s="388"/>
      <c r="M140" s="387"/>
      <c r="N140" s="382"/>
      <c r="O140" s="384"/>
      <c r="P140" s="184"/>
    </row>
    <row r="141" spans="1:16" ht="13.2" x14ac:dyDescent="0.25">
      <c r="A141" s="381" t="str">
        <f>IF(B141="","",ROW()-ROW($A$3)+'Diário 2º PA'!$O$1)</f>
        <v/>
      </c>
      <c r="B141" s="382"/>
      <c r="C141" s="383"/>
      <c r="D141" s="384"/>
      <c r="E141" s="184"/>
      <c r="F141" s="385"/>
      <c r="G141" s="384"/>
      <c r="H141" s="384"/>
      <c r="I141" s="184"/>
      <c r="J141" s="386" t="str">
        <f t="shared" si="2"/>
        <v/>
      </c>
      <c r="K141" s="387"/>
      <c r="L141" s="388"/>
      <c r="M141" s="387"/>
      <c r="N141" s="382"/>
      <c r="O141" s="384"/>
      <c r="P141" s="184"/>
    </row>
    <row r="142" spans="1:16" ht="13.2" x14ac:dyDescent="0.25">
      <c r="A142" s="381" t="str">
        <f>IF(B142="","",ROW()-ROW($A$3)+'Diário 2º PA'!$O$1)</f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2"/>
        <v/>
      </c>
      <c r="K142" s="387"/>
      <c r="L142" s="388"/>
      <c r="M142" s="387"/>
      <c r="N142" s="382"/>
      <c r="O142" s="384"/>
      <c r="P142" s="184"/>
    </row>
    <row r="143" spans="1:16" ht="13.2" x14ac:dyDescent="0.25">
      <c r="A143" s="381" t="str">
        <f>IF(B143="","",ROW()-ROW($A$3)+'Diário 2º PA'!$O$1)</f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2"/>
        <v/>
      </c>
      <c r="K143" s="387"/>
      <c r="L143" s="388"/>
      <c r="M143" s="387"/>
      <c r="N143" s="382"/>
      <c r="O143" s="384"/>
      <c r="P143" s="184"/>
    </row>
    <row r="144" spans="1:16" ht="13.2" x14ac:dyDescent="0.25">
      <c r="A144" s="381" t="str">
        <f>IF(B144="","",ROW()-ROW($A$3)+'Diário 2º PA'!$O$1)</f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2"/>
        <v/>
      </c>
      <c r="K144" s="387"/>
      <c r="L144" s="388"/>
      <c r="M144" s="387"/>
      <c r="N144" s="382"/>
      <c r="O144" s="384"/>
      <c r="P144" s="184"/>
    </row>
    <row r="145" spans="1:16" ht="13.2" x14ac:dyDescent="0.25">
      <c r="A145" s="381" t="str">
        <f>IF(B145="","",ROW()-ROW($A$3)+'Diário 2º PA'!$O$1)</f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2"/>
        <v/>
      </c>
      <c r="K145" s="387"/>
      <c r="L145" s="388"/>
      <c r="M145" s="387"/>
      <c r="N145" s="382"/>
      <c r="O145" s="384"/>
      <c r="P145" s="184"/>
    </row>
    <row r="146" spans="1:16" ht="13.2" x14ac:dyDescent="0.25">
      <c r="A146" s="381" t="str">
        <f>IF(B146="","",ROW()-ROW($A$3)+'Diário 2º PA'!$O$1)</f>
        <v/>
      </c>
      <c r="B146" s="382"/>
      <c r="C146" s="383"/>
      <c r="D146" s="384"/>
      <c r="E146" s="184"/>
      <c r="F146" s="385"/>
      <c r="G146" s="184"/>
      <c r="H146" s="384"/>
      <c r="I146" s="184"/>
      <c r="J146" s="386" t="str">
        <f t="shared" si="2"/>
        <v/>
      </c>
      <c r="K146" s="387"/>
      <c r="L146" s="388"/>
      <c r="M146" s="387"/>
      <c r="N146" s="382"/>
      <c r="O146" s="384"/>
      <c r="P146" s="184"/>
    </row>
    <row r="147" spans="1:16" ht="13.2" x14ac:dyDescent="0.25">
      <c r="A147" s="381" t="str">
        <f>IF(B147="","",ROW()-ROW($A$3)+'Diário 2º PA'!$O$1)</f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2"/>
        <v/>
      </c>
      <c r="K147" s="387"/>
      <c r="L147" s="388"/>
      <c r="M147" s="387"/>
      <c r="N147" s="382"/>
      <c r="O147" s="384"/>
      <c r="P147" s="184"/>
    </row>
    <row r="148" spans="1:16" ht="13.2" x14ac:dyDescent="0.25">
      <c r="A148" s="381" t="str">
        <f>IF(B148="","",ROW()-ROW($A$3)+'Diário 2º PA'!$O$1)</f>
        <v/>
      </c>
      <c r="B148" s="382"/>
      <c r="C148" s="383"/>
      <c r="D148" s="384"/>
      <c r="E148" s="184"/>
      <c r="F148" s="385"/>
      <c r="G148" s="184"/>
      <c r="H148" s="384"/>
      <c r="I148" s="184"/>
      <c r="J148" s="386" t="str">
        <f t="shared" si="2"/>
        <v/>
      </c>
      <c r="K148" s="387"/>
      <c r="L148" s="388"/>
      <c r="M148" s="387"/>
      <c r="N148" s="382"/>
      <c r="O148" s="384"/>
      <c r="P148" s="184"/>
    </row>
    <row r="149" spans="1:16" ht="13.2" x14ac:dyDescent="0.25">
      <c r="A149" s="381" t="str">
        <f>IF(B149="","",ROW()-ROW($A$3)+'Diário 2º PA'!$O$1)</f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2"/>
        <v/>
      </c>
      <c r="K149" s="387"/>
      <c r="L149" s="388"/>
      <c r="M149" s="387"/>
      <c r="N149" s="382"/>
      <c r="O149" s="384"/>
      <c r="P149" s="184"/>
    </row>
    <row r="150" spans="1:16" ht="13.2" x14ac:dyDescent="0.25">
      <c r="A150" s="381" t="str">
        <f>IF(B150="","",ROW()-ROW($A$3)+'Diário 2º PA'!$O$1)</f>
        <v/>
      </c>
      <c r="B150" s="389"/>
      <c r="C150" s="390"/>
      <c r="D150" s="393"/>
      <c r="E150" s="184"/>
      <c r="F150" s="186"/>
      <c r="G150" s="392"/>
      <c r="H150" s="393"/>
      <c r="I150" s="392"/>
      <c r="J150" s="386" t="str">
        <f t="shared" ref="J150:J213" si="3">IF(O150="","",IF(LEN(O150)&gt;14,O150,"CPF Protegido - LGPD"))</f>
        <v/>
      </c>
      <c r="K150" s="387"/>
      <c r="L150" s="388"/>
      <c r="M150" s="387"/>
      <c r="N150" s="382"/>
      <c r="O150" s="384"/>
      <c r="P150" s="392"/>
    </row>
    <row r="151" spans="1:16" ht="13.2" x14ac:dyDescent="0.25">
      <c r="A151" s="381" t="str">
        <f>IF(B151="","",ROW()-ROW($A$3)+'Diário 2º PA'!$O$1)</f>
        <v/>
      </c>
      <c r="B151" s="389"/>
      <c r="C151" s="390"/>
      <c r="D151" s="393"/>
      <c r="E151" s="184"/>
      <c r="F151" s="186"/>
      <c r="G151" s="392"/>
      <c r="H151" s="393"/>
      <c r="I151" s="392"/>
      <c r="J151" s="386" t="str">
        <f t="shared" si="3"/>
        <v/>
      </c>
      <c r="K151" s="387"/>
      <c r="L151" s="388"/>
      <c r="M151" s="387"/>
      <c r="N151" s="382"/>
      <c r="O151" s="384"/>
      <c r="P151" s="392"/>
    </row>
    <row r="152" spans="1:16" ht="13.2" x14ac:dyDescent="0.25">
      <c r="A152" s="381" t="str">
        <f>IF(B152="","",ROW()-ROW($A$3)+'Diário 2º PA'!$O$1)</f>
        <v/>
      </c>
      <c r="B152" s="382"/>
      <c r="C152" s="383"/>
      <c r="D152" s="384"/>
      <c r="E152" s="184"/>
      <c r="F152" s="385"/>
      <c r="G152" s="184"/>
      <c r="H152" s="384"/>
      <c r="I152" s="184"/>
      <c r="J152" s="386" t="str">
        <f t="shared" si="3"/>
        <v/>
      </c>
      <c r="K152" s="387"/>
      <c r="L152" s="388"/>
      <c r="M152" s="387"/>
      <c r="N152" s="382"/>
      <c r="O152" s="384"/>
      <c r="P152" s="184"/>
    </row>
    <row r="153" spans="1:16" ht="13.2" x14ac:dyDescent="0.25">
      <c r="A153" s="381" t="str">
        <f>IF(B153="","",ROW()-ROW($A$3)+'Diário 2º PA'!$O$1)</f>
        <v/>
      </c>
      <c r="B153" s="382"/>
      <c r="C153" s="383"/>
      <c r="D153" s="384"/>
      <c r="E153" s="184"/>
      <c r="F153" s="385"/>
      <c r="G153" s="184"/>
      <c r="H153" s="384"/>
      <c r="I153" s="184"/>
      <c r="J153" s="386" t="str">
        <f t="shared" si="3"/>
        <v/>
      </c>
      <c r="K153" s="387"/>
      <c r="L153" s="388"/>
      <c r="M153" s="387"/>
      <c r="N153" s="382"/>
      <c r="O153" s="384"/>
      <c r="P153" s="184"/>
    </row>
    <row r="154" spans="1:16" ht="13.2" x14ac:dyDescent="0.25">
      <c r="A154" s="381" t="str">
        <f>IF(B154="","",ROW()-ROW($A$3)+'Diário 2º PA'!$O$1)</f>
        <v/>
      </c>
      <c r="B154" s="382"/>
      <c r="C154" s="383"/>
      <c r="D154" s="384"/>
      <c r="E154" s="184"/>
      <c r="F154" s="385"/>
      <c r="G154" s="184"/>
      <c r="H154" s="384"/>
      <c r="I154" s="184"/>
      <c r="J154" s="386" t="str">
        <f t="shared" si="3"/>
        <v/>
      </c>
      <c r="K154" s="387"/>
      <c r="L154" s="388"/>
      <c r="M154" s="387"/>
      <c r="N154" s="382"/>
      <c r="O154" s="384"/>
      <c r="P154" s="184"/>
    </row>
    <row r="155" spans="1:16" ht="13.2" x14ac:dyDescent="0.25">
      <c r="A155" s="381" t="str">
        <f>IF(B155="","",ROW()-ROW($A$3)+'Diário 2º PA'!$O$1)</f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3"/>
        <v/>
      </c>
      <c r="K155" s="387"/>
      <c r="L155" s="388"/>
      <c r="M155" s="387"/>
      <c r="N155" s="382"/>
      <c r="O155" s="384"/>
      <c r="P155" s="184"/>
    </row>
    <row r="156" spans="1:16" ht="13.2" x14ac:dyDescent="0.25">
      <c r="A156" s="381" t="str">
        <f>IF(B156="","",ROW()-ROW($A$3)+'Diário 2º PA'!$O$1)</f>
        <v/>
      </c>
      <c r="B156" s="382"/>
      <c r="C156" s="383"/>
      <c r="D156" s="384"/>
      <c r="E156" s="184"/>
      <c r="F156" s="385"/>
      <c r="G156" s="184"/>
      <c r="H156" s="384"/>
      <c r="I156" s="184"/>
      <c r="J156" s="386" t="str">
        <f t="shared" si="3"/>
        <v/>
      </c>
      <c r="K156" s="387"/>
      <c r="L156" s="388"/>
      <c r="M156" s="387"/>
      <c r="N156" s="382"/>
      <c r="O156" s="384"/>
      <c r="P156" s="184"/>
    </row>
    <row r="157" spans="1:16" ht="13.2" x14ac:dyDescent="0.25">
      <c r="A157" s="381" t="str">
        <f>IF(B157="","",ROW()-ROW($A$3)+'Diário 2º PA'!$O$1)</f>
        <v/>
      </c>
      <c r="B157" s="389"/>
      <c r="C157" s="390"/>
      <c r="D157" s="393"/>
      <c r="E157" s="184"/>
      <c r="F157" s="391"/>
      <c r="G157" s="392"/>
      <c r="H157" s="393"/>
      <c r="I157" s="392"/>
      <c r="J157" s="386" t="str">
        <f t="shared" si="3"/>
        <v/>
      </c>
      <c r="K157" s="387"/>
      <c r="L157" s="388"/>
      <c r="M157" s="387"/>
      <c r="N157" s="382"/>
      <c r="O157" s="384"/>
      <c r="P157" s="392"/>
    </row>
    <row r="158" spans="1:16" ht="13.2" x14ac:dyDescent="0.25">
      <c r="A158" s="381" t="str">
        <f>IF(B158="","",ROW()-ROW($A$3)+'Diário 2º PA'!$O$1)</f>
        <v/>
      </c>
      <c r="B158" s="389"/>
      <c r="C158" s="390"/>
      <c r="D158" s="393"/>
      <c r="E158" s="184"/>
      <c r="F158" s="391"/>
      <c r="G158" s="393"/>
      <c r="H158" s="393"/>
      <c r="I158" s="392"/>
      <c r="J158" s="386" t="str">
        <f t="shared" si="3"/>
        <v/>
      </c>
      <c r="K158" s="387"/>
      <c r="L158" s="388"/>
      <c r="M158" s="387"/>
      <c r="N158" s="382"/>
      <c r="O158" s="384"/>
      <c r="P158" s="392"/>
    </row>
    <row r="159" spans="1:16" ht="13.2" x14ac:dyDescent="0.25">
      <c r="A159" s="381" t="str">
        <f>IF(B159="","",ROW()-ROW($A$3)+'Diário 2º PA'!$O$1)</f>
        <v/>
      </c>
      <c r="B159" s="382"/>
      <c r="C159" s="383"/>
      <c r="D159" s="384"/>
      <c r="E159" s="184"/>
      <c r="F159" s="385"/>
      <c r="G159" s="184"/>
      <c r="H159" s="384"/>
      <c r="I159" s="184"/>
      <c r="J159" s="386" t="str">
        <f t="shared" si="3"/>
        <v/>
      </c>
      <c r="K159" s="387"/>
      <c r="L159" s="388"/>
      <c r="M159" s="387"/>
      <c r="N159" s="382"/>
      <c r="O159" s="384"/>
      <c r="P159" s="184"/>
    </row>
    <row r="160" spans="1:16" ht="13.2" x14ac:dyDescent="0.25">
      <c r="A160" s="381" t="str">
        <f>IF(B160="","",ROW()-ROW($A$3)+'Diário 2º PA'!$O$1)</f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3"/>
        <v/>
      </c>
      <c r="K160" s="387"/>
      <c r="L160" s="388"/>
      <c r="M160" s="387"/>
      <c r="N160" s="382"/>
      <c r="O160" s="384"/>
      <c r="P160" s="184"/>
    </row>
    <row r="161" spans="1:16" ht="13.2" x14ac:dyDescent="0.25">
      <c r="A161" s="381" t="str">
        <f>IF(B161="","",ROW()-ROW($A$3)+'Diário 2º PA'!$O$1)</f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3"/>
        <v/>
      </c>
      <c r="K161" s="387"/>
      <c r="L161" s="388"/>
      <c r="M161" s="387"/>
      <c r="N161" s="382"/>
      <c r="O161" s="384"/>
      <c r="P161" s="184"/>
    </row>
    <row r="162" spans="1:16" ht="13.2" x14ac:dyDescent="0.25">
      <c r="A162" s="381" t="str">
        <f>IF(B162="","",ROW()-ROW($A$3)+'Diário 2º PA'!$O$1)</f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3"/>
        <v/>
      </c>
      <c r="K162" s="387"/>
      <c r="L162" s="388"/>
      <c r="M162" s="387"/>
      <c r="N162" s="382"/>
      <c r="O162" s="384"/>
      <c r="P162" s="184"/>
    </row>
    <row r="163" spans="1:16" ht="13.2" x14ac:dyDescent="0.25">
      <c r="A163" s="381" t="str">
        <f>IF(B163="","",ROW()-ROW($A$3)+'Diário 2º PA'!$O$1)</f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3"/>
        <v/>
      </c>
      <c r="K163" s="387"/>
      <c r="L163" s="388"/>
      <c r="M163" s="387"/>
      <c r="N163" s="382"/>
      <c r="O163" s="384"/>
      <c r="P163" s="184"/>
    </row>
    <row r="164" spans="1:16" ht="13.2" x14ac:dyDescent="0.25">
      <c r="A164" s="381" t="str">
        <f>IF(B164="","",ROW()-ROW($A$3)+'Diário 2º PA'!$O$1)</f>
        <v/>
      </c>
      <c r="B164" s="382"/>
      <c r="C164" s="383"/>
      <c r="D164" s="384"/>
      <c r="E164" s="184"/>
      <c r="F164" s="385"/>
      <c r="G164" s="384"/>
      <c r="H164" s="384"/>
      <c r="I164" s="184"/>
      <c r="J164" s="386" t="str">
        <f t="shared" si="3"/>
        <v/>
      </c>
      <c r="K164" s="387"/>
      <c r="L164" s="388"/>
      <c r="M164" s="387"/>
      <c r="N164" s="382"/>
      <c r="O164" s="384"/>
      <c r="P164" s="184"/>
    </row>
    <row r="165" spans="1:16" ht="13.2" x14ac:dyDescent="0.25">
      <c r="A165" s="381" t="str">
        <f>IF(B165="","",ROW()-ROW($A$3)+'Diário 2º PA'!$O$1)</f>
        <v/>
      </c>
      <c r="B165" s="382"/>
      <c r="C165" s="383"/>
      <c r="D165" s="384"/>
      <c r="E165" s="184"/>
      <c r="F165" s="385"/>
      <c r="G165" s="384"/>
      <c r="H165" s="384"/>
      <c r="I165" s="184"/>
      <c r="J165" s="386" t="str">
        <f t="shared" si="3"/>
        <v/>
      </c>
      <c r="K165" s="387"/>
      <c r="L165" s="388"/>
      <c r="M165" s="387"/>
      <c r="N165" s="382"/>
      <c r="O165" s="384"/>
      <c r="P165" s="184"/>
    </row>
    <row r="166" spans="1:16" ht="13.2" x14ac:dyDescent="0.25">
      <c r="A166" s="381" t="str">
        <f>IF(B166="","",ROW()-ROW($A$3)+'Diário 2º PA'!$O$1)</f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3"/>
        <v/>
      </c>
      <c r="K166" s="387"/>
      <c r="L166" s="388"/>
      <c r="M166" s="387"/>
      <c r="N166" s="382"/>
      <c r="O166" s="384"/>
      <c r="P166" s="184"/>
    </row>
    <row r="167" spans="1:16" ht="13.2" x14ac:dyDescent="0.25">
      <c r="A167" s="381" t="str">
        <f>IF(B167="","",ROW()-ROW($A$3)+'Diário 2º PA'!$O$1)</f>
        <v/>
      </c>
      <c r="B167" s="382"/>
      <c r="C167" s="383"/>
      <c r="D167" s="384"/>
      <c r="E167" s="184"/>
      <c r="F167" s="385"/>
      <c r="G167" s="384"/>
      <c r="H167" s="384"/>
      <c r="I167" s="184"/>
      <c r="J167" s="386" t="str">
        <f t="shared" si="3"/>
        <v/>
      </c>
      <c r="K167" s="387"/>
      <c r="L167" s="388"/>
      <c r="M167" s="387"/>
      <c r="N167" s="382"/>
      <c r="O167" s="384"/>
      <c r="P167" s="184"/>
    </row>
    <row r="168" spans="1:16" ht="13.2" x14ac:dyDescent="0.25">
      <c r="A168" s="381" t="str">
        <f>IF(B168="","",ROW()-ROW($A$3)+'Diário 2º PA'!$O$1)</f>
        <v/>
      </c>
      <c r="B168" s="382"/>
      <c r="C168" s="383"/>
      <c r="D168" s="384"/>
      <c r="E168" s="184"/>
      <c r="F168" s="385"/>
      <c r="G168" s="384"/>
      <c r="H168" s="384"/>
      <c r="I168" s="184"/>
      <c r="J168" s="386" t="str">
        <f t="shared" si="3"/>
        <v/>
      </c>
      <c r="K168" s="387"/>
      <c r="L168" s="388"/>
      <c r="M168" s="387"/>
      <c r="N168" s="382"/>
      <c r="O168" s="384"/>
      <c r="P168" s="184"/>
    </row>
    <row r="169" spans="1:16" ht="13.2" x14ac:dyDescent="0.25">
      <c r="A169" s="381" t="str">
        <f>IF(B169="","",ROW()-ROW($A$3)+'Diário 2º PA'!$O$1)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3"/>
        <v/>
      </c>
      <c r="K169" s="387"/>
      <c r="L169" s="388"/>
      <c r="M169" s="387"/>
      <c r="N169" s="382"/>
      <c r="O169" s="384"/>
      <c r="P169" s="184"/>
    </row>
    <row r="170" spans="1:16" ht="13.2" x14ac:dyDescent="0.25">
      <c r="A170" s="381" t="str">
        <f>IF(B170="","",ROW()-ROW($A$3)+'Diário 2º PA'!$O$1)</f>
        <v/>
      </c>
      <c r="B170" s="382"/>
      <c r="C170" s="383"/>
      <c r="D170" s="384"/>
      <c r="E170" s="184"/>
      <c r="F170" s="385"/>
      <c r="G170" s="384"/>
      <c r="H170" s="384"/>
      <c r="I170" s="184"/>
      <c r="J170" s="386" t="str">
        <f t="shared" si="3"/>
        <v/>
      </c>
      <c r="K170" s="387"/>
      <c r="L170" s="388"/>
      <c r="M170" s="387"/>
      <c r="N170" s="382"/>
      <c r="O170" s="384"/>
      <c r="P170" s="184"/>
    </row>
    <row r="171" spans="1:16" ht="13.2" x14ac:dyDescent="0.25">
      <c r="A171" s="381" t="str">
        <f>IF(B171="","",ROW()-ROW($A$3)+'Diário 2º PA'!$O$1)</f>
        <v/>
      </c>
      <c r="B171" s="382"/>
      <c r="C171" s="383"/>
      <c r="D171" s="384"/>
      <c r="E171" s="184"/>
      <c r="F171" s="385"/>
      <c r="G171" s="384"/>
      <c r="H171" s="384"/>
      <c r="I171" s="184"/>
      <c r="J171" s="386" t="str">
        <f t="shared" si="3"/>
        <v/>
      </c>
      <c r="K171" s="387"/>
      <c r="L171" s="388"/>
      <c r="M171" s="387"/>
      <c r="N171" s="382"/>
      <c r="O171" s="384"/>
      <c r="P171" s="184"/>
    </row>
    <row r="172" spans="1:16" ht="13.2" x14ac:dyDescent="0.25">
      <c r="A172" s="381" t="str">
        <f>IF(B172="","",ROW()-ROW($A$3)+'Diário 2º PA'!$O$1)</f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3"/>
        <v/>
      </c>
      <c r="K172" s="387"/>
      <c r="L172" s="388"/>
      <c r="M172" s="387"/>
      <c r="N172" s="382"/>
      <c r="O172" s="384"/>
      <c r="P172" s="184"/>
    </row>
    <row r="173" spans="1:16" ht="13.2" x14ac:dyDescent="0.25">
      <c r="A173" s="381" t="str">
        <f>IF(B173="","",ROW()-ROW($A$3)+'Diário 2º PA'!$O$1)</f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3"/>
        <v/>
      </c>
      <c r="K173" s="387"/>
      <c r="L173" s="388"/>
      <c r="M173" s="387"/>
      <c r="N173" s="382"/>
      <c r="O173" s="384"/>
      <c r="P173" s="184"/>
    </row>
    <row r="174" spans="1:16" ht="13.2" x14ac:dyDescent="0.25">
      <c r="A174" s="381" t="str">
        <f>IF(B174="","",ROW()-ROW($A$3)+'Diário 2º PA'!$O$1)</f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3"/>
        <v/>
      </c>
      <c r="K174" s="387"/>
      <c r="L174" s="388"/>
      <c r="M174" s="387"/>
      <c r="N174" s="382"/>
      <c r="O174" s="384"/>
      <c r="P174" s="184"/>
    </row>
    <row r="175" spans="1:16" ht="13.2" x14ac:dyDescent="0.25">
      <c r="A175" s="381" t="str">
        <f>IF(B175="","",ROW()-ROW($A$3)+'Diário 2º PA'!$O$1)</f>
        <v/>
      </c>
      <c r="B175" s="382"/>
      <c r="C175" s="383"/>
      <c r="D175" s="384"/>
      <c r="E175" s="184"/>
      <c r="F175" s="385"/>
      <c r="G175" s="384"/>
      <c r="H175" s="384"/>
      <c r="I175" s="184"/>
      <c r="J175" s="386" t="str">
        <f t="shared" si="3"/>
        <v/>
      </c>
      <c r="K175" s="387"/>
      <c r="L175" s="388"/>
      <c r="M175" s="387"/>
      <c r="N175" s="382"/>
      <c r="O175" s="384"/>
      <c r="P175" s="184"/>
    </row>
    <row r="176" spans="1:16" ht="13.2" x14ac:dyDescent="0.25">
      <c r="A176" s="381" t="str">
        <f>IF(B176="","",ROW()-ROW($A$3)+'Diário 2º PA'!$O$1)</f>
        <v/>
      </c>
      <c r="B176" s="382"/>
      <c r="C176" s="383"/>
      <c r="D176" s="384"/>
      <c r="E176" s="184"/>
      <c r="F176" s="385"/>
      <c r="G176" s="384"/>
      <c r="H176" s="384"/>
      <c r="I176" s="184"/>
      <c r="J176" s="386" t="str">
        <f t="shared" si="3"/>
        <v/>
      </c>
      <c r="K176" s="387"/>
      <c r="L176" s="388"/>
      <c r="M176" s="387"/>
      <c r="N176" s="382"/>
      <c r="O176" s="384"/>
      <c r="P176" s="184"/>
    </row>
    <row r="177" spans="1:16" ht="13.2" x14ac:dyDescent="0.25">
      <c r="A177" s="381" t="str">
        <f>IF(B177="","",ROW()-ROW($A$3)+'Diário 2º PA'!$O$1)</f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3"/>
        <v/>
      </c>
      <c r="K177" s="387"/>
      <c r="L177" s="388"/>
      <c r="M177" s="387"/>
      <c r="N177" s="382"/>
      <c r="O177" s="384"/>
      <c r="P177" s="184"/>
    </row>
    <row r="178" spans="1:16" ht="13.2" x14ac:dyDescent="0.25">
      <c r="A178" s="381" t="str">
        <f>IF(B178="","",ROW()-ROW($A$3)+'Diário 2º PA'!$O$1)</f>
        <v/>
      </c>
      <c r="B178" s="382"/>
      <c r="C178" s="383"/>
      <c r="D178" s="384"/>
      <c r="E178" s="184"/>
      <c r="F178" s="385"/>
      <c r="G178" s="384"/>
      <c r="H178" s="384"/>
      <c r="I178" s="184"/>
      <c r="J178" s="386" t="str">
        <f t="shared" si="3"/>
        <v/>
      </c>
      <c r="K178" s="387"/>
      <c r="L178" s="388"/>
      <c r="M178" s="387"/>
      <c r="N178" s="382"/>
      <c r="O178" s="384"/>
      <c r="P178" s="184"/>
    </row>
    <row r="179" spans="1:16" ht="13.2" x14ac:dyDescent="0.25">
      <c r="A179" s="381" t="str">
        <f>IF(B179="","",ROW()-ROW($A$3)+'Diário 2º PA'!$O$1)</f>
        <v/>
      </c>
      <c r="B179" s="382"/>
      <c r="C179" s="383"/>
      <c r="D179" s="384"/>
      <c r="E179" s="184"/>
      <c r="F179" s="385"/>
      <c r="G179" s="384"/>
      <c r="H179" s="384"/>
      <c r="I179" s="184"/>
      <c r="J179" s="386" t="str">
        <f t="shared" si="3"/>
        <v/>
      </c>
      <c r="K179" s="387"/>
      <c r="L179" s="388"/>
      <c r="M179" s="387"/>
      <c r="N179" s="382"/>
      <c r="O179" s="384"/>
      <c r="P179" s="184"/>
    </row>
    <row r="180" spans="1:16" ht="13.2" x14ac:dyDescent="0.25">
      <c r="A180" s="381" t="str">
        <f>IF(B180="","",ROW()-ROW($A$3)+'Diário 2º PA'!$O$1)</f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3"/>
        <v/>
      </c>
      <c r="K180" s="387"/>
      <c r="L180" s="388"/>
      <c r="M180" s="387"/>
      <c r="N180" s="382"/>
      <c r="O180" s="384"/>
      <c r="P180" s="184"/>
    </row>
    <row r="181" spans="1:16" ht="13.2" x14ac:dyDescent="0.25">
      <c r="A181" s="381" t="str">
        <f>IF(B181="","",ROW()-ROW($A$3)+'Diário 2º PA'!$O$1)</f>
        <v/>
      </c>
      <c r="B181" s="382"/>
      <c r="C181" s="383"/>
      <c r="D181" s="384"/>
      <c r="E181" s="184"/>
      <c r="F181" s="385"/>
      <c r="G181" s="384"/>
      <c r="H181" s="384"/>
      <c r="I181" s="184"/>
      <c r="J181" s="386" t="str">
        <f t="shared" si="3"/>
        <v/>
      </c>
      <c r="K181" s="387"/>
      <c r="L181" s="388"/>
      <c r="M181" s="387"/>
      <c r="N181" s="382"/>
      <c r="O181" s="384"/>
      <c r="P181" s="184"/>
    </row>
    <row r="182" spans="1:16" ht="13.2" x14ac:dyDescent="0.25">
      <c r="A182" s="381" t="str">
        <f>IF(B182="","",ROW()-ROW($A$3)+'Diário 2º PA'!$O$1)</f>
        <v/>
      </c>
      <c r="B182" s="382"/>
      <c r="C182" s="383"/>
      <c r="D182" s="384"/>
      <c r="E182" s="184"/>
      <c r="F182" s="385"/>
      <c r="G182" s="384"/>
      <c r="H182" s="384"/>
      <c r="I182" s="184"/>
      <c r="J182" s="386" t="str">
        <f t="shared" si="3"/>
        <v/>
      </c>
      <c r="K182" s="387"/>
      <c r="L182" s="388"/>
      <c r="M182" s="387"/>
      <c r="N182" s="382"/>
      <c r="O182" s="384"/>
      <c r="P182" s="184"/>
    </row>
    <row r="183" spans="1:16" ht="13.2" x14ac:dyDescent="0.25">
      <c r="A183" s="381" t="str">
        <f>IF(B183="","",ROW()-ROW($A$3)+'Diário 2º PA'!$O$1)</f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3"/>
        <v/>
      </c>
      <c r="K183" s="387"/>
      <c r="L183" s="388"/>
      <c r="M183" s="387"/>
      <c r="N183" s="382"/>
      <c r="O183" s="384"/>
      <c r="P183" s="184"/>
    </row>
    <row r="184" spans="1:16" ht="13.2" x14ac:dyDescent="0.25">
      <c r="A184" s="381" t="str">
        <f>IF(B184="","",ROW()-ROW($A$3)+'Diário 2º PA'!$O$1)</f>
        <v/>
      </c>
      <c r="B184" s="382"/>
      <c r="C184" s="383"/>
      <c r="D184" s="384"/>
      <c r="E184" s="184"/>
      <c r="F184" s="385"/>
      <c r="G184" s="384"/>
      <c r="H184" s="384"/>
      <c r="I184" s="184"/>
      <c r="J184" s="386" t="str">
        <f t="shared" si="3"/>
        <v/>
      </c>
      <c r="K184" s="387"/>
      <c r="L184" s="388"/>
      <c r="M184" s="387"/>
      <c r="N184" s="382"/>
      <c r="O184" s="384"/>
      <c r="P184" s="184"/>
    </row>
    <row r="185" spans="1:16" ht="13.2" x14ac:dyDescent="0.25">
      <c r="A185" s="381" t="str">
        <f>IF(B185="","",ROW()-ROW($A$3)+'Diário 2º PA'!$O$1)</f>
        <v/>
      </c>
      <c r="B185" s="382"/>
      <c r="C185" s="383"/>
      <c r="D185" s="384"/>
      <c r="E185" s="184"/>
      <c r="F185" s="385"/>
      <c r="G185" s="184"/>
      <c r="H185" s="384"/>
      <c r="I185" s="184"/>
      <c r="J185" s="386" t="str">
        <f t="shared" si="3"/>
        <v/>
      </c>
      <c r="K185" s="387"/>
      <c r="L185" s="388"/>
      <c r="M185" s="387"/>
      <c r="N185" s="382"/>
      <c r="O185" s="384"/>
      <c r="P185" s="184"/>
    </row>
    <row r="186" spans="1:16" ht="13.2" x14ac:dyDescent="0.25">
      <c r="A186" s="381" t="str">
        <f>IF(B186="","",ROW()-ROW($A$3)+'Diário 2º PA'!$O$1)</f>
        <v/>
      </c>
      <c r="B186" s="382"/>
      <c r="C186" s="383"/>
      <c r="D186" s="384"/>
      <c r="E186" s="184"/>
      <c r="F186" s="385"/>
      <c r="G186" s="184"/>
      <c r="H186" s="384"/>
      <c r="I186" s="184"/>
      <c r="J186" s="386" t="str">
        <f t="shared" si="3"/>
        <v/>
      </c>
      <c r="K186" s="387"/>
      <c r="L186" s="388"/>
      <c r="M186" s="387"/>
      <c r="N186" s="382"/>
      <c r="O186" s="384"/>
      <c r="P186" s="184"/>
    </row>
    <row r="187" spans="1:16" ht="13.2" x14ac:dyDescent="0.25">
      <c r="A187" s="381" t="str">
        <f>IF(B187="","",ROW()-ROW($A$3)+'Diário 2º PA'!$O$1)</f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3"/>
        <v/>
      </c>
      <c r="K187" s="387"/>
      <c r="L187" s="388"/>
      <c r="M187" s="387"/>
      <c r="N187" s="382"/>
      <c r="O187" s="384"/>
      <c r="P187" s="184"/>
    </row>
    <row r="188" spans="1:16" ht="13.2" x14ac:dyDescent="0.25">
      <c r="A188" s="381" t="str">
        <f>IF(B188="","",ROW()-ROW($A$3)+'Diário 2º PA'!$O$1)</f>
        <v/>
      </c>
      <c r="B188" s="382"/>
      <c r="C188" s="383"/>
      <c r="D188" s="384"/>
      <c r="E188" s="184"/>
      <c r="F188" s="385"/>
      <c r="G188" s="184"/>
      <c r="H188" s="384"/>
      <c r="I188" s="184"/>
      <c r="J188" s="386" t="str">
        <f t="shared" si="3"/>
        <v/>
      </c>
      <c r="K188" s="387"/>
      <c r="L188" s="388"/>
      <c r="M188" s="387"/>
      <c r="N188" s="382"/>
      <c r="O188" s="384"/>
      <c r="P188" s="184"/>
    </row>
    <row r="189" spans="1:16" ht="13.2" x14ac:dyDescent="0.25">
      <c r="A189" s="381" t="str">
        <f>IF(B189="","",ROW()-ROW($A$3)+'Diário 2º PA'!$O$1)</f>
        <v/>
      </c>
      <c r="B189" s="382"/>
      <c r="C189" s="383"/>
      <c r="D189" s="384"/>
      <c r="E189" s="184"/>
      <c r="F189" s="385"/>
      <c r="G189" s="184"/>
      <c r="H189" s="384"/>
      <c r="I189" s="184"/>
      <c r="J189" s="386" t="str">
        <f t="shared" si="3"/>
        <v/>
      </c>
      <c r="K189" s="387"/>
      <c r="L189" s="388"/>
      <c r="M189" s="387"/>
      <c r="N189" s="382"/>
      <c r="O189" s="384"/>
      <c r="P189" s="184"/>
    </row>
    <row r="190" spans="1:16" ht="13.2" x14ac:dyDescent="0.25">
      <c r="A190" s="381" t="str">
        <f>IF(B190="","",ROW()-ROW($A$3)+'Diário 2º PA'!$O$1)</f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3"/>
        <v/>
      </c>
      <c r="K190" s="387"/>
      <c r="L190" s="388"/>
      <c r="M190" s="387"/>
      <c r="N190" s="382"/>
      <c r="O190" s="384"/>
      <c r="P190" s="184"/>
    </row>
    <row r="191" spans="1:16" ht="13.2" x14ac:dyDescent="0.25">
      <c r="A191" s="381" t="str">
        <f>IF(B191="","",ROW()-ROW($A$3)+'Diário 2º PA'!$O$1)</f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3"/>
        <v/>
      </c>
      <c r="K191" s="387"/>
      <c r="L191" s="388"/>
      <c r="M191" s="387"/>
      <c r="N191" s="382"/>
      <c r="O191" s="384"/>
      <c r="P191" s="184"/>
    </row>
    <row r="192" spans="1:16" ht="13.2" x14ac:dyDescent="0.25">
      <c r="A192" s="381" t="str">
        <f>IF(B192="","",ROW()-ROW($A$3)+'Diário 2º PA'!$O$1)</f>
        <v/>
      </c>
      <c r="B192" s="382"/>
      <c r="C192" s="383"/>
      <c r="D192" s="384"/>
      <c r="E192" s="184"/>
      <c r="F192" s="385"/>
      <c r="G192" s="384"/>
      <c r="H192" s="384"/>
      <c r="I192" s="184"/>
      <c r="J192" s="386" t="str">
        <f t="shared" si="3"/>
        <v/>
      </c>
      <c r="K192" s="387"/>
      <c r="L192" s="388"/>
      <c r="M192" s="387"/>
      <c r="N192" s="382"/>
      <c r="O192" s="384"/>
      <c r="P192" s="184"/>
    </row>
    <row r="193" spans="1:16" ht="13.2" x14ac:dyDescent="0.25">
      <c r="A193" s="381" t="str">
        <f>IF(B193="","",ROW()-ROW($A$3)+'Diário 2º PA'!$O$1)</f>
        <v/>
      </c>
      <c r="B193" s="382"/>
      <c r="C193" s="383"/>
      <c r="D193" s="384"/>
      <c r="E193" s="184"/>
      <c r="F193" s="385"/>
      <c r="G193" s="384"/>
      <c r="H193" s="384"/>
      <c r="I193" s="184"/>
      <c r="J193" s="386" t="str">
        <f t="shared" si="3"/>
        <v/>
      </c>
      <c r="K193" s="387"/>
      <c r="L193" s="388"/>
      <c r="M193" s="387"/>
      <c r="N193" s="382"/>
      <c r="O193" s="384"/>
      <c r="P193" s="184"/>
    </row>
    <row r="194" spans="1:16" ht="13.2" x14ac:dyDescent="0.25">
      <c r="A194" s="381" t="str">
        <f>IF(B194="","",ROW()-ROW($A$3)+'Diário 2º PA'!$O$1)</f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3"/>
        <v/>
      </c>
      <c r="K194" s="387"/>
      <c r="L194" s="388"/>
      <c r="M194" s="387"/>
      <c r="N194" s="382"/>
      <c r="O194" s="384"/>
      <c r="P194" s="184"/>
    </row>
    <row r="195" spans="1:16" ht="13.2" x14ac:dyDescent="0.25">
      <c r="A195" s="381" t="str">
        <f>IF(B195="","",ROW()-ROW($A$3)+'Diário 2º PA'!$O$1)</f>
        <v/>
      </c>
      <c r="B195" s="382"/>
      <c r="C195" s="383"/>
      <c r="D195" s="384"/>
      <c r="E195" s="184"/>
      <c r="F195" s="385"/>
      <c r="G195" s="384"/>
      <c r="H195" s="384"/>
      <c r="I195" s="184"/>
      <c r="J195" s="386" t="str">
        <f t="shared" si="3"/>
        <v/>
      </c>
      <c r="K195" s="387"/>
      <c r="L195" s="388"/>
      <c r="M195" s="387"/>
      <c r="N195" s="382"/>
      <c r="O195" s="384"/>
      <c r="P195" s="184"/>
    </row>
    <row r="196" spans="1:16" ht="13.2" x14ac:dyDescent="0.25">
      <c r="A196" s="381" t="str">
        <f>IF(B196="","",ROW()-ROW($A$3)+'Diário 2º PA'!$O$1)</f>
        <v/>
      </c>
      <c r="B196" s="382"/>
      <c r="C196" s="383"/>
      <c r="D196" s="384"/>
      <c r="E196" s="184"/>
      <c r="F196" s="385"/>
      <c r="G196" s="184"/>
      <c r="H196" s="384"/>
      <c r="I196" s="184"/>
      <c r="J196" s="386" t="str">
        <f t="shared" si="3"/>
        <v/>
      </c>
      <c r="K196" s="387"/>
      <c r="L196" s="388"/>
      <c r="M196" s="387"/>
      <c r="N196" s="382"/>
      <c r="O196" s="384"/>
      <c r="P196" s="184"/>
    </row>
    <row r="197" spans="1:16" ht="13.2" x14ac:dyDescent="0.25">
      <c r="A197" s="381" t="str">
        <f>IF(B197="","",ROW()-ROW($A$3)+'Diário 2º PA'!$O$1)</f>
        <v/>
      </c>
      <c r="B197" s="382"/>
      <c r="C197" s="383"/>
      <c r="D197" s="384"/>
      <c r="E197" s="184"/>
      <c r="F197" s="385"/>
      <c r="G197" s="184"/>
      <c r="H197" s="384"/>
      <c r="I197" s="184"/>
      <c r="J197" s="386" t="str">
        <f t="shared" si="3"/>
        <v/>
      </c>
      <c r="K197" s="387"/>
      <c r="L197" s="388"/>
      <c r="M197" s="387"/>
      <c r="N197" s="382"/>
      <c r="O197" s="384"/>
      <c r="P197" s="184"/>
    </row>
    <row r="198" spans="1:16" ht="13.2" x14ac:dyDescent="0.25">
      <c r="A198" s="381" t="str">
        <f>IF(B198="","",ROW()-ROW($A$3)+'Diário 2º PA'!$O$1)</f>
        <v/>
      </c>
      <c r="B198" s="382"/>
      <c r="C198" s="383"/>
      <c r="D198" s="384"/>
      <c r="E198" s="184"/>
      <c r="F198" s="385"/>
      <c r="G198" s="384"/>
      <c r="H198" s="384"/>
      <c r="I198" s="184"/>
      <c r="J198" s="386" t="str">
        <f t="shared" si="3"/>
        <v/>
      </c>
      <c r="K198" s="387"/>
      <c r="L198" s="388"/>
      <c r="M198" s="387"/>
      <c r="N198" s="382"/>
      <c r="O198" s="384"/>
      <c r="P198" s="184"/>
    </row>
    <row r="199" spans="1:16" ht="13.2" x14ac:dyDescent="0.25">
      <c r="A199" s="381" t="str">
        <f>IF(B199="","",ROW()-ROW($A$3)+'Diário 2º PA'!$O$1)</f>
        <v/>
      </c>
      <c r="B199" s="382"/>
      <c r="C199" s="383"/>
      <c r="D199" s="384"/>
      <c r="E199" s="184"/>
      <c r="F199" s="385"/>
      <c r="G199" s="384"/>
      <c r="H199" s="384"/>
      <c r="I199" s="184"/>
      <c r="J199" s="386" t="str">
        <f t="shared" si="3"/>
        <v/>
      </c>
      <c r="K199" s="387"/>
      <c r="L199" s="388"/>
      <c r="M199" s="387"/>
      <c r="N199" s="382"/>
      <c r="O199" s="384"/>
      <c r="P199" s="184"/>
    </row>
    <row r="200" spans="1:16" ht="13.2" x14ac:dyDescent="0.25">
      <c r="A200" s="381" t="str">
        <f>IF(B200="","",ROW()-ROW($A$3)+'Diário 2º PA'!$O$1)</f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3"/>
        <v/>
      </c>
      <c r="K200" s="387"/>
      <c r="L200" s="388"/>
      <c r="M200" s="387"/>
      <c r="N200" s="382"/>
      <c r="O200" s="384"/>
      <c r="P200" s="184"/>
    </row>
    <row r="201" spans="1:16" ht="13.2" x14ac:dyDescent="0.25">
      <c r="A201" s="381" t="str">
        <f>IF(B201="","",ROW()-ROW($A$3)+'Diário 2º PA'!$O$1)</f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si="3"/>
        <v/>
      </c>
      <c r="K201" s="387"/>
      <c r="L201" s="388"/>
      <c r="M201" s="387"/>
      <c r="N201" s="382"/>
      <c r="O201" s="384"/>
      <c r="P201" s="184"/>
    </row>
    <row r="202" spans="1:16" ht="13.2" x14ac:dyDescent="0.25">
      <c r="A202" s="381" t="str">
        <f>IF(B202="","",ROW()-ROW($A$3)+'Diário 2º PA'!$O$1)</f>
        <v/>
      </c>
      <c r="B202" s="382"/>
      <c r="C202" s="383"/>
      <c r="D202" s="384"/>
      <c r="E202" s="184"/>
      <c r="F202" s="385"/>
      <c r="G202" s="184"/>
      <c r="H202" s="384"/>
      <c r="I202" s="184"/>
      <c r="J202" s="386" t="str">
        <f t="shared" si="3"/>
        <v/>
      </c>
      <c r="K202" s="387"/>
      <c r="L202" s="388"/>
      <c r="M202" s="387"/>
      <c r="N202" s="382"/>
      <c r="O202" s="384"/>
      <c r="P202" s="184"/>
    </row>
    <row r="203" spans="1:16" ht="13.2" x14ac:dyDescent="0.25">
      <c r="A203" s="381" t="str">
        <f>IF(B203="","",ROW()-ROW($A$3)+'Diário 2º PA'!$O$1)</f>
        <v/>
      </c>
      <c r="B203" s="382"/>
      <c r="C203" s="383"/>
      <c r="D203" s="384"/>
      <c r="E203" s="184"/>
      <c r="F203" s="385"/>
      <c r="G203" s="184"/>
      <c r="H203" s="384"/>
      <c r="I203" s="184"/>
      <c r="J203" s="386" t="str">
        <f t="shared" si="3"/>
        <v/>
      </c>
      <c r="K203" s="387"/>
      <c r="L203" s="388"/>
      <c r="M203" s="387"/>
      <c r="N203" s="382"/>
      <c r="O203" s="384"/>
      <c r="P203" s="184"/>
    </row>
    <row r="204" spans="1:16" ht="13.2" x14ac:dyDescent="0.25">
      <c r="A204" s="381" t="str">
        <f>IF(B204="","",ROW()-ROW($A$3)+'Diário 2º PA'!$O$1)</f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3"/>
        <v/>
      </c>
      <c r="K204" s="387"/>
      <c r="L204" s="388"/>
      <c r="M204" s="387"/>
      <c r="N204" s="382"/>
      <c r="O204" s="384"/>
      <c r="P204" s="184"/>
    </row>
    <row r="205" spans="1:16" ht="13.2" x14ac:dyDescent="0.25">
      <c r="A205" s="381" t="str">
        <f>IF(B205="","",ROW()-ROW($A$3)+'Diário 2º PA'!$O$1)</f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3"/>
        <v/>
      </c>
      <c r="K205" s="387"/>
      <c r="L205" s="388"/>
      <c r="M205" s="387"/>
      <c r="N205" s="382"/>
      <c r="O205" s="384"/>
      <c r="P205" s="184"/>
    </row>
    <row r="206" spans="1:16" ht="13.2" x14ac:dyDescent="0.25">
      <c r="A206" s="381" t="str">
        <f>IF(B206="","",ROW()-ROW($A$3)+'Diário 2º PA'!$O$1)</f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3"/>
        <v/>
      </c>
      <c r="K206" s="387"/>
      <c r="L206" s="388"/>
      <c r="M206" s="387"/>
      <c r="N206" s="382"/>
      <c r="O206" s="384"/>
      <c r="P206" s="184"/>
    </row>
    <row r="207" spans="1:16" ht="13.2" x14ac:dyDescent="0.25">
      <c r="A207" s="381" t="str">
        <f>IF(B207="","",ROW()-ROW($A$3)+'Diário 2º PA'!$O$1)</f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3"/>
        <v/>
      </c>
      <c r="K207" s="387"/>
      <c r="L207" s="388"/>
      <c r="M207" s="387"/>
      <c r="N207" s="382"/>
      <c r="O207" s="384"/>
      <c r="P207" s="184"/>
    </row>
    <row r="208" spans="1:16" ht="13.2" x14ac:dyDescent="0.25">
      <c r="A208" s="381" t="str">
        <f>IF(B208="","",ROW()-ROW($A$3)+'Diário 2º PA'!$O$1)</f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3"/>
        <v/>
      </c>
      <c r="K208" s="387"/>
      <c r="L208" s="388"/>
      <c r="M208" s="387"/>
      <c r="N208" s="382"/>
      <c r="O208" s="384"/>
      <c r="P208" s="184"/>
    </row>
    <row r="209" spans="1:16" ht="13.2" x14ac:dyDescent="0.25">
      <c r="A209" s="381" t="str">
        <f>IF(B209="","",ROW()-ROW($A$3)+'Diário 2º PA'!$O$1)</f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3"/>
        <v/>
      </c>
      <c r="K209" s="387"/>
      <c r="L209" s="388"/>
      <c r="M209" s="387"/>
      <c r="N209" s="382"/>
      <c r="O209" s="384"/>
      <c r="P209" s="184"/>
    </row>
    <row r="210" spans="1:16" ht="13.2" x14ac:dyDescent="0.25">
      <c r="A210" s="381" t="str">
        <f>IF(B210="","",ROW()-ROW($A$3)+'Diário 2º PA'!$O$1)</f>
        <v/>
      </c>
      <c r="B210" s="389"/>
      <c r="C210" s="390"/>
      <c r="D210" s="393"/>
      <c r="E210" s="184"/>
      <c r="F210" s="391"/>
      <c r="G210" s="393"/>
      <c r="H210" s="393"/>
      <c r="I210" s="392"/>
      <c r="J210" s="386" t="str">
        <f t="shared" si="3"/>
        <v/>
      </c>
      <c r="K210" s="387"/>
      <c r="L210" s="388"/>
      <c r="M210" s="387"/>
      <c r="N210" s="382"/>
      <c r="O210" s="384"/>
      <c r="P210" s="392"/>
    </row>
    <row r="211" spans="1:16" ht="13.2" x14ac:dyDescent="0.25">
      <c r="A211" s="381" t="str">
        <f>IF(B211="","",ROW()-ROW($A$3)+'Diário 2º PA'!$O$1)</f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3"/>
        <v/>
      </c>
      <c r="K211" s="387"/>
      <c r="L211" s="388"/>
      <c r="M211" s="387"/>
      <c r="N211" s="382"/>
      <c r="O211" s="384"/>
      <c r="P211" s="184"/>
    </row>
    <row r="212" spans="1:16" ht="13.2" x14ac:dyDescent="0.25">
      <c r="A212" s="381" t="str">
        <f>IF(B212="","",ROW()-ROW($A$3)+'Diário 2º PA'!$O$1)</f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3"/>
        <v/>
      </c>
      <c r="K212" s="387"/>
      <c r="L212" s="388"/>
      <c r="M212" s="387"/>
      <c r="N212" s="382"/>
      <c r="O212" s="384"/>
      <c r="P212" s="184"/>
    </row>
    <row r="213" spans="1:16" ht="13.2" x14ac:dyDescent="0.25">
      <c r="A213" s="381" t="str">
        <f>IF(B213="","",ROW()-ROW($A$3)+'Diário 2º PA'!$O$1)</f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3"/>
        <v/>
      </c>
      <c r="K213" s="387"/>
      <c r="L213" s="388"/>
      <c r="M213" s="387"/>
      <c r="N213" s="382"/>
      <c r="O213" s="384"/>
      <c r="P213" s="184"/>
    </row>
    <row r="214" spans="1:16" ht="13.2" x14ac:dyDescent="0.25">
      <c r="A214" s="381" t="str">
        <f>IF(B214="","",ROW()-ROW($A$3)+'Diário 2º PA'!$O$1)</f>
        <v/>
      </c>
      <c r="B214" s="382"/>
      <c r="C214" s="383"/>
      <c r="D214" s="384"/>
      <c r="E214" s="184"/>
      <c r="F214" s="385"/>
      <c r="G214" s="184"/>
      <c r="H214" s="384"/>
      <c r="I214" s="184"/>
      <c r="J214" s="386" t="str">
        <f t="shared" ref="J214:J277" si="4">IF(O214="","",IF(LEN(O214)&gt;14,O214,"CPF Protegido - LGPD"))</f>
        <v/>
      </c>
      <c r="K214" s="387"/>
      <c r="L214" s="388"/>
      <c r="M214" s="387"/>
      <c r="N214" s="382"/>
      <c r="O214" s="384"/>
      <c r="P214" s="184"/>
    </row>
    <row r="215" spans="1:16" ht="13.2" x14ac:dyDescent="0.25">
      <c r="A215" s="381" t="str">
        <f>IF(B215="","",ROW()-ROW($A$3)+'Diário 2º PA'!$O$1)</f>
        <v/>
      </c>
      <c r="B215" s="382"/>
      <c r="C215" s="383"/>
      <c r="D215" s="384"/>
      <c r="E215" s="184"/>
      <c r="F215" s="385"/>
      <c r="G215" s="384"/>
      <c r="H215" s="384"/>
      <c r="I215" s="184"/>
      <c r="J215" s="386" t="str">
        <f t="shared" si="4"/>
        <v/>
      </c>
      <c r="K215" s="387"/>
      <c r="L215" s="388"/>
      <c r="M215" s="387"/>
      <c r="N215" s="382"/>
      <c r="O215" s="384"/>
      <c r="P215" s="184"/>
    </row>
    <row r="216" spans="1:16" ht="13.2" x14ac:dyDescent="0.25">
      <c r="A216" s="381" t="str">
        <f>IF(B216="","",ROW()-ROW($A$3)+'Diário 2º PA'!$O$1)</f>
        <v/>
      </c>
      <c r="B216" s="389"/>
      <c r="C216" s="390"/>
      <c r="D216" s="393"/>
      <c r="E216" s="184"/>
      <c r="F216" s="391"/>
      <c r="G216" s="393"/>
      <c r="H216" s="393"/>
      <c r="I216" s="392"/>
      <c r="J216" s="386" t="str">
        <f t="shared" si="4"/>
        <v/>
      </c>
      <c r="K216" s="387"/>
      <c r="L216" s="388"/>
      <c r="M216" s="387"/>
      <c r="N216" s="382"/>
      <c r="O216" s="384"/>
      <c r="P216" s="392"/>
    </row>
    <row r="217" spans="1:16" ht="13.2" x14ac:dyDescent="0.25">
      <c r="A217" s="381" t="str">
        <f>IF(B217="","",ROW()-ROW($A$3)+'Diário 2º PA'!$O$1)</f>
        <v/>
      </c>
      <c r="B217" s="382"/>
      <c r="C217" s="383"/>
      <c r="D217" s="384"/>
      <c r="E217" s="184"/>
      <c r="F217" s="385"/>
      <c r="G217" s="384"/>
      <c r="H217" s="384"/>
      <c r="I217" s="184"/>
      <c r="J217" s="386" t="str">
        <f t="shared" si="4"/>
        <v/>
      </c>
      <c r="K217" s="387"/>
      <c r="L217" s="388"/>
      <c r="M217" s="387"/>
      <c r="N217" s="382"/>
      <c r="O217" s="384"/>
      <c r="P217" s="184"/>
    </row>
    <row r="218" spans="1:16" ht="13.2" x14ac:dyDescent="0.25">
      <c r="A218" s="381" t="str">
        <f>IF(B218="","",ROW()-ROW($A$3)+'Diário 2º PA'!$O$1)</f>
        <v/>
      </c>
      <c r="B218" s="382"/>
      <c r="C218" s="383"/>
      <c r="D218" s="384"/>
      <c r="E218" s="184"/>
      <c r="F218" s="385"/>
      <c r="G218" s="384"/>
      <c r="H218" s="384"/>
      <c r="I218" s="184"/>
      <c r="J218" s="386" t="str">
        <f t="shared" si="4"/>
        <v/>
      </c>
      <c r="K218" s="387"/>
      <c r="L218" s="388"/>
      <c r="M218" s="387"/>
      <c r="N218" s="382"/>
      <c r="O218" s="384"/>
      <c r="P218" s="184"/>
    </row>
    <row r="219" spans="1:16" ht="13.2" x14ac:dyDescent="0.25">
      <c r="A219" s="381" t="str">
        <f>IF(B219="","",ROW()-ROW($A$3)+'Diário 2º PA'!$O$1)</f>
        <v/>
      </c>
      <c r="B219" s="382"/>
      <c r="C219" s="383"/>
      <c r="D219" s="384"/>
      <c r="E219" s="184"/>
      <c r="F219" s="385"/>
      <c r="G219" s="384"/>
      <c r="H219" s="384"/>
      <c r="I219" s="184"/>
      <c r="J219" s="386" t="str">
        <f t="shared" si="4"/>
        <v/>
      </c>
      <c r="K219" s="387"/>
      <c r="L219" s="388"/>
      <c r="M219" s="387"/>
      <c r="N219" s="382"/>
      <c r="O219" s="384"/>
      <c r="P219" s="184"/>
    </row>
    <row r="220" spans="1:16" ht="13.2" x14ac:dyDescent="0.25">
      <c r="A220" s="381" t="str">
        <f>IF(B220="","",ROW()-ROW($A$3)+'Diário 2º PA'!$O$1)</f>
        <v/>
      </c>
      <c r="B220" s="389"/>
      <c r="C220" s="390"/>
      <c r="D220" s="393"/>
      <c r="E220" s="184"/>
      <c r="F220" s="391"/>
      <c r="G220" s="393"/>
      <c r="H220" s="393"/>
      <c r="I220" s="392"/>
      <c r="J220" s="386" t="str">
        <f t="shared" si="4"/>
        <v/>
      </c>
      <c r="K220" s="387"/>
      <c r="L220" s="388"/>
      <c r="M220" s="387"/>
      <c r="N220" s="382"/>
      <c r="O220" s="384"/>
      <c r="P220" s="392"/>
    </row>
    <row r="221" spans="1:16" ht="13.2" x14ac:dyDescent="0.25">
      <c r="A221" s="381" t="str">
        <f>IF(B221="","",ROW()-ROW($A$3)+'Diário 2º PA'!$O$1)</f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4"/>
        <v/>
      </c>
      <c r="K221" s="387"/>
      <c r="L221" s="388"/>
      <c r="M221" s="387"/>
      <c r="N221" s="382"/>
      <c r="O221" s="384"/>
      <c r="P221" s="184"/>
    </row>
    <row r="222" spans="1:16" ht="13.2" x14ac:dyDescent="0.25">
      <c r="A222" s="381" t="str">
        <f>IF(B222="","",ROW()-ROW($A$3)+'Diário 2º PA'!$O$1)</f>
        <v/>
      </c>
      <c r="B222" s="382"/>
      <c r="C222" s="383"/>
      <c r="D222" s="384"/>
      <c r="E222" s="184"/>
      <c r="F222" s="385"/>
      <c r="G222" s="384"/>
      <c r="H222" s="384"/>
      <c r="I222" s="184"/>
      <c r="J222" s="386" t="str">
        <f t="shared" si="4"/>
        <v/>
      </c>
      <c r="K222" s="387"/>
      <c r="L222" s="388"/>
      <c r="M222" s="387"/>
      <c r="N222" s="382"/>
      <c r="O222" s="384"/>
      <c r="P222" s="184"/>
    </row>
    <row r="223" spans="1:16" ht="13.2" x14ac:dyDescent="0.25">
      <c r="A223" s="381" t="str">
        <f>IF(B223="","",ROW()-ROW($A$3)+'Diário 2º PA'!$O$1)</f>
        <v/>
      </c>
      <c r="B223" s="382"/>
      <c r="C223" s="383"/>
      <c r="D223" s="384"/>
      <c r="E223" s="184"/>
      <c r="F223" s="385"/>
      <c r="G223" s="384"/>
      <c r="H223" s="384"/>
      <c r="I223" s="184"/>
      <c r="J223" s="386" t="str">
        <f t="shared" si="4"/>
        <v/>
      </c>
      <c r="K223" s="387"/>
      <c r="L223" s="388"/>
      <c r="M223" s="387"/>
      <c r="N223" s="382"/>
      <c r="O223" s="384"/>
      <c r="P223" s="184"/>
    </row>
    <row r="224" spans="1:16" ht="13.2" x14ac:dyDescent="0.25">
      <c r="A224" s="381" t="str">
        <f>IF(B224="","",ROW()-ROW($A$3)+'Diário 2º PA'!$O$1)</f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4"/>
        <v/>
      </c>
      <c r="K224" s="387"/>
      <c r="L224" s="388"/>
      <c r="M224" s="387"/>
      <c r="N224" s="382"/>
      <c r="O224" s="384"/>
      <c r="P224" s="184"/>
    </row>
    <row r="225" spans="1:16" ht="13.2" x14ac:dyDescent="0.25">
      <c r="A225" s="381" t="str">
        <f>IF(B225="","",ROW()-ROW($A$3)+'Diário 2º PA'!$O$1)</f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4"/>
        <v/>
      </c>
      <c r="K225" s="387"/>
      <c r="L225" s="388"/>
      <c r="M225" s="387"/>
      <c r="N225" s="382"/>
      <c r="O225" s="384"/>
      <c r="P225" s="184"/>
    </row>
    <row r="226" spans="1:16" ht="13.2" x14ac:dyDescent="0.25">
      <c r="A226" s="381" t="str">
        <f>IF(B226="","",ROW()-ROW($A$3)+'Diário 2º PA'!$O$1)</f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4"/>
        <v/>
      </c>
      <c r="K226" s="387"/>
      <c r="L226" s="388"/>
      <c r="M226" s="387"/>
      <c r="N226" s="382"/>
      <c r="O226" s="384"/>
      <c r="P226" s="184"/>
    </row>
    <row r="227" spans="1:16" ht="13.2" x14ac:dyDescent="0.25">
      <c r="A227" s="381" t="str">
        <f>IF(B227="","",ROW()-ROW($A$3)+'Diário 2º PA'!$O$1)</f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4"/>
        <v/>
      </c>
      <c r="K227" s="387"/>
      <c r="L227" s="388"/>
      <c r="M227" s="387"/>
      <c r="N227" s="382"/>
      <c r="O227" s="384"/>
      <c r="P227" s="184"/>
    </row>
    <row r="228" spans="1:16" ht="13.2" x14ac:dyDescent="0.25">
      <c r="A228" s="381" t="str">
        <f>IF(B228="","",ROW()-ROW($A$3)+'Diário 2º PA'!$O$1)</f>
        <v/>
      </c>
      <c r="B228" s="382"/>
      <c r="C228" s="383"/>
      <c r="D228" s="384"/>
      <c r="E228" s="184"/>
      <c r="F228" s="385"/>
      <c r="G228" s="384"/>
      <c r="H228" s="384"/>
      <c r="I228" s="184"/>
      <c r="J228" s="386" t="str">
        <f t="shared" si="4"/>
        <v/>
      </c>
      <c r="K228" s="387"/>
      <c r="L228" s="388"/>
      <c r="M228" s="387"/>
      <c r="N228" s="382"/>
      <c r="O228" s="384"/>
      <c r="P228" s="184"/>
    </row>
    <row r="229" spans="1:16" ht="13.2" x14ac:dyDescent="0.25">
      <c r="A229" s="381" t="str">
        <f>IF(B229="","",ROW()-ROW($A$3)+'Diário 2º PA'!$O$1)</f>
        <v/>
      </c>
      <c r="B229" s="382"/>
      <c r="C229" s="383"/>
      <c r="D229" s="384"/>
      <c r="E229" s="184"/>
      <c r="F229" s="385"/>
      <c r="G229" s="384"/>
      <c r="H229" s="384"/>
      <c r="I229" s="184"/>
      <c r="J229" s="386" t="str">
        <f t="shared" si="4"/>
        <v/>
      </c>
      <c r="K229" s="387"/>
      <c r="L229" s="388"/>
      <c r="M229" s="387"/>
      <c r="N229" s="382"/>
      <c r="O229" s="384"/>
      <c r="P229" s="184"/>
    </row>
    <row r="230" spans="1:16" ht="13.2" x14ac:dyDescent="0.25">
      <c r="A230" s="381" t="str">
        <f>IF(B230="","",ROW()-ROW($A$3)+'Diário 2º PA'!$O$1)</f>
        <v/>
      </c>
      <c r="B230" s="382"/>
      <c r="C230" s="383"/>
      <c r="D230" s="384"/>
      <c r="E230" s="184"/>
      <c r="F230" s="385"/>
      <c r="G230" s="384"/>
      <c r="H230" s="384"/>
      <c r="I230" s="184"/>
      <c r="J230" s="386" t="str">
        <f t="shared" si="4"/>
        <v/>
      </c>
      <c r="K230" s="387"/>
      <c r="L230" s="388"/>
      <c r="M230" s="387"/>
      <c r="N230" s="382"/>
      <c r="O230" s="384"/>
      <c r="P230" s="184"/>
    </row>
    <row r="231" spans="1:16" ht="13.2" x14ac:dyDescent="0.25">
      <c r="A231" s="381" t="str">
        <f>IF(B231="","",ROW()-ROW($A$3)+'Diário 2º PA'!$O$1)</f>
        <v/>
      </c>
      <c r="B231" s="382"/>
      <c r="C231" s="383"/>
      <c r="D231" s="384"/>
      <c r="E231" s="184"/>
      <c r="F231" s="385"/>
      <c r="G231" s="384"/>
      <c r="H231" s="384"/>
      <c r="I231" s="184"/>
      <c r="J231" s="386" t="str">
        <f t="shared" si="4"/>
        <v/>
      </c>
      <c r="K231" s="387"/>
      <c r="L231" s="388"/>
      <c r="M231" s="387"/>
      <c r="N231" s="382"/>
      <c r="O231" s="384"/>
      <c r="P231" s="184"/>
    </row>
    <row r="232" spans="1:16" ht="13.2" x14ac:dyDescent="0.25">
      <c r="A232" s="381" t="str">
        <f>IF(B232="","",ROW()-ROW($A$3)+'Diário 2º PA'!$O$1)</f>
        <v/>
      </c>
      <c r="B232" s="382"/>
      <c r="C232" s="383"/>
      <c r="D232" s="384"/>
      <c r="E232" s="184"/>
      <c r="F232" s="385"/>
      <c r="G232" s="384"/>
      <c r="H232" s="384"/>
      <c r="I232" s="184"/>
      <c r="J232" s="386" t="str">
        <f t="shared" si="4"/>
        <v/>
      </c>
      <c r="K232" s="387"/>
      <c r="L232" s="388"/>
      <c r="M232" s="387"/>
      <c r="N232" s="382"/>
      <c r="O232" s="384"/>
      <c r="P232" s="184"/>
    </row>
    <row r="233" spans="1:16" ht="13.2" x14ac:dyDescent="0.25">
      <c r="A233" s="381" t="str">
        <f>IF(B233="","",ROW()-ROW($A$3)+'Diário 2º PA'!$O$1)</f>
        <v/>
      </c>
      <c r="B233" s="382"/>
      <c r="C233" s="383"/>
      <c r="D233" s="384"/>
      <c r="E233" s="184"/>
      <c r="F233" s="385"/>
      <c r="G233" s="384"/>
      <c r="H233" s="384"/>
      <c r="I233" s="184"/>
      <c r="J233" s="386" t="str">
        <f t="shared" si="4"/>
        <v/>
      </c>
      <c r="K233" s="387"/>
      <c r="L233" s="388"/>
      <c r="M233" s="387"/>
      <c r="N233" s="382"/>
      <c r="O233" s="384"/>
      <c r="P233" s="184"/>
    </row>
    <row r="234" spans="1:16" ht="13.2" x14ac:dyDescent="0.25">
      <c r="A234" s="381" t="str">
        <f>IF(B234="","",ROW()-ROW($A$3)+'Diário 2º PA'!$O$1)</f>
        <v/>
      </c>
      <c r="B234" s="382"/>
      <c r="C234" s="383"/>
      <c r="D234" s="384"/>
      <c r="E234" s="184"/>
      <c r="F234" s="385"/>
      <c r="G234" s="384"/>
      <c r="H234" s="384"/>
      <c r="I234" s="184"/>
      <c r="J234" s="386" t="str">
        <f t="shared" si="4"/>
        <v/>
      </c>
      <c r="K234" s="387"/>
      <c r="L234" s="388"/>
      <c r="M234" s="387"/>
      <c r="N234" s="382"/>
      <c r="O234" s="384"/>
      <c r="P234" s="184"/>
    </row>
    <row r="235" spans="1:16" ht="13.2" x14ac:dyDescent="0.25">
      <c r="A235" s="381" t="str">
        <f>IF(B235="","",ROW()-ROW($A$3)+'Diário 2º PA'!$O$1)</f>
        <v/>
      </c>
      <c r="B235" s="382"/>
      <c r="C235" s="383"/>
      <c r="D235" s="384"/>
      <c r="E235" s="184"/>
      <c r="F235" s="385"/>
      <c r="G235" s="384"/>
      <c r="H235" s="384"/>
      <c r="I235" s="184"/>
      <c r="J235" s="386" t="str">
        <f t="shared" si="4"/>
        <v/>
      </c>
      <c r="K235" s="387"/>
      <c r="L235" s="388"/>
      <c r="M235" s="387"/>
      <c r="N235" s="382"/>
      <c r="O235" s="384"/>
      <c r="P235" s="184"/>
    </row>
    <row r="236" spans="1:16" ht="13.2" x14ac:dyDescent="0.25">
      <c r="A236" s="381" t="str">
        <f>IF(B236="","",ROW()-ROW($A$3)+'Diário 2º PA'!$O$1)</f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4"/>
        <v/>
      </c>
      <c r="K236" s="387"/>
      <c r="L236" s="388"/>
      <c r="M236" s="387"/>
      <c r="N236" s="382"/>
      <c r="O236" s="384"/>
      <c r="P236" s="184"/>
    </row>
    <row r="237" spans="1:16" ht="13.2" x14ac:dyDescent="0.25">
      <c r="A237" s="381" t="str">
        <f>IF(B237="","",ROW()-ROW($A$3)+'Diário 2º PA'!$O$1)</f>
        <v/>
      </c>
      <c r="B237" s="382"/>
      <c r="C237" s="383"/>
      <c r="D237" s="384"/>
      <c r="E237" s="184"/>
      <c r="F237" s="385"/>
      <c r="G237" s="393"/>
      <c r="H237" s="384"/>
      <c r="I237" s="184"/>
      <c r="J237" s="386" t="str">
        <f t="shared" si="4"/>
        <v/>
      </c>
      <c r="K237" s="387"/>
      <c r="L237" s="388"/>
      <c r="M237" s="387"/>
      <c r="N237" s="382"/>
      <c r="O237" s="384"/>
      <c r="P237" s="184"/>
    </row>
    <row r="238" spans="1:16" ht="13.2" x14ac:dyDescent="0.25">
      <c r="A238" s="381" t="str">
        <f>IF(B238="","",ROW()-ROW($A$3)+'Diário 2º PA'!$O$1)</f>
        <v/>
      </c>
      <c r="B238" s="389"/>
      <c r="C238" s="390"/>
      <c r="D238" s="393"/>
      <c r="E238" s="184"/>
      <c r="F238" s="391"/>
      <c r="G238" s="393"/>
      <c r="H238" s="393"/>
      <c r="I238" s="392"/>
      <c r="J238" s="386" t="str">
        <f t="shared" si="4"/>
        <v/>
      </c>
      <c r="K238" s="387"/>
      <c r="L238" s="388"/>
      <c r="M238" s="387"/>
      <c r="N238" s="382"/>
      <c r="O238" s="384"/>
      <c r="P238" s="392"/>
    </row>
    <row r="239" spans="1:16" ht="13.2" x14ac:dyDescent="0.25">
      <c r="A239" s="381" t="str">
        <f>IF(B239="","",ROW()-ROW($A$3)+'Diário 2º PA'!$O$1)</f>
        <v/>
      </c>
      <c r="B239" s="382"/>
      <c r="C239" s="383"/>
      <c r="D239" s="384"/>
      <c r="E239" s="184"/>
      <c r="F239" s="385"/>
      <c r="G239" s="384"/>
      <c r="H239" s="384"/>
      <c r="I239" s="184"/>
      <c r="J239" s="386" t="str">
        <f t="shared" si="4"/>
        <v/>
      </c>
      <c r="K239" s="387"/>
      <c r="L239" s="388"/>
      <c r="M239" s="387"/>
      <c r="N239" s="382"/>
      <c r="O239" s="384"/>
      <c r="P239" s="184"/>
    </row>
    <row r="240" spans="1:16" ht="13.2" x14ac:dyDescent="0.25">
      <c r="A240" s="381" t="str">
        <f>IF(B240="","",ROW()-ROW($A$3)+'Diário 2º PA'!$O$1)</f>
        <v/>
      </c>
      <c r="B240" s="382"/>
      <c r="C240" s="383"/>
      <c r="D240" s="384"/>
      <c r="E240" s="184"/>
      <c r="F240" s="185"/>
      <c r="G240" s="384"/>
      <c r="H240" s="384"/>
      <c r="I240" s="184"/>
      <c r="J240" s="386" t="str">
        <f t="shared" si="4"/>
        <v/>
      </c>
      <c r="K240" s="387"/>
      <c r="L240" s="388"/>
      <c r="M240" s="387"/>
      <c r="N240" s="382"/>
      <c r="O240" s="384"/>
      <c r="P240" s="184"/>
    </row>
    <row r="241" spans="1:16" ht="13.2" x14ac:dyDescent="0.25">
      <c r="A241" s="381" t="str">
        <f>IF(B241="","",ROW()-ROW($A$3)+'Diário 2º PA'!$O$1)</f>
        <v/>
      </c>
      <c r="B241" s="382"/>
      <c r="C241" s="383"/>
      <c r="D241" s="384"/>
      <c r="E241" s="184"/>
      <c r="F241" s="185"/>
      <c r="G241" s="384"/>
      <c r="H241" s="384"/>
      <c r="I241" s="184"/>
      <c r="J241" s="386" t="str">
        <f t="shared" si="4"/>
        <v/>
      </c>
      <c r="K241" s="387"/>
      <c r="L241" s="388"/>
      <c r="M241" s="387"/>
      <c r="N241" s="382"/>
      <c r="O241" s="384"/>
      <c r="P241" s="184"/>
    </row>
    <row r="242" spans="1:16" ht="13.2" x14ac:dyDescent="0.25">
      <c r="A242" s="381" t="str">
        <f>IF(B242="","",ROW()-ROW($A$3)+'Diário 2º PA'!$O$1)</f>
        <v/>
      </c>
      <c r="B242" s="382"/>
      <c r="C242" s="383"/>
      <c r="D242" s="384"/>
      <c r="E242" s="184"/>
      <c r="F242" s="385"/>
      <c r="G242" s="384"/>
      <c r="H242" s="384"/>
      <c r="I242" s="184"/>
      <c r="J242" s="386" t="str">
        <f t="shared" si="4"/>
        <v/>
      </c>
      <c r="K242" s="387"/>
      <c r="L242" s="388"/>
      <c r="M242" s="387"/>
      <c r="N242" s="382"/>
      <c r="O242" s="384"/>
      <c r="P242" s="184"/>
    </row>
    <row r="243" spans="1:16" ht="13.2" x14ac:dyDescent="0.25">
      <c r="A243" s="381" t="str">
        <f>IF(B243="","",ROW()-ROW($A$3)+'Diário 2º PA'!$O$1)</f>
        <v/>
      </c>
      <c r="B243" s="382"/>
      <c r="C243" s="383"/>
      <c r="D243" s="384"/>
      <c r="E243" s="184"/>
      <c r="F243" s="385"/>
      <c r="G243" s="384"/>
      <c r="H243" s="384"/>
      <c r="I243" s="184"/>
      <c r="J243" s="386" t="str">
        <f t="shared" si="4"/>
        <v/>
      </c>
      <c r="K243" s="387"/>
      <c r="L243" s="388"/>
      <c r="M243" s="387"/>
      <c r="N243" s="382"/>
      <c r="O243" s="384"/>
      <c r="P243" s="184"/>
    </row>
    <row r="244" spans="1:16" ht="13.2" x14ac:dyDescent="0.25">
      <c r="A244" s="381" t="str">
        <f>IF(B244="","",ROW()-ROW($A$3)+'Diário 2º PA'!$O$1)</f>
        <v/>
      </c>
      <c r="B244" s="382"/>
      <c r="C244" s="383"/>
      <c r="D244" s="384"/>
      <c r="E244" s="184"/>
      <c r="F244" s="385"/>
      <c r="G244" s="384"/>
      <c r="H244" s="384"/>
      <c r="I244" s="184"/>
      <c r="J244" s="386" t="str">
        <f t="shared" si="4"/>
        <v/>
      </c>
      <c r="K244" s="387"/>
      <c r="L244" s="388"/>
      <c r="M244" s="387"/>
      <c r="N244" s="382"/>
      <c r="O244" s="384"/>
      <c r="P244" s="184"/>
    </row>
    <row r="245" spans="1:16" ht="13.2" x14ac:dyDescent="0.25">
      <c r="A245" s="381" t="str">
        <f>IF(B245="","",ROW()-ROW($A$3)+'Diário 2º PA'!$O$1)</f>
        <v/>
      </c>
      <c r="B245" s="382"/>
      <c r="C245" s="383"/>
      <c r="D245" s="384"/>
      <c r="E245" s="184"/>
      <c r="F245" s="385"/>
      <c r="G245" s="384"/>
      <c r="H245" s="384"/>
      <c r="I245" s="184"/>
      <c r="J245" s="386" t="str">
        <f t="shared" si="4"/>
        <v/>
      </c>
      <c r="K245" s="387"/>
      <c r="L245" s="388"/>
      <c r="M245" s="387"/>
      <c r="N245" s="382"/>
      <c r="O245" s="384"/>
      <c r="P245" s="184"/>
    </row>
    <row r="246" spans="1:16" ht="13.2" x14ac:dyDescent="0.25">
      <c r="A246" s="381" t="str">
        <f>IF(B246="","",ROW()-ROW($A$3)+'Diário 2º PA'!$O$1)</f>
        <v/>
      </c>
      <c r="B246" s="382"/>
      <c r="C246" s="383"/>
      <c r="D246" s="384"/>
      <c r="E246" s="184"/>
      <c r="F246" s="385"/>
      <c r="G246" s="384"/>
      <c r="H246" s="384"/>
      <c r="I246" s="184"/>
      <c r="J246" s="386" t="str">
        <f t="shared" si="4"/>
        <v/>
      </c>
      <c r="K246" s="387"/>
      <c r="L246" s="388"/>
      <c r="M246" s="387"/>
      <c r="N246" s="382"/>
      <c r="O246" s="384"/>
      <c r="P246" s="184"/>
    </row>
    <row r="247" spans="1:16" ht="13.2" x14ac:dyDescent="0.25">
      <c r="A247" s="381" t="str">
        <f>IF(B247="","",ROW()-ROW($A$3)+'Diário 2º PA'!$O$1)</f>
        <v/>
      </c>
      <c r="B247" s="382"/>
      <c r="C247" s="383"/>
      <c r="D247" s="384"/>
      <c r="E247" s="184"/>
      <c r="F247" s="385"/>
      <c r="G247" s="384"/>
      <c r="H247" s="384"/>
      <c r="I247" s="184"/>
      <c r="J247" s="386" t="str">
        <f t="shared" si="4"/>
        <v/>
      </c>
      <c r="K247" s="387"/>
      <c r="L247" s="388"/>
      <c r="M247" s="387"/>
      <c r="N247" s="382"/>
      <c r="O247" s="384"/>
      <c r="P247" s="184"/>
    </row>
    <row r="248" spans="1:16" ht="13.2" x14ac:dyDescent="0.25">
      <c r="A248" s="381" t="str">
        <f>IF(B248="","",ROW()-ROW($A$3)+'Diário 2º PA'!$O$1)</f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4"/>
        <v/>
      </c>
      <c r="K248" s="387"/>
      <c r="L248" s="388"/>
      <c r="M248" s="387"/>
      <c r="N248" s="382"/>
      <c r="O248" s="384"/>
      <c r="P248" s="184"/>
    </row>
    <row r="249" spans="1:16" ht="13.2" x14ac:dyDescent="0.25">
      <c r="A249" s="381" t="str">
        <f>IF(B249="","",ROW()-ROW($A$3)+'Diário 2º PA'!$O$1)</f>
        <v/>
      </c>
      <c r="B249" s="382"/>
      <c r="C249" s="383"/>
      <c r="D249" s="384"/>
      <c r="E249" s="184"/>
      <c r="F249" s="385"/>
      <c r="G249" s="184"/>
      <c r="H249" s="384"/>
      <c r="I249" s="184"/>
      <c r="J249" s="386" t="str">
        <f t="shared" si="4"/>
        <v/>
      </c>
      <c r="K249" s="387"/>
      <c r="L249" s="388"/>
      <c r="M249" s="387"/>
      <c r="N249" s="382"/>
      <c r="O249" s="384"/>
      <c r="P249" s="184"/>
    </row>
    <row r="250" spans="1:16" ht="13.2" x14ac:dyDescent="0.25">
      <c r="A250" s="381" t="str">
        <f>IF(B250="","",ROW()-ROW($A$3)+'Diário 2º PA'!$O$1)</f>
        <v/>
      </c>
      <c r="B250" s="382"/>
      <c r="C250" s="383"/>
      <c r="D250" s="384"/>
      <c r="E250" s="184"/>
      <c r="F250" s="385"/>
      <c r="G250" s="184"/>
      <c r="H250" s="384"/>
      <c r="I250" s="184"/>
      <c r="J250" s="386" t="str">
        <f t="shared" si="4"/>
        <v/>
      </c>
      <c r="K250" s="387"/>
      <c r="L250" s="388"/>
      <c r="M250" s="387"/>
      <c r="N250" s="382"/>
      <c r="O250" s="384"/>
      <c r="P250" s="184"/>
    </row>
    <row r="251" spans="1:16" ht="13.2" x14ac:dyDescent="0.25">
      <c r="A251" s="381" t="str">
        <f>IF(B251="","",ROW()-ROW($A$3)+'Diário 2º PA'!$O$1)</f>
        <v/>
      </c>
      <c r="B251" s="382"/>
      <c r="C251" s="383"/>
      <c r="D251" s="384"/>
      <c r="E251" s="184"/>
      <c r="F251" s="385"/>
      <c r="G251" s="184"/>
      <c r="H251" s="384"/>
      <c r="I251" s="184"/>
      <c r="J251" s="386" t="str">
        <f t="shared" si="4"/>
        <v/>
      </c>
      <c r="K251" s="387"/>
      <c r="L251" s="388"/>
      <c r="M251" s="387"/>
      <c r="N251" s="382"/>
      <c r="O251" s="384"/>
      <c r="P251" s="184"/>
    </row>
    <row r="252" spans="1:16" ht="13.2" x14ac:dyDescent="0.25">
      <c r="A252" s="381" t="str">
        <f>IF(B252="","",ROW()-ROW($A$3)+'Diário 2º PA'!$O$1)</f>
        <v/>
      </c>
      <c r="B252" s="382"/>
      <c r="C252" s="383"/>
      <c r="D252" s="384"/>
      <c r="E252" s="184"/>
      <c r="F252" s="385"/>
      <c r="G252" s="184"/>
      <c r="H252" s="384"/>
      <c r="I252" s="184"/>
      <c r="J252" s="386" t="str">
        <f t="shared" si="4"/>
        <v/>
      </c>
      <c r="K252" s="387"/>
      <c r="L252" s="388"/>
      <c r="M252" s="387"/>
      <c r="N252" s="382"/>
      <c r="O252" s="384"/>
      <c r="P252" s="184"/>
    </row>
    <row r="253" spans="1:16" ht="13.2" x14ac:dyDescent="0.25">
      <c r="A253" s="381" t="str">
        <f>IF(B253="","",ROW()-ROW($A$3)+'Diário 2º PA'!$O$1)</f>
        <v/>
      </c>
      <c r="B253" s="382"/>
      <c r="C253" s="383"/>
      <c r="D253" s="384"/>
      <c r="E253" s="184"/>
      <c r="F253" s="385"/>
      <c r="G253" s="184"/>
      <c r="H253" s="384"/>
      <c r="I253" s="184"/>
      <c r="J253" s="386" t="str">
        <f t="shared" si="4"/>
        <v/>
      </c>
      <c r="K253" s="387"/>
      <c r="L253" s="388"/>
      <c r="M253" s="387"/>
      <c r="N253" s="382"/>
      <c r="O253" s="384"/>
      <c r="P253" s="184"/>
    </row>
    <row r="254" spans="1:16" ht="13.2" x14ac:dyDescent="0.25">
      <c r="A254" s="381" t="str">
        <f>IF(B254="","",ROW()-ROW($A$3)+'Diário 2º PA'!$O$1)</f>
        <v/>
      </c>
      <c r="B254" s="382"/>
      <c r="C254" s="383"/>
      <c r="D254" s="384"/>
      <c r="E254" s="184"/>
      <c r="F254" s="385"/>
      <c r="G254" s="184"/>
      <c r="H254" s="384"/>
      <c r="I254" s="184"/>
      <c r="J254" s="386" t="str">
        <f t="shared" si="4"/>
        <v/>
      </c>
      <c r="K254" s="387"/>
      <c r="L254" s="388"/>
      <c r="M254" s="387"/>
      <c r="N254" s="382"/>
      <c r="O254" s="384"/>
      <c r="P254" s="184"/>
    </row>
    <row r="255" spans="1:16" ht="13.2" x14ac:dyDescent="0.25">
      <c r="A255" s="381" t="str">
        <f>IF(B255="","",ROW()-ROW($A$3)+'Diário 2º PA'!$O$1)</f>
        <v/>
      </c>
      <c r="B255" s="382"/>
      <c r="C255" s="383"/>
      <c r="D255" s="384"/>
      <c r="E255" s="184"/>
      <c r="F255" s="385"/>
      <c r="G255" s="184"/>
      <c r="H255" s="384"/>
      <c r="I255" s="184"/>
      <c r="J255" s="386" t="str">
        <f t="shared" si="4"/>
        <v/>
      </c>
      <c r="K255" s="387"/>
      <c r="L255" s="388"/>
      <c r="M255" s="387"/>
      <c r="N255" s="382"/>
      <c r="O255" s="384"/>
      <c r="P255" s="184"/>
    </row>
    <row r="256" spans="1:16" ht="13.2" x14ac:dyDescent="0.25">
      <c r="A256" s="381" t="str">
        <f>IF(B256="","",ROW()-ROW($A$3)+'Diário 2º PA'!$O$1)</f>
        <v/>
      </c>
      <c r="B256" s="382"/>
      <c r="C256" s="383"/>
      <c r="D256" s="384"/>
      <c r="E256" s="184"/>
      <c r="F256" s="385"/>
      <c r="G256" s="184"/>
      <c r="H256" s="384"/>
      <c r="I256" s="184"/>
      <c r="J256" s="386" t="str">
        <f t="shared" si="4"/>
        <v/>
      </c>
      <c r="K256" s="387"/>
      <c r="L256" s="388"/>
      <c r="M256" s="387"/>
      <c r="N256" s="382"/>
      <c r="O256" s="384"/>
      <c r="P256" s="184"/>
    </row>
    <row r="257" spans="1:16" ht="13.2" x14ac:dyDescent="0.25">
      <c r="A257" s="381" t="str">
        <f>IF(B257="","",ROW()-ROW($A$3)+'Diário 2º PA'!$O$1)</f>
        <v/>
      </c>
      <c r="B257" s="382"/>
      <c r="C257" s="383"/>
      <c r="D257" s="384"/>
      <c r="E257" s="184"/>
      <c r="F257" s="385"/>
      <c r="G257" s="184"/>
      <c r="H257" s="384"/>
      <c r="I257" s="184"/>
      <c r="J257" s="386" t="str">
        <f t="shared" si="4"/>
        <v/>
      </c>
      <c r="K257" s="387"/>
      <c r="L257" s="388"/>
      <c r="M257" s="387"/>
      <c r="N257" s="382"/>
      <c r="O257" s="384"/>
      <c r="P257" s="184"/>
    </row>
    <row r="258" spans="1:16" ht="13.2" x14ac:dyDescent="0.25">
      <c r="A258" s="381" t="str">
        <f>IF(B258="","",ROW()-ROW($A$3)+'Diário 2º PA'!$O$1)</f>
        <v/>
      </c>
      <c r="B258" s="382"/>
      <c r="C258" s="383"/>
      <c r="D258" s="384"/>
      <c r="E258" s="184"/>
      <c r="F258" s="385"/>
      <c r="G258" s="184"/>
      <c r="H258" s="384"/>
      <c r="I258" s="184"/>
      <c r="J258" s="386" t="str">
        <f t="shared" si="4"/>
        <v/>
      </c>
      <c r="K258" s="387"/>
      <c r="L258" s="388"/>
      <c r="M258" s="387"/>
      <c r="N258" s="382"/>
      <c r="O258" s="384"/>
      <c r="P258" s="184"/>
    </row>
    <row r="259" spans="1:16" ht="13.2" x14ac:dyDescent="0.25">
      <c r="A259" s="381" t="str">
        <f>IF(B259="","",ROW()-ROW($A$3)+'Diário 2º PA'!$O$1)</f>
        <v/>
      </c>
      <c r="B259" s="382"/>
      <c r="C259" s="383"/>
      <c r="D259" s="384"/>
      <c r="E259" s="184"/>
      <c r="F259" s="385"/>
      <c r="G259" s="184"/>
      <c r="H259" s="384"/>
      <c r="I259" s="184"/>
      <c r="J259" s="386" t="str">
        <f t="shared" si="4"/>
        <v/>
      </c>
      <c r="K259" s="387"/>
      <c r="L259" s="388"/>
      <c r="M259" s="387"/>
      <c r="N259" s="382"/>
      <c r="O259" s="384"/>
      <c r="P259" s="184"/>
    </row>
    <row r="260" spans="1:16" ht="13.2" x14ac:dyDescent="0.25">
      <c r="A260" s="381" t="str">
        <f>IF(B260="","",ROW()-ROW($A$3)+'Diário 2º PA'!$O$1)</f>
        <v/>
      </c>
      <c r="B260" s="382"/>
      <c r="C260" s="383"/>
      <c r="D260" s="384"/>
      <c r="E260" s="184"/>
      <c r="F260" s="385"/>
      <c r="G260" s="184"/>
      <c r="H260" s="384"/>
      <c r="I260" s="184"/>
      <c r="J260" s="386" t="str">
        <f t="shared" si="4"/>
        <v/>
      </c>
      <c r="K260" s="387"/>
      <c r="L260" s="388"/>
      <c r="M260" s="387"/>
      <c r="N260" s="382"/>
      <c r="O260" s="384"/>
      <c r="P260" s="184"/>
    </row>
    <row r="261" spans="1:16" ht="13.2" x14ac:dyDescent="0.25">
      <c r="A261" s="381" t="str">
        <f>IF(B261="","",ROW()-ROW($A$3)+'Diário 2º PA'!$O$1)</f>
        <v/>
      </c>
      <c r="B261" s="382"/>
      <c r="C261" s="383"/>
      <c r="D261" s="384"/>
      <c r="E261" s="184"/>
      <c r="F261" s="385"/>
      <c r="G261" s="184"/>
      <c r="H261" s="384"/>
      <c r="I261" s="184"/>
      <c r="J261" s="386" t="str">
        <f t="shared" si="4"/>
        <v/>
      </c>
      <c r="K261" s="387"/>
      <c r="L261" s="388"/>
      <c r="M261" s="387"/>
      <c r="N261" s="382"/>
      <c r="O261" s="384"/>
      <c r="P261" s="184"/>
    </row>
    <row r="262" spans="1:16" ht="13.2" x14ac:dyDescent="0.25">
      <c r="A262" s="381" t="str">
        <f>IF(B262="","",ROW()-ROW($A$3)+'Diário 2º PA'!$O$1)</f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4"/>
        <v/>
      </c>
      <c r="K262" s="387"/>
      <c r="L262" s="388"/>
      <c r="M262" s="387"/>
      <c r="N262" s="382"/>
      <c r="O262" s="384"/>
      <c r="P262" s="184"/>
    </row>
    <row r="263" spans="1:16" ht="13.2" x14ac:dyDescent="0.25">
      <c r="A263" s="381" t="str">
        <f>IF(B263="","",ROW()-ROW($A$3)+'Diário 2º PA'!$O$1)</f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4"/>
        <v/>
      </c>
      <c r="K263" s="387"/>
      <c r="L263" s="388"/>
      <c r="M263" s="387"/>
      <c r="N263" s="382"/>
      <c r="O263" s="384"/>
      <c r="P263" s="184"/>
    </row>
    <row r="264" spans="1:16" ht="13.2" x14ac:dyDescent="0.25">
      <c r="A264" s="381" t="str">
        <f>IF(B264="","",ROW()-ROW($A$3)+'Diário 2º PA'!$O$1)</f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4"/>
        <v/>
      </c>
      <c r="K264" s="387"/>
      <c r="L264" s="388"/>
      <c r="M264" s="387"/>
      <c r="N264" s="382"/>
      <c r="O264" s="384"/>
      <c r="P264" s="184"/>
    </row>
    <row r="265" spans="1:16" ht="13.2" x14ac:dyDescent="0.25">
      <c r="A265" s="381" t="str">
        <f>IF(B265="","",ROW()-ROW($A$3)+'Diário 2º PA'!$O$1)</f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si="4"/>
        <v/>
      </c>
      <c r="K265" s="387"/>
      <c r="L265" s="388"/>
      <c r="M265" s="387"/>
      <c r="N265" s="382"/>
      <c r="O265" s="384"/>
      <c r="P265" s="184"/>
    </row>
    <row r="266" spans="1:16" ht="13.2" x14ac:dyDescent="0.25">
      <c r="A266" s="381" t="str">
        <f>IF(B266="","",ROW()-ROW($A$3)+'Diário 2º PA'!$O$1)</f>
        <v/>
      </c>
      <c r="B266" s="382"/>
      <c r="C266" s="383"/>
      <c r="D266" s="384"/>
      <c r="E266" s="184"/>
      <c r="F266" s="385"/>
      <c r="G266" s="384"/>
      <c r="H266" s="384"/>
      <c r="I266" s="184"/>
      <c r="J266" s="386" t="str">
        <f t="shared" si="4"/>
        <v/>
      </c>
      <c r="K266" s="387"/>
      <c r="L266" s="388"/>
      <c r="M266" s="387"/>
      <c r="N266" s="382"/>
      <c r="O266" s="384"/>
      <c r="P266" s="184"/>
    </row>
    <row r="267" spans="1:16" ht="13.2" x14ac:dyDescent="0.25">
      <c r="A267" s="381" t="str">
        <f>IF(B267="","",ROW()-ROW($A$3)+'Diário 2º PA'!$O$1)</f>
        <v/>
      </c>
      <c r="B267" s="382"/>
      <c r="C267" s="383"/>
      <c r="D267" s="384"/>
      <c r="E267" s="184"/>
      <c r="F267" s="385"/>
      <c r="G267" s="184"/>
      <c r="H267" s="384"/>
      <c r="I267" s="184"/>
      <c r="J267" s="386" t="str">
        <f t="shared" si="4"/>
        <v/>
      </c>
      <c r="K267" s="387"/>
      <c r="L267" s="388"/>
      <c r="M267" s="387"/>
      <c r="N267" s="382"/>
      <c r="O267" s="384"/>
      <c r="P267" s="184"/>
    </row>
    <row r="268" spans="1:16" ht="13.2" x14ac:dyDescent="0.25">
      <c r="A268" s="381" t="str">
        <f>IF(B268="","",ROW()-ROW($A$3)+'Diário 2º PA'!$O$1)</f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4"/>
        <v/>
      </c>
      <c r="K268" s="387"/>
      <c r="L268" s="388"/>
      <c r="M268" s="387"/>
      <c r="N268" s="382"/>
      <c r="O268" s="384"/>
      <c r="P268" s="184"/>
    </row>
    <row r="269" spans="1:16" ht="13.2" x14ac:dyDescent="0.25">
      <c r="A269" s="381" t="str">
        <f>IF(B269="","",ROW()-ROW($A$3)+'Diário 2º PA'!$O$1)</f>
        <v/>
      </c>
      <c r="B269" s="382"/>
      <c r="C269" s="383"/>
      <c r="D269" s="384"/>
      <c r="E269" s="184"/>
      <c r="F269" s="385"/>
      <c r="G269" s="384"/>
      <c r="H269" s="384"/>
      <c r="I269" s="184"/>
      <c r="J269" s="386" t="str">
        <f t="shared" si="4"/>
        <v/>
      </c>
      <c r="K269" s="387"/>
      <c r="L269" s="388"/>
      <c r="M269" s="387"/>
      <c r="N269" s="382"/>
      <c r="O269" s="384"/>
      <c r="P269" s="184"/>
    </row>
    <row r="270" spans="1:16" ht="13.2" x14ac:dyDescent="0.25">
      <c r="A270" s="381" t="str">
        <f>IF(B270="","",ROW()-ROW($A$3)+'Diário 2º PA'!$O$1)</f>
        <v/>
      </c>
      <c r="B270" s="382"/>
      <c r="C270" s="383"/>
      <c r="D270" s="384"/>
      <c r="E270" s="184"/>
      <c r="F270" s="385"/>
      <c r="G270" s="384"/>
      <c r="H270" s="384"/>
      <c r="I270" s="184"/>
      <c r="J270" s="386" t="str">
        <f t="shared" si="4"/>
        <v/>
      </c>
      <c r="K270" s="387"/>
      <c r="L270" s="388"/>
      <c r="M270" s="387"/>
      <c r="N270" s="382"/>
      <c r="O270" s="384"/>
      <c r="P270" s="184"/>
    </row>
    <row r="271" spans="1:16" ht="13.2" x14ac:dyDescent="0.25">
      <c r="A271" s="381" t="str">
        <f>IF(B271="","",ROW()-ROW($A$3)+'Diário 2º PA'!$O$1)</f>
        <v/>
      </c>
      <c r="B271" s="382"/>
      <c r="C271" s="383"/>
      <c r="D271" s="384"/>
      <c r="E271" s="184"/>
      <c r="F271" s="385"/>
      <c r="G271" s="384"/>
      <c r="H271" s="384"/>
      <c r="I271" s="184"/>
      <c r="J271" s="386" t="str">
        <f t="shared" si="4"/>
        <v/>
      </c>
      <c r="K271" s="387"/>
      <c r="L271" s="388"/>
      <c r="M271" s="387"/>
      <c r="N271" s="382"/>
      <c r="O271" s="384"/>
      <c r="P271" s="184"/>
    </row>
    <row r="272" spans="1:16" ht="13.2" x14ac:dyDescent="0.25">
      <c r="A272" s="381" t="str">
        <f>IF(B272="","",ROW()-ROW($A$3)+'Diário 2º PA'!$O$1)</f>
        <v/>
      </c>
      <c r="B272" s="382"/>
      <c r="C272" s="383"/>
      <c r="D272" s="384"/>
      <c r="E272" s="184"/>
      <c r="F272" s="385"/>
      <c r="G272" s="384"/>
      <c r="H272" s="384"/>
      <c r="I272" s="184"/>
      <c r="J272" s="386" t="str">
        <f t="shared" si="4"/>
        <v/>
      </c>
      <c r="K272" s="387"/>
      <c r="L272" s="388"/>
      <c r="M272" s="387"/>
      <c r="N272" s="382"/>
      <c r="O272" s="384"/>
      <c r="P272" s="184"/>
    </row>
    <row r="273" spans="1:16" ht="13.2" x14ac:dyDescent="0.25">
      <c r="A273" s="381" t="str">
        <f>IF(B273="","",ROW()-ROW($A$3)+'Diário 2º PA'!$O$1)</f>
        <v/>
      </c>
      <c r="B273" s="382"/>
      <c r="C273" s="383"/>
      <c r="D273" s="384"/>
      <c r="E273" s="184"/>
      <c r="F273" s="385"/>
      <c r="G273" s="384"/>
      <c r="H273" s="384"/>
      <c r="I273" s="184"/>
      <c r="J273" s="386" t="str">
        <f t="shared" si="4"/>
        <v/>
      </c>
      <c r="K273" s="387"/>
      <c r="L273" s="388"/>
      <c r="M273" s="387"/>
      <c r="N273" s="382"/>
      <c r="O273" s="384"/>
      <c r="P273" s="184"/>
    </row>
    <row r="274" spans="1:16" ht="13.2" x14ac:dyDescent="0.25">
      <c r="A274" s="381" t="str">
        <f>IF(B274="","",ROW()-ROW($A$3)+'Diário 2º PA'!$O$1)</f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4"/>
        <v/>
      </c>
      <c r="K274" s="387"/>
      <c r="L274" s="388"/>
      <c r="M274" s="387"/>
      <c r="N274" s="382"/>
      <c r="O274" s="384"/>
      <c r="P274" s="184"/>
    </row>
    <row r="275" spans="1:16" ht="13.2" x14ac:dyDescent="0.25">
      <c r="A275" s="381" t="str">
        <f>IF(B275="","",ROW()-ROW($A$3)+'Diário 2º PA'!$O$1)</f>
        <v/>
      </c>
      <c r="B275" s="382"/>
      <c r="C275" s="383"/>
      <c r="D275" s="384"/>
      <c r="E275" s="184"/>
      <c r="F275" s="385"/>
      <c r="G275" s="384"/>
      <c r="H275" s="384"/>
      <c r="I275" s="184"/>
      <c r="J275" s="386" t="str">
        <f t="shared" si="4"/>
        <v/>
      </c>
      <c r="K275" s="387"/>
      <c r="L275" s="388"/>
      <c r="M275" s="387"/>
      <c r="N275" s="382"/>
      <c r="O275" s="384"/>
      <c r="P275" s="184"/>
    </row>
    <row r="276" spans="1:16" ht="13.2" x14ac:dyDescent="0.25">
      <c r="A276" s="381" t="str">
        <f>IF(B276="","",ROW()-ROW($A$3)+'Diário 2º PA'!$O$1)</f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4"/>
        <v/>
      </c>
      <c r="K276" s="387"/>
      <c r="L276" s="388"/>
      <c r="M276" s="387"/>
      <c r="N276" s="382"/>
      <c r="O276" s="384"/>
      <c r="P276" s="184"/>
    </row>
    <row r="277" spans="1:16" ht="13.2" x14ac:dyDescent="0.25">
      <c r="A277" s="381" t="str">
        <f>IF(B277="","",ROW()-ROW($A$3)+'Diário 2º PA'!$O$1)</f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4"/>
        <v/>
      </c>
      <c r="K277" s="387"/>
      <c r="L277" s="388"/>
      <c r="M277" s="387"/>
      <c r="N277" s="382"/>
      <c r="O277" s="384"/>
      <c r="P277" s="184"/>
    </row>
    <row r="278" spans="1:16" ht="13.2" x14ac:dyDescent="0.25">
      <c r="A278" s="381" t="str">
        <f>IF(B278="","",ROW()-ROW($A$3)+'Diário 2º PA'!$O$1)</f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ref="J278:J341" si="5">IF(O278="","",IF(LEN(O278)&gt;14,O278,"CPF Protegido - LGPD"))</f>
        <v/>
      </c>
      <c r="K278" s="387"/>
      <c r="L278" s="388"/>
      <c r="M278" s="387"/>
      <c r="N278" s="382"/>
      <c r="O278" s="384"/>
      <c r="P278" s="184"/>
    </row>
    <row r="279" spans="1:16" ht="13.2" x14ac:dyDescent="0.25">
      <c r="A279" s="381" t="str">
        <f>IF(B279="","",ROW()-ROW($A$3)+'Diário 2º PA'!$O$1)</f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5"/>
        <v/>
      </c>
      <c r="K279" s="387"/>
      <c r="L279" s="388"/>
      <c r="M279" s="387"/>
      <c r="N279" s="382"/>
      <c r="O279" s="384"/>
      <c r="P279" s="184"/>
    </row>
    <row r="280" spans="1:16" ht="13.2" x14ac:dyDescent="0.25">
      <c r="A280" s="381" t="str">
        <f>IF(B280="","",ROW()-ROW($A$3)+'Diário 2º PA'!$O$1)</f>
        <v/>
      </c>
      <c r="B280" s="382"/>
      <c r="C280" s="383"/>
      <c r="D280" s="384"/>
      <c r="E280" s="184"/>
      <c r="F280" s="385"/>
      <c r="G280" s="184"/>
      <c r="H280" s="384"/>
      <c r="I280" s="184"/>
      <c r="J280" s="386" t="str">
        <f t="shared" si="5"/>
        <v/>
      </c>
      <c r="K280" s="387"/>
      <c r="L280" s="388"/>
      <c r="M280" s="387"/>
      <c r="N280" s="382"/>
      <c r="O280" s="384"/>
      <c r="P280" s="184"/>
    </row>
    <row r="281" spans="1:16" ht="13.2" x14ac:dyDescent="0.25">
      <c r="A281" s="381" t="str">
        <f>IF(B281="","",ROW()-ROW($A$3)+'Diário 2º PA'!$O$1)</f>
        <v/>
      </c>
      <c r="B281" s="382"/>
      <c r="C281" s="383"/>
      <c r="D281" s="384"/>
      <c r="E281" s="184"/>
      <c r="F281" s="385"/>
      <c r="G281" s="184"/>
      <c r="H281" s="384"/>
      <c r="I281" s="184"/>
      <c r="J281" s="386" t="str">
        <f t="shared" si="5"/>
        <v/>
      </c>
      <c r="K281" s="387"/>
      <c r="L281" s="388"/>
      <c r="M281" s="387"/>
      <c r="N281" s="382"/>
      <c r="O281" s="384"/>
      <c r="P281" s="184"/>
    </row>
    <row r="282" spans="1:16" ht="13.2" x14ac:dyDescent="0.25">
      <c r="A282" s="381" t="str">
        <f>IF(B282="","",ROW()-ROW($A$3)+'Diário 2º PA'!$O$1)</f>
        <v/>
      </c>
      <c r="B282" s="382"/>
      <c r="C282" s="383"/>
      <c r="D282" s="384"/>
      <c r="E282" s="184"/>
      <c r="F282" s="385"/>
      <c r="G282" s="184"/>
      <c r="H282" s="384"/>
      <c r="I282" s="184"/>
      <c r="J282" s="386" t="str">
        <f t="shared" si="5"/>
        <v/>
      </c>
      <c r="K282" s="387"/>
      <c r="L282" s="388"/>
      <c r="M282" s="387"/>
      <c r="N282" s="382"/>
      <c r="O282" s="384"/>
      <c r="P282" s="184"/>
    </row>
    <row r="283" spans="1:16" ht="13.2" x14ac:dyDescent="0.25">
      <c r="A283" s="381" t="str">
        <f>IF(B283="","",ROW()-ROW($A$3)+'Diário 2º PA'!$O$1)</f>
        <v/>
      </c>
      <c r="B283" s="382"/>
      <c r="C283" s="383"/>
      <c r="D283" s="384"/>
      <c r="E283" s="184"/>
      <c r="F283" s="385"/>
      <c r="G283" s="184"/>
      <c r="H283" s="384"/>
      <c r="I283" s="184"/>
      <c r="J283" s="386" t="str">
        <f t="shared" si="5"/>
        <v/>
      </c>
      <c r="K283" s="387"/>
      <c r="L283" s="388"/>
      <c r="M283" s="387"/>
      <c r="N283" s="382"/>
      <c r="O283" s="384"/>
      <c r="P283" s="184"/>
    </row>
    <row r="284" spans="1:16" ht="13.2" x14ac:dyDescent="0.25">
      <c r="A284" s="381" t="str">
        <f>IF(B284="","",ROW()-ROW($A$3)+'Diário 2º PA'!$O$1)</f>
        <v/>
      </c>
      <c r="B284" s="382"/>
      <c r="C284" s="383"/>
      <c r="D284" s="384"/>
      <c r="E284" s="184"/>
      <c r="F284" s="385"/>
      <c r="G284" s="184"/>
      <c r="H284" s="384"/>
      <c r="I284" s="184"/>
      <c r="J284" s="386" t="str">
        <f t="shared" si="5"/>
        <v/>
      </c>
      <c r="K284" s="387"/>
      <c r="L284" s="388"/>
      <c r="M284" s="387"/>
      <c r="N284" s="382"/>
      <c r="O284" s="384"/>
      <c r="P284" s="184"/>
    </row>
    <row r="285" spans="1:16" ht="13.2" x14ac:dyDescent="0.25">
      <c r="A285" s="381" t="str">
        <f>IF(B285="","",ROW()-ROW($A$3)+'Diário 2º PA'!$O$1)</f>
        <v/>
      </c>
      <c r="B285" s="382"/>
      <c r="C285" s="383"/>
      <c r="D285" s="384"/>
      <c r="E285" s="184"/>
      <c r="F285" s="385"/>
      <c r="G285" s="184"/>
      <c r="H285" s="384"/>
      <c r="I285" s="184"/>
      <c r="J285" s="386" t="str">
        <f t="shared" si="5"/>
        <v/>
      </c>
      <c r="K285" s="387"/>
      <c r="L285" s="388"/>
      <c r="M285" s="387"/>
      <c r="N285" s="382"/>
      <c r="O285" s="384"/>
      <c r="P285" s="184"/>
    </row>
    <row r="286" spans="1:16" ht="13.2" x14ac:dyDescent="0.25">
      <c r="A286" s="381" t="str">
        <f>IF(B286="","",ROW()-ROW($A$3)+'Diário 2º PA'!$O$1)</f>
        <v/>
      </c>
      <c r="B286" s="382"/>
      <c r="C286" s="383"/>
      <c r="D286" s="384"/>
      <c r="E286" s="184"/>
      <c r="F286" s="385"/>
      <c r="G286" s="184"/>
      <c r="H286" s="384"/>
      <c r="I286" s="184"/>
      <c r="J286" s="386" t="str">
        <f t="shared" si="5"/>
        <v/>
      </c>
      <c r="K286" s="387"/>
      <c r="L286" s="388"/>
      <c r="M286" s="387"/>
      <c r="N286" s="382"/>
      <c r="O286" s="384"/>
      <c r="P286" s="184"/>
    </row>
    <row r="287" spans="1:16" ht="13.2" x14ac:dyDescent="0.25">
      <c r="A287" s="381" t="str">
        <f>IF(B287="","",ROW()-ROW($A$3)+'Diário 2º PA'!$O$1)</f>
        <v/>
      </c>
      <c r="B287" s="382"/>
      <c r="C287" s="383"/>
      <c r="D287" s="384"/>
      <c r="E287" s="184"/>
      <c r="F287" s="385"/>
      <c r="G287" s="184"/>
      <c r="H287" s="384"/>
      <c r="I287" s="184"/>
      <c r="J287" s="386" t="str">
        <f t="shared" si="5"/>
        <v/>
      </c>
      <c r="K287" s="387"/>
      <c r="L287" s="388"/>
      <c r="M287" s="387"/>
      <c r="N287" s="382"/>
      <c r="O287" s="384"/>
      <c r="P287" s="184"/>
    </row>
    <row r="288" spans="1:16" ht="13.2" x14ac:dyDescent="0.25">
      <c r="A288" s="381" t="str">
        <f>IF(B288="","",ROW()-ROW($A$3)+'Diário 2º PA'!$O$1)</f>
        <v/>
      </c>
      <c r="B288" s="382"/>
      <c r="C288" s="383"/>
      <c r="D288" s="384"/>
      <c r="E288" s="184"/>
      <c r="F288" s="385"/>
      <c r="G288" s="384"/>
      <c r="H288" s="384"/>
      <c r="I288" s="184"/>
      <c r="J288" s="386" t="str">
        <f t="shared" si="5"/>
        <v/>
      </c>
      <c r="K288" s="387"/>
      <c r="L288" s="388"/>
      <c r="M288" s="387"/>
      <c r="N288" s="382"/>
      <c r="O288" s="384"/>
      <c r="P288" s="184"/>
    </row>
    <row r="289" spans="1:16" ht="13.2" x14ac:dyDescent="0.25">
      <c r="A289" s="381" t="str">
        <f>IF(B289="","",ROW()-ROW($A$3)+'Diário 2º PA'!$O$1)</f>
        <v/>
      </c>
      <c r="B289" s="382"/>
      <c r="C289" s="383"/>
      <c r="D289" s="384"/>
      <c r="E289" s="184"/>
      <c r="F289" s="385"/>
      <c r="G289" s="184"/>
      <c r="H289" s="384"/>
      <c r="I289" s="184"/>
      <c r="J289" s="386" t="str">
        <f t="shared" si="5"/>
        <v/>
      </c>
      <c r="K289" s="387"/>
      <c r="L289" s="388"/>
      <c r="M289" s="387"/>
      <c r="N289" s="382"/>
      <c r="O289" s="384"/>
      <c r="P289" s="184"/>
    </row>
    <row r="290" spans="1:16" ht="13.2" x14ac:dyDescent="0.25">
      <c r="A290" s="381" t="str">
        <f>IF(B290="","",ROW()-ROW($A$3)+'Diário 2º PA'!$O$1)</f>
        <v/>
      </c>
      <c r="B290" s="382"/>
      <c r="C290" s="383"/>
      <c r="D290" s="384"/>
      <c r="E290" s="184"/>
      <c r="F290" s="385"/>
      <c r="G290" s="184"/>
      <c r="H290" s="384"/>
      <c r="I290" s="184"/>
      <c r="J290" s="386" t="str">
        <f t="shared" si="5"/>
        <v/>
      </c>
      <c r="K290" s="387"/>
      <c r="L290" s="388"/>
      <c r="M290" s="387"/>
      <c r="N290" s="382"/>
      <c r="O290" s="384"/>
      <c r="P290" s="184"/>
    </row>
    <row r="291" spans="1:16" ht="13.2" x14ac:dyDescent="0.25">
      <c r="A291" s="381" t="str">
        <f>IF(B291="","",ROW()-ROW($A$3)+'Diário 2º PA'!$O$1)</f>
        <v/>
      </c>
      <c r="B291" s="382"/>
      <c r="C291" s="383"/>
      <c r="D291" s="384"/>
      <c r="E291" s="184"/>
      <c r="F291" s="385"/>
      <c r="G291" s="184"/>
      <c r="H291" s="384"/>
      <c r="I291" s="184"/>
      <c r="J291" s="386" t="str">
        <f t="shared" si="5"/>
        <v/>
      </c>
      <c r="K291" s="387"/>
      <c r="L291" s="388"/>
      <c r="M291" s="387"/>
      <c r="N291" s="382"/>
      <c r="O291" s="384"/>
      <c r="P291" s="184"/>
    </row>
    <row r="292" spans="1:16" ht="13.2" x14ac:dyDescent="0.25">
      <c r="A292" s="381" t="str">
        <f>IF(B292="","",ROW()-ROW($A$3)+'Diário 2º PA'!$O$1)</f>
        <v/>
      </c>
      <c r="B292" s="382"/>
      <c r="C292" s="383"/>
      <c r="D292" s="384"/>
      <c r="E292" s="184"/>
      <c r="F292" s="385"/>
      <c r="G292" s="384"/>
      <c r="H292" s="384"/>
      <c r="I292" s="184"/>
      <c r="J292" s="386" t="str">
        <f t="shared" si="5"/>
        <v/>
      </c>
      <c r="K292" s="387"/>
      <c r="L292" s="388"/>
      <c r="M292" s="387"/>
      <c r="N292" s="382"/>
      <c r="O292" s="384"/>
      <c r="P292" s="184"/>
    </row>
    <row r="293" spans="1:16" ht="13.2" x14ac:dyDescent="0.25">
      <c r="A293" s="381" t="str">
        <f>IF(B293="","",ROW()-ROW($A$3)+'Diário 2º PA'!$O$1)</f>
        <v/>
      </c>
      <c r="B293" s="382"/>
      <c r="C293" s="383"/>
      <c r="D293" s="384"/>
      <c r="E293" s="184"/>
      <c r="F293" s="385"/>
      <c r="G293" s="184"/>
      <c r="H293" s="384"/>
      <c r="I293" s="184"/>
      <c r="J293" s="386" t="str">
        <f t="shared" si="5"/>
        <v/>
      </c>
      <c r="K293" s="387"/>
      <c r="L293" s="388"/>
      <c r="M293" s="387"/>
      <c r="N293" s="382"/>
      <c r="O293" s="384"/>
      <c r="P293" s="184"/>
    </row>
    <row r="294" spans="1:16" ht="13.2" x14ac:dyDescent="0.25">
      <c r="A294" s="381" t="str">
        <f>IF(B294="","",ROW()-ROW($A$3)+'Diário 2º PA'!$O$1)</f>
        <v/>
      </c>
      <c r="B294" s="382"/>
      <c r="C294" s="383"/>
      <c r="D294" s="384"/>
      <c r="E294" s="184"/>
      <c r="F294" s="385"/>
      <c r="G294" s="384"/>
      <c r="H294" s="384"/>
      <c r="I294" s="184"/>
      <c r="J294" s="386" t="str">
        <f t="shared" si="5"/>
        <v/>
      </c>
      <c r="K294" s="387"/>
      <c r="L294" s="388"/>
      <c r="M294" s="387"/>
      <c r="N294" s="382"/>
      <c r="O294" s="384"/>
      <c r="P294" s="184"/>
    </row>
    <row r="295" spans="1:16" ht="13.2" x14ac:dyDescent="0.25">
      <c r="A295" s="381" t="str">
        <f>IF(B295="","",ROW()-ROW($A$3)+'Diário 2º PA'!$O$1)</f>
        <v/>
      </c>
      <c r="B295" s="382"/>
      <c r="C295" s="383"/>
      <c r="D295" s="384"/>
      <c r="E295" s="184"/>
      <c r="F295" s="385"/>
      <c r="G295" s="384"/>
      <c r="H295" s="384"/>
      <c r="I295" s="184"/>
      <c r="J295" s="386" t="str">
        <f t="shared" si="5"/>
        <v/>
      </c>
      <c r="K295" s="387"/>
      <c r="L295" s="388"/>
      <c r="M295" s="387"/>
      <c r="N295" s="382"/>
      <c r="O295" s="384"/>
      <c r="P295" s="184"/>
    </row>
    <row r="296" spans="1:16" ht="13.2" x14ac:dyDescent="0.25">
      <c r="A296" s="381" t="str">
        <f>IF(B296="","",ROW()-ROW($A$3)+'Diário 2º PA'!$O$1)</f>
        <v/>
      </c>
      <c r="B296" s="382"/>
      <c r="C296" s="383"/>
      <c r="D296" s="384"/>
      <c r="E296" s="184"/>
      <c r="F296" s="385"/>
      <c r="G296" s="384"/>
      <c r="H296" s="384"/>
      <c r="I296" s="184"/>
      <c r="J296" s="386" t="str">
        <f t="shared" si="5"/>
        <v/>
      </c>
      <c r="K296" s="387"/>
      <c r="L296" s="388"/>
      <c r="M296" s="387"/>
      <c r="N296" s="382"/>
      <c r="O296" s="384"/>
      <c r="P296" s="184"/>
    </row>
    <row r="297" spans="1:16" ht="13.2" x14ac:dyDescent="0.25">
      <c r="A297" s="381" t="str">
        <f>IF(B297="","",ROW()-ROW($A$3)+'Diário 2º PA'!$O$1)</f>
        <v/>
      </c>
      <c r="B297" s="382"/>
      <c r="C297" s="383"/>
      <c r="D297" s="384"/>
      <c r="E297" s="184"/>
      <c r="F297" s="385"/>
      <c r="G297" s="384"/>
      <c r="H297" s="384"/>
      <c r="I297" s="184"/>
      <c r="J297" s="386" t="str">
        <f t="shared" si="5"/>
        <v/>
      </c>
      <c r="K297" s="387"/>
      <c r="L297" s="388"/>
      <c r="M297" s="387"/>
      <c r="N297" s="382"/>
      <c r="O297" s="384"/>
      <c r="P297" s="184"/>
    </row>
    <row r="298" spans="1:16" ht="13.2" x14ac:dyDescent="0.25">
      <c r="A298" s="381" t="str">
        <f>IF(B298="","",ROW()-ROW($A$3)+'Diário 2º PA'!$O$1)</f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5"/>
        <v/>
      </c>
      <c r="K298" s="387"/>
      <c r="L298" s="388"/>
      <c r="M298" s="387"/>
      <c r="N298" s="382"/>
      <c r="O298" s="384"/>
      <c r="P298" s="184"/>
    </row>
    <row r="299" spans="1:16" ht="13.2" x14ac:dyDescent="0.25">
      <c r="A299" s="381" t="str">
        <f>IF(B299="","",ROW()-ROW($A$3)+'Diário 2º PA'!$O$1)</f>
        <v/>
      </c>
      <c r="B299" s="382"/>
      <c r="C299" s="383"/>
      <c r="D299" s="384"/>
      <c r="E299" s="184"/>
      <c r="F299" s="385"/>
      <c r="G299" s="384"/>
      <c r="H299" s="384"/>
      <c r="I299" s="184"/>
      <c r="J299" s="386" t="str">
        <f t="shared" si="5"/>
        <v/>
      </c>
      <c r="K299" s="387"/>
      <c r="L299" s="388"/>
      <c r="M299" s="387"/>
      <c r="N299" s="382"/>
      <c r="O299" s="384"/>
      <c r="P299" s="184"/>
    </row>
    <row r="300" spans="1:16" ht="13.2" x14ac:dyDescent="0.25">
      <c r="A300" s="381" t="str">
        <f>IF(B300="","",ROW()-ROW($A$3)+'Diário 2º PA'!$O$1)</f>
        <v/>
      </c>
      <c r="B300" s="382"/>
      <c r="C300" s="383"/>
      <c r="D300" s="384"/>
      <c r="E300" s="184"/>
      <c r="F300" s="385"/>
      <c r="G300" s="384"/>
      <c r="H300" s="384"/>
      <c r="I300" s="184"/>
      <c r="J300" s="386" t="str">
        <f t="shared" si="5"/>
        <v/>
      </c>
      <c r="K300" s="387"/>
      <c r="L300" s="388"/>
      <c r="M300" s="387"/>
      <c r="N300" s="382"/>
      <c r="O300" s="384"/>
      <c r="P300" s="184"/>
    </row>
    <row r="301" spans="1:16" ht="13.2" x14ac:dyDescent="0.25">
      <c r="A301" s="381" t="str">
        <f>IF(B301="","",ROW()-ROW($A$3)+'Diário 2º PA'!$O$1)</f>
        <v/>
      </c>
      <c r="B301" s="382"/>
      <c r="C301" s="383"/>
      <c r="D301" s="384"/>
      <c r="E301" s="184"/>
      <c r="F301" s="385"/>
      <c r="G301" s="184"/>
      <c r="H301" s="384"/>
      <c r="I301" s="184"/>
      <c r="J301" s="386" t="str">
        <f t="shared" si="5"/>
        <v/>
      </c>
      <c r="K301" s="387"/>
      <c r="L301" s="388"/>
      <c r="M301" s="387"/>
      <c r="N301" s="382"/>
      <c r="O301" s="384"/>
      <c r="P301" s="184"/>
    </row>
    <row r="302" spans="1:16" ht="13.2" x14ac:dyDescent="0.25">
      <c r="A302" s="381" t="str">
        <f>IF(B302="","",ROW()-ROW($A$3)+'Diário 2º PA'!$O$1)</f>
        <v/>
      </c>
      <c r="B302" s="382"/>
      <c r="C302" s="383"/>
      <c r="D302" s="384"/>
      <c r="E302" s="184"/>
      <c r="F302" s="385"/>
      <c r="G302" s="184"/>
      <c r="H302" s="384"/>
      <c r="I302" s="184"/>
      <c r="J302" s="386" t="str">
        <f t="shared" si="5"/>
        <v/>
      </c>
      <c r="K302" s="387"/>
      <c r="L302" s="388"/>
      <c r="M302" s="387"/>
      <c r="N302" s="382"/>
      <c r="O302" s="384"/>
      <c r="P302" s="184"/>
    </row>
    <row r="303" spans="1:16" ht="13.2" x14ac:dyDescent="0.25">
      <c r="A303" s="381" t="str">
        <f>IF(B303="","",ROW()-ROW($A$3)+'Diário 2º PA'!$O$1)</f>
        <v/>
      </c>
      <c r="B303" s="389"/>
      <c r="C303" s="390"/>
      <c r="D303" s="393"/>
      <c r="E303" s="184"/>
      <c r="F303" s="391"/>
      <c r="G303" s="393"/>
      <c r="H303" s="393"/>
      <c r="I303" s="392"/>
      <c r="J303" s="386" t="str">
        <f t="shared" si="5"/>
        <v/>
      </c>
      <c r="K303" s="387"/>
      <c r="L303" s="388"/>
      <c r="M303" s="387"/>
      <c r="N303" s="382"/>
      <c r="O303" s="384"/>
      <c r="P303" s="392"/>
    </row>
    <row r="304" spans="1:16" ht="13.2" x14ac:dyDescent="0.25">
      <c r="A304" s="381" t="str">
        <f>IF(B304="","",ROW()-ROW($A$3)+'Diário 2º PA'!$O$1)</f>
        <v/>
      </c>
      <c r="B304" s="389"/>
      <c r="C304" s="390"/>
      <c r="D304" s="393"/>
      <c r="E304" s="184"/>
      <c r="F304" s="391"/>
      <c r="G304" s="393"/>
      <c r="H304" s="393"/>
      <c r="I304" s="184"/>
      <c r="J304" s="386" t="str">
        <f t="shared" si="5"/>
        <v/>
      </c>
      <c r="K304" s="387"/>
      <c r="L304" s="388"/>
      <c r="M304" s="387"/>
      <c r="N304" s="382"/>
      <c r="O304" s="384"/>
      <c r="P304" s="184"/>
    </row>
    <row r="305" spans="1:16" ht="13.2" x14ac:dyDescent="0.25">
      <c r="A305" s="381" t="str">
        <f>IF(B305="","",ROW()-ROW($A$3)+'Diário 2º PA'!$O$1)</f>
        <v/>
      </c>
      <c r="B305" s="389"/>
      <c r="C305" s="390"/>
      <c r="D305" s="393"/>
      <c r="E305" s="184"/>
      <c r="F305" s="391"/>
      <c r="G305" s="393"/>
      <c r="H305" s="393"/>
      <c r="I305" s="392"/>
      <c r="J305" s="386" t="str">
        <f t="shared" si="5"/>
        <v/>
      </c>
      <c r="K305" s="387"/>
      <c r="L305" s="388"/>
      <c r="M305" s="387"/>
      <c r="N305" s="382"/>
      <c r="O305" s="384"/>
      <c r="P305" s="392"/>
    </row>
    <row r="306" spans="1:16" ht="13.2" x14ac:dyDescent="0.25">
      <c r="A306" s="381" t="str">
        <f>IF(B306="","",ROW()-ROW($A$3)+'Diário 2º PA'!$O$1)</f>
        <v/>
      </c>
      <c r="B306" s="389"/>
      <c r="C306" s="390"/>
      <c r="D306" s="393"/>
      <c r="E306" s="184"/>
      <c r="F306" s="391"/>
      <c r="G306" s="393"/>
      <c r="H306" s="393"/>
      <c r="I306" s="392"/>
      <c r="J306" s="386" t="str">
        <f t="shared" si="5"/>
        <v/>
      </c>
      <c r="K306" s="387"/>
      <c r="L306" s="388"/>
      <c r="M306" s="387"/>
      <c r="N306" s="382"/>
      <c r="O306" s="384"/>
      <c r="P306" s="392"/>
    </row>
    <row r="307" spans="1:16" ht="13.2" x14ac:dyDescent="0.25">
      <c r="A307" s="381" t="str">
        <f>IF(B307="","",ROW()-ROW($A$3)+'Diário 2º PA'!$O$1)</f>
        <v/>
      </c>
      <c r="B307" s="389"/>
      <c r="C307" s="390"/>
      <c r="D307" s="393"/>
      <c r="E307" s="184"/>
      <c r="F307" s="391"/>
      <c r="G307" s="393"/>
      <c r="H307" s="393"/>
      <c r="I307" s="392"/>
      <c r="J307" s="386" t="str">
        <f t="shared" si="5"/>
        <v/>
      </c>
      <c r="K307" s="387"/>
      <c r="L307" s="388"/>
      <c r="M307" s="387"/>
      <c r="N307" s="382"/>
      <c r="O307" s="384"/>
      <c r="P307" s="392"/>
    </row>
    <row r="308" spans="1:16" ht="13.2" x14ac:dyDescent="0.25">
      <c r="A308" s="381" t="str">
        <f>IF(B308="","",ROW()-ROW($A$3)+'Diário 2º PA'!$O$1)</f>
        <v/>
      </c>
      <c r="B308" s="389"/>
      <c r="C308" s="390"/>
      <c r="D308" s="393"/>
      <c r="E308" s="184"/>
      <c r="F308" s="391"/>
      <c r="G308" s="393"/>
      <c r="H308" s="393"/>
      <c r="I308" s="392"/>
      <c r="J308" s="386" t="str">
        <f t="shared" si="5"/>
        <v/>
      </c>
      <c r="K308" s="387"/>
      <c r="L308" s="388"/>
      <c r="M308" s="387"/>
      <c r="N308" s="382"/>
      <c r="O308" s="384"/>
      <c r="P308" s="392"/>
    </row>
    <row r="309" spans="1:16" ht="13.2" x14ac:dyDescent="0.25">
      <c r="A309" s="381" t="str">
        <f>IF(B309="","",ROW()-ROW($A$3)+'Diário 2º PA'!$O$1)</f>
        <v/>
      </c>
      <c r="B309" s="389"/>
      <c r="C309" s="390"/>
      <c r="D309" s="393"/>
      <c r="E309" s="184"/>
      <c r="F309" s="391"/>
      <c r="G309" s="393"/>
      <c r="H309" s="393"/>
      <c r="I309" s="392"/>
      <c r="J309" s="386" t="str">
        <f t="shared" si="5"/>
        <v/>
      </c>
      <c r="K309" s="387"/>
      <c r="L309" s="388"/>
      <c r="M309" s="387"/>
      <c r="N309" s="382"/>
      <c r="O309" s="384"/>
      <c r="P309" s="392"/>
    </row>
    <row r="310" spans="1:16" ht="13.2" x14ac:dyDescent="0.25">
      <c r="A310" s="381" t="str">
        <f>IF(B310="","",ROW()-ROW($A$3)+'Diário 2º PA'!$O$1)</f>
        <v/>
      </c>
      <c r="B310" s="389"/>
      <c r="C310" s="390"/>
      <c r="D310" s="393"/>
      <c r="E310" s="184"/>
      <c r="F310" s="391"/>
      <c r="G310" s="393"/>
      <c r="H310" s="393"/>
      <c r="I310" s="392"/>
      <c r="J310" s="386" t="str">
        <f t="shared" si="5"/>
        <v/>
      </c>
      <c r="K310" s="387"/>
      <c r="L310" s="388"/>
      <c r="M310" s="387"/>
      <c r="N310" s="382"/>
      <c r="O310" s="384"/>
      <c r="P310" s="392"/>
    </row>
    <row r="311" spans="1:16" ht="13.2" x14ac:dyDescent="0.25">
      <c r="A311" s="381" t="str">
        <f>IF(B311="","",ROW()-ROW($A$3)+'Diário 2º PA'!$O$1)</f>
        <v/>
      </c>
      <c r="B311" s="389"/>
      <c r="C311" s="390"/>
      <c r="D311" s="393"/>
      <c r="E311" s="184"/>
      <c r="F311" s="391"/>
      <c r="G311" s="393"/>
      <c r="H311" s="393"/>
      <c r="I311" s="392"/>
      <c r="J311" s="386" t="str">
        <f t="shared" si="5"/>
        <v/>
      </c>
      <c r="K311" s="387"/>
      <c r="L311" s="388"/>
      <c r="M311" s="387"/>
      <c r="N311" s="382"/>
      <c r="O311" s="384"/>
      <c r="P311" s="392"/>
    </row>
    <row r="312" spans="1:16" ht="13.2" x14ac:dyDescent="0.25">
      <c r="A312" s="381" t="str">
        <f>IF(B312="","",ROW()-ROW($A$3)+'Diário 2º PA'!$O$1)</f>
        <v/>
      </c>
      <c r="B312" s="389"/>
      <c r="C312" s="390"/>
      <c r="D312" s="393"/>
      <c r="E312" s="184"/>
      <c r="F312" s="391"/>
      <c r="G312" s="393"/>
      <c r="H312" s="393"/>
      <c r="I312" s="392"/>
      <c r="J312" s="386" t="str">
        <f t="shared" si="5"/>
        <v/>
      </c>
      <c r="K312" s="387"/>
      <c r="L312" s="388"/>
      <c r="M312" s="387"/>
      <c r="N312" s="382"/>
      <c r="O312" s="384"/>
      <c r="P312" s="392"/>
    </row>
    <row r="313" spans="1:16" ht="13.2" x14ac:dyDescent="0.25">
      <c r="A313" s="381" t="str">
        <f>IF(B313="","",ROW()-ROW($A$3)+'Diário 2º PA'!$O$1)</f>
        <v/>
      </c>
      <c r="B313" s="389"/>
      <c r="C313" s="390"/>
      <c r="D313" s="393"/>
      <c r="E313" s="184"/>
      <c r="F313" s="391"/>
      <c r="G313" s="393"/>
      <c r="H313" s="393"/>
      <c r="I313" s="392"/>
      <c r="J313" s="386" t="str">
        <f t="shared" si="5"/>
        <v/>
      </c>
      <c r="K313" s="387"/>
      <c r="L313" s="388"/>
      <c r="M313" s="387"/>
      <c r="N313" s="382"/>
      <c r="O313" s="384"/>
      <c r="P313" s="392"/>
    </row>
    <row r="314" spans="1:16" ht="13.2" x14ac:dyDescent="0.25">
      <c r="A314" s="381" t="str">
        <f>IF(B314="","",ROW()-ROW($A$3)+'Diário 2º PA'!$O$1)</f>
        <v/>
      </c>
      <c r="B314" s="389"/>
      <c r="C314" s="390"/>
      <c r="D314" s="393"/>
      <c r="E314" s="184"/>
      <c r="F314" s="391"/>
      <c r="G314" s="393"/>
      <c r="H314" s="393"/>
      <c r="I314" s="392"/>
      <c r="J314" s="386" t="str">
        <f t="shared" si="5"/>
        <v/>
      </c>
      <c r="K314" s="387"/>
      <c r="L314" s="388"/>
      <c r="M314" s="387"/>
      <c r="N314" s="382"/>
      <c r="O314" s="384"/>
      <c r="P314" s="392"/>
    </row>
    <row r="315" spans="1:16" ht="13.2" x14ac:dyDescent="0.25">
      <c r="A315" s="381" t="str">
        <f>IF(B315="","",ROW()-ROW($A$3)+'Diário 2º PA'!$O$1)</f>
        <v/>
      </c>
      <c r="B315" s="389"/>
      <c r="C315" s="390"/>
      <c r="D315" s="393"/>
      <c r="E315" s="184"/>
      <c r="F315" s="391"/>
      <c r="G315" s="393"/>
      <c r="H315" s="393"/>
      <c r="I315" s="392"/>
      <c r="J315" s="386" t="str">
        <f t="shared" si="5"/>
        <v/>
      </c>
      <c r="K315" s="387"/>
      <c r="L315" s="388"/>
      <c r="M315" s="387"/>
      <c r="N315" s="382"/>
      <c r="O315" s="384"/>
      <c r="P315" s="392"/>
    </row>
    <row r="316" spans="1:16" ht="13.2" x14ac:dyDescent="0.25">
      <c r="A316" s="381" t="str">
        <f>IF(B316="","",ROW()-ROW($A$3)+'Diário 2º PA'!$O$1)</f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5"/>
        <v/>
      </c>
      <c r="K316" s="387"/>
      <c r="L316" s="388"/>
      <c r="M316" s="387"/>
      <c r="N316" s="382"/>
      <c r="O316" s="384"/>
      <c r="P316" s="184"/>
    </row>
    <row r="317" spans="1:16" ht="13.2" x14ac:dyDescent="0.25">
      <c r="A317" s="381" t="str">
        <f>IF(B317="","",ROW()-ROW($A$3)+'Diário 2º PA'!$O$1)</f>
        <v/>
      </c>
      <c r="B317" s="382"/>
      <c r="C317" s="383"/>
      <c r="D317" s="384"/>
      <c r="E317" s="184"/>
      <c r="F317" s="385"/>
      <c r="G317" s="184"/>
      <c r="H317" s="384"/>
      <c r="I317" s="184"/>
      <c r="J317" s="386" t="str">
        <f t="shared" si="5"/>
        <v/>
      </c>
      <c r="K317" s="387"/>
      <c r="L317" s="388"/>
      <c r="M317" s="387"/>
      <c r="N317" s="382"/>
      <c r="O317" s="384"/>
      <c r="P317" s="184"/>
    </row>
    <row r="318" spans="1:16" ht="13.2" x14ac:dyDescent="0.25">
      <c r="A318" s="381" t="str">
        <f>IF(B318="","",ROW()-ROW($A$3)+'Diário 2º PA'!$O$1)</f>
        <v/>
      </c>
      <c r="B318" s="382"/>
      <c r="C318" s="383"/>
      <c r="D318" s="384"/>
      <c r="E318" s="184"/>
      <c r="F318" s="385"/>
      <c r="G318" s="392"/>
      <c r="H318" s="384"/>
      <c r="I318" s="184"/>
      <c r="J318" s="386" t="str">
        <f t="shared" si="5"/>
        <v/>
      </c>
      <c r="K318" s="387"/>
      <c r="L318" s="388"/>
      <c r="M318" s="387"/>
      <c r="N318" s="382"/>
      <c r="O318" s="384"/>
      <c r="P318" s="184"/>
    </row>
    <row r="319" spans="1:16" ht="13.2" x14ac:dyDescent="0.25">
      <c r="A319" s="381" t="str">
        <f>IF(B319="","",ROW()-ROW($A$3)+'Diário 2º PA'!$O$1)</f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5"/>
        <v/>
      </c>
      <c r="K319" s="387"/>
      <c r="L319" s="388"/>
      <c r="M319" s="387"/>
      <c r="N319" s="382"/>
      <c r="O319" s="384"/>
      <c r="P319" s="184"/>
    </row>
    <row r="320" spans="1:16" ht="13.2" x14ac:dyDescent="0.25">
      <c r="A320" s="381" t="str">
        <f>IF(B320="","",ROW()-ROW($A$3)+'Diário 2º PA'!$O$1)</f>
        <v/>
      </c>
      <c r="B320" s="382"/>
      <c r="C320" s="383"/>
      <c r="D320" s="384"/>
      <c r="E320" s="184"/>
      <c r="F320" s="385"/>
      <c r="G320" s="394"/>
      <c r="H320" s="384"/>
      <c r="I320" s="184"/>
      <c r="J320" s="386" t="str">
        <f t="shared" si="5"/>
        <v/>
      </c>
      <c r="K320" s="387"/>
      <c r="L320" s="388"/>
      <c r="M320" s="387"/>
      <c r="N320" s="382"/>
      <c r="O320" s="384"/>
      <c r="P320" s="184"/>
    </row>
    <row r="321" spans="1:16" ht="13.2" x14ac:dyDescent="0.25">
      <c r="A321" s="381" t="str">
        <f>IF(B321="","",ROW()-ROW($A$3)+'Diário 2º PA'!$O$1)</f>
        <v/>
      </c>
      <c r="B321" s="382"/>
      <c r="C321" s="383"/>
      <c r="D321" s="384"/>
      <c r="E321" s="184"/>
      <c r="F321" s="385"/>
      <c r="G321" s="384"/>
      <c r="H321" s="384"/>
      <c r="I321" s="184"/>
      <c r="J321" s="386" t="str">
        <f t="shared" si="5"/>
        <v/>
      </c>
      <c r="K321" s="387"/>
      <c r="L321" s="388"/>
      <c r="M321" s="387"/>
      <c r="N321" s="382"/>
      <c r="O321" s="384"/>
      <c r="P321" s="184"/>
    </row>
    <row r="322" spans="1:16" ht="13.2" x14ac:dyDescent="0.25">
      <c r="A322" s="381" t="str">
        <f>IF(B322="","",ROW()-ROW($A$3)+'Diário 2º PA'!$O$1)</f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5"/>
        <v/>
      </c>
      <c r="K322" s="387"/>
      <c r="L322" s="388"/>
      <c r="M322" s="387"/>
      <c r="N322" s="382"/>
      <c r="O322" s="384"/>
      <c r="P322" s="184"/>
    </row>
    <row r="323" spans="1:16" ht="13.2" x14ac:dyDescent="0.25">
      <c r="A323" s="381" t="str">
        <f>IF(B323="","",ROW()-ROW($A$3)+'Diário 2º PA'!$O$1)</f>
        <v/>
      </c>
      <c r="B323" s="382"/>
      <c r="C323" s="383"/>
      <c r="D323" s="384"/>
      <c r="E323" s="184"/>
      <c r="F323" s="385"/>
      <c r="G323" s="384"/>
      <c r="H323" s="384"/>
      <c r="I323" s="184"/>
      <c r="J323" s="386" t="str">
        <f t="shared" si="5"/>
        <v/>
      </c>
      <c r="K323" s="387"/>
      <c r="L323" s="388"/>
      <c r="M323" s="387"/>
      <c r="N323" s="382"/>
      <c r="O323" s="384"/>
      <c r="P323" s="184"/>
    </row>
    <row r="324" spans="1:16" ht="13.2" x14ac:dyDescent="0.25">
      <c r="A324" s="381" t="str">
        <f>IF(B324="","",ROW()-ROW($A$3)+'Diário 2º PA'!$O$1)</f>
        <v/>
      </c>
      <c r="B324" s="382"/>
      <c r="C324" s="383"/>
      <c r="D324" s="384"/>
      <c r="E324" s="184"/>
      <c r="F324" s="385"/>
      <c r="G324" s="384"/>
      <c r="H324" s="384"/>
      <c r="I324" s="184"/>
      <c r="J324" s="386" t="str">
        <f t="shared" si="5"/>
        <v/>
      </c>
      <c r="K324" s="387"/>
      <c r="L324" s="388"/>
      <c r="M324" s="387"/>
      <c r="N324" s="382"/>
      <c r="O324" s="384"/>
      <c r="P324" s="184"/>
    </row>
    <row r="325" spans="1:16" ht="13.2" x14ac:dyDescent="0.25">
      <c r="A325" s="381" t="str">
        <f>IF(B325="","",ROW()-ROW($A$3)+'Diário 2º PA'!$O$1)</f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5"/>
        <v/>
      </c>
      <c r="K325" s="387"/>
      <c r="L325" s="388"/>
      <c r="M325" s="387"/>
      <c r="N325" s="382"/>
      <c r="O325" s="384"/>
      <c r="P325" s="184"/>
    </row>
    <row r="326" spans="1:16" ht="13.2" x14ac:dyDescent="0.25">
      <c r="A326" s="381" t="str">
        <f>IF(B326="","",ROW()-ROW($A$3)+'Diário 2º PA'!$O$1)</f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5"/>
        <v/>
      </c>
      <c r="K326" s="387"/>
      <c r="L326" s="388"/>
      <c r="M326" s="387"/>
      <c r="N326" s="382"/>
      <c r="O326" s="384"/>
      <c r="P326" s="184"/>
    </row>
    <row r="327" spans="1:16" ht="13.2" x14ac:dyDescent="0.25">
      <c r="A327" s="381" t="str">
        <f>IF(B327="","",ROW()-ROW($A$3)+'Diário 2º PA'!$O$1)</f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5"/>
        <v/>
      </c>
      <c r="K327" s="387"/>
      <c r="L327" s="388"/>
      <c r="M327" s="387"/>
      <c r="N327" s="382"/>
      <c r="O327" s="384"/>
      <c r="P327" s="184"/>
    </row>
    <row r="328" spans="1:16" ht="13.2" x14ac:dyDescent="0.25">
      <c r="A328" s="381" t="str">
        <f>IF(B328="","",ROW()-ROW($A$3)+'Diário 2º PA'!$O$1)</f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5"/>
        <v/>
      </c>
      <c r="K328" s="387"/>
      <c r="L328" s="388"/>
      <c r="M328" s="387"/>
      <c r="N328" s="382"/>
      <c r="O328" s="384"/>
      <c r="P328" s="184"/>
    </row>
    <row r="329" spans="1:16" ht="13.2" x14ac:dyDescent="0.25">
      <c r="A329" s="381" t="str">
        <f>IF(B329="","",ROW()-ROW($A$3)+'Diário 2º PA'!$O$1)</f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si="5"/>
        <v/>
      </c>
      <c r="K329" s="387"/>
      <c r="L329" s="388"/>
      <c r="M329" s="387"/>
      <c r="N329" s="382"/>
      <c r="O329" s="384"/>
      <c r="P329" s="184"/>
    </row>
    <row r="330" spans="1:16" ht="13.2" x14ac:dyDescent="0.25">
      <c r="A330" s="381" t="str">
        <f>IF(B330="","",ROW()-ROW($A$3)+'Diário 2º PA'!$O$1)</f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5"/>
        <v/>
      </c>
      <c r="K330" s="387"/>
      <c r="L330" s="388"/>
      <c r="M330" s="387"/>
      <c r="N330" s="382"/>
      <c r="O330" s="384"/>
      <c r="P330" s="184"/>
    </row>
    <row r="331" spans="1:16" ht="13.2" x14ac:dyDescent="0.25">
      <c r="A331" s="381" t="str">
        <f>IF(B331="","",ROW()-ROW($A$3)+'Diário 2º PA'!$O$1)</f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5"/>
        <v/>
      </c>
      <c r="K331" s="387"/>
      <c r="L331" s="388"/>
      <c r="M331" s="387"/>
      <c r="N331" s="382"/>
      <c r="O331" s="384"/>
      <c r="P331" s="184"/>
    </row>
    <row r="332" spans="1:16" ht="13.2" x14ac:dyDescent="0.25">
      <c r="A332" s="381" t="str">
        <f>IF(B332="","",ROW()-ROW($A$3)+'Diário 2º PA'!$O$1)</f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5"/>
        <v/>
      </c>
      <c r="K332" s="387"/>
      <c r="L332" s="388"/>
      <c r="M332" s="387"/>
      <c r="N332" s="382"/>
      <c r="O332" s="384"/>
      <c r="P332" s="184"/>
    </row>
    <row r="333" spans="1:16" ht="13.2" x14ac:dyDescent="0.25">
      <c r="A333" s="381" t="str">
        <f>IF(B333="","",ROW()-ROW($A$3)+'Diário 2º PA'!$O$1)</f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5"/>
        <v/>
      </c>
      <c r="K333" s="387"/>
      <c r="L333" s="388"/>
      <c r="M333" s="387"/>
      <c r="N333" s="382"/>
      <c r="O333" s="384"/>
      <c r="P333" s="184"/>
    </row>
    <row r="334" spans="1:16" ht="13.2" x14ac:dyDescent="0.25">
      <c r="A334" s="381" t="str">
        <f>IF(B334="","",ROW()-ROW($A$3)+'Diário 2º PA'!$O$1)</f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5"/>
        <v/>
      </c>
      <c r="K334" s="387"/>
      <c r="L334" s="388"/>
      <c r="M334" s="387"/>
      <c r="N334" s="382"/>
      <c r="O334" s="384"/>
      <c r="P334" s="184"/>
    </row>
    <row r="335" spans="1:16" ht="13.2" x14ac:dyDescent="0.25">
      <c r="A335" s="381" t="str">
        <f>IF(B335="","",ROW()-ROW($A$3)+'Diário 2º PA'!$O$1)</f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5"/>
        <v/>
      </c>
      <c r="K335" s="387"/>
      <c r="L335" s="388"/>
      <c r="M335" s="387"/>
      <c r="N335" s="382"/>
      <c r="O335" s="384"/>
      <c r="P335" s="184"/>
    </row>
    <row r="336" spans="1:16" ht="13.2" x14ac:dyDescent="0.25">
      <c r="A336" s="381" t="str">
        <f>IF(B336="","",ROW()-ROW($A$3)+'Diário 2º PA'!$O$1)</f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5"/>
        <v/>
      </c>
      <c r="K336" s="387"/>
      <c r="L336" s="388"/>
      <c r="M336" s="387"/>
      <c r="N336" s="382"/>
      <c r="O336" s="384"/>
      <c r="P336" s="184"/>
    </row>
    <row r="337" spans="1:16" ht="13.2" x14ac:dyDescent="0.25">
      <c r="A337" s="381" t="str">
        <f>IF(B337="","",ROW()-ROW($A$3)+'Diário 2º PA'!$O$1)</f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5"/>
        <v/>
      </c>
      <c r="K337" s="387"/>
      <c r="L337" s="388"/>
      <c r="M337" s="387"/>
      <c r="N337" s="382"/>
      <c r="O337" s="384"/>
      <c r="P337" s="184"/>
    </row>
    <row r="338" spans="1:16" ht="13.2" x14ac:dyDescent="0.25">
      <c r="A338" s="381" t="str">
        <f>IF(B338="","",ROW()-ROW($A$3)+'Diário 2º PA'!$O$1)</f>
        <v/>
      </c>
      <c r="B338" s="389"/>
      <c r="C338" s="390"/>
      <c r="D338" s="393"/>
      <c r="E338" s="184"/>
      <c r="F338" s="391"/>
      <c r="G338" s="184"/>
      <c r="H338" s="384"/>
      <c r="I338" s="184"/>
      <c r="J338" s="386" t="str">
        <f t="shared" si="5"/>
        <v/>
      </c>
      <c r="K338" s="387"/>
      <c r="L338" s="388"/>
      <c r="M338" s="387"/>
      <c r="N338" s="382"/>
      <c r="O338" s="384"/>
      <c r="P338" s="184"/>
    </row>
    <row r="339" spans="1:16" ht="13.2" x14ac:dyDescent="0.25">
      <c r="A339" s="381" t="str">
        <f>IF(B339="","",ROW()-ROW($A$3)+'Diário 2º PA'!$O$1)</f>
        <v/>
      </c>
      <c r="B339" s="382"/>
      <c r="C339" s="390"/>
      <c r="D339" s="384"/>
      <c r="E339" s="184"/>
      <c r="F339" s="385"/>
      <c r="G339" s="184"/>
      <c r="H339" s="384"/>
      <c r="I339" s="184"/>
      <c r="J339" s="386" t="str">
        <f t="shared" si="5"/>
        <v/>
      </c>
      <c r="K339" s="387"/>
      <c r="L339" s="388"/>
      <c r="M339" s="387"/>
      <c r="N339" s="382"/>
      <c r="O339" s="384"/>
      <c r="P339" s="184"/>
    </row>
    <row r="340" spans="1:16" ht="13.2" x14ac:dyDescent="0.25">
      <c r="A340" s="381" t="str">
        <f>IF(B340="","",ROW()-ROW($A$3)+'Diário 2º PA'!$O$1)</f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5"/>
        <v/>
      </c>
      <c r="K340" s="387"/>
      <c r="L340" s="388"/>
      <c r="M340" s="387"/>
      <c r="N340" s="382"/>
      <c r="O340" s="384"/>
      <c r="P340" s="184"/>
    </row>
    <row r="341" spans="1:16" ht="13.2" x14ac:dyDescent="0.25">
      <c r="A341" s="381" t="str">
        <f>IF(B341="","",ROW()-ROW($A$3)+'Diário 2º PA'!$O$1)</f>
        <v/>
      </c>
      <c r="B341" s="382"/>
      <c r="C341" s="383"/>
      <c r="D341" s="384"/>
      <c r="E341" s="184"/>
      <c r="F341" s="385"/>
      <c r="G341" s="392"/>
      <c r="H341" s="384"/>
      <c r="I341" s="392"/>
      <c r="J341" s="386" t="str">
        <f t="shared" si="5"/>
        <v/>
      </c>
      <c r="K341" s="387"/>
      <c r="L341" s="388"/>
      <c r="M341" s="387"/>
      <c r="N341" s="382"/>
      <c r="O341" s="384"/>
      <c r="P341" s="392"/>
    </row>
    <row r="342" spans="1:16" ht="13.2" x14ac:dyDescent="0.25">
      <c r="A342" s="381" t="str">
        <f>IF(B342="","",ROW()-ROW($A$3)+'Diário 2º PA'!$O$1)</f>
        <v/>
      </c>
      <c r="B342" s="382"/>
      <c r="C342" s="383"/>
      <c r="D342" s="384"/>
      <c r="E342" s="184"/>
      <c r="F342" s="385"/>
      <c r="G342" s="392"/>
      <c r="H342" s="384"/>
      <c r="I342" s="392"/>
      <c r="J342" s="386" t="str">
        <f t="shared" ref="J342:J405" si="6">IF(O342="","",IF(LEN(O342)&gt;14,O342,"CPF Protegido - LGPD"))</f>
        <v/>
      </c>
      <c r="K342" s="387"/>
      <c r="L342" s="388"/>
      <c r="M342" s="387"/>
      <c r="N342" s="382"/>
      <c r="O342" s="384"/>
      <c r="P342" s="392"/>
    </row>
    <row r="343" spans="1:16" ht="13.2" x14ac:dyDescent="0.25">
      <c r="A343" s="381" t="str">
        <f>IF(B343="","",ROW()-ROW($A$3)+'Diário 2º PA'!$O$1)</f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6"/>
        <v/>
      </c>
      <c r="K343" s="387"/>
      <c r="L343" s="388"/>
      <c r="M343" s="387"/>
      <c r="N343" s="382"/>
      <c r="O343" s="384"/>
      <c r="P343" s="184"/>
    </row>
    <row r="344" spans="1:16" ht="13.2" x14ac:dyDescent="0.25">
      <c r="A344" s="381" t="str">
        <f>IF(B344="","",ROW()-ROW($A$3)+'Diário 2º PA'!$O$1)</f>
        <v/>
      </c>
      <c r="B344" s="382"/>
      <c r="C344" s="383"/>
      <c r="D344" s="384"/>
      <c r="E344" s="184"/>
      <c r="F344" s="385"/>
      <c r="G344" s="384"/>
      <c r="H344" s="384"/>
      <c r="I344" s="184"/>
      <c r="J344" s="386" t="str">
        <f t="shared" si="6"/>
        <v/>
      </c>
      <c r="K344" s="387"/>
      <c r="L344" s="388"/>
      <c r="M344" s="387"/>
      <c r="N344" s="382"/>
      <c r="O344" s="384"/>
      <c r="P344" s="184"/>
    </row>
    <row r="345" spans="1:16" ht="13.2" x14ac:dyDescent="0.25">
      <c r="A345" s="381" t="str">
        <f>IF(B345="","",ROW()-ROW($A$3)+'Diário 2º PA'!$O$1)</f>
        <v/>
      </c>
      <c r="B345" s="382"/>
      <c r="C345" s="383"/>
      <c r="D345" s="384"/>
      <c r="E345" s="184"/>
      <c r="F345" s="385"/>
      <c r="G345" s="384"/>
      <c r="H345" s="384"/>
      <c r="I345" s="184"/>
      <c r="J345" s="386" t="str">
        <f t="shared" si="6"/>
        <v/>
      </c>
      <c r="K345" s="387"/>
      <c r="L345" s="388"/>
      <c r="M345" s="387"/>
      <c r="N345" s="382"/>
      <c r="O345" s="384"/>
      <c r="P345" s="184"/>
    </row>
    <row r="346" spans="1:16" ht="13.2" x14ac:dyDescent="0.25">
      <c r="A346" s="381" t="str">
        <f>IF(B346="","",ROW()-ROW($A$3)+'Diário 2º PA'!$O$1)</f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6"/>
        <v/>
      </c>
      <c r="K346" s="387"/>
      <c r="L346" s="388"/>
      <c r="M346" s="387"/>
      <c r="N346" s="382"/>
      <c r="O346" s="384"/>
      <c r="P346" s="184"/>
    </row>
    <row r="347" spans="1:16" ht="13.2" x14ac:dyDescent="0.25">
      <c r="A347" s="381" t="str">
        <f>IF(B347="","",ROW()-ROW($A$3)+'Diário 2º PA'!$O$1)</f>
        <v/>
      </c>
      <c r="B347" s="382"/>
      <c r="C347" s="383"/>
      <c r="D347" s="384"/>
      <c r="E347" s="184"/>
      <c r="F347" s="385"/>
      <c r="G347" s="384"/>
      <c r="H347" s="384"/>
      <c r="I347" s="184"/>
      <c r="J347" s="386" t="str">
        <f t="shared" si="6"/>
        <v/>
      </c>
      <c r="K347" s="387"/>
      <c r="L347" s="388"/>
      <c r="M347" s="387"/>
      <c r="N347" s="382"/>
      <c r="O347" s="384"/>
      <c r="P347" s="184"/>
    </row>
    <row r="348" spans="1:16" ht="13.2" x14ac:dyDescent="0.25">
      <c r="A348" s="381" t="str">
        <f>IF(B348="","",ROW()-ROW($A$3)+'Diário 2º PA'!$O$1)</f>
        <v/>
      </c>
      <c r="B348" s="382"/>
      <c r="C348" s="383"/>
      <c r="D348" s="384"/>
      <c r="E348" s="184"/>
      <c r="F348" s="385"/>
      <c r="G348" s="384"/>
      <c r="H348" s="384"/>
      <c r="I348" s="184"/>
      <c r="J348" s="386" t="str">
        <f t="shared" si="6"/>
        <v/>
      </c>
      <c r="K348" s="387"/>
      <c r="L348" s="388"/>
      <c r="M348" s="387"/>
      <c r="N348" s="382"/>
      <c r="O348" s="384"/>
      <c r="P348" s="184"/>
    </row>
    <row r="349" spans="1:16" ht="13.2" x14ac:dyDescent="0.25">
      <c r="A349" s="381" t="str">
        <f>IF(B349="","",ROW()-ROW($A$3)+'Diário 2º PA'!$O$1)</f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6"/>
        <v/>
      </c>
      <c r="K349" s="387"/>
      <c r="L349" s="388"/>
      <c r="M349" s="387"/>
      <c r="N349" s="382"/>
      <c r="O349" s="384"/>
      <c r="P349" s="184"/>
    </row>
    <row r="350" spans="1:16" ht="13.2" x14ac:dyDescent="0.25">
      <c r="A350" s="381" t="str">
        <f>IF(B350="","",ROW()-ROW($A$3)+'Diário 2º PA'!$O$1)</f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6"/>
        <v/>
      </c>
      <c r="K350" s="387"/>
      <c r="L350" s="388"/>
      <c r="M350" s="387"/>
      <c r="N350" s="382"/>
      <c r="O350" s="384"/>
      <c r="P350" s="184"/>
    </row>
    <row r="351" spans="1:16" ht="13.2" x14ac:dyDescent="0.25">
      <c r="A351" s="381" t="str">
        <f>IF(B351="","",ROW()-ROW($A$3)+'Diário 2º PA'!$O$1)</f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6"/>
        <v/>
      </c>
      <c r="K351" s="387"/>
      <c r="L351" s="388"/>
      <c r="M351" s="387"/>
      <c r="N351" s="382"/>
      <c r="O351" s="384"/>
      <c r="P351" s="184"/>
    </row>
    <row r="352" spans="1:16" ht="13.2" x14ac:dyDescent="0.25">
      <c r="A352" s="381" t="str">
        <f>IF(B352="","",ROW()-ROW($A$3)+'Diário 2º PA'!$O$1)</f>
        <v/>
      </c>
      <c r="B352" s="382"/>
      <c r="C352" s="383"/>
      <c r="D352" s="384"/>
      <c r="E352" s="184"/>
      <c r="F352" s="385"/>
      <c r="G352" s="384"/>
      <c r="H352" s="384"/>
      <c r="I352" s="184"/>
      <c r="J352" s="386" t="str">
        <f t="shared" si="6"/>
        <v/>
      </c>
      <c r="K352" s="387"/>
      <c r="L352" s="388"/>
      <c r="M352" s="387"/>
      <c r="N352" s="382"/>
      <c r="O352" s="384"/>
      <c r="P352" s="184"/>
    </row>
    <row r="353" spans="1:16" ht="13.2" x14ac:dyDescent="0.25">
      <c r="A353" s="381" t="str">
        <f>IF(B353="","",ROW()-ROW($A$3)+'Diário 2º PA'!$O$1)</f>
        <v/>
      </c>
      <c r="B353" s="382"/>
      <c r="C353" s="383"/>
      <c r="D353" s="384"/>
      <c r="E353" s="184"/>
      <c r="F353" s="385"/>
      <c r="G353" s="384"/>
      <c r="H353" s="384"/>
      <c r="I353" s="184"/>
      <c r="J353" s="386" t="str">
        <f t="shared" si="6"/>
        <v/>
      </c>
      <c r="K353" s="387"/>
      <c r="L353" s="388"/>
      <c r="M353" s="387"/>
      <c r="N353" s="382"/>
      <c r="O353" s="384"/>
      <c r="P353" s="184"/>
    </row>
    <row r="354" spans="1:16" ht="13.2" x14ac:dyDescent="0.25">
      <c r="A354" s="381" t="str">
        <f>IF(B354="","",ROW()-ROW($A$3)+'Diário 2º PA'!$O$1)</f>
        <v/>
      </c>
      <c r="B354" s="382"/>
      <c r="C354" s="383"/>
      <c r="D354" s="384"/>
      <c r="E354" s="184"/>
      <c r="F354" s="385"/>
      <c r="G354" s="384"/>
      <c r="H354" s="384"/>
      <c r="I354" s="184"/>
      <c r="J354" s="386" t="str">
        <f t="shared" si="6"/>
        <v/>
      </c>
      <c r="K354" s="387"/>
      <c r="L354" s="388"/>
      <c r="M354" s="387"/>
      <c r="N354" s="382"/>
      <c r="O354" s="384"/>
      <c r="P354" s="184"/>
    </row>
    <row r="355" spans="1:16" ht="13.2" x14ac:dyDescent="0.25">
      <c r="A355" s="381" t="str">
        <f>IF(B355="","",ROW()-ROW($A$3)+'Diário 2º PA'!$O$1)</f>
        <v/>
      </c>
      <c r="B355" s="382"/>
      <c r="C355" s="383"/>
      <c r="D355" s="384"/>
      <c r="E355" s="184"/>
      <c r="F355" s="385"/>
      <c r="G355" s="384"/>
      <c r="H355" s="384"/>
      <c r="I355" s="184"/>
      <c r="J355" s="386" t="str">
        <f t="shared" si="6"/>
        <v/>
      </c>
      <c r="K355" s="387"/>
      <c r="L355" s="388"/>
      <c r="M355" s="387"/>
      <c r="N355" s="382"/>
      <c r="O355" s="384"/>
      <c r="P355" s="184"/>
    </row>
    <row r="356" spans="1:16" ht="13.2" x14ac:dyDescent="0.25">
      <c r="A356" s="381" t="str">
        <f>IF(B356="","",ROW()-ROW($A$3)+'Diário 2º PA'!$O$1)</f>
        <v/>
      </c>
      <c r="B356" s="382"/>
      <c r="C356" s="383"/>
      <c r="D356" s="384"/>
      <c r="E356" s="184"/>
      <c r="F356" s="385"/>
      <c r="G356" s="384"/>
      <c r="H356" s="384"/>
      <c r="I356" s="184"/>
      <c r="J356" s="386" t="str">
        <f t="shared" si="6"/>
        <v/>
      </c>
      <c r="K356" s="387"/>
      <c r="L356" s="388"/>
      <c r="M356" s="387"/>
      <c r="N356" s="382"/>
      <c r="O356" s="384"/>
      <c r="P356" s="184"/>
    </row>
    <row r="357" spans="1:16" ht="13.2" x14ac:dyDescent="0.25">
      <c r="A357" s="381" t="str">
        <f>IF(B357="","",ROW()-ROW($A$3)+'Diário 2º PA'!$O$1)</f>
        <v/>
      </c>
      <c r="B357" s="382"/>
      <c r="C357" s="383"/>
      <c r="D357" s="384"/>
      <c r="E357" s="184"/>
      <c r="F357" s="385"/>
      <c r="G357" s="384"/>
      <c r="H357" s="384"/>
      <c r="I357" s="184"/>
      <c r="J357" s="386" t="str">
        <f t="shared" si="6"/>
        <v/>
      </c>
      <c r="K357" s="387"/>
      <c r="L357" s="388"/>
      <c r="M357" s="387"/>
      <c r="N357" s="382"/>
      <c r="O357" s="384"/>
      <c r="P357" s="184"/>
    </row>
    <row r="358" spans="1:16" ht="13.2" x14ac:dyDescent="0.25">
      <c r="A358" s="381" t="str">
        <f>IF(B358="","",ROW()-ROW($A$3)+'Diário 2º PA'!$O$1)</f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6"/>
        <v/>
      </c>
      <c r="K358" s="387"/>
      <c r="L358" s="388"/>
      <c r="M358" s="387"/>
      <c r="N358" s="382"/>
      <c r="O358" s="384"/>
      <c r="P358" s="184"/>
    </row>
    <row r="359" spans="1:16" ht="13.2" x14ac:dyDescent="0.25">
      <c r="A359" s="381" t="str">
        <f>IF(B359="","",ROW()-ROW($A$3)+'Diário 2º PA'!$O$1)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6"/>
        <v/>
      </c>
      <c r="K359" s="387"/>
      <c r="L359" s="388"/>
      <c r="M359" s="387"/>
      <c r="N359" s="382"/>
      <c r="O359" s="384"/>
      <c r="P359" s="184"/>
    </row>
    <row r="360" spans="1:16" ht="13.2" x14ac:dyDescent="0.25">
      <c r="A360" s="381" t="str">
        <f>IF(B360="","",ROW()-ROW($A$3)+'Diário 2º PA'!$O$1)</f>
        <v/>
      </c>
      <c r="B360" s="382"/>
      <c r="C360" s="383"/>
      <c r="D360" s="384"/>
      <c r="E360" s="184"/>
      <c r="F360" s="385"/>
      <c r="G360" s="184"/>
      <c r="H360" s="384"/>
      <c r="I360" s="184"/>
      <c r="J360" s="386" t="str">
        <f t="shared" si="6"/>
        <v/>
      </c>
      <c r="K360" s="387"/>
      <c r="L360" s="388"/>
      <c r="M360" s="387"/>
      <c r="N360" s="382"/>
      <c r="O360" s="384"/>
      <c r="P360" s="184"/>
    </row>
    <row r="361" spans="1:16" ht="13.2" x14ac:dyDescent="0.25">
      <c r="A361" s="381" t="str">
        <f>IF(B361="","",ROW()-ROW($A$3)+'Diário 2º PA'!$O$1)</f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6"/>
        <v/>
      </c>
      <c r="K361" s="387"/>
      <c r="L361" s="388"/>
      <c r="M361" s="387"/>
      <c r="N361" s="382"/>
      <c r="O361" s="384"/>
      <c r="P361" s="184"/>
    </row>
    <row r="362" spans="1:16" ht="13.2" x14ac:dyDescent="0.25">
      <c r="A362" s="381" t="str">
        <f>IF(B362="","",ROW()-ROW($A$3)+'Diário 2º PA'!$O$1)</f>
        <v/>
      </c>
      <c r="B362" s="382"/>
      <c r="C362" s="383"/>
      <c r="D362" s="384"/>
      <c r="E362" s="184"/>
      <c r="F362" s="385"/>
      <c r="G362" s="184"/>
      <c r="H362" s="384"/>
      <c r="I362" s="184"/>
      <c r="J362" s="386" t="str">
        <f t="shared" si="6"/>
        <v/>
      </c>
      <c r="K362" s="387"/>
      <c r="L362" s="388"/>
      <c r="M362" s="387"/>
      <c r="N362" s="382"/>
      <c r="O362" s="384"/>
      <c r="P362" s="184"/>
    </row>
    <row r="363" spans="1:16" ht="13.2" x14ac:dyDescent="0.25">
      <c r="A363" s="381" t="str">
        <f>IF(B363="","",ROW()-ROW($A$3)+'Diário 2º PA'!$O$1)</f>
        <v/>
      </c>
      <c r="B363" s="382"/>
      <c r="C363" s="383"/>
      <c r="D363" s="384"/>
      <c r="E363" s="184"/>
      <c r="F363" s="385"/>
      <c r="G363" s="384"/>
      <c r="H363" s="384"/>
      <c r="I363" s="184"/>
      <c r="J363" s="386" t="str">
        <f t="shared" si="6"/>
        <v/>
      </c>
      <c r="K363" s="387"/>
      <c r="L363" s="388"/>
      <c r="M363" s="387"/>
      <c r="N363" s="382"/>
      <c r="O363" s="384"/>
      <c r="P363" s="184"/>
    </row>
    <row r="364" spans="1:16" ht="13.2" x14ac:dyDescent="0.25">
      <c r="A364" s="381" t="str">
        <f>IF(B364="","",ROW()-ROW($A$3)+'Diário 2º PA'!$O$1)</f>
        <v/>
      </c>
      <c r="B364" s="382"/>
      <c r="C364" s="383"/>
      <c r="D364" s="384"/>
      <c r="E364" s="184"/>
      <c r="F364" s="385"/>
      <c r="G364" s="384"/>
      <c r="H364" s="384"/>
      <c r="I364" s="184"/>
      <c r="J364" s="386" t="str">
        <f t="shared" si="6"/>
        <v/>
      </c>
      <c r="K364" s="387"/>
      <c r="L364" s="388"/>
      <c r="M364" s="387"/>
      <c r="N364" s="382"/>
      <c r="O364" s="384"/>
      <c r="P364" s="184"/>
    </row>
    <row r="365" spans="1:16" ht="13.2" x14ac:dyDescent="0.25">
      <c r="A365" s="381" t="str">
        <f>IF(B365="","",ROW()-ROW($A$3)+'Diário 2º PA'!$O$1)</f>
        <v/>
      </c>
      <c r="B365" s="382"/>
      <c r="C365" s="383"/>
      <c r="D365" s="384"/>
      <c r="E365" s="184"/>
      <c r="F365" s="385"/>
      <c r="G365" s="184"/>
      <c r="H365" s="384"/>
      <c r="I365" s="184"/>
      <c r="J365" s="386" t="str">
        <f t="shared" si="6"/>
        <v/>
      </c>
      <c r="K365" s="387"/>
      <c r="L365" s="388"/>
      <c r="M365" s="387"/>
      <c r="N365" s="382"/>
      <c r="O365" s="384"/>
      <c r="P365" s="184"/>
    </row>
    <row r="366" spans="1:16" ht="13.2" x14ac:dyDescent="0.25">
      <c r="A366" s="381" t="str">
        <f>IF(B366="","",ROW()-ROW($A$3)+'Diário 2º PA'!$O$1)</f>
        <v/>
      </c>
      <c r="B366" s="382"/>
      <c r="C366" s="383"/>
      <c r="D366" s="384"/>
      <c r="E366" s="184"/>
      <c r="F366" s="385"/>
      <c r="G366" s="184"/>
      <c r="H366" s="384"/>
      <c r="I366" s="184"/>
      <c r="J366" s="386" t="str">
        <f t="shared" si="6"/>
        <v/>
      </c>
      <c r="K366" s="387"/>
      <c r="L366" s="388"/>
      <c r="M366" s="387"/>
      <c r="N366" s="382"/>
      <c r="O366" s="384"/>
      <c r="P366" s="184"/>
    </row>
    <row r="367" spans="1:16" ht="13.2" x14ac:dyDescent="0.25">
      <c r="A367" s="381" t="str">
        <f>IF(B367="","",ROW()-ROW($A$3)+'Diário 2º PA'!$O$1)</f>
        <v/>
      </c>
      <c r="B367" s="382"/>
      <c r="C367" s="383"/>
      <c r="D367" s="384"/>
      <c r="E367" s="184"/>
      <c r="F367" s="385"/>
      <c r="G367" s="384"/>
      <c r="H367" s="384"/>
      <c r="I367" s="184"/>
      <c r="J367" s="386" t="str">
        <f t="shared" si="6"/>
        <v/>
      </c>
      <c r="K367" s="387"/>
      <c r="L367" s="388"/>
      <c r="M367" s="387"/>
      <c r="N367" s="382"/>
      <c r="O367" s="384"/>
      <c r="P367" s="184"/>
    </row>
    <row r="368" spans="1:16" ht="13.2" x14ac:dyDescent="0.25">
      <c r="A368" s="381" t="str">
        <f>IF(B368="","",ROW()-ROW($A$3)+'Diário 2º PA'!$O$1)</f>
        <v/>
      </c>
      <c r="B368" s="382"/>
      <c r="C368" s="383"/>
      <c r="D368" s="384"/>
      <c r="E368" s="184"/>
      <c r="F368" s="385"/>
      <c r="G368" s="384"/>
      <c r="H368" s="384"/>
      <c r="I368" s="184"/>
      <c r="J368" s="386" t="str">
        <f t="shared" si="6"/>
        <v/>
      </c>
      <c r="K368" s="387"/>
      <c r="L368" s="388"/>
      <c r="M368" s="387"/>
      <c r="N368" s="382"/>
      <c r="O368" s="384"/>
      <c r="P368" s="184"/>
    </row>
    <row r="369" spans="1:16" ht="13.2" x14ac:dyDescent="0.25">
      <c r="A369" s="381" t="str">
        <f>IF(B369="","",ROW()-ROW($A$3)+'Diário 2º PA'!$O$1)</f>
        <v/>
      </c>
      <c r="B369" s="382"/>
      <c r="C369" s="383"/>
      <c r="D369" s="384"/>
      <c r="E369" s="184"/>
      <c r="F369" s="385"/>
      <c r="G369" s="384"/>
      <c r="H369" s="384"/>
      <c r="I369" s="184"/>
      <c r="J369" s="386" t="str">
        <f t="shared" si="6"/>
        <v/>
      </c>
      <c r="K369" s="387"/>
      <c r="L369" s="388"/>
      <c r="M369" s="387"/>
      <c r="N369" s="382"/>
      <c r="O369" s="384"/>
      <c r="P369" s="184"/>
    </row>
    <row r="370" spans="1:16" ht="13.2" x14ac:dyDescent="0.25">
      <c r="A370" s="381" t="str">
        <f>IF(B370="","",ROW()-ROW($A$3)+'Diário 2º PA'!$O$1)</f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6"/>
        <v/>
      </c>
      <c r="K370" s="387"/>
      <c r="L370" s="388"/>
      <c r="M370" s="387"/>
      <c r="N370" s="382"/>
      <c r="O370" s="384"/>
      <c r="P370" s="184"/>
    </row>
    <row r="371" spans="1:16" ht="13.2" x14ac:dyDescent="0.25">
      <c r="A371" s="381" t="str">
        <f>IF(B371="","",ROW()-ROW($A$3)+'Diário 2º PA'!$O$1)</f>
        <v/>
      </c>
      <c r="B371" s="382"/>
      <c r="C371" s="383"/>
      <c r="D371" s="384"/>
      <c r="E371" s="184"/>
      <c r="F371" s="385"/>
      <c r="G371" s="384"/>
      <c r="H371" s="384"/>
      <c r="I371" s="184"/>
      <c r="J371" s="386" t="str">
        <f t="shared" si="6"/>
        <v/>
      </c>
      <c r="K371" s="387"/>
      <c r="L371" s="388"/>
      <c r="M371" s="387"/>
      <c r="N371" s="382"/>
      <c r="O371" s="384"/>
      <c r="P371" s="184"/>
    </row>
    <row r="372" spans="1:16" ht="13.2" x14ac:dyDescent="0.25">
      <c r="A372" s="381" t="str">
        <f>IF(B372="","",ROW()-ROW($A$3)+'Diário 2º PA'!$O$1)</f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6"/>
        <v/>
      </c>
      <c r="K372" s="387"/>
      <c r="L372" s="388"/>
      <c r="M372" s="387"/>
      <c r="N372" s="382"/>
      <c r="O372" s="384"/>
      <c r="P372" s="184"/>
    </row>
    <row r="373" spans="1:16" ht="13.2" x14ac:dyDescent="0.25">
      <c r="A373" s="381" t="str">
        <f>IF(B373="","",ROW()-ROW($A$3)+'Diário 2º PA'!$O$1)</f>
        <v/>
      </c>
      <c r="B373" s="382"/>
      <c r="C373" s="383"/>
      <c r="D373" s="384"/>
      <c r="E373" s="184"/>
      <c r="F373" s="385"/>
      <c r="G373" s="184"/>
      <c r="H373" s="384"/>
      <c r="I373" s="184"/>
      <c r="J373" s="386" t="str">
        <f t="shared" si="6"/>
        <v/>
      </c>
      <c r="K373" s="387"/>
      <c r="L373" s="388"/>
      <c r="M373" s="387"/>
      <c r="N373" s="382"/>
      <c r="O373" s="384"/>
      <c r="P373" s="184"/>
    </row>
    <row r="374" spans="1:16" ht="13.2" x14ac:dyDescent="0.25">
      <c r="A374" s="381" t="str">
        <f>IF(B374="","",ROW()-ROW($A$3)+'Diário 2º PA'!$O$1)</f>
        <v/>
      </c>
      <c r="B374" s="382"/>
      <c r="C374" s="383"/>
      <c r="D374" s="384"/>
      <c r="E374" s="184"/>
      <c r="F374" s="385"/>
      <c r="G374" s="184"/>
      <c r="H374" s="384"/>
      <c r="I374" s="184"/>
      <c r="J374" s="386" t="str">
        <f t="shared" si="6"/>
        <v/>
      </c>
      <c r="K374" s="387"/>
      <c r="L374" s="388"/>
      <c r="M374" s="387"/>
      <c r="N374" s="382"/>
      <c r="O374" s="384"/>
      <c r="P374" s="184"/>
    </row>
    <row r="375" spans="1:16" ht="13.2" x14ac:dyDescent="0.25">
      <c r="A375" s="381" t="str">
        <f>IF(B375="","",ROW()-ROW($A$3)+'Diário 2º PA'!$O$1)</f>
        <v/>
      </c>
      <c r="B375" s="382"/>
      <c r="C375" s="383"/>
      <c r="D375" s="384"/>
      <c r="E375" s="184"/>
      <c r="F375" s="385"/>
      <c r="G375" s="184"/>
      <c r="H375" s="384"/>
      <c r="I375" s="184"/>
      <c r="J375" s="386" t="str">
        <f t="shared" si="6"/>
        <v/>
      </c>
      <c r="K375" s="387"/>
      <c r="L375" s="388"/>
      <c r="M375" s="387"/>
      <c r="N375" s="382"/>
      <c r="O375" s="384"/>
      <c r="P375" s="184"/>
    </row>
    <row r="376" spans="1:16" ht="13.2" x14ac:dyDescent="0.25">
      <c r="A376" s="381" t="str">
        <f>IF(B376="","",ROW()-ROW($A$3)+'Diário 2º PA'!$O$1)</f>
        <v/>
      </c>
      <c r="B376" s="382"/>
      <c r="C376" s="383"/>
      <c r="D376" s="384"/>
      <c r="E376" s="184"/>
      <c r="F376" s="385"/>
      <c r="G376" s="384"/>
      <c r="H376" s="384"/>
      <c r="I376" s="184"/>
      <c r="J376" s="386" t="str">
        <f t="shared" si="6"/>
        <v/>
      </c>
      <c r="K376" s="387"/>
      <c r="L376" s="388"/>
      <c r="M376" s="387"/>
      <c r="N376" s="382"/>
      <c r="O376" s="384"/>
      <c r="P376" s="184"/>
    </row>
    <row r="377" spans="1:16" ht="13.2" x14ac:dyDescent="0.25">
      <c r="A377" s="381" t="str">
        <f>IF(B377="","",ROW()-ROW($A$3)+'Diário 2º PA'!$O$1)</f>
        <v/>
      </c>
      <c r="B377" s="382"/>
      <c r="C377" s="383"/>
      <c r="D377" s="384"/>
      <c r="E377" s="184"/>
      <c r="F377" s="385"/>
      <c r="G377" s="384"/>
      <c r="H377" s="384"/>
      <c r="I377" s="184"/>
      <c r="J377" s="386" t="str">
        <f t="shared" si="6"/>
        <v/>
      </c>
      <c r="K377" s="387"/>
      <c r="L377" s="388"/>
      <c r="M377" s="387"/>
      <c r="N377" s="382"/>
      <c r="O377" s="384"/>
      <c r="P377" s="184"/>
    </row>
    <row r="378" spans="1:16" ht="13.2" x14ac:dyDescent="0.25">
      <c r="A378" s="381" t="str">
        <f>IF(B378="","",ROW()-ROW($A$3)+'Diário 2º PA'!$O$1)</f>
        <v/>
      </c>
      <c r="B378" s="382"/>
      <c r="C378" s="383"/>
      <c r="D378" s="384"/>
      <c r="E378" s="184"/>
      <c r="F378" s="385"/>
      <c r="G378" s="384"/>
      <c r="H378" s="384"/>
      <c r="I378" s="184"/>
      <c r="J378" s="386" t="str">
        <f t="shared" si="6"/>
        <v/>
      </c>
      <c r="K378" s="387"/>
      <c r="L378" s="388"/>
      <c r="M378" s="387"/>
      <c r="N378" s="382"/>
      <c r="O378" s="384"/>
      <c r="P378" s="184"/>
    </row>
    <row r="379" spans="1:16" ht="13.2" x14ac:dyDescent="0.25">
      <c r="A379" s="381" t="str">
        <f>IF(B379="","",ROW()-ROW($A$3)+'Diário 2º PA'!$O$1)</f>
        <v/>
      </c>
      <c r="B379" s="382"/>
      <c r="C379" s="383"/>
      <c r="D379" s="384"/>
      <c r="E379" s="184"/>
      <c r="F379" s="385"/>
      <c r="G379" s="384"/>
      <c r="H379" s="384"/>
      <c r="I379" s="184"/>
      <c r="J379" s="386" t="str">
        <f t="shared" si="6"/>
        <v/>
      </c>
      <c r="K379" s="387"/>
      <c r="L379" s="388"/>
      <c r="M379" s="387"/>
      <c r="N379" s="382"/>
      <c r="O379" s="384"/>
      <c r="P379" s="184"/>
    </row>
    <row r="380" spans="1:16" ht="13.2" x14ac:dyDescent="0.25">
      <c r="A380" s="381" t="str">
        <f>IF(B380="","",ROW()-ROW($A$3)+'Diário 2º PA'!$O$1)</f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6"/>
        <v/>
      </c>
      <c r="K380" s="387"/>
      <c r="L380" s="388"/>
      <c r="M380" s="387"/>
      <c r="N380" s="382"/>
      <c r="O380" s="384"/>
      <c r="P380" s="184"/>
    </row>
    <row r="381" spans="1:16" ht="13.2" x14ac:dyDescent="0.25">
      <c r="A381" s="381" t="str">
        <f>IF(B381="","",ROW()-ROW($A$3)+'Diário 2º PA'!$O$1)</f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6"/>
        <v/>
      </c>
      <c r="K381" s="387"/>
      <c r="L381" s="388"/>
      <c r="M381" s="387"/>
      <c r="N381" s="382"/>
      <c r="O381" s="384"/>
      <c r="P381" s="184"/>
    </row>
    <row r="382" spans="1:16" ht="13.2" x14ac:dyDescent="0.25">
      <c r="A382" s="381" t="str">
        <f>IF(B382="","",ROW()-ROW($A$3)+'Diário 2º PA'!$O$1)</f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6"/>
        <v/>
      </c>
      <c r="K382" s="387"/>
      <c r="L382" s="388"/>
      <c r="M382" s="387"/>
      <c r="N382" s="382"/>
      <c r="O382" s="384"/>
      <c r="P382" s="184"/>
    </row>
    <row r="383" spans="1:16" ht="13.2" x14ac:dyDescent="0.25">
      <c r="A383" s="381" t="str">
        <f>IF(B383="","",ROW()-ROW($A$3)+'Diário 2º PA'!$O$1)</f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6"/>
        <v/>
      </c>
      <c r="K383" s="387"/>
      <c r="L383" s="388"/>
      <c r="M383" s="387"/>
      <c r="N383" s="382"/>
      <c r="O383" s="384"/>
      <c r="P383" s="184"/>
    </row>
    <row r="384" spans="1:16" ht="13.2" x14ac:dyDescent="0.25">
      <c r="A384" s="381" t="str">
        <f>IF(B384="","",ROW()-ROW($A$3)+'Diário 2º PA'!$O$1)</f>
        <v/>
      </c>
      <c r="B384" s="389"/>
      <c r="C384" s="390"/>
      <c r="D384" s="393"/>
      <c r="E384" s="184"/>
      <c r="F384" s="391"/>
      <c r="G384" s="384"/>
      <c r="H384" s="384"/>
      <c r="I384" s="184"/>
      <c r="J384" s="386" t="str">
        <f t="shared" si="6"/>
        <v/>
      </c>
      <c r="K384" s="387"/>
      <c r="L384" s="388"/>
      <c r="M384" s="387"/>
      <c r="N384" s="382"/>
      <c r="O384" s="384"/>
      <c r="P384" s="184"/>
    </row>
    <row r="385" spans="1:16" ht="13.2" x14ac:dyDescent="0.25">
      <c r="A385" s="381" t="str">
        <f>IF(B385="","",ROW()-ROW($A$3)+'Diário 2º PA'!$O$1)</f>
        <v/>
      </c>
      <c r="B385" s="389"/>
      <c r="C385" s="390"/>
      <c r="D385" s="393"/>
      <c r="E385" s="184"/>
      <c r="F385" s="391"/>
      <c r="G385" s="384"/>
      <c r="H385" s="384"/>
      <c r="I385" s="184"/>
      <c r="J385" s="386" t="str">
        <f t="shared" si="6"/>
        <v/>
      </c>
      <c r="K385" s="387"/>
      <c r="L385" s="388"/>
      <c r="M385" s="387"/>
      <c r="N385" s="382"/>
      <c r="O385" s="384"/>
      <c r="P385" s="184"/>
    </row>
    <row r="386" spans="1:16" ht="13.2" x14ac:dyDescent="0.25">
      <c r="A386" s="381" t="str">
        <f>IF(B386="","",ROW()-ROW($A$3)+'Diário 2º PA'!$O$1)</f>
        <v/>
      </c>
      <c r="B386" s="389"/>
      <c r="C386" s="390"/>
      <c r="D386" s="393"/>
      <c r="E386" s="184"/>
      <c r="F386" s="391"/>
      <c r="G386" s="384"/>
      <c r="H386" s="384"/>
      <c r="I386" s="184"/>
      <c r="J386" s="386" t="str">
        <f t="shared" si="6"/>
        <v/>
      </c>
      <c r="K386" s="387"/>
      <c r="L386" s="388"/>
      <c r="M386" s="387"/>
      <c r="N386" s="382"/>
      <c r="O386" s="384"/>
      <c r="P386" s="184"/>
    </row>
    <row r="387" spans="1:16" ht="13.2" x14ac:dyDescent="0.25">
      <c r="A387" s="381" t="str">
        <f>IF(B387="","",ROW()-ROW($A$3)+'Diário 2º PA'!$O$1)</f>
        <v/>
      </c>
      <c r="B387" s="382"/>
      <c r="C387" s="383"/>
      <c r="D387" s="384"/>
      <c r="E387" s="184"/>
      <c r="F387" s="385"/>
      <c r="G387" s="184"/>
      <c r="H387" s="384"/>
      <c r="I387" s="184"/>
      <c r="J387" s="386" t="str">
        <f t="shared" si="6"/>
        <v/>
      </c>
      <c r="K387" s="387"/>
      <c r="L387" s="388"/>
      <c r="M387" s="387"/>
      <c r="N387" s="382"/>
      <c r="O387" s="384"/>
      <c r="P387" s="184"/>
    </row>
    <row r="388" spans="1:16" ht="13.2" x14ac:dyDescent="0.25">
      <c r="A388" s="381" t="str">
        <f>IF(B388="","",ROW()-ROW($A$3)+'Diário 2º PA'!$O$1)</f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si="6"/>
        <v/>
      </c>
      <c r="K388" s="387"/>
      <c r="L388" s="388"/>
      <c r="M388" s="387"/>
      <c r="N388" s="382"/>
      <c r="O388" s="384"/>
      <c r="P388" s="184"/>
    </row>
    <row r="389" spans="1:16" ht="13.2" x14ac:dyDescent="0.25">
      <c r="A389" s="381" t="str">
        <f>IF(B389="","",ROW()-ROW($A$3)+'Diário 2º PA'!$O$1)</f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6"/>
        <v/>
      </c>
      <c r="K389" s="387"/>
      <c r="L389" s="388"/>
      <c r="M389" s="387"/>
      <c r="N389" s="382"/>
      <c r="O389" s="384"/>
      <c r="P389" s="184"/>
    </row>
    <row r="390" spans="1:16" ht="13.2" x14ac:dyDescent="0.25">
      <c r="A390" s="381" t="str">
        <f>IF(B390="","",ROW()-ROW($A$3)+'Diário 2º PA'!$O$1)</f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6"/>
        <v/>
      </c>
      <c r="K390" s="387"/>
      <c r="L390" s="388"/>
      <c r="M390" s="387"/>
      <c r="N390" s="382"/>
      <c r="O390" s="384"/>
      <c r="P390" s="184"/>
    </row>
    <row r="391" spans="1:16" ht="13.2" x14ac:dyDescent="0.25">
      <c r="A391" s="381" t="str">
        <f>IF(B391="","",ROW()-ROW($A$3)+'Diário 2º PA'!$O$1)</f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6"/>
        <v/>
      </c>
      <c r="K391" s="387"/>
      <c r="L391" s="388"/>
      <c r="M391" s="387"/>
      <c r="N391" s="382"/>
      <c r="O391" s="384"/>
      <c r="P391" s="184"/>
    </row>
    <row r="392" spans="1:16" ht="13.2" x14ac:dyDescent="0.25">
      <c r="A392" s="381" t="str">
        <f>IF(B392="","",ROW()-ROW($A$3)+'Diário 2º PA'!$O$1)</f>
        <v/>
      </c>
      <c r="B392" s="389"/>
      <c r="C392" s="390"/>
      <c r="D392" s="393"/>
      <c r="E392" s="184"/>
      <c r="F392" s="391"/>
      <c r="G392" s="393"/>
      <c r="H392" s="393"/>
      <c r="I392" s="392"/>
      <c r="J392" s="386" t="str">
        <f t="shared" si="6"/>
        <v/>
      </c>
      <c r="K392" s="387"/>
      <c r="L392" s="388"/>
      <c r="M392" s="387"/>
      <c r="N392" s="382"/>
      <c r="O392" s="384"/>
      <c r="P392" s="392"/>
    </row>
    <row r="393" spans="1:16" ht="13.2" x14ac:dyDescent="0.25">
      <c r="A393" s="381" t="str">
        <f>IF(B393="","",ROW()-ROW($A$3)+'Diário 2º PA'!$O$1)</f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si="6"/>
        <v/>
      </c>
      <c r="K393" s="387"/>
      <c r="L393" s="388"/>
      <c r="M393" s="387"/>
      <c r="N393" s="382"/>
      <c r="O393" s="384"/>
      <c r="P393" s="184"/>
    </row>
    <row r="394" spans="1:16" ht="13.2" x14ac:dyDescent="0.25">
      <c r="A394" s="381" t="str">
        <f>IF(B394="","",ROW()-ROW($A$3)+'Diário 2º PA'!$O$1)</f>
        <v/>
      </c>
      <c r="B394" s="389"/>
      <c r="C394" s="390"/>
      <c r="D394" s="393"/>
      <c r="E394" s="184"/>
      <c r="F394" s="391"/>
      <c r="G394" s="393"/>
      <c r="H394" s="393"/>
      <c r="I394" s="392"/>
      <c r="J394" s="386" t="str">
        <f t="shared" si="6"/>
        <v/>
      </c>
      <c r="K394" s="387"/>
      <c r="L394" s="388"/>
      <c r="M394" s="387"/>
      <c r="N394" s="382"/>
      <c r="O394" s="384"/>
      <c r="P394" s="392"/>
    </row>
    <row r="395" spans="1:16" ht="13.2" x14ac:dyDescent="0.25">
      <c r="A395" s="381" t="str">
        <f>IF(B395="","",ROW()-ROW($A$3)+'Diário 2º PA'!$O$1)</f>
        <v/>
      </c>
      <c r="B395" s="389"/>
      <c r="C395" s="390"/>
      <c r="D395" s="393"/>
      <c r="E395" s="184"/>
      <c r="F395" s="391"/>
      <c r="G395" s="393"/>
      <c r="H395" s="393"/>
      <c r="I395" s="392"/>
      <c r="J395" s="386" t="str">
        <f t="shared" si="6"/>
        <v/>
      </c>
      <c r="K395" s="387"/>
      <c r="L395" s="388"/>
      <c r="M395" s="387"/>
      <c r="N395" s="382"/>
      <c r="O395" s="384"/>
      <c r="P395" s="392"/>
    </row>
    <row r="396" spans="1:16" ht="13.2" x14ac:dyDescent="0.25">
      <c r="A396" s="381" t="str">
        <f>IF(B396="","",ROW()-ROW($A$3)+'Diário 2º PA'!$O$1)</f>
        <v/>
      </c>
      <c r="B396" s="389"/>
      <c r="C396" s="390"/>
      <c r="D396" s="393"/>
      <c r="E396" s="184"/>
      <c r="F396" s="391"/>
      <c r="G396" s="393"/>
      <c r="H396" s="393"/>
      <c r="I396" s="392"/>
      <c r="J396" s="386" t="str">
        <f t="shared" si="6"/>
        <v/>
      </c>
      <c r="K396" s="387"/>
      <c r="L396" s="388"/>
      <c r="M396" s="387"/>
      <c r="N396" s="382"/>
      <c r="O396" s="384"/>
      <c r="P396" s="392"/>
    </row>
    <row r="397" spans="1:16" ht="13.2" x14ac:dyDescent="0.25">
      <c r="A397" s="381" t="str">
        <f>IF(B397="","",ROW()-ROW($A$3)+'Diário 2º PA'!$O$1)</f>
        <v/>
      </c>
      <c r="B397" s="389"/>
      <c r="C397" s="390"/>
      <c r="D397" s="393"/>
      <c r="E397" s="184"/>
      <c r="F397" s="391"/>
      <c r="G397" s="393"/>
      <c r="H397" s="393"/>
      <c r="I397" s="392"/>
      <c r="J397" s="386" t="str">
        <f t="shared" si="6"/>
        <v/>
      </c>
      <c r="K397" s="387"/>
      <c r="L397" s="388"/>
      <c r="M397" s="387"/>
      <c r="N397" s="382"/>
      <c r="O397" s="384"/>
      <c r="P397" s="392"/>
    </row>
    <row r="398" spans="1:16" ht="13.2" x14ac:dyDescent="0.25">
      <c r="A398" s="381" t="str">
        <f>IF(B398="","",ROW()-ROW($A$3)+'Diário 2º PA'!$O$1)</f>
        <v/>
      </c>
      <c r="B398" s="382"/>
      <c r="C398" s="383"/>
      <c r="D398" s="384"/>
      <c r="E398" s="184"/>
      <c r="F398" s="385"/>
      <c r="G398" s="384"/>
      <c r="H398" s="384"/>
      <c r="I398" s="184"/>
      <c r="J398" s="386" t="str">
        <f t="shared" si="6"/>
        <v/>
      </c>
      <c r="K398" s="387"/>
      <c r="L398" s="388"/>
      <c r="M398" s="387"/>
      <c r="N398" s="382"/>
      <c r="O398" s="384"/>
      <c r="P398" s="184"/>
    </row>
    <row r="399" spans="1:16" ht="13.2" x14ac:dyDescent="0.25">
      <c r="A399" s="381" t="str">
        <f>IF(B399="","",ROW()-ROW($A$3)+'Diário 2º PA'!$O$1)</f>
        <v/>
      </c>
      <c r="B399" s="382"/>
      <c r="C399" s="383"/>
      <c r="D399" s="384"/>
      <c r="E399" s="184"/>
      <c r="F399" s="385"/>
      <c r="G399" s="384"/>
      <c r="H399" s="384"/>
      <c r="I399" s="184"/>
      <c r="J399" s="386" t="str">
        <f t="shared" si="6"/>
        <v/>
      </c>
      <c r="K399" s="387"/>
      <c r="L399" s="388"/>
      <c r="M399" s="387"/>
      <c r="N399" s="382"/>
      <c r="O399" s="384"/>
      <c r="P399" s="184"/>
    </row>
    <row r="400" spans="1:16" ht="13.2" x14ac:dyDescent="0.25">
      <c r="A400" s="381" t="str">
        <f>IF(B400="","",ROW()-ROW($A$3)+'Diário 2º PA'!$O$1)</f>
        <v/>
      </c>
      <c r="B400" s="382"/>
      <c r="C400" s="383"/>
      <c r="D400" s="384"/>
      <c r="E400" s="184"/>
      <c r="F400" s="385"/>
      <c r="G400" s="384"/>
      <c r="H400" s="384"/>
      <c r="I400" s="184"/>
      <c r="J400" s="386" t="str">
        <f t="shared" si="6"/>
        <v/>
      </c>
      <c r="K400" s="387"/>
      <c r="L400" s="388"/>
      <c r="M400" s="387"/>
      <c r="N400" s="382"/>
      <c r="O400" s="384"/>
      <c r="P400" s="184"/>
    </row>
    <row r="401" spans="1:16" ht="13.2" x14ac:dyDescent="0.25">
      <c r="A401" s="381" t="str">
        <f>IF(B401="","",ROW()-ROW($A$3)+'Diário 2º PA'!$O$1)</f>
        <v/>
      </c>
      <c r="B401" s="382"/>
      <c r="C401" s="383"/>
      <c r="D401" s="384"/>
      <c r="E401" s="184"/>
      <c r="F401" s="385"/>
      <c r="G401" s="384"/>
      <c r="H401" s="384"/>
      <c r="I401" s="184"/>
      <c r="J401" s="386" t="str">
        <f t="shared" si="6"/>
        <v/>
      </c>
      <c r="K401" s="387"/>
      <c r="L401" s="388"/>
      <c r="M401" s="387"/>
      <c r="N401" s="382"/>
      <c r="O401" s="384"/>
      <c r="P401" s="184"/>
    </row>
    <row r="402" spans="1:16" ht="13.2" x14ac:dyDescent="0.25">
      <c r="A402" s="381" t="str">
        <f>IF(B402="","",ROW()-ROW($A$3)+'Diário 2º PA'!$O$1)</f>
        <v/>
      </c>
      <c r="B402" s="382"/>
      <c r="C402" s="383"/>
      <c r="D402" s="384"/>
      <c r="E402" s="184"/>
      <c r="F402" s="385"/>
      <c r="G402" s="384"/>
      <c r="H402" s="384"/>
      <c r="I402" s="184"/>
      <c r="J402" s="386" t="str">
        <f t="shared" si="6"/>
        <v/>
      </c>
      <c r="K402" s="387"/>
      <c r="L402" s="388"/>
      <c r="M402" s="387"/>
      <c r="N402" s="382"/>
      <c r="O402" s="384"/>
      <c r="P402" s="184"/>
    </row>
    <row r="403" spans="1:16" ht="13.2" x14ac:dyDescent="0.25">
      <c r="A403" s="381" t="str">
        <f>IF(B403="","",ROW()-ROW($A$3)+'Diário 2º PA'!$O$1)</f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6"/>
        <v/>
      </c>
      <c r="K403" s="387"/>
      <c r="L403" s="388"/>
      <c r="M403" s="387"/>
      <c r="N403" s="382"/>
      <c r="O403" s="384"/>
      <c r="P403" s="184"/>
    </row>
    <row r="404" spans="1:16" ht="13.2" x14ac:dyDescent="0.25">
      <c r="A404" s="381" t="str">
        <f>IF(B404="","",ROW()-ROW($A$3)+'Diário 2º PA'!$O$1)</f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6"/>
        <v/>
      </c>
      <c r="K404" s="387"/>
      <c r="L404" s="388"/>
      <c r="M404" s="387"/>
      <c r="N404" s="382"/>
      <c r="O404" s="384"/>
      <c r="P404" s="184"/>
    </row>
    <row r="405" spans="1:16" ht="13.2" x14ac:dyDescent="0.25">
      <c r="A405" s="381" t="str">
        <f>IF(B405="","",ROW()-ROW($A$3)+'Diário 2º PA'!$O$1)</f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6"/>
        <v/>
      </c>
      <c r="K405" s="387"/>
      <c r="L405" s="388"/>
      <c r="M405" s="387"/>
      <c r="N405" s="382"/>
      <c r="O405" s="384"/>
      <c r="P405" s="184"/>
    </row>
    <row r="406" spans="1:16" ht="13.2" x14ac:dyDescent="0.25">
      <c r="A406" s="381" t="str">
        <f>IF(B406="","",ROW()-ROW($A$3)+'Diário 2º PA'!$O$1)</f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ref="J406:J469" si="7">IF(O406="","",IF(LEN(O406)&gt;14,O406,"CPF Protegido - LGPD"))</f>
        <v/>
      </c>
      <c r="K406" s="387"/>
      <c r="L406" s="388"/>
      <c r="M406" s="387"/>
      <c r="N406" s="382"/>
      <c r="O406" s="384"/>
      <c r="P406" s="184"/>
    </row>
    <row r="407" spans="1:16" ht="13.2" x14ac:dyDescent="0.25">
      <c r="A407" s="381" t="str">
        <f>IF(B407="","",ROW()-ROW($A$3)+'Diário 2º PA'!$O$1)</f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7"/>
        <v/>
      </c>
      <c r="K407" s="387"/>
      <c r="L407" s="388"/>
      <c r="M407" s="387"/>
      <c r="N407" s="382"/>
      <c r="O407" s="384"/>
      <c r="P407" s="184"/>
    </row>
    <row r="408" spans="1:16" ht="13.2" x14ac:dyDescent="0.25">
      <c r="A408" s="381" t="str">
        <f>IF(B408="","",ROW()-ROW($A$3)+'Diário 2º PA'!$O$1)</f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7"/>
        <v/>
      </c>
      <c r="K408" s="387"/>
      <c r="L408" s="388"/>
      <c r="M408" s="387"/>
      <c r="N408" s="382"/>
      <c r="O408" s="384"/>
      <c r="P408" s="184"/>
    </row>
    <row r="409" spans="1:16" ht="13.2" x14ac:dyDescent="0.25">
      <c r="A409" s="381" t="str">
        <f>IF(B409="","",ROW()-ROW($A$3)+'Diário 2º PA'!$O$1)</f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7"/>
        <v/>
      </c>
      <c r="K409" s="387"/>
      <c r="L409" s="388"/>
      <c r="M409" s="387"/>
      <c r="N409" s="382"/>
      <c r="O409" s="384"/>
      <c r="P409" s="184"/>
    </row>
    <row r="410" spans="1:16" ht="13.2" x14ac:dyDescent="0.25">
      <c r="A410" s="381" t="str">
        <f>IF(B410="","",ROW()-ROW($A$3)+'Diário 2º PA'!$O$1)</f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7"/>
        <v/>
      </c>
      <c r="K410" s="387"/>
      <c r="L410" s="388"/>
      <c r="M410" s="387"/>
      <c r="N410" s="382"/>
      <c r="O410" s="384"/>
      <c r="P410" s="184"/>
    </row>
    <row r="411" spans="1:16" ht="13.2" x14ac:dyDescent="0.25">
      <c r="A411" s="381" t="str">
        <f>IF(B411="","",ROW()-ROW($A$3)+'Diário 2º PA'!$O$1)</f>
        <v/>
      </c>
      <c r="B411" s="382"/>
      <c r="C411" s="383"/>
      <c r="D411" s="384"/>
      <c r="E411" s="184"/>
      <c r="F411" s="385"/>
      <c r="G411" s="384"/>
      <c r="H411" s="384"/>
      <c r="I411" s="184"/>
      <c r="J411" s="386" t="str">
        <f t="shared" si="7"/>
        <v/>
      </c>
      <c r="K411" s="387"/>
      <c r="L411" s="388"/>
      <c r="M411" s="387"/>
      <c r="N411" s="382"/>
      <c r="O411" s="384"/>
      <c r="P411" s="184"/>
    </row>
    <row r="412" spans="1:16" ht="13.2" x14ac:dyDescent="0.25">
      <c r="A412" s="381" t="str">
        <f>IF(B412="","",ROW()-ROW($A$3)+'Diário 2º PA'!$O$1)</f>
        <v/>
      </c>
      <c r="B412" s="382"/>
      <c r="C412" s="383"/>
      <c r="D412" s="384"/>
      <c r="E412" s="184"/>
      <c r="F412" s="385"/>
      <c r="G412" s="384"/>
      <c r="H412" s="384"/>
      <c r="I412" s="184"/>
      <c r="J412" s="386" t="str">
        <f t="shared" si="7"/>
        <v/>
      </c>
      <c r="K412" s="387"/>
      <c r="L412" s="388"/>
      <c r="M412" s="387"/>
      <c r="N412" s="382"/>
      <c r="O412" s="384"/>
      <c r="P412" s="184"/>
    </row>
    <row r="413" spans="1:16" ht="13.2" x14ac:dyDescent="0.25">
      <c r="A413" s="381" t="str">
        <f>IF(B413="","",ROW()-ROW($A$3)+'Diário 2º PA'!$O$1)</f>
        <v/>
      </c>
      <c r="B413" s="382"/>
      <c r="C413" s="383"/>
      <c r="D413" s="384"/>
      <c r="E413" s="184"/>
      <c r="F413" s="385"/>
      <c r="G413" s="384"/>
      <c r="H413" s="384"/>
      <c r="I413" s="184"/>
      <c r="J413" s="386" t="str">
        <f t="shared" si="7"/>
        <v/>
      </c>
      <c r="K413" s="387"/>
      <c r="L413" s="388"/>
      <c r="M413" s="387"/>
      <c r="N413" s="382"/>
      <c r="O413" s="384"/>
      <c r="P413" s="184"/>
    </row>
    <row r="414" spans="1:16" ht="13.2" x14ac:dyDescent="0.25">
      <c r="A414" s="381" t="str">
        <f>IF(B414="","",ROW()-ROW($A$3)+'Diário 2º PA'!$O$1)</f>
        <v/>
      </c>
      <c r="B414" s="382"/>
      <c r="C414" s="383"/>
      <c r="D414" s="384"/>
      <c r="E414" s="184"/>
      <c r="F414" s="385"/>
      <c r="G414" s="384"/>
      <c r="H414" s="384"/>
      <c r="I414" s="184"/>
      <c r="J414" s="386" t="str">
        <f t="shared" si="7"/>
        <v/>
      </c>
      <c r="K414" s="387"/>
      <c r="L414" s="388"/>
      <c r="M414" s="387"/>
      <c r="N414" s="382"/>
      <c r="O414" s="384"/>
      <c r="P414" s="184"/>
    </row>
    <row r="415" spans="1:16" ht="13.2" x14ac:dyDescent="0.25">
      <c r="A415" s="381" t="str">
        <f>IF(B415="","",ROW()-ROW($A$3)+'Diário 2º PA'!$O$1)</f>
        <v/>
      </c>
      <c r="B415" s="382"/>
      <c r="C415" s="383"/>
      <c r="D415" s="384"/>
      <c r="E415" s="184"/>
      <c r="F415" s="385"/>
      <c r="G415" s="384"/>
      <c r="H415" s="384"/>
      <c r="I415" s="184"/>
      <c r="J415" s="386" t="str">
        <f t="shared" si="7"/>
        <v/>
      </c>
      <c r="K415" s="387"/>
      <c r="L415" s="388"/>
      <c r="M415" s="387"/>
      <c r="N415" s="382"/>
      <c r="O415" s="384"/>
      <c r="P415" s="184"/>
    </row>
    <row r="416" spans="1:16" ht="13.2" x14ac:dyDescent="0.25">
      <c r="A416" s="381" t="str">
        <f>IF(B416="","",ROW()-ROW($A$3)+'Diário 2º PA'!$O$1)</f>
        <v/>
      </c>
      <c r="B416" s="382"/>
      <c r="C416" s="383"/>
      <c r="D416" s="384"/>
      <c r="E416" s="184"/>
      <c r="F416" s="385"/>
      <c r="G416" s="384"/>
      <c r="H416" s="384"/>
      <c r="I416" s="184"/>
      <c r="J416" s="386" t="str">
        <f t="shared" si="7"/>
        <v/>
      </c>
      <c r="K416" s="387"/>
      <c r="L416" s="388"/>
      <c r="M416" s="387"/>
      <c r="N416" s="382"/>
      <c r="O416" s="384"/>
      <c r="P416" s="184"/>
    </row>
    <row r="417" spans="1:16" ht="13.2" x14ac:dyDescent="0.25">
      <c r="A417" s="381" t="str">
        <f>IF(B417="","",ROW()-ROW($A$3)+'Diário 2º PA'!$O$1)</f>
        <v/>
      </c>
      <c r="B417" s="382"/>
      <c r="C417" s="383"/>
      <c r="D417" s="384"/>
      <c r="E417" s="184"/>
      <c r="F417" s="385"/>
      <c r="G417" s="393"/>
      <c r="H417" s="384"/>
      <c r="I417" s="184"/>
      <c r="J417" s="386" t="str">
        <f t="shared" si="7"/>
        <v/>
      </c>
      <c r="K417" s="387"/>
      <c r="L417" s="388"/>
      <c r="M417" s="387"/>
      <c r="N417" s="382"/>
      <c r="O417" s="384"/>
      <c r="P417" s="184"/>
    </row>
    <row r="418" spans="1:16" ht="13.2" x14ac:dyDescent="0.25">
      <c r="A418" s="381" t="str">
        <f>IF(B418="","",ROW()-ROW($A$3)+'Diário 2º PA'!$O$1)</f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7"/>
        <v/>
      </c>
      <c r="K418" s="387"/>
      <c r="L418" s="388"/>
      <c r="M418" s="387"/>
      <c r="N418" s="382"/>
      <c r="O418" s="384"/>
      <c r="P418" s="184"/>
    </row>
    <row r="419" spans="1:16" ht="13.2" x14ac:dyDescent="0.25">
      <c r="A419" s="381" t="str">
        <f>IF(B419="","",ROW()-ROW($A$3)+'Diário 2º PA'!$O$1)</f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7"/>
        <v/>
      </c>
      <c r="K419" s="387"/>
      <c r="L419" s="388"/>
      <c r="M419" s="387"/>
      <c r="N419" s="382"/>
      <c r="O419" s="384"/>
      <c r="P419" s="184"/>
    </row>
    <row r="420" spans="1:16" ht="13.2" x14ac:dyDescent="0.25">
      <c r="A420" s="381" t="str">
        <f>IF(B420="","",ROW()-ROW($A$3)+'Diário 2º PA'!$O$1)</f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7"/>
        <v/>
      </c>
      <c r="K420" s="387"/>
      <c r="L420" s="388"/>
      <c r="M420" s="387"/>
      <c r="N420" s="382"/>
      <c r="O420" s="384"/>
      <c r="P420" s="184"/>
    </row>
    <row r="421" spans="1:16" ht="13.2" x14ac:dyDescent="0.25">
      <c r="A421" s="381" t="str">
        <f>IF(B421="","",ROW()-ROW($A$3)+'Diário 2º PA'!$O$1)</f>
        <v/>
      </c>
      <c r="B421" s="382"/>
      <c r="C421" s="383"/>
      <c r="D421" s="384"/>
      <c r="E421" s="184"/>
      <c r="F421" s="385"/>
      <c r="G421" s="384"/>
      <c r="H421" s="384"/>
      <c r="I421" s="184"/>
      <c r="J421" s="386" t="str">
        <f t="shared" si="7"/>
        <v/>
      </c>
      <c r="K421" s="387"/>
      <c r="L421" s="388"/>
      <c r="M421" s="387"/>
      <c r="N421" s="382"/>
      <c r="O421" s="384"/>
      <c r="P421" s="184"/>
    </row>
    <row r="422" spans="1:16" ht="13.2" x14ac:dyDescent="0.25">
      <c r="A422" s="381" t="str">
        <f>IF(B422="","",ROW()-ROW($A$3)+'Diário 2º PA'!$O$1)</f>
        <v/>
      </c>
      <c r="B422" s="382"/>
      <c r="C422" s="383"/>
      <c r="D422" s="384"/>
      <c r="E422" s="184"/>
      <c r="F422" s="385"/>
      <c r="G422" s="384"/>
      <c r="H422" s="384"/>
      <c r="I422" s="184"/>
      <c r="J422" s="386" t="str">
        <f t="shared" si="7"/>
        <v/>
      </c>
      <c r="K422" s="387"/>
      <c r="L422" s="388"/>
      <c r="M422" s="387"/>
      <c r="N422" s="382"/>
      <c r="O422" s="384"/>
      <c r="P422" s="184"/>
    </row>
    <row r="423" spans="1:16" ht="13.2" x14ac:dyDescent="0.25">
      <c r="A423" s="381" t="str">
        <f>IF(B423="","",ROW()-ROW($A$3)+'Diário 2º PA'!$O$1)</f>
        <v/>
      </c>
      <c r="B423" s="382"/>
      <c r="C423" s="383"/>
      <c r="D423" s="384"/>
      <c r="E423" s="184"/>
      <c r="F423" s="385"/>
      <c r="G423" s="384"/>
      <c r="H423" s="384"/>
      <c r="I423" s="184"/>
      <c r="J423" s="386" t="str">
        <f t="shared" si="7"/>
        <v/>
      </c>
      <c r="K423" s="387"/>
      <c r="L423" s="388"/>
      <c r="M423" s="387"/>
      <c r="N423" s="382"/>
      <c r="O423" s="384"/>
      <c r="P423" s="184"/>
    </row>
    <row r="424" spans="1:16" ht="13.2" x14ac:dyDescent="0.25">
      <c r="A424" s="381" t="str">
        <f>IF(B424="","",ROW()-ROW($A$3)+'Diário 2º PA'!$O$1)</f>
        <v/>
      </c>
      <c r="B424" s="382"/>
      <c r="C424" s="383"/>
      <c r="D424" s="384"/>
      <c r="E424" s="184"/>
      <c r="F424" s="385"/>
      <c r="G424" s="384"/>
      <c r="H424" s="384"/>
      <c r="I424" s="184"/>
      <c r="J424" s="386" t="str">
        <f t="shared" si="7"/>
        <v/>
      </c>
      <c r="K424" s="387"/>
      <c r="L424" s="388"/>
      <c r="M424" s="387"/>
      <c r="N424" s="382"/>
      <c r="O424" s="384"/>
      <c r="P424" s="184"/>
    </row>
    <row r="425" spans="1:16" ht="13.2" x14ac:dyDescent="0.25">
      <c r="A425" s="381" t="str">
        <f>IF(B425="","",ROW()-ROW($A$3)+'Diário 2º PA'!$O$1)</f>
        <v/>
      </c>
      <c r="B425" s="382"/>
      <c r="C425" s="383"/>
      <c r="D425" s="384"/>
      <c r="E425" s="184"/>
      <c r="F425" s="385"/>
      <c r="G425" s="384"/>
      <c r="H425" s="384"/>
      <c r="I425" s="184"/>
      <c r="J425" s="386" t="str">
        <f t="shared" si="7"/>
        <v/>
      </c>
      <c r="K425" s="387"/>
      <c r="L425" s="388"/>
      <c r="M425" s="387"/>
      <c r="N425" s="382"/>
      <c r="O425" s="384"/>
      <c r="P425" s="184"/>
    </row>
    <row r="426" spans="1:16" ht="13.2" x14ac:dyDescent="0.25">
      <c r="A426" s="381" t="str">
        <f>IF(B426="","",ROW()-ROW($A$3)+'Diário 2º PA'!$O$1)</f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7"/>
        <v/>
      </c>
      <c r="K426" s="387"/>
      <c r="L426" s="388"/>
      <c r="M426" s="387"/>
      <c r="N426" s="382"/>
      <c r="O426" s="384"/>
      <c r="P426" s="184"/>
    </row>
    <row r="427" spans="1:16" ht="13.2" x14ac:dyDescent="0.25">
      <c r="A427" s="381" t="str">
        <f>IF(B427="","",ROW()-ROW($A$3)+'Diário 2º PA'!$O$1)</f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7"/>
        <v/>
      </c>
      <c r="K427" s="387"/>
      <c r="L427" s="388"/>
      <c r="M427" s="387"/>
      <c r="N427" s="382"/>
      <c r="O427" s="384"/>
      <c r="P427" s="184"/>
    </row>
    <row r="428" spans="1:16" ht="13.2" x14ac:dyDescent="0.25">
      <c r="A428" s="381" t="str">
        <f>IF(B428="","",ROW()-ROW($A$3)+'Diário 2º PA'!$O$1)</f>
        <v/>
      </c>
      <c r="B428" s="382"/>
      <c r="C428" s="383"/>
      <c r="D428" s="384"/>
      <c r="E428" s="184"/>
      <c r="F428" s="385"/>
      <c r="G428" s="384"/>
      <c r="H428" s="384"/>
      <c r="I428" s="184"/>
      <c r="J428" s="386" t="str">
        <f t="shared" si="7"/>
        <v/>
      </c>
      <c r="K428" s="387"/>
      <c r="L428" s="388"/>
      <c r="M428" s="387"/>
      <c r="N428" s="382"/>
      <c r="O428" s="384"/>
      <c r="P428" s="184"/>
    </row>
    <row r="429" spans="1:16" ht="13.2" x14ac:dyDescent="0.25">
      <c r="A429" s="381" t="str">
        <f>IF(B429="","",ROW()-ROW($A$3)+'Diário 2º PA'!$O$1)</f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7"/>
        <v/>
      </c>
      <c r="K429" s="387"/>
      <c r="L429" s="388"/>
      <c r="M429" s="387"/>
      <c r="N429" s="382"/>
      <c r="O429" s="384"/>
      <c r="P429" s="184"/>
    </row>
    <row r="430" spans="1:16" ht="13.2" x14ac:dyDescent="0.25">
      <c r="A430" s="381" t="str">
        <f>IF(B430="","",ROW()-ROW($A$3)+'Diário 2º PA'!$O$1)</f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7"/>
        <v/>
      </c>
      <c r="K430" s="387"/>
      <c r="L430" s="388"/>
      <c r="M430" s="387"/>
      <c r="N430" s="382"/>
      <c r="O430" s="384"/>
      <c r="P430" s="184"/>
    </row>
    <row r="431" spans="1:16" ht="13.2" x14ac:dyDescent="0.25">
      <c r="A431" s="381" t="str">
        <f>IF(B431="","",ROW()-ROW($A$3)+'Diário 2º PA'!$O$1)</f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7"/>
        <v/>
      </c>
      <c r="K431" s="387"/>
      <c r="L431" s="388"/>
      <c r="M431" s="387"/>
      <c r="N431" s="382"/>
      <c r="O431" s="384"/>
      <c r="P431" s="184"/>
    </row>
    <row r="432" spans="1:16" ht="13.2" x14ac:dyDescent="0.25">
      <c r="A432" s="381" t="str">
        <f>IF(B432="","",ROW()-ROW($A$3)+'Diário 2º PA'!$O$1)</f>
        <v/>
      </c>
      <c r="B432" s="382"/>
      <c r="C432" s="383"/>
      <c r="D432" s="384"/>
      <c r="E432" s="184"/>
      <c r="F432" s="385"/>
      <c r="G432" s="184"/>
      <c r="H432" s="384"/>
      <c r="I432" s="184"/>
      <c r="J432" s="386" t="str">
        <f t="shared" si="7"/>
        <v/>
      </c>
      <c r="K432" s="387"/>
      <c r="L432" s="388"/>
      <c r="M432" s="387"/>
      <c r="N432" s="382"/>
      <c r="O432" s="384"/>
      <c r="P432" s="184"/>
    </row>
    <row r="433" spans="1:16" ht="13.2" x14ac:dyDescent="0.25">
      <c r="A433" s="381" t="str">
        <f>IF(B433="","",ROW()-ROW($A$3)+'Diário 2º PA'!$O$1)</f>
        <v/>
      </c>
      <c r="B433" s="382"/>
      <c r="C433" s="383"/>
      <c r="D433" s="384"/>
      <c r="E433" s="184"/>
      <c r="F433" s="385"/>
      <c r="G433" s="184"/>
      <c r="H433" s="384"/>
      <c r="I433" s="184"/>
      <c r="J433" s="386" t="str">
        <f t="shared" si="7"/>
        <v/>
      </c>
      <c r="K433" s="387"/>
      <c r="L433" s="388"/>
      <c r="M433" s="387"/>
      <c r="N433" s="382"/>
      <c r="O433" s="384"/>
      <c r="P433" s="184"/>
    </row>
    <row r="434" spans="1:16" ht="13.2" x14ac:dyDescent="0.25">
      <c r="A434" s="381" t="str">
        <f>IF(B434="","",ROW()-ROW($A$3)+'Diário 2º PA'!$O$1)</f>
        <v/>
      </c>
      <c r="B434" s="382"/>
      <c r="C434" s="383"/>
      <c r="D434" s="384"/>
      <c r="E434" s="184"/>
      <c r="F434" s="385"/>
      <c r="G434" s="184"/>
      <c r="H434" s="384"/>
      <c r="I434" s="184"/>
      <c r="J434" s="386" t="str">
        <f t="shared" si="7"/>
        <v/>
      </c>
      <c r="K434" s="387"/>
      <c r="L434" s="388"/>
      <c r="M434" s="387"/>
      <c r="N434" s="382"/>
      <c r="O434" s="384"/>
      <c r="P434" s="184"/>
    </row>
    <row r="435" spans="1:16" ht="13.2" x14ac:dyDescent="0.25">
      <c r="A435" s="381" t="str">
        <f>IF(B435="","",ROW()-ROW($A$3)+'Diário 2º PA'!$O$1)</f>
        <v/>
      </c>
      <c r="B435" s="389"/>
      <c r="C435" s="390"/>
      <c r="D435" s="393"/>
      <c r="E435" s="184"/>
      <c r="F435" s="391"/>
      <c r="G435" s="393"/>
      <c r="H435" s="393"/>
      <c r="I435" s="392"/>
      <c r="J435" s="386" t="str">
        <f t="shared" si="7"/>
        <v/>
      </c>
      <c r="K435" s="387"/>
      <c r="L435" s="388"/>
      <c r="M435" s="387"/>
      <c r="N435" s="382"/>
      <c r="O435" s="384"/>
      <c r="P435" s="392"/>
    </row>
    <row r="436" spans="1:16" ht="13.2" x14ac:dyDescent="0.25">
      <c r="A436" s="381" t="str">
        <f>IF(B436="","",ROW()-ROW($A$3)+'Diário 2º PA'!$O$1)</f>
        <v/>
      </c>
      <c r="B436" s="382"/>
      <c r="C436" s="383"/>
      <c r="D436" s="384"/>
      <c r="E436" s="184"/>
      <c r="F436" s="385"/>
      <c r="G436" s="184"/>
      <c r="H436" s="384"/>
      <c r="I436" s="184"/>
      <c r="J436" s="386" t="str">
        <f t="shared" si="7"/>
        <v/>
      </c>
      <c r="K436" s="387"/>
      <c r="L436" s="388"/>
      <c r="M436" s="387"/>
      <c r="N436" s="382"/>
      <c r="O436" s="384"/>
      <c r="P436" s="184"/>
    </row>
    <row r="437" spans="1:16" ht="13.2" x14ac:dyDescent="0.25">
      <c r="A437" s="381" t="str">
        <f>IF(B437="","",ROW()-ROW($A$3)+'Diário 2º PA'!$O$1)</f>
        <v/>
      </c>
      <c r="B437" s="382"/>
      <c r="C437" s="383"/>
      <c r="D437" s="384"/>
      <c r="E437" s="184"/>
      <c r="F437" s="385"/>
      <c r="G437" s="184"/>
      <c r="H437" s="384"/>
      <c r="I437" s="184"/>
      <c r="J437" s="386" t="str">
        <f t="shared" si="7"/>
        <v/>
      </c>
      <c r="K437" s="387"/>
      <c r="L437" s="388"/>
      <c r="M437" s="387"/>
      <c r="N437" s="382"/>
      <c r="O437" s="384"/>
      <c r="P437" s="184"/>
    </row>
    <row r="438" spans="1:16" ht="13.2" x14ac:dyDescent="0.25">
      <c r="A438" s="381" t="str">
        <f>IF(B438="","",ROW()-ROW($A$3)+'Diário 2º PA'!$O$1)</f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7"/>
        <v/>
      </c>
      <c r="K438" s="387"/>
      <c r="L438" s="388"/>
      <c r="M438" s="387"/>
      <c r="N438" s="382"/>
      <c r="O438" s="384"/>
      <c r="P438" s="184"/>
    </row>
    <row r="439" spans="1:16" ht="13.2" x14ac:dyDescent="0.25">
      <c r="A439" s="381" t="str">
        <f>IF(B439="","",ROW()-ROW($A$3)+'Diário 2º PA'!$O$1)</f>
        <v/>
      </c>
      <c r="B439" s="382"/>
      <c r="C439" s="383"/>
      <c r="D439" s="384"/>
      <c r="E439" s="184"/>
      <c r="F439" s="385"/>
      <c r="G439" s="184"/>
      <c r="H439" s="384"/>
      <c r="I439" s="184"/>
      <c r="J439" s="386" t="str">
        <f t="shared" si="7"/>
        <v/>
      </c>
      <c r="K439" s="387"/>
      <c r="L439" s="388"/>
      <c r="M439" s="387"/>
      <c r="N439" s="382"/>
      <c r="O439" s="384"/>
      <c r="P439" s="184"/>
    </row>
    <row r="440" spans="1:16" ht="13.2" x14ac:dyDescent="0.25">
      <c r="A440" s="381" t="str">
        <f>IF(B440="","",ROW()-ROW($A$3)+'Diário 2º PA'!$O$1)</f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7"/>
        <v/>
      </c>
      <c r="K440" s="387"/>
      <c r="L440" s="388"/>
      <c r="M440" s="387"/>
      <c r="N440" s="382"/>
      <c r="O440" s="384"/>
      <c r="P440" s="184"/>
    </row>
    <row r="441" spans="1:16" ht="13.2" x14ac:dyDescent="0.25">
      <c r="A441" s="381" t="str">
        <f>IF(B441="","",ROW()-ROW($A$3)+'Diário 2º PA'!$O$1)</f>
        <v/>
      </c>
      <c r="B441" s="382"/>
      <c r="C441" s="383"/>
      <c r="D441" s="384"/>
      <c r="E441" s="184"/>
      <c r="F441" s="385"/>
      <c r="G441" s="184"/>
      <c r="H441" s="384"/>
      <c r="I441" s="184"/>
      <c r="J441" s="386" t="str">
        <f t="shared" si="7"/>
        <v/>
      </c>
      <c r="K441" s="387"/>
      <c r="L441" s="388"/>
      <c r="M441" s="387"/>
      <c r="N441" s="382"/>
      <c r="O441" s="384"/>
      <c r="P441" s="184"/>
    </row>
    <row r="442" spans="1:16" ht="13.2" x14ac:dyDescent="0.25">
      <c r="A442" s="381" t="str">
        <f>IF(B442="","",ROW()-ROW($A$3)+'Diário 2º PA'!$O$1)</f>
        <v/>
      </c>
      <c r="B442" s="382"/>
      <c r="C442" s="383"/>
      <c r="D442" s="384"/>
      <c r="E442" s="184"/>
      <c r="F442" s="385"/>
      <c r="G442" s="184"/>
      <c r="H442" s="384"/>
      <c r="I442" s="184"/>
      <c r="J442" s="386" t="str">
        <f t="shared" si="7"/>
        <v/>
      </c>
      <c r="K442" s="387"/>
      <c r="L442" s="388"/>
      <c r="M442" s="387"/>
      <c r="N442" s="382"/>
      <c r="O442" s="384"/>
      <c r="P442" s="184"/>
    </row>
    <row r="443" spans="1:16" ht="13.2" x14ac:dyDescent="0.25">
      <c r="A443" s="381" t="str">
        <f>IF(B443="","",ROW()-ROW($A$3)+'Diário 2º PA'!$O$1)</f>
        <v/>
      </c>
      <c r="B443" s="382"/>
      <c r="C443" s="383"/>
      <c r="D443" s="384"/>
      <c r="E443" s="184"/>
      <c r="F443" s="385"/>
      <c r="G443" s="184"/>
      <c r="H443" s="384"/>
      <c r="I443" s="184"/>
      <c r="J443" s="386" t="str">
        <f t="shared" si="7"/>
        <v/>
      </c>
      <c r="K443" s="387"/>
      <c r="L443" s="388"/>
      <c r="M443" s="387"/>
      <c r="N443" s="382"/>
      <c r="O443" s="384"/>
      <c r="P443" s="184"/>
    </row>
    <row r="444" spans="1:16" ht="13.2" x14ac:dyDescent="0.25">
      <c r="A444" s="381" t="str">
        <f>IF(B444="","",ROW()-ROW($A$3)+'Diário 2º PA'!$O$1)</f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7"/>
        <v/>
      </c>
      <c r="K444" s="387"/>
      <c r="L444" s="388"/>
      <c r="M444" s="387"/>
      <c r="N444" s="382"/>
      <c r="O444" s="384"/>
      <c r="P444" s="184"/>
    </row>
    <row r="445" spans="1:16" ht="13.2" x14ac:dyDescent="0.25">
      <c r="A445" s="381" t="str">
        <f>IF(B445="","",ROW()-ROW($A$3)+'Diário 2º PA'!$O$1)</f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7"/>
        <v/>
      </c>
      <c r="K445" s="387"/>
      <c r="L445" s="388"/>
      <c r="M445" s="387"/>
      <c r="N445" s="382"/>
      <c r="O445" s="384"/>
      <c r="P445" s="184"/>
    </row>
    <row r="446" spans="1:16" ht="13.2" x14ac:dyDescent="0.25">
      <c r="A446" s="381" t="str">
        <f>IF(B446="","",ROW()-ROW($A$3)+'Diário 2º PA'!$O$1)</f>
        <v/>
      </c>
      <c r="B446" s="382"/>
      <c r="C446" s="383"/>
      <c r="D446" s="384"/>
      <c r="E446" s="184"/>
      <c r="F446" s="385"/>
      <c r="G446" s="184"/>
      <c r="H446" s="384"/>
      <c r="I446" s="184"/>
      <c r="J446" s="386" t="str">
        <f t="shared" si="7"/>
        <v/>
      </c>
      <c r="K446" s="387"/>
      <c r="L446" s="388"/>
      <c r="M446" s="387"/>
      <c r="N446" s="382"/>
      <c r="O446" s="384"/>
      <c r="P446" s="184"/>
    </row>
    <row r="447" spans="1:16" ht="13.2" x14ac:dyDescent="0.25">
      <c r="A447" s="381" t="str">
        <f>IF(B447="","",ROW()-ROW($A$3)+'Diário 2º PA'!$O$1)</f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7"/>
        <v/>
      </c>
      <c r="K447" s="387"/>
      <c r="L447" s="388"/>
      <c r="M447" s="387"/>
      <c r="N447" s="382"/>
      <c r="O447" s="384"/>
      <c r="P447" s="184"/>
    </row>
    <row r="448" spans="1:16" ht="13.2" x14ac:dyDescent="0.25">
      <c r="A448" s="381" t="str">
        <f>IF(B448="","",ROW()-ROW($A$3)+'Diário 2º PA'!$O$1)</f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7"/>
        <v/>
      </c>
      <c r="K448" s="387"/>
      <c r="L448" s="388"/>
      <c r="M448" s="387"/>
      <c r="N448" s="382"/>
      <c r="O448" s="384"/>
      <c r="P448" s="184"/>
    </row>
    <row r="449" spans="1:16" ht="13.2" x14ac:dyDescent="0.25">
      <c r="A449" s="381" t="str">
        <f>IF(B449="","",ROW()-ROW($A$3)+'Diário 2º PA'!$O$1)</f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si="7"/>
        <v/>
      </c>
      <c r="K449" s="387"/>
      <c r="L449" s="388"/>
      <c r="M449" s="387"/>
      <c r="N449" s="382"/>
      <c r="O449" s="384"/>
      <c r="P449" s="184"/>
    </row>
    <row r="450" spans="1:16" ht="13.2" x14ac:dyDescent="0.25">
      <c r="A450" s="381" t="str">
        <f>IF(B450="","",ROW()-ROW($A$3)+'Diário 2º PA'!$O$1)</f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7"/>
        <v/>
      </c>
      <c r="K450" s="387"/>
      <c r="L450" s="388"/>
      <c r="M450" s="387"/>
      <c r="N450" s="382"/>
      <c r="O450" s="384"/>
      <c r="P450" s="184"/>
    </row>
    <row r="451" spans="1:16" ht="13.2" x14ac:dyDescent="0.25">
      <c r="A451" s="381" t="str">
        <f>IF(B451="","",ROW()-ROW($A$3)+'Diário 2º PA'!$O$1)</f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7"/>
        <v/>
      </c>
      <c r="K451" s="387"/>
      <c r="L451" s="388"/>
      <c r="M451" s="387"/>
      <c r="N451" s="382"/>
      <c r="O451" s="384"/>
      <c r="P451" s="184"/>
    </row>
    <row r="452" spans="1:16" ht="13.2" x14ac:dyDescent="0.25">
      <c r="A452" s="381" t="str">
        <f>IF(B452="","",ROW()-ROW($A$3)+'Diário 2º PA'!$O$1)</f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si="7"/>
        <v/>
      </c>
      <c r="K452" s="387"/>
      <c r="L452" s="388"/>
      <c r="M452" s="387"/>
      <c r="N452" s="382"/>
      <c r="O452" s="384"/>
      <c r="P452" s="184"/>
    </row>
    <row r="453" spans="1:16" ht="13.2" x14ac:dyDescent="0.25">
      <c r="A453" s="381" t="str">
        <f>IF(B453="","",ROW()-ROW($A$3)+'Diário 2º PA'!$O$1)</f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7"/>
        <v/>
      </c>
      <c r="K453" s="387"/>
      <c r="L453" s="388"/>
      <c r="M453" s="387"/>
      <c r="N453" s="382"/>
      <c r="O453" s="384"/>
      <c r="P453" s="184"/>
    </row>
    <row r="454" spans="1:16" ht="13.2" x14ac:dyDescent="0.25">
      <c r="A454" s="381" t="str">
        <f>IF(B454="","",ROW()-ROW($A$3)+'Diário 2º PA'!$O$1)</f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7"/>
        <v/>
      </c>
      <c r="K454" s="387"/>
      <c r="L454" s="388"/>
      <c r="M454" s="387"/>
      <c r="N454" s="382"/>
      <c r="O454" s="384"/>
      <c r="P454" s="184"/>
    </row>
    <row r="455" spans="1:16" ht="13.2" x14ac:dyDescent="0.25">
      <c r="A455" s="381" t="str">
        <f>IF(B455="","",ROW()-ROW($A$3)+'Diário 2º PA'!$O$1)</f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7"/>
        <v/>
      </c>
      <c r="K455" s="387"/>
      <c r="L455" s="388"/>
      <c r="M455" s="387"/>
      <c r="N455" s="382"/>
      <c r="O455" s="384"/>
      <c r="P455" s="184"/>
    </row>
    <row r="456" spans="1:16" ht="13.2" x14ac:dyDescent="0.25">
      <c r="A456" s="381" t="str">
        <f>IF(B456="","",ROW()-ROW($A$3)+'Diário 2º PA'!$O$1)</f>
        <v/>
      </c>
      <c r="B456" s="382"/>
      <c r="C456" s="383"/>
      <c r="D456" s="384"/>
      <c r="E456" s="184"/>
      <c r="F456" s="385"/>
      <c r="G456" s="184"/>
      <c r="H456" s="384"/>
      <c r="I456" s="184"/>
      <c r="J456" s="386" t="str">
        <f t="shared" si="7"/>
        <v/>
      </c>
      <c r="K456" s="387"/>
      <c r="L456" s="388"/>
      <c r="M456" s="387"/>
      <c r="N456" s="382"/>
      <c r="O456" s="384"/>
      <c r="P456" s="184"/>
    </row>
    <row r="457" spans="1:16" ht="13.2" x14ac:dyDescent="0.25">
      <c r="A457" s="381" t="str">
        <f>IF(B457="","",ROW()-ROW($A$3)+'Diário 2º PA'!$O$1)</f>
        <v/>
      </c>
      <c r="B457" s="382"/>
      <c r="C457" s="383"/>
      <c r="D457" s="384"/>
      <c r="E457" s="184"/>
      <c r="F457" s="385"/>
      <c r="G457" s="184"/>
      <c r="H457" s="384"/>
      <c r="I457" s="184"/>
      <c r="J457" s="386" t="str">
        <f t="shared" si="7"/>
        <v/>
      </c>
      <c r="K457" s="387"/>
      <c r="L457" s="388"/>
      <c r="M457" s="387"/>
      <c r="N457" s="382"/>
      <c r="O457" s="384"/>
      <c r="P457" s="184"/>
    </row>
    <row r="458" spans="1:16" ht="13.2" x14ac:dyDescent="0.25">
      <c r="A458" s="381" t="str">
        <f>IF(B458="","",ROW()-ROW($A$3)+'Diário 2º PA'!$O$1)</f>
        <v/>
      </c>
      <c r="B458" s="382"/>
      <c r="C458" s="383"/>
      <c r="D458" s="384"/>
      <c r="E458" s="184"/>
      <c r="F458" s="385"/>
      <c r="G458" s="184"/>
      <c r="H458" s="384"/>
      <c r="I458" s="184"/>
      <c r="J458" s="386" t="str">
        <f t="shared" si="7"/>
        <v/>
      </c>
      <c r="K458" s="387"/>
      <c r="L458" s="388"/>
      <c r="M458" s="387"/>
      <c r="N458" s="382"/>
      <c r="O458" s="384"/>
      <c r="P458" s="184"/>
    </row>
    <row r="459" spans="1:16" ht="13.2" x14ac:dyDescent="0.25">
      <c r="A459" s="381" t="str">
        <f>IF(B459="","",ROW()-ROW($A$3)+'Diário 2º PA'!$O$1)</f>
        <v/>
      </c>
      <c r="B459" s="382"/>
      <c r="C459" s="383"/>
      <c r="D459" s="384"/>
      <c r="E459" s="184"/>
      <c r="F459" s="385"/>
      <c r="G459" s="184"/>
      <c r="H459" s="384"/>
      <c r="I459" s="184"/>
      <c r="J459" s="386" t="str">
        <f t="shared" si="7"/>
        <v/>
      </c>
      <c r="K459" s="387"/>
      <c r="L459" s="388"/>
      <c r="M459" s="387"/>
      <c r="N459" s="382"/>
      <c r="O459" s="384"/>
      <c r="P459" s="184"/>
    </row>
    <row r="460" spans="1:16" ht="13.2" x14ac:dyDescent="0.25">
      <c r="A460" s="381" t="str">
        <f>IF(B460="","",ROW()-ROW($A$3)+'Diário 2º PA'!$O$1)</f>
        <v/>
      </c>
      <c r="B460" s="382"/>
      <c r="C460" s="383"/>
      <c r="D460" s="384"/>
      <c r="E460" s="184"/>
      <c r="F460" s="385"/>
      <c r="G460" s="384"/>
      <c r="H460" s="184"/>
      <c r="I460" s="184"/>
      <c r="J460" s="386" t="str">
        <f t="shared" si="7"/>
        <v/>
      </c>
      <c r="K460" s="387"/>
      <c r="L460" s="388"/>
      <c r="M460" s="387"/>
      <c r="N460" s="382"/>
      <c r="O460" s="384"/>
      <c r="P460" s="184"/>
    </row>
    <row r="461" spans="1:16" ht="13.2" x14ac:dyDescent="0.25">
      <c r="A461" s="381" t="str">
        <f>IF(B461="","",ROW()-ROW($A$3)+'Diário 2º PA'!$O$1)</f>
        <v/>
      </c>
      <c r="B461" s="382"/>
      <c r="C461" s="383"/>
      <c r="D461" s="384"/>
      <c r="E461" s="184"/>
      <c r="F461" s="385"/>
      <c r="G461" s="184"/>
      <c r="H461" s="384"/>
      <c r="I461" s="184"/>
      <c r="J461" s="386" t="str">
        <f t="shared" si="7"/>
        <v/>
      </c>
      <c r="K461" s="387"/>
      <c r="L461" s="388"/>
      <c r="M461" s="387"/>
      <c r="N461" s="382"/>
      <c r="O461" s="384"/>
      <c r="P461" s="184"/>
    </row>
    <row r="462" spans="1:16" ht="13.2" x14ac:dyDescent="0.25">
      <c r="A462" s="381" t="str">
        <f>IF(B462="","",ROW()-ROW($A$3)+'Diário 2º PA'!$O$1)</f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7"/>
        <v/>
      </c>
      <c r="K462" s="387"/>
      <c r="L462" s="388"/>
      <c r="M462" s="387"/>
      <c r="N462" s="382"/>
      <c r="O462" s="384"/>
      <c r="P462" s="184"/>
    </row>
    <row r="463" spans="1:16" ht="13.2" x14ac:dyDescent="0.25">
      <c r="A463" s="381" t="str">
        <f>IF(B463="","",ROW()-ROW($A$3)+'Diário 2º PA'!$O$1)</f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7"/>
        <v/>
      </c>
      <c r="K463" s="387"/>
      <c r="L463" s="388"/>
      <c r="M463" s="387"/>
      <c r="N463" s="382"/>
      <c r="O463" s="384"/>
      <c r="P463" s="184"/>
    </row>
    <row r="464" spans="1:16" ht="13.2" x14ac:dyDescent="0.25">
      <c r="A464" s="381" t="str">
        <f>IF(B464="","",ROW()-ROW($A$3)+'Diário 2º PA'!$O$1)</f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7"/>
        <v/>
      </c>
      <c r="K464" s="387"/>
      <c r="L464" s="388"/>
      <c r="M464" s="387"/>
      <c r="N464" s="382"/>
      <c r="O464" s="384"/>
      <c r="P464" s="184"/>
    </row>
    <row r="465" spans="1:16" ht="13.2" x14ac:dyDescent="0.25">
      <c r="A465" s="381" t="str">
        <f>IF(B465="","",ROW()-ROW($A$3)+'Diário 2º PA'!$O$1)</f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7"/>
        <v/>
      </c>
      <c r="K465" s="387"/>
      <c r="L465" s="388"/>
      <c r="M465" s="387"/>
      <c r="N465" s="382"/>
      <c r="O465" s="384"/>
      <c r="P465" s="184"/>
    </row>
    <row r="466" spans="1:16" ht="13.2" x14ac:dyDescent="0.25">
      <c r="A466" s="381" t="str">
        <f>IF(B466="","",ROW()-ROW($A$3)+'Diário 2º PA'!$O$1)</f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7"/>
        <v/>
      </c>
      <c r="K466" s="387"/>
      <c r="L466" s="388"/>
      <c r="M466" s="387"/>
      <c r="N466" s="382"/>
      <c r="O466" s="384"/>
      <c r="P466" s="184"/>
    </row>
    <row r="467" spans="1:16" ht="13.2" x14ac:dyDescent="0.25">
      <c r="A467" s="381" t="str">
        <f>IF(B467="","",ROW()-ROW($A$3)+'Diário 2º PA'!$O$1)</f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7"/>
        <v/>
      </c>
      <c r="K467" s="387"/>
      <c r="L467" s="388"/>
      <c r="M467" s="387"/>
      <c r="N467" s="382"/>
      <c r="O467" s="384"/>
      <c r="P467" s="184"/>
    </row>
    <row r="468" spans="1:16" ht="13.2" x14ac:dyDescent="0.25">
      <c r="A468" s="381" t="str">
        <f>IF(B468="","",ROW()-ROW($A$3)+'Diário 2º PA'!$O$1)</f>
        <v/>
      </c>
      <c r="B468" s="382"/>
      <c r="C468" s="383"/>
      <c r="D468" s="384"/>
      <c r="E468" s="184"/>
      <c r="F468" s="385"/>
      <c r="G468" s="384"/>
      <c r="H468" s="384"/>
      <c r="I468" s="184"/>
      <c r="J468" s="386" t="str">
        <f t="shared" si="7"/>
        <v/>
      </c>
      <c r="K468" s="387"/>
      <c r="L468" s="388"/>
      <c r="M468" s="387"/>
      <c r="N468" s="382"/>
      <c r="O468" s="384"/>
      <c r="P468" s="184"/>
    </row>
    <row r="469" spans="1:16" ht="13.2" x14ac:dyDescent="0.25">
      <c r="A469" s="381" t="str">
        <f>IF(B469="","",ROW()-ROW($A$3)+'Diário 2º PA'!$O$1)</f>
        <v/>
      </c>
      <c r="B469" s="382"/>
      <c r="C469" s="383"/>
      <c r="D469" s="384"/>
      <c r="E469" s="184"/>
      <c r="F469" s="385"/>
      <c r="G469" s="384"/>
      <c r="H469" s="384"/>
      <c r="I469" s="184"/>
      <c r="J469" s="386" t="str">
        <f t="shared" si="7"/>
        <v/>
      </c>
      <c r="K469" s="387"/>
      <c r="L469" s="388"/>
      <c r="M469" s="387"/>
      <c r="N469" s="382"/>
      <c r="O469" s="384"/>
      <c r="P469" s="184"/>
    </row>
    <row r="470" spans="1:16" ht="13.2" x14ac:dyDescent="0.25">
      <c r="A470" s="381" t="str">
        <f>IF(B470="","",ROW()-ROW($A$3)+'Diário 2º PA'!$O$1)</f>
        <v/>
      </c>
      <c r="B470" s="382"/>
      <c r="C470" s="383"/>
      <c r="D470" s="384"/>
      <c r="E470" s="184"/>
      <c r="F470" s="385"/>
      <c r="G470" s="384"/>
      <c r="H470" s="384"/>
      <c r="I470" s="184"/>
      <c r="J470" s="386" t="str">
        <f t="shared" ref="J470:J533" si="8">IF(O470="","",IF(LEN(O470)&gt;14,O470,"CPF Protegido - LGPD"))</f>
        <v/>
      </c>
      <c r="K470" s="387"/>
      <c r="L470" s="388"/>
      <c r="M470" s="387"/>
      <c r="N470" s="382"/>
      <c r="O470" s="384"/>
      <c r="P470" s="184"/>
    </row>
    <row r="471" spans="1:16" ht="13.2" x14ac:dyDescent="0.25">
      <c r="A471" s="381" t="str">
        <f>IF(B471="","",ROW()-ROW($A$3)+'Diário 2º PA'!$O$1)</f>
        <v/>
      </c>
      <c r="B471" s="382"/>
      <c r="C471" s="383"/>
      <c r="D471" s="384"/>
      <c r="E471" s="184"/>
      <c r="F471" s="385"/>
      <c r="G471" s="384"/>
      <c r="H471" s="384"/>
      <c r="I471" s="184"/>
      <c r="J471" s="386" t="str">
        <f t="shared" si="8"/>
        <v/>
      </c>
      <c r="K471" s="387"/>
      <c r="L471" s="388"/>
      <c r="M471" s="387"/>
      <c r="N471" s="382"/>
      <c r="O471" s="384"/>
      <c r="P471" s="184"/>
    </row>
    <row r="472" spans="1:16" ht="13.2" x14ac:dyDescent="0.25">
      <c r="A472" s="381" t="str">
        <f>IF(B472="","",ROW()-ROW($A$3)+'Diário 2º PA'!$O$1)</f>
        <v/>
      </c>
      <c r="B472" s="382"/>
      <c r="C472" s="383"/>
      <c r="D472" s="384"/>
      <c r="E472" s="184"/>
      <c r="F472" s="385"/>
      <c r="G472" s="384"/>
      <c r="H472" s="384"/>
      <c r="I472" s="184"/>
      <c r="J472" s="386" t="str">
        <f t="shared" si="8"/>
        <v/>
      </c>
      <c r="K472" s="387"/>
      <c r="L472" s="388"/>
      <c r="M472" s="387"/>
      <c r="N472" s="382"/>
      <c r="O472" s="384"/>
      <c r="P472" s="184"/>
    </row>
    <row r="473" spans="1:16" ht="13.2" x14ac:dyDescent="0.25">
      <c r="A473" s="381" t="str">
        <f>IF(B473="","",ROW()-ROW($A$3)+'Diário 2º PA'!$O$1)</f>
        <v/>
      </c>
      <c r="B473" s="382"/>
      <c r="C473" s="383"/>
      <c r="D473" s="384"/>
      <c r="E473" s="184"/>
      <c r="F473" s="385"/>
      <c r="G473" s="384"/>
      <c r="H473" s="384"/>
      <c r="I473" s="184"/>
      <c r="J473" s="386" t="str">
        <f t="shared" si="8"/>
        <v/>
      </c>
      <c r="K473" s="387"/>
      <c r="L473" s="388"/>
      <c r="M473" s="387"/>
      <c r="N473" s="382"/>
      <c r="O473" s="384"/>
      <c r="P473" s="184"/>
    </row>
    <row r="474" spans="1:16" ht="13.2" x14ac:dyDescent="0.25">
      <c r="A474" s="381" t="str">
        <f>IF(B474="","",ROW()-ROW($A$3)+'Diário 2º PA'!$O$1)</f>
        <v/>
      </c>
      <c r="B474" s="382"/>
      <c r="C474" s="383"/>
      <c r="D474" s="384"/>
      <c r="E474" s="184"/>
      <c r="F474" s="385"/>
      <c r="G474" s="384"/>
      <c r="H474" s="384"/>
      <c r="I474" s="184"/>
      <c r="J474" s="386" t="str">
        <f t="shared" si="8"/>
        <v/>
      </c>
      <c r="K474" s="387"/>
      <c r="L474" s="388"/>
      <c r="M474" s="387"/>
      <c r="N474" s="382"/>
      <c r="O474" s="384"/>
      <c r="P474" s="184"/>
    </row>
    <row r="475" spans="1:16" ht="13.2" x14ac:dyDescent="0.25">
      <c r="A475" s="381" t="str">
        <f>IF(B475="","",ROW()-ROW($A$3)+'Diário 2º PA'!$O$1)</f>
        <v/>
      </c>
      <c r="B475" s="382"/>
      <c r="C475" s="383"/>
      <c r="D475" s="384"/>
      <c r="E475" s="184"/>
      <c r="F475" s="385"/>
      <c r="G475" s="384"/>
      <c r="H475" s="384"/>
      <c r="I475" s="184"/>
      <c r="J475" s="386" t="str">
        <f t="shared" si="8"/>
        <v/>
      </c>
      <c r="K475" s="387"/>
      <c r="L475" s="388"/>
      <c r="M475" s="387"/>
      <c r="N475" s="382"/>
      <c r="O475" s="384"/>
      <c r="P475" s="184"/>
    </row>
    <row r="476" spans="1:16" ht="13.2" x14ac:dyDescent="0.25">
      <c r="A476" s="381" t="str">
        <f>IF(B476="","",ROW()-ROW($A$3)+'Diário 2º PA'!$O$1)</f>
        <v/>
      </c>
      <c r="B476" s="382"/>
      <c r="C476" s="383"/>
      <c r="D476" s="384"/>
      <c r="E476" s="184"/>
      <c r="F476" s="385"/>
      <c r="G476" s="384"/>
      <c r="H476" s="384"/>
      <c r="I476" s="184"/>
      <c r="J476" s="386" t="str">
        <f t="shared" si="8"/>
        <v/>
      </c>
      <c r="K476" s="387"/>
      <c r="L476" s="388"/>
      <c r="M476" s="387"/>
      <c r="N476" s="382"/>
      <c r="O476" s="384"/>
      <c r="P476" s="184"/>
    </row>
    <row r="477" spans="1:16" ht="13.2" x14ac:dyDescent="0.25">
      <c r="A477" s="381" t="str">
        <f>IF(B477="","",ROW()-ROW($A$3)+'Diário 2º PA'!$O$1)</f>
        <v/>
      </c>
      <c r="B477" s="382"/>
      <c r="C477" s="383"/>
      <c r="D477" s="384"/>
      <c r="E477" s="184"/>
      <c r="F477" s="385"/>
      <c r="G477" s="384"/>
      <c r="H477" s="384"/>
      <c r="I477" s="184"/>
      <c r="J477" s="386" t="str">
        <f t="shared" si="8"/>
        <v/>
      </c>
      <c r="K477" s="387"/>
      <c r="L477" s="388"/>
      <c r="M477" s="387"/>
      <c r="N477" s="382"/>
      <c r="O477" s="384"/>
      <c r="P477" s="184"/>
    </row>
    <row r="478" spans="1:16" ht="13.2" x14ac:dyDescent="0.25">
      <c r="A478" s="381" t="str">
        <f>IF(B478="","",ROW()-ROW($A$3)+'Diário 2º PA'!$O$1)</f>
        <v/>
      </c>
      <c r="B478" s="382"/>
      <c r="C478" s="383"/>
      <c r="D478" s="384"/>
      <c r="E478" s="184"/>
      <c r="F478" s="385"/>
      <c r="G478" s="384"/>
      <c r="H478" s="384"/>
      <c r="I478" s="184"/>
      <c r="J478" s="386" t="str">
        <f t="shared" si="8"/>
        <v/>
      </c>
      <c r="K478" s="387"/>
      <c r="L478" s="388"/>
      <c r="M478" s="387"/>
      <c r="N478" s="382"/>
      <c r="O478" s="384"/>
      <c r="P478" s="184"/>
    </row>
    <row r="479" spans="1:16" ht="13.2" x14ac:dyDescent="0.25">
      <c r="A479" s="381" t="str">
        <f>IF(B479="","",ROW()-ROW($A$3)+'Diário 2º PA'!$O$1)</f>
        <v/>
      </c>
      <c r="B479" s="382"/>
      <c r="C479" s="383"/>
      <c r="D479" s="384"/>
      <c r="E479" s="184"/>
      <c r="F479" s="385"/>
      <c r="G479" s="384"/>
      <c r="H479" s="384"/>
      <c r="I479" s="184"/>
      <c r="J479" s="386" t="str">
        <f t="shared" si="8"/>
        <v/>
      </c>
      <c r="K479" s="387"/>
      <c r="L479" s="388"/>
      <c r="M479" s="387"/>
      <c r="N479" s="382"/>
      <c r="O479" s="384"/>
      <c r="P479" s="184"/>
    </row>
    <row r="480" spans="1:16" ht="13.2" x14ac:dyDescent="0.25">
      <c r="A480" s="381" t="str">
        <f>IF(B480="","",ROW()-ROW($A$3)+'Diário 2º PA'!$O$1)</f>
        <v/>
      </c>
      <c r="B480" s="382"/>
      <c r="C480" s="383"/>
      <c r="D480" s="384"/>
      <c r="E480" s="184"/>
      <c r="F480" s="385"/>
      <c r="G480" s="384"/>
      <c r="H480" s="384"/>
      <c r="I480" s="184"/>
      <c r="J480" s="386" t="str">
        <f t="shared" si="8"/>
        <v/>
      </c>
      <c r="K480" s="387"/>
      <c r="L480" s="388"/>
      <c r="M480" s="387"/>
      <c r="N480" s="382"/>
      <c r="O480" s="384"/>
      <c r="P480" s="184"/>
    </row>
    <row r="481" spans="1:16" ht="13.2" x14ac:dyDescent="0.25">
      <c r="A481" s="381" t="str">
        <f>IF(B481="","",ROW()-ROW($A$3)+'Diário 2º PA'!$O$1)</f>
        <v/>
      </c>
      <c r="B481" s="382"/>
      <c r="C481" s="383"/>
      <c r="D481" s="384"/>
      <c r="E481" s="184"/>
      <c r="F481" s="385"/>
      <c r="G481" s="384"/>
      <c r="H481" s="384"/>
      <c r="I481" s="184"/>
      <c r="J481" s="386" t="str">
        <f t="shared" si="8"/>
        <v/>
      </c>
      <c r="K481" s="387"/>
      <c r="L481" s="388"/>
      <c r="M481" s="387"/>
      <c r="N481" s="382"/>
      <c r="O481" s="384"/>
      <c r="P481" s="184"/>
    </row>
    <row r="482" spans="1:16" ht="13.2" x14ac:dyDescent="0.25">
      <c r="A482" s="381" t="str">
        <f>IF(B482="","",ROW()-ROW($A$3)+'Diário 2º PA'!$O$1)</f>
        <v/>
      </c>
      <c r="B482" s="382"/>
      <c r="C482" s="383"/>
      <c r="D482" s="384"/>
      <c r="E482" s="184"/>
      <c r="F482" s="385"/>
      <c r="G482" s="384"/>
      <c r="H482" s="384"/>
      <c r="I482" s="184"/>
      <c r="J482" s="386" t="str">
        <f t="shared" si="8"/>
        <v/>
      </c>
      <c r="K482" s="387"/>
      <c r="L482" s="388"/>
      <c r="M482" s="387"/>
      <c r="N482" s="382"/>
      <c r="O482" s="384"/>
      <c r="P482" s="184"/>
    </row>
    <row r="483" spans="1:16" ht="13.2" x14ac:dyDescent="0.25">
      <c r="A483" s="381" t="str">
        <f>IF(B483="","",ROW()-ROW($A$3)+'Diário 2º PA'!$O$1)</f>
        <v/>
      </c>
      <c r="B483" s="382"/>
      <c r="C483" s="383"/>
      <c r="D483" s="384"/>
      <c r="E483" s="184"/>
      <c r="F483" s="385"/>
      <c r="G483" s="384"/>
      <c r="H483" s="384"/>
      <c r="I483" s="184"/>
      <c r="J483" s="386" t="str">
        <f t="shared" si="8"/>
        <v/>
      </c>
      <c r="K483" s="387"/>
      <c r="L483" s="388"/>
      <c r="M483" s="387"/>
      <c r="N483" s="382"/>
      <c r="O483" s="384"/>
      <c r="P483" s="184"/>
    </row>
    <row r="484" spans="1:16" ht="13.2" x14ac:dyDescent="0.25">
      <c r="A484" s="381" t="str">
        <f>IF(B484="","",ROW()-ROW($A$3)+'Diário 2º PA'!$O$1)</f>
        <v/>
      </c>
      <c r="B484" s="382"/>
      <c r="C484" s="383"/>
      <c r="D484" s="384"/>
      <c r="E484" s="184"/>
      <c r="F484" s="385"/>
      <c r="G484" s="384"/>
      <c r="H484" s="384"/>
      <c r="I484" s="184"/>
      <c r="J484" s="386" t="str">
        <f t="shared" si="8"/>
        <v/>
      </c>
      <c r="K484" s="387"/>
      <c r="L484" s="388"/>
      <c r="M484" s="387"/>
      <c r="N484" s="382"/>
      <c r="O484" s="384"/>
      <c r="P484" s="184"/>
    </row>
    <row r="485" spans="1:16" ht="13.2" x14ac:dyDescent="0.25">
      <c r="A485" s="381" t="str">
        <f>IF(B485="","",ROW()-ROW($A$3)+'Diário 2º PA'!$O$1)</f>
        <v/>
      </c>
      <c r="B485" s="382"/>
      <c r="C485" s="383"/>
      <c r="D485" s="384"/>
      <c r="E485" s="184"/>
      <c r="F485" s="385"/>
      <c r="G485" s="384"/>
      <c r="H485" s="384"/>
      <c r="I485" s="184"/>
      <c r="J485" s="386" t="str">
        <f t="shared" si="8"/>
        <v/>
      </c>
      <c r="K485" s="387"/>
      <c r="L485" s="388"/>
      <c r="M485" s="387"/>
      <c r="N485" s="382"/>
      <c r="O485" s="384"/>
      <c r="P485" s="184"/>
    </row>
    <row r="486" spans="1:16" ht="13.2" x14ac:dyDescent="0.25">
      <c r="A486" s="381" t="str">
        <f>IF(B486="","",ROW()-ROW($A$3)+'Diário 2º PA'!$O$1)</f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8"/>
        <v/>
      </c>
      <c r="K486" s="387"/>
      <c r="L486" s="388"/>
      <c r="M486" s="387"/>
      <c r="N486" s="382"/>
      <c r="O486" s="384"/>
      <c r="P486" s="184"/>
    </row>
    <row r="487" spans="1:16" ht="13.2" x14ac:dyDescent="0.25">
      <c r="A487" s="381" t="str">
        <f>IF(B487="","",ROW()-ROW($A$3)+'Diário 2º PA'!$O$1)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8"/>
        <v/>
      </c>
      <c r="K487" s="387"/>
      <c r="L487" s="388"/>
      <c r="M487" s="387"/>
      <c r="N487" s="382"/>
      <c r="O487" s="384"/>
      <c r="P487" s="184"/>
    </row>
    <row r="488" spans="1:16" ht="13.2" x14ac:dyDescent="0.25">
      <c r="A488" s="381" t="str">
        <f>IF(B488="","",ROW()-ROW($A$3)+'Diário 2º PA'!$O$1)</f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8"/>
        <v/>
      </c>
      <c r="K488" s="387"/>
      <c r="L488" s="388"/>
      <c r="M488" s="387"/>
      <c r="N488" s="382"/>
      <c r="O488" s="384"/>
      <c r="P488" s="184"/>
    </row>
    <row r="489" spans="1:16" ht="13.2" x14ac:dyDescent="0.25">
      <c r="A489" s="381" t="str">
        <f>IF(B489="","",ROW()-ROW($A$3)+'Diário 2º PA'!$O$1)</f>
        <v/>
      </c>
      <c r="B489" s="389"/>
      <c r="C489" s="390"/>
      <c r="D489" s="393"/>
      <c r="E489" s="184"/>
      <c r="F489" s="391"/>
      <c r="G489" s="393"/>
      <c r="H489" s="393"/>
      <c r="I489" s="392"/>
      <c r="J489" s="386" t="str">
        <f t="shared" si="8"/>
        <v/>
      </c>
      <c r="K489" s="387"/>
      <c r="L489" s="388"/>
      <c r="M489" s="387"/>
      <c r="N489" s="382"/>
      <c r="O489" s="384"/>
      <c r="P489" s="392"/>
    </row>
    <row r="490" spans="1:16" ht="13.2" x14ac:dyDescent="0.25">
      <c r="A490" s="381" t="str">
        <f>IF(B490="","",ROW()-ROW($A$3)+'Diário 2º PA'!$O$1)</f>
        <v/>
      </c>
      <c r="B490" s="389"/>
      <c r="C490" s="390"/>
      <c r="D490" s="393"/>
      <c r="E490" s="184"/>
      <c r="F490" s="391"/>
      <c r="G490" s="393"/>
      <c r="H490" s="393"/>
      <c r="I490" s="392"/>
      <c r="J490" s="386" t="str">
        <f t="shared" si="8"/>
        <v/>
      </c>
      <c r="K490" s="387"/>
      <c r="L490" s="388"/>
      <c r="M490" s="387"/>
      <c r="N490" s="382"/>
      <c r="O490" s="384"/>
      <c r="P490" s="392"/>
    </row>
    <row r="491" spans="1:16" ht="13.2" x14ac:dyDescent="0.25">
      <c r="A491" s="381" t="str">
        <f>IF(B491="","",ROW()-ROW($A$3)+'Diário 2º PA'!$O$1)</f>
        <v/>
      </c>
      <c r="B491" s="389"/>
      <c r="C491" s="390"/>
      <c r="D491" s="393"/>
      <c r="E491" s="184"/>
      <c r="F491" s="391"/>
      <c r="G491" s="393"/>
      <c r="H491" s="393"/>
      <c r="I491" s="392"/>
      <c r="J491" s="386" t="str">
        <f t="shared" si="8"/>
        <v/>
      </c>
      <c r="K491" s="387"/>
      <c r="L491" s="388"/>
      <c r="M491" s="387"/>
      <c r="N491" s="382"/>
      <c r="O491" s="384"/>
      <c r="P491" s="392"/>
    </row>
    <row r="492" spans="1:16" ht="13.2" x14ac:dyDescent="0.25">
      <c r="A492" s="381" t="str">
        <f>IF(B492="","",ROW()-ROW($A$3)+'Diário 2º PA'!$O$1)</f>
        <v/>
      </c>
      <c r="B492" s="389"/>
      <c r="C492" s="390"/>
      <c r="D492" s="393"/>
      <c r="E492" s="184"/>
      <c r="F492" s="391"/>
      <c r="G492" s="393"/>
      <c r="H492" s="393"/>
      <c r="I492" s="392"/>
      <c r="J492" s="386" t="str">
        <f t="shared" si="8"/>
        <v/>
      </c>
      <c r="K492" s="387"/>
      <c r="L492" s="388"/>
      <c r="M492" s="387"/>
      <c r="N492" s="382"/>
      <c r="O492" s="384"/>
      <c r="P492" s="392"/>
    </row>
    <row r="493" spans="1:16" ht="13.2" x14ac:dyDescent="0.25">
      <c r="A493" s="381" t="str">
        <f>IF(B493="","",ROW()-ROW($A$3)+'Diário 2º PA'!$O$1)</f>
        <v/>
      </c>
      <c r="B493" s="389"/>
      <c r="C493" s="390"/>
      <c r="D493" s="393"/>
      <c r="E493" s="184"/>
      <c r="F493" s="391"/>
      <c r="G493" s="393"/>
      <c r="H493" s="393"/>
      <c r="I493" s="392"/>
      <c r="J493" s="386" t="str">
        <f t="shared" si="8"/>
        <v/>
      </c>
      <c r="K493" s="387"/>
      <c r="L493" s="388"/>
      <c r="M493" s="387"/>
      <c r="N493" s="382"/>
      <c r="O493" s="384"/>
      <c r="P493" s="392"/>
    </row>
    <row r="494" spans="1:16" ht="13.2" x14ac:dyDescent="0.25">
      <c r="A494" s="381" t="str">
        <f>IF(B494="","",ROW()-ROW($A$3)+'Diário 2º PA'!$O$1)</f>
        <v/>
      </c>
      <c r="B494" s="389"/>
      <c r="C494" s="390"/>
      <c r="D494" s="393"/>
      <c r="E494" s="184"/>
      <c r="F494" s="391"/>
      <c r="G494" s="393"/>
      <c r="H494" s="393"/>
      <c r="I494" s="392"/>
      <c r="J494" s="386" t="str">
        <f t="shared" si="8"/>
        <v/>
      </c>
      <c r="K494" s="387"/>
      <c r="L494" s="388"/>
      <c r="M494" s="387"/>
      <c r="N494" s="382"/>
      <c r="O494" s="384"/>
      <c r="P494" s="392"/>
    </row>
    <row r="495" spans="1:16" ht="13.2" x14ac:dyDescent="0.25">
      <c r="A495" s="381" t="str">
        <f>IF(B495="","",ROW()-ROW($A$3)+'Diário 2º PA'!$O$1)</f>
        <v/>
      </c>
      <c r="B495" s="389"/>
      <c r="C495" s="390"/>
      <c r="D495" s="393"/>
      <c r="E495" s="184"/>
      <c r="F495" s="391"/>
      <c r="G495" s="393"/>
      <c r="H495" s="393"/>
      <c r="I495" s="392"/>
      <c r="J495" s="386" t="str">
        <f t="shared" si="8"/>
        <v/>
      </c>
      <c r="K495" s="387"/>
      <c r="L495" s="388"/>
      <c r="M495" s="387"/>
      <c r="N495" s="382"/>
      <c r="O495" s="384"/>
      <c r="P495" s="392"/>
    </row>
    <row r="496" spans="1:16" ht="13.2" x14ac:dyDescent="0.25">
      <c r="A496" s="381" t="str">
        <f>IF(B496="","",ROW()-ROW($A$3)+'Diário 2º PA'!$O$1)</f>
        <v/>
      </c>
      <c r="B496" s="389"/>
      <c r="C496" s="390"/>
      <c r="D496" s="393"/>
      <c r="E496" s="184"/>
      <c r="F496" s="391"/>
      <c r="G496" s="393"/>
      <c r="H496" s="393"/>
      <c r="I496" s="392"/>
      <c r="J496" s="386" t="str">
        <f t="shared" si="8"/>
        <v/>
      </c>
      <c r="K496" s="387"/>
      <c r="L496" s="388"/>
      <c r="M496" s="387"/>
      <c r="N496" s="382"/>
      <c r="O496" s="384"/>
      <c r="P496" s="392"/>
    </row>
    <row r="497" spans="1:16" ht="13.2" x14ac:dyDescent="0.25">
      <c r="A497" s="381" t="str">
        <f>IF(B497="","",ROW()-ROW($A$3)+'Diário 2º PA'!$O$1)</f>
        <v/>
      </c>
      <c r="B497" s="389"/>
      <c r="C497" s="390"/>
      <c r="D497" s="393"/>
      <c r="E497" s="184"/>
      <c r="F497" s="391"/>
      <c r="G497" s="393"/>
      <c r="H497" s="393"/>
      <c r="I497" s="392"/>
      <c r="J497" s="386" t="str">
        <f t="shared" si="8"/>
        <v/>
      </c>
      <c r="K497" s="387"/>
      <c r="L497" s="388"/>
      <c r="M497" s="387"/>
      <c r="N497" s="382"/>
      <c r="O497" s="384"/>
      <c r="P497" s="392"/>
    </row>
    <row r="498" spans="1:16" ht="13.2" x14ac:dyDescent="0.25">
      <c r="A498" s="381" t="str">
        <f>IF(B498="","",ROW()-ROW($A$3)+'Diário 2º PA'!$O$1)</f>
        <v/>
      </c>
      <c r="B498" s="389"/>
      <c r="C498" s="390"/>
      <c r="D498" s="393"/>
      <c r="E498" s="184"/>
      <c r="F498" s="391"/>
      <c r="G498" s="393"/>
      <c r="H498" s="393"/>
      <c r="I498" s="392"/>
      <c r="J498" s="386" t="str">
        <f t="shared" si="8"/>
        <v/>
      </c>
      <c r="K498" s="387"/>
      <c r="L498" s="388"/>
      <c r="M498" s="387"/>
      <c r="N498" s="382"/>
      <c r="O498" s="384"/>
      <c r="P498" s="392"/>
    </row>
    <row r="499" spans="1:16" ht="13.2" x14ac:dyDescent="0.25">
      <c r="A499" s="381" t="str">
        <f>IF(B499="","",ROW()-ROW($A$3)+'Diário 2º PA'!$O$1)</f>
        <v/>
      </c>
      <c r="B499" s="389"/>
      <c r="C499" s="390"/>
      <c r="D499" s="393"/>
      <c r="E499" s="184"/>
      <c r="F499" s="391"/>
      <c r="G499" s="393"/>
      <c r="H499" s="393"/>
      <c r="I499" s="392"/>
      <c r="J499" s="386" t="str">
        <f t="shared" si="8"/>
        <v/>
      </c>
      <c r="K499" s="387"/>
      <c r="L499" s="388"/>
      <c r="M499" s="387"/>
      <c r="N499" s="382"/>
      <c r="O499" s="384"/>
      <c r="P499" s="392"/>
    </row>
    <row r="500" spans="1:16" ht="13.2" x14ac:dyDescent="0.25">
      <c r="A500" s="381" t="str">
        <f>IF(B500="","",ROW()-ROW($A$3)+'Diário 2º PA'!$O$1)</f>
        <v/>
      </c>
      <c r="B500" s="389"/>
      <c r="C500" s="390"/>
      <c r="D500" s="393"/>
      <c r="E500" s="184"/>
      <c r="F500" s="391"/>
      <c r="G500" s="393"/>
      <c r="H500" s="393"/>
      <c r="I500" s="392"/>
      <c r="J500" s="386" t="str">
        <f t="shared" si="8"/>
        <v/>
      </c>
      <c r="K500" s="387"/>
      <c r="L500" s="388"/>
      <c r="M500" s="387"/>
      <c r="N500" s="382"/>
      <c r="O500" s="384"/>
      <c r="P500" s="392"/>
    </row>
    <row r="501" spans="1:16" ht="13.2" x14ac:dyDescent="0.25">
      <c r="A501" s="381" t="str">
        <f>IF(B501="","",ROW()-ROW($A$3)+'Diário 2º PA'!$O$1)</f>
        <v/>
      </c>
      <c r="B501" s="389"/>
      <c r="C501" s="390"/>
      <c r="D501" s="393"/>
      <c r="E501" s="184"/>
      <c r="F501" s="391"/>
      <c r="G501" s="393"/>
      <c r="H501" s="393"/>
      <c r="I501" s="392"/>
      <c r="J501" s="386" t="str">
        <f t="shared" si="8"/>
        <v/>
      </c>
      <c r="K501" s="387"/>
      <c r="L501" s="388"/>
      <c r="M501" s="387"/>
      <c r="N501" s="382"/>
      <c r="O501" s="384"/>
      <c r="P501" s="392"/>
    </row>
    <row r="502" spans="1:16" ht="13.2" x14ac:dyDescent="0.25">
      <c r="A502" s="381" t="str">
        <f>IF(B502="","",ROW()-ROW($A$3)+'Diário 2º PA'!$O$1)</f>
        <v/>
      </c>
      <c r="B502" s="389"/>
      <c r="C502" s="390"/>
      <c r="D502" s="393"/>
      <c r="E502" s="184"/>
      <c r="F502" s="391"/>
      <c r="G502" s="393"/>
      <c r="H502" s="393"/>
      <c r="I502" s="392"/>
      <c r="J502" s="386" t="str">
        <f t="shared" si="8"/>
        <v/>
      </c>
      <c r="K502" s="387"/>
      <c r="L502" s="388"/>
      <c r="M502" s="387"/>
      <c r="N502" s="382"/>
      <c r="O502" s="384"/>
      <c r="P502" s="392"/>
    </row>
    <row r="503" spans="1:16" ht="13.2" x14ac:dyDescent="0.25">
      <c r="A503" s="381" t="str">
        <f>IF(B503="","",ROW()-ROW($A$3)+'Diário 2º PA'!$O$1)</f>
        <v/>
      </c>
      <c r="B503" s="389"/>
      <c r="C503" s="390"/>
      <c r="D503" s="393"/>
      <c r="E503" s="184"/>
      <c r="F503" s="391"/>
      <c r="G503" s="393"/>
      <c r="H503" s="393"/>
      <c r="I503" s="392"/>
      <c r="J503" s="386" t="str">
        <f t="shared" si="8"/>
        <v/>
      </c>
      <c r="K503" s="387"/>
      <c r="L503" s="388"/>
      <c r="M503" s="387"/>
      <c r="N503" s="382"/>
      <c r="O503" s="384"/>
      <c r="P503" s="392"/>
    </row>
    <row r="504" spans="1:16" ht="13.2" x14ac:dyDescent="0.25">
      <c r="A504" s="381" t="str">
        <f>IF(B504="","",ROW()-ROW($A$3)+'Diário 2º PA'!$O$1)</f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8"/>
        <v/>
      </c>
      <c r="K504" s="387"/>
      <c r="L504" s="388"/>
      <c r="M504" s="387"/>
      <c r="N504" s="382"/>
      <c r="O504" s="384"/>
      <c r="P504" s="184"/>
    </row>
    <row r="505" spans="1:16" ht="13.2" x14ac:dyDescent="0.25">
      <c r="A505" s="381" t="str">
        <f>IF(B505="","",ROW()-ROW($A$3)+'Diário 2º PA'!$O$1)</f>
        <v/>
      </c>
      <c r="B505" s="382"/>
      <c r="C505" s="383"/>
      <c r="D505" s="384"/>
      <c r="E505" s="184"/>
      <c r="F505" s="385"/>
      <c r="G505" s="384"/>
      <c r="H505" s="384"/>
      <c r="I505" s="184"/>
      <c r="J505" s="386" t="str">
        <f t="shared" si="8"/>
        <v/>
      </c>
      <c r="K505" s="387"/>
      <c r="L505" s="388"/>
      <c r="M505" s="387"/>
      <c r="N505" s="382"/>
      <c r="O505" s="384"/>
      <c r="P505" s="184"/>
    </row>
    <row r="506" spans="1:16" ht="13.2" x14ac:dyDescent="0.25">
      <c r="A506" s="381" t="str">
        <f>IF(B506="","",ROW()-ROW($A$3)+'Diário 2º PA'!$O$1)</f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8"/>
        <v/>
      </c>
      <c r="K506" s="387"/>
      <c r="L506" s="388"/>
      <c r="M506" s="387"/>
      <c r="N506" s="382"/>
      <c r="O506" s="384"/>
      <c r="P506" s="184"/>
    </row>
    <row r="507" spans="1:16" ht="13.2" x14ac:dyDescent="0.25">
      <c r="A507" s="381" t="str">
        <f>IF(B507="","",ROW()-ROW($A$3)+'Diário 2º PA'!$O$1)</f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8"/>
        <v/>
      </c>
      <c r="K507" s="387"/>
      <c r="L507" s="388"/>
      <c r="M507" s="387"/>
      <c r="N507" s="382"/>
      <c r="O507" s="384"/>
      <c r="P507" s="184"/>
    </row>
    <row r="508" spans="1:16" ht="13.2" x14ac:dyDescent="0.25">
      <c r="A508" s="381" t="str">
        <f>IF(B508="","",ROW()-ROW($A$3)+'Diário 2º PA'!$O$1)</f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8"/>
        <v/>
      </c>
      <c r="K508" s="387"/>
      <c r="L508" s="388"/>
      <c r="M508" s="387"/>
      <c r="N508" s="382"/>
      <c r="O508" s="384"/>
      <c r="P508" s="184"/>
    </row>
    <row r="509" spans="1:16" ht="13.2" x14ac:dyDescent="0.25">
      <c r="A509" s="381" t="str">
        <f>IF(B509="","",ROW()-ROW($A$3)+'Diário 2º PA'!$O$1)</f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8"/>
        <v/>
      </c>
      <c r="K509" s="387"/>
      <c r="L509" s="388"/>
      <c r="M509" s="387"/>
      <c r="N509" s="382"/>
      <c r="O509" s="384"/>
      <c r="P509" s="184"/>
    </row>
    <row r="510" spans="1:16" ht="13.2" x14ac:dyDescent="0.25">
      <c r="A510" s="381" t="str">
        <f>IF(B510="","",ROW()-ROW($A$3)+'Diário 2º PA'!$O$1)</f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8"/>
        <v/>
      </c>
      <c r="K510" s="387"/>
      <c r="L510" s="388"/>
      <c r="M510" s="387"/>
      <c r="N510" s="382"/>
      <c r="O510" s="384"/>
      <c r="P510" s="184"/>
    </row>
    <row r="511" spans="1:16" ht="13.2" x14ac:dyDescent="0.25">
      <c r="A511" s="381" t="str">
        <f>IF(B511="","",ROW()-ROW($A$3)+'Diário 2º PA'!$O$1)</f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8"/>
        <v/>
      </c>
      <c r="K511" s="387"/>
      <c r="L511" s="388"/>
      <c r="M511" s="387"/>
      <c r="N511" s="382"/>
      <c r="O511" s="384"/>
      <c r="P511" s="184"/>
    </row>
    <row r="512" spans="1:16" ht="13.2" x14ac:dyDescent="0.25">
      <c r="A512" s="381" t="str">
        <f>IF(B512="","",ROW()-ROW($A$3)+'Diário 2º PA'!$O$1)</f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8"/>
        <v/>
      </c>
      <c r="K512" s="387"/>
      <c r="L512" s="388"/>
      <c r="M512" s="387"/>
      <c r="N512" s="382"/>
      <c r="O512" s="384"/>
      <c r="P512" s="184"/>
    </row>
    <row r="513" spans="1:16" ht="13.2" x14ac:dyDescent="0.25">
      <c r="A513" s="381" t="str">
        <f>IF(B513="","",ROW()-ROW($A$3)+'Diário 2º PA'!$O$1)</f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si="8"/>
        <v/>
      </c>
      <c r="K513" s="387"/>
      <c r="L513" s="388"/>
      <c r="M513" s="387"/>
      <c r="N513" s="382"/>
      <c r="O513" s="384"/>
      <c r="P513" s="184"/>
    </row>
    <row r="514" spans="1:16" ht="13.2" x14ac:dyDescent="0.25">
      <c r="A514" s="381" t="str">
        <f>IF(B514="","",ROW()-ROW($A$3)+'Diário 2º PA'!$O$1)</f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8"/>
        <v/>
      </c>
      <c r="K514" s="387"/>
      <c r="L514" s="388"/>
      <c r="M514" s="387"/>
      <c r="N514" s="382"/>
      <c r="O514" s="384"/>
      <c r="P514" s="184"/>
    </row>
    <row r="515" spans="1:16" ht="13.2" x14ac:dyDescent="0.25">
      <c r="A515" s="381" t="str">
        <f>IF(B515="","",ROW()-ROW($A$3)+'Diário 2º PA'!$O$1)</f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8"/>
        <v/>
      </c>
      <c r="K515" s="387"/>
      <c r="L515" s="388"/>
      <c r="M515" s="387"/>
      <c r="N515" s="382"/>
      <c r="O515" s="384"/>
      <c r="P515" s="184"/>
    </row>
    <row r="516" spans="1:16" ht="13.2" x14ac:dyDescent="0.25">
      <c r="A516" s="381" t="str">
        <f>IF(B516="","",ROW()-ROW($A$3)+'Diário 2º PA'!$O$1)</f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si="8"/>
        <v/>
      </c>
      <c r="K516" s="387"/>
      <c r="L516" s="388"/>
      <c r="M516" s="387"/>
      <c r="N516" s="382"/>
      <c r="O516" s="384"/>
      <c r="P516" s="184"/>
    </row>
    <row r="517" spans="1:16" ht="13.2" x14ac:dyDescent="0.25">
      <c r="A517" s="381" t="str">
        <f>IF(B517="","",ROW()-ROW($A$3)+'Diário 2º PA'!$O$1)</f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8"/>
        <v/>
      </c>
      <c r="K517" s="387"/>
      <c r="L517" s="388"/>
      <c r="M517" s="387"/>
      <c r="N517" s="382"/>
      <c r="O517" s="384"/>
      <c r="P517" s="184"/>
    </row>
    <row r="518" spans="1:16" ht="13.2" x14ac:dyDescent="0.25">
      <c r="A518" s="381" t="str">
        <f>IF(B518="","",ROW()-ROW($A$3)+'Diário 2º PA'!$O$1)</f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8"/>
        <v/>
      </c>
      <c r="K518" s="387"/>
      <c r="L518" s="388"/>
      <c r="M518" s="387"/>
      <c r="N518" s="382"/>
      <c r="O518" s="384"/>
      <c r="P518" s="184"/>
    </row>
    <row r="519" spans="1:16" ht="13.2" x14ac:dyDescent="0.25">
      <c r="A519" s="381" t="str">
        <f>IF(B519="","",ROW()-ROW($A$3)+'Diário 2º PA'!$O$1)</f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8"/>
        <v/>
      </c>
      <c r="K519" s="387"/>
      <c r="L519" s="388"/>
      <c r="M519" s="387"/>
      <c r="N519" s="382"/>
      <c r="O519" s="384"/>
      <c r="P519" s="184"/>
    </row>
    <row r="520" spans="1:16" ht="13.2" x14ac:dyDescent="0.25">
      <c r="A520" s="381" t="str">
        <f>IF(B520="","",ROW()-ROW($A$3)+'Diário 2º PA'!$O$1)</f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8"/>
        <v/>
      </c>
      <c r="K520" s="387"/>
      <c r="L520" s="388"/>
      <c r="M520" s="387"/>
      <c r="N520" s="382"/>
      <c r="O520" s="384"/>
      <c r="P520" s="184"/>
    </row>
    <row r="521" spans="1:16" ht="13.2" x14ac:dyDescent="0.25">
      <c r="A521" s="381" t="str">
        <f>IF(B521="","",ROW()-ROW($A$3)+'Diário 2º PA'!$O$1)</f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si="8"/>
        <v/>
      </c>
      <c r="K521" s="387"/>
      <c r="L521" s="388"/>
      <c r="M521" s="387"/>
      <c r="N521" s="382"/>
      <c r="O521" s="384"/>
      <c r="P521" s="184"/>
    </row>
    <row r="522" spans="1:16" ht="13.2" x14ac:dyDescent="0.25">
      <c r="A522" s="381" t="str">
        <f>IF(B522="","",ROW()-ROW($A$3)+'Diário 2º PA'!$O$1)</f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8"/>
        <v/>
      </c>
      <c r="K522" s="387"/>
      <c r="L522" s="388"/>
      <c r="M522" s="387"/>
      <c r="N522" s="382"/>
      <c r="O522" s="384"/>
      <c r="P522" s="184"/>
    </row>
    <row r="523" spans="1:16" ht="13.2" x14ac:dyDescent="0.25">
      <c r="A523" s="381" t="str">
        <f>IF(B523="","",ROW()-ROW($A$3)+'Diário 2º PA'!$O$1)</f>
        <v/>
      </c>
      <c r="B523" s="382"/>
      <c r="C523" s="383"/>
      <c r="D523" s="384"/>
      <c r="E523" s="184"/>
      <c r="F523" s="385"/>
      <c r="G523" s="395"/>
      <c r="H523" s="384"/>
      <c r="I523" s="184"/>
      <c r="J523" s="386" t="str">
        <f t="shared" si="8"/>
        <v/>
      </c>
      <c r="K523" s="387"/>
      <c r="L523" s="388"/>
      <c r="M523" s="387"/>
      <c r="N523" s="382"/>
      <c r="O523" s="384"/>
      <c r="P523" s="184"/>
    </row>
    <row r="524" spans="1:16" ht="13.2" x14ac:dyDescent="0.25">
      <c r="A524" s="381" t="str">
        <f>IF(B524="","",ROW()-ROW($A$3)+'Diário 2º PA'!$O$1)</f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8"/>
        <v/>
      </c>
      <c r="K524" s="387"/>
      <c r="L524" s="388"/>
      <c r="M524" s="387"/>
      <c r="N524" s="382"/>
      <c r="O524" s="384"/>
      <c r="P524" s="184"/>
    </row>
    <row r="525" spans="1:16" ht="13.2" x14ac:dyDescent="0.25">
      <c r="A525" s="381" t="str">
        <f>IF(B525="","",ROW()-ROW($A$3)+'Diário 2º PA'!$O$1)</f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8"/>
        <v/>
      </c>
      <c r="K525" s="387"/>
      <c r="L525" s="388"/>
      <c r="M525" s="387"/>
      <c r="N525" s="382"/>
      <c r="O525" s="384"/>
      <c r="P525" s="184"/>
    </row>
    <row r="526" spans="1:16" ht="13.2" x14ac:dyDescent="0.25">
      <c r="A526" s="381" t="str">
        <f>IF(B526="","",ROW()-ROW($A$3)+'Diário 2º PA'!$O$1)</f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8"/>
        <v/>
      </c>
      <c r="K526" s="387"/>
      <c r="L526" s="388"/>
      <c r="M526" s="387"/>
      <c r="N526" s="382"/>
      <c r="O526" s="384"/>
      <c r="P526" s="184"/>
    </row>
    <row r="527" spans="1:16" ht="13.2" x14ac:dyDescent="0.25">
      <c r="A527" s="381" t="str">
        <f>IF(B527="","",ROW()-ROW($A$3)+'Diário 2º PA'!$O$1)</f>
        <v/>
      </c>
      <c r="B527" s="382"/>
      <c r="C527" s="383"/>
      <c r="D527" s="384"/>
      <c r="E527" s="184"/>
      <c r="F527" s="385"/>
      <c r="G527" s="384"/>
      <c r="H527" s="384"/>
      <c r="I527" s="184"/>
      <c r="J527" s="386" t="str">
        <f t="shared" si="8"/>
        <v/>
      </c>
      <c r="K527" s="387"/>
      <c r="L527" s="388"/>
      <c r="M527" s="387"/>
      <c r="N527" s="382"/>
      <c r="O527" s="384"/>
      <c r="P527" s="184"/>
    </row>
    <row r="528" spans="1:16" ht="13.2" x14ac:dyDescent="0.25">
      <c r="A528" s="381" t="str">
        <f>IF(B528="","",ROW()-ROW($A$3)+'Diário 2º PA'!$O$1)</f>
        <v/>
      </c>
      <c r="B528" s="382"/>
      <c r="C528" s="383"/>
      <c r="D528" s="384"/>
      <c r="E528" s="184"/>
      <c r="F528" s="385"/>
      <c r="G528" s="384"/>
      <c r="H528" s="384"/>
      <c r="I528" s="184"/>
      <c r="J528" s="386" t="str">
        <f t="shared" si="8"/>
        <v/>
      </c>
      <c r="K528" s="387"/>
      <c r="L528" s="388"/>
      <c r="M528" s="387"/>
      <c r="N528" s="382"/>
      <c r="O528" s="384"/>
      <c r="P528" s="184"/>
    </row>
    <row r="529" spans="1:16" ht="13.2" x14ac:dyDescent="0.25">
      <c r="A529" s="381" t="str">
        <f>IF(B529="","",ROW()-ROW($A$3)+'Diário 2º PA'!$O$1)</f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8"/>
        <v/>
      </c>
      <c r="K529" s="387"/>
      <c r="L529" s="388"/>
      <c r="M529" s="387"/>
      <c r="N529" s="382"/>
      <c r="O529" s="384"/>
      <c r="P529" s="184"/>
    </row>
    <row r="530" spans="1:16" ht="13.2" x14ac:dyDescent="0.25">
      <c r="A530" s="381" t="str">
        <f>IF(B530="","",ROW()-ROW($A$3)+'Diário 2º PA'!$O$1)</f>
        <v/>
      </c>
      <c r="B530" s="382"/>
      <c r="C530" s="383"/>
      <c r="D530" s="384"/>
      <c r="E530" s="184"/>
      <c r="F530" s="385"/>
      <c r="G530" s="384"/>
      <c r="H530" s="384"/>
      <c r="I530" s="184"/>
      <c r="J530" s="386" t="str">
        <f t="shared" si="8"/>
        <v/>
      </c>
      <c r="K530" s="387"/>
      <c r="L530" s="388"/>
      <c r="M530" s="387"/>
      <c r="N530" s="382"/>
      <c r="O530" s="384"/>
      <c r="P530" s="184"/>
    </row>
    <row r="531" spans="1:16" ht="13.2" x14ac:dyDescent="0.25">
      <c r="A531" s="381" t="str">
        <f>IF(B531="","",ROW()-ROW($A$3)+'Diário 2º PA'!$O$1)</f>
        <v/>
      </c>
      <c r="B531" s="382"/>
      <c r="C531" s="383"/>
      <c r="D531" s="384"/>
      <c r="E531" s="184"/>
      <c r="F531" s="385"/>
      <c r="G531" s="384"/>
      <c r="H531" s="384"/>
      <c r="I531" s="184"/>
      <c r="J531" s="386" t="str">
        <f t="shared" si="8"/>
        <v/>
      </c>
      <c r="K531" s="387"/>
      <c r="L531" s="388"/>
      <c r="M531" s="387"/>
      <c r="N531" s="382"/>
      <c r="O531" s="384"/>
      <c r="P531" s="184"/>
    </row>
    <row r="532" spans="1:16" ht="13.2" x14ac:dyDescent="0.25">
      <c r="A532" s="381" t="str">
        <f>IF(B532="","",ROW()-ROW($A$3)+'Diário 2º PA'!$O$1)</f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8"/>
        <v/>
      </c>
      <c r="K532" s="387"/>
      <c r="L532" s="388"/>
      <c r="M532" s="387"/>
      <c r="N532" s="382"/>
      <c r="O532" s="384"/>
      <c r="P532" s="184"/>
    </row>
    <row r="533" spans="1:16" ht="13.2" x14ac:dyDescent="0.25">
      <c r="A533" s="381" t="str">
        <f>IF(B533="","",ROW()-ROW($A$3)+'Diário 2º PA'!$O$1)</f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8"/>
        <v/>
      </c>
      <c r="K533" s="387"/>
      <c r="L533" s="388"/>
      <c r="M533" s="387"/>
      <c r="N533" s="382"/>
      <c r="O533" s="384"/>
      <c r="P533" s="184"/>
    </row>
    <row r="534" spans="1:16" ht="13.2" x14ac:dyDescent="0.25">
      <c r="A534" s="381" t="str">
        <f>IF(B534="","",ROW()-ROW($A$3)+'Diário 2º PA'!$O$1)</f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ref="J534:J597" si="9">IF(O534="","",IF(LEN(O534)&gt;14,O534,"CPF Protegido - LGPD"))</f>
        <v/>
      </c>
      <c r="K534" s="387"/>
      <c r="L534" s="388"/>
      <c r="M534" s="387"/>
      <c r="N534" s="382"/>
      <c r="O534" s="384"/>
      <c r="P534" s="184"/>
    </row>
    <row r="535" spans="1:16" ht="13.2" x14ac:dyDescent="0.25">
      <c r="A535" s="381" t="str">
        <f>IF(B535="","",ROW()-ROW($A$3)+'Diário 2º PA'!$O$1)</f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9"/>
        <v/>
      </c>
      <c r="K535" s="387"/>
      <c r="L535" s="388"/>
      <c r="M535" s="387"/>
      <c r="N535" s="382"/>
      <c r="O535" s="384"/>
      <c r="P535" s="184"/>
    </row>
    <row r="536" spans="1:16" ht="13.2" x14ac:dyDescent="0.25">
      <c r="A536" s="381" t="str">
        <f>IF(B536="","",ROW()-ROW($A$3)+'Diário 2º PA'!$O$1)</f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9"/>
        <v/>
      </c>
      <c r="K536" s="387"/>
      <c r="L536" s="388"/>
      <c r="M536" s="387"/>
      <c r="N536" s="382"/>
      <c r="O536" s="384"/>
      <c r="P536" s="184"/>
    </row>
    <row r="537" spans="1:16" ht="13.2" x14ac:dyDescent="0.25">
      <c r="A537" s="381" t="str">
        <f>IF(B537="","",ROW()-ROW($A$3)+'Diário 2º PA'!$O$1)</f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9"/>
        <v/>
      </c>
      <c r="K537" s="387"/>
      <c r="L537" s="388"/>
      <c r="M537" s="387"/>
      <c r="N537" s="382"/>
      <c r="O537" s="384"/>
      <c r="P537" s="184"/>
    </row>
    <row r="538" spans="1:16" ht="13.2" x14ac:dyDescent="0.25">
      <c r="A538" s="381" t="str">
        <f>IF(B538="","",ROW()-ROW($A$3)+'Diário 2º PA'!$O$1)</f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9"/>
        <v/>
      </c>
      <c r="K538" s="387"/>
      <c r="L538" s="388"/>
      <c r="M538" s="387"/>
      <c r="N538" s="382"/>
      <c r="O538" s="384"/>
      <c r="P538" s="184"/>
    </row>
    <row r="539" spans="1:16" ht="13.2" x14ac:dyDescent="0.25">
      <c r="A539" s="381" t="str">
        <f>IF(B539="","",ROW()-ROW($A$3)+'Diário 2º PA'!$O$1)</f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9"/>
        <v/>
      </c>
      <c r="K539" s="387"/>
      <c r="L539" s="388"/>
      <c r="M539" s="387"/>
      <c r="N539" s="382"/>
      <c r="O539" s="384"/>
      <c r="P539" s="184"/>
    </row>
    <row r="540" spans="1:16" ht="13.2" x14ac:dyDescent="0.25">
      <c r="A540" s="381" t="str">
        <f>IF(B540="","",ROW()-ROW($A$3)+'Diário 2º PA'!$O$1)</f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9"/>
        <v/>
      </c>
      <c r="K540" s="387"/>
      <c r="L540" s="388"/>
      <c r="M540" s="387"/>
      <c r="N540" s="382"/>
      <c r="O540" s="384"/>
      <c r="P540" s="184"/>
    </row>
    <row r="541" spans="1:16" ht="13.2" x14ac:dyDescent="0.25">
      <c r="A541" s="381" t="str">
        <f>IF(B541="","",ROW()-ROW($A$3)+'Diário 2º PA'!$O$1)</f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9"/>
        <v/>
      </c>
      <c r="K541" s="387"/>
      <c r="L541" s="388"/>
      <c r="M541" s="387"/>
      <c r="N541" s="382"/>
      <c r="O541" s="384"/>
      <c r="P541" s="184"/>
    </row>
    <row r="542" spans="1:16" ht="13.2" x14ac:dyDescent="0.25">
      <c r="A542" s="381" t="str">
        <f>IF(B542="","",ROW()-ROW($A$3)+'Diário 2º PA'!$O$1)</f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9"/>
        <v/>
      </c>
      <c r="K542" s="387"/>
      <c r="L542" s="388"/>
      <c r="M542" s="387"/>
      <c r="N542" s="382"/>
      <c r="O542" s="384"/>
      <c r="P542" s="184"/>
    </row>
    <row r="543" spans="1:16" ht="13.2" x14ac:dyDescent="0.25">
      <c r="A543" s="381" t="str">
        <f>IF(B543="","",ROW()-ROW($A$3)+'Diário 2º PA'!$O$1)</f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9"/>
        <v/>
      </c>
      <c r="K543" s="387"/>
      <c r="L543" s="388"/>
      <c r="M543" s="387"/>
      <c r="N543" s="382"/>
      <c r="O543" s="384"/>
      <c r="P543" s="184"/>
    </row>
    <row r="544" spans="1:16" ht="13.2" x14ac:dyDescent="0.25">
      <c r="A544" s="381" t="str">
        <f>IF(B544="","",ROW()-ROW($A$3)+'Diário 2º PA'!$O$1)</f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9"/>
        <v/>
      </c>
      <c r="K544" s="387"/>
      <c r="L544" s="388"/>
      <c r="M544" s="387"/>
      <c r="N544" s="382"/>
      <c r="O544" s="384"/>
      <c r="P544" s="184"/>
    </row>
    <row r="545" spans="1:16" ht="13.2" x14ac:dyDescent="0.25">
      <c r="A545" s="381" t="str">
        <f>IF(B545="","",ROW()-ROW($A$3)+'Diário 2º PA'!$O$1)</f>
        <v/>
      </c>
      <c r="B545" s="382"/>
      <c r="C545" s="383"/>
      <c r="D545" s="384"/>
      <c r="E545" s="184"/>
      <c r="F545" s="385"/>
      <c r="G545" s="384"/>
      <c r="H545" s="384"/>
      <c r="I545" s="184"/>
      <c r="J545" s="386" t="str">
        <f t="shared" si="9"/>
        <v/>
      </c>
      <c r="K545" s="387"/>
      <c r="L545" s="388"/>
      <c r="M545" s="387"/>
      <c r="N545" s="382"/>
      <c r="O545" s="384"/>
      <c r="P545" s="184"/>
    </row>
    <row r="546" spans="1:16" ht="13.2" x14ac:dyDescent="0.25">
      <c r="A546" s="381" t="str">
        <f>IF(B546="","",ROW()-ROW($A$3)+'Diário 2º PA'!$O$1)</f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9"/>
        <v/>
      </c>
      <c r="K546" s="387"/>
      <c r="L546" s="388"/>
      <c r="M546" s="387"/>
      <c r="N546" s="382"/>
      <c r="O546" s="384"/>
      <c r="P546" s="184"/>
    </row>
    <row r="547" spans="1:16" ht="13.2" x14ac:dyDescent="0.25">
      <c r="A547" s="381" t="str">
        <f>IF(B547="","",ROW()-ROW($A$3)+'Diário 2º PA'!$O$1)</f>
        <v/>
      </c>
      <c r="B547" s="382"/>
      <c r="C547" s="383"/>
      <c r="D547" s="384"/>
      <c r="E547" s="184"/>
      <c r="F547" s="385"/>
      <c r="G547" s="384"/>
      <c r="H547" s="384"/>
      <c r="I547" s="184"/>
      <c r="J547" s="386" t="str">
        <f t="shared" si="9"/>
        <v/>
      </c>
      <c r="K547" s="387"/>
      <c r="L547" s="388"/>
      <c r="M547" s="387"/>
      <c r="N547" s="382"/>
      <c r="O547" s="384"/>
      <c r="P547" s="184"/>
    </row>
    <row r="548" spans="1:16" ht="13.2" x14ac:dyDescent="0.25">
      <c r="A548" s="381" t="str">
        <f>IF(B548="","",ROW()-ROW($A$3)+'Diário 2º PA'!$O$1)</f>
        <v/>
      </c>
      <c r="B548" s="389"/>
      <c r="C548" s="390"/>
      <c r="D548" s="393"/>
      <c r="E548" s="184"/>
      <c r="F548" s="391"/>
      <c r="G548" s="392"/>
      <c r="H548" s="393"/>
      <c r="I548" s="392"/>
      <c r="J548" s="386" t="str">
        <f t="shared" si="9"/>
        <v/>
      </c>
      <c r="K548" s="387"/>
      <c r="L548" s="388"/>
      <c r="M548" s="387"/>
      <c r="N548" s="382"/>
      <c r="O548" s="384"/>
      <c r="P548" s="392"/>
    </row>
    <row r="549" spans="1:16" ht="13.2" x14ac:dyDescent="0.25">
      <c r="A549" s="381" t="str">
        <f>IF(B549="","",ROW()-ROW($A$3)+'Diário 2º PA'!$O$1)</f>
        <v/>
      </c>
      <c r="B549" s="382"/>
      <c r="C549" s="383"/>
      <c r="D549" s="384"/>
      <c r="E549" s="184"/>
      <c r="F549" s="385"/>
      <c r="G549" s="184"/>
      <c r="H549" s="384"/>
      <c r="I549" s="184"/>
      <c r="J549" s="386" t="str">
        <f t="shared" si="9"/>
        <v/>
      </c>
      <c r="K549" s="387"/>
      <c r="L549" s="388"/>
      <c r="M549" s="387"/>
      <c r="N549" s="382"/>
      <c r="O549" s="384"/>
      <c r="P549" s="184"/>
    </row>
    <row r="550" spans="1:16" ht="13.2" x14ac:dyDescent="0.25">
      <c r="A550" s="381" t="str">
        <f>IF(B550="","",ROW()-ROW($A$3)+'Diário 2º PA'!$O$1)</f>
        <v/>
      </c>
      <c r="B550" s="382"/>
      <c r="C550" s="383"/>
      <c r="D550" s="384"/>
      <c r="E550" s="184"/>
      <c r="F550" s="385"/>
      <c r="G550" s="384"/>
      <c r="H550" s="384"/>
      <c r="I550" s="184"/>
      <c r="J550" s="386" t="str">
        <f t="shared" si="9"/>
        <v/>
      </c>
      <c r="K550" s="387"/>
      <c r="L550" s="388"/>
      <c r="M550" s="387"/>
      <c r="N550" s="382"/>
      <c r="O550" s="384"/>
      <c r="P550" s="184"/>
    </row>
    <row r="551" spans="1:16" ht="13.2" x14ac:dyDescent="0.25">
      <c r="A551" s="381" t="str">
        <f>IF(B551="","",ROW()-ROW($A$3)+'Diário 2º PA'!$O$1)</f>
        <v/>
      </c>
      <c r="B551" s="382"/>
      <c r="C551" s="383"/>
      <c r="D551" s="384"/>
      <c r="E551" s="184"/>
      <c r="F551" s="385"/>
      <c r="G551" s="384"/>
      <c r="H551" s="384"/>
      <c r="I551" s="184"/>
      <c r="J551" s="386" t="str">
        <f t="shared" si="9"/>
        <v/>
      </c>
      <c r="K551" s="387"/>
      <c r="L551" s="388"/>
      <c r="M551" s="387"/>
      <c r="N551" s="382"/>
      <c r="O551" s="384"/>
      <c r="P551" s="184"/>
    </row>
    <row r="552" spans="1:16" ht="13.2" x14ac:dyDescent="0.25">
      <c r="A552" s="381" t="str">
        <f>IF(B552="","",ROW()-ROW($A$3)+'Diário 2º PA'!$O$1)</f>
        <v/>
      </c>
      <c r="B552" s="382"/>
      <c r="C552" s="383"/>
      <c r="D552" s="384"/>
      <c r="E552" s="184"/>
      <c r="F552" s="385"/>
      <c r="G552" s="384"/>
      <c r="H552" s="384"/>
      <c r="I552" s="184"/>
      <c r="J552" s="386" t="str">
        <f t="shared" si="9"/>
        <v/>
      </c>
      <c r="K552" s="387"/>
      <c r="L552" s="388"/>
      <c r="M552" s="387"/>
      <c r="N552" s="382"/>
      <c r="O552" s="384"/>
      <c r="P552" s="184"/>
    </row>
    <row r="553" spans="1:16" ht="13.2" x14ac:dyDescent="0.25">
      <c r="A553" s="381" t="str">
        <f>IF(B553="","",ROW()-ROW($A$3)+'Diário 2º PA'!$O$1)</f>
        <v/>
      </c>
      <c r="B553" s="382"/>
      <c r="C553" s="383"/>
      <c r="D553" s="384"/>
      <c r="E553" s="184"/>
      <c r="F553" s="385"/>
      <c r="G553" s="384"/>
      <c r="H553" s="384"/>
      <c r="I553" s="184"/>
      <c r="J553" s="386" t="str">
        <f t="shared" si="9"/>
        <v/>
      </c>
      <c r="K553" s="387"/>
      <c r="L553" s="388"/>
      <c r="M553" s="387"/>
      <c r="N553" s="382"/>
      <c r="O553" s="384"/>
      <c r="P553" s="184"/>
    </row>
    <row r="554" spans="1:16" ht="13.2" x14ac:dyDescent="0.25">
      <c r="A554" s="381" t="str">
        <f>IF(B554="","",ROW()-ROW($A$3)+'Diário 2º PA'!$O$1)</f>
        <v/>
      </c>
      <c r="B554" s="382"/>
      <c r="C554" s="383"/>
      <c r="D554" s="384"/>
      <c r="E554" s="184"/>
      <c r="F554" s="385"/>
      <c r="G554" s="384"/>
      <c r="H554" s="384"/>
      <c r="I554" s="184"/>
      <c r="J554" s="386" t="str">
        <f t="shared" si="9"/>
        <v/>
      </c>
      <c r="K554" s="387"/>
      <c r="L554" s="388"/>
      <c r="M554" s="387"/>
      <c r="N554" s="382"/>
      <c r="O554" s="384"/>
      <c r="P554" s="184"/>
    </row>
    <row r="555" spans="1:16" ht="13.2" x14ac:dyDescent="0.25">
      <c r="A555" s="381" t="str">
        <f>IF(B555="","",ROW()-ROW($A$3)+'Diário 2º PA'!$O$1)</f>
        <v/>
      </c>
      <c r="B555" s="382"/>
      <c r="C555" s="383"/>
      <c r="D555" s="384"/>
      <c r="E555" s="184"/>
      <c r="F555" s="385"/>
      <c r="G555" s="384"/>
      <c r="H555" s="384"/>
      <c r="I555" s="184"/>
      <c r="J555" s="386" t="str">
        <f t="shared" si="9"/>
        <v/>
      </c>
      <c r="K555" s="387"/>
      <c r="L555" s="388"/>
      <c r="M555" s="387"/>
      <c r="N555" s="382"/>
      <c r="O555" s="384"/>
      <c r="P555" s="184"/>
    </row>
    <row r="556" spans="1:16" ht="13.2" x14ac:dyDescent="0.25">
      <c r="A556" s="381" t="str">
        <f>IF(B556="","",ROW()-ROW($A$3)+'Diário 2º PA'!$O$1)</f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9"/>
        <v/>
      </c>
      <c r="K556" s="387"/>
      <c r="L556" s="388"/>
      <c r="M556" s="387"/>
      <c r="N556" s="382"/>
      <c r="O556" s="384"/>
      <c r="P556" s="184"/>
    </row>
    <row r="557" spans="1:16" ht="13.2" x14ac:dyDescent="0.25">
      <c r="A557" s="381" t="str">
        <f>IF(B557="","",ROW()-ROW($A$3)+'Diário 2º PA'!$O$1)</f>
        <v/>
      </c>
      <c r="B557" s="382"/>
      <c r="C557" s="383"/>
      <c r="D557" s="384"/>
      <c r="E557" s="184"/>
      <c r="F557" s="385"/>
      <c r="G557" s="384"/>
      <c r="H557" s="384"/>
      <c r="I557" s="184"/>
      <c r="J557" s="386" t="str">
        <f t="shared" si="9"/>
        <v/>
      </c>
      <c r="K557" s="387"/>
      <c r="L557" s="388"/>
      <c r="M557" s="387"/>
      <c r="N557" s="382"/>
      <c r="O557" s="384"/>
      <c r="P557" s="184"/>
    </row>
    <row r="558" spans="1:16" ht="13.2" x14ac:dyDescent="0.25">
      <c r="A558" s="381" t="str">
        <f>IF(B558="","",ROW()-ROW($A$3)+'Diário 2º PA'!$O$1)</f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9"/>
        <v/>
      </c>
      <c r="K558" s="387"/>
      <c r="L558" s="388"/>
      <c r="M558" s="387"/>
      <c r="N558" s="382"/>
      <c r="O558" s="384"/>
      <c r="P558" s="184"/>
    </row>
    <row r="559" spans="1:16" ht="13.2" x14ac:dyDescent="0.25">
      <c r="A559" s="381" t="str">
        <f>IF(B559="","",ROW()-ROW($A$3)+'Diário 2º PA'!$O$1)</f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9"/>
        <v/>
      </c>
      <c r="K559" s="387"/>
      <c r="L559" s="388"/>
      <c r="M559" s="387"/>
      <c r="N559" s="382"/>
      <c r="O559" s="384"/>
      <c r="P559" s="184"/>
    </row>
    <row r="560" spans="1:16" ht="13.2" x14ac:dyDescent="0.25">
      <c r="A560" s="381" t="str">
        <f>IF(B560="","",ROW()-ROW($A$3)+'Diário 2º PA'!$O$1)</f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9"/>
        <v/>
      </c>
      <c r="K560" s="387"/>
      <c r="L560" s="388"/>
      <c r="M560" s="387"/>
      <c r="N560" s="382"/>
      <c r="O560" s="384"/>
      <c r="P560" s="184"/>
    </row>
    <row r="561" spans="1:16" ht="13.2" x14ac:dyDescent="0.25">
      <c r="A561" s="381" t="str">
        <f>IF(B561="","",ROW()-ROW($A$3)+'Diário 2º PA'!$O$1)</f>
        <v/>
      </c>
      <c r="B561" s="382"/>
      <c r="C561" s="383"/>
      <c r="D561" s="384"/>
      <c r="E561" s="184"/>
      <c r="F561" s="385"/>
      <c r="G561" s="384"/>
      <c r="H561" s="384"/>
      <c r="I561" s="184"/>
      <c r="J561" s="386" t="str">
        <f t="shared" si="9"/>
        <v/>
      </c>
      <c r="K561" s="387"/>
      <c r="L561" s="388"/>
      <c r="M561" s="387"/>
      <c r="N561" s="382"/>
      <c r="O561" s="384"/>
      <c r="P561" s="184"/>
    </row>
    <row r="562" spans="1:16" ht="13.2" x14ac:dyDescent="0.25">
      <c r="A562" s="381" t="str">
        <f>IF(B562="","",ROW()-ROW($A$3)+'Diário 2º PA'!$O$1)</f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9"/>
        <v/>
      </c>
      <c r="K562" s="387"/>
      <c r="L562" s="388"/>
      <c r="M562" s="387"/>
      <c r="N562" s="382"/>
      <c r="O562" s="384"/>
      <c r="P562" s="184"/>
    </row>
    <row r="563" spans="1:16" ht="13.2" x14ac:dyDescent="0.25">
      <c r="A563" s="381" t="str">
        <f>IF(B563="","",ROW()-ROW($A$3)+'Diário 2º PA'!$O$1)</f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9"/>
        <v/>
      </c>
      <c r="K563" s="387"/>
      <c r="L563" s="388"/>
      <c r="M563" s="387"/>
      <c r="N563" s="382"/>
      <c r="O563" s="384"/>
      <c r="P563" s="184"/>
    </row>
    <row r="564" spans="1:16" ht="13.2" x14ac:dyDescent="0.25">
      <c r="A564" s="381" t="str">
        <f>IF(B564="","",ROW()-ROW($A$3)+'Diário 2º PA'!$O$1)</f>
        <v/>
      </c>
      <c r="B564" s="382"/>
      <c r="C564" s="383"/>
      <c r="D564" s="384"/>
      <c r="E564" s="184"/>
      <c r="F564" s="385"/>
      <c r="G564" s="384"/>
      <c r="H564" s="384"/>
      <c r="I564" s="184"/>
      <c r="J564" s="386" t="str">
        <f t="shared" si="9"/>
        <v/>
      </c>
      <c r="K564" s="387"/>
      <c r="L564" s="388"/>
      <c r="M564" s="387"/>
      <c r="N564" s="382"/>
      <c r="O564" s="384"/>
      <c r="P564" s="184"/>
    </row>
    <row r="565" spans="1:16" ht="13.2" x14ac:dyDescent="0.25">
      <c r="A565" s="381" t="str">
        <f>IF(B565="","",ROW()-ROW($A$3)+'Diário 2º PA'!$O$1)</f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9"/>
        <v/>
      </c>
      <c r="K565" s="387"/>
      <c r="L565" s="388"/>
      <c r="M565" s="387"/>
      <c r="N565" s="382"/>
      <c r="O565" s="384"/>
      <c r="P565" s="184"/>
    </row>
    <row r="566" spans="1:16" ht="13.2" x14ac:dyDescent="0.25">
      <c r="A566" s="381" t="str">
        <f>IF(B566="","",ROW()-ROW($A$3)+'Diário 2º PA'!$O$1)</f>
        <v/>
      </c>
      <c r="B566" s="382"/>
      <c r="C566" s="383"/>
      <c r="D566" s="384"/>
      <c r="E566" s="184"/>
      <c r="F566" s="385"/>
      <c r="G566" s="184"/>
      <c r="H566" s="384"/>
      <c r="I566" s="392"/>
      <c r="J566" s="386" t="str">
        <f t="shared" si="9"/>
        <v/>
      </c>
      <c r="K566" s="387"/>
      <c r="L566" s="388"/>
      <c r="M566" s="387"/>
      <c r="N566" s="382"/>
      <c r="O566" s="384"/>
      <c r="P566" s="392"/>
    </row>
    <row r="567" spans="1:16" ht="13.2" x14ac:dyDescent="0.25">
      <c r="A567" s="381" t="str">
        <f>IF(B567="","",ROW()-ROW($A$3)+'Diário 2º PA'!$O$1)</f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9"/>
        <v/>
      </c>
      <c r="K567" s="387"/>
      <c r="L567" s="388"/>
      <c r="M567" s="387"/>
      <c r="N567" s="382"/>
      <c r="O567" s="384"/>
      <c r="P567" s="184"/>
    </row>
    <row r="568" spans="1:16" ht="13.2" x14ac:dyDescent="0.25">
      <c r="A568" s="381" t="str">
        <f>IF(B568="","",ROW()-ROW($A$3)+'Diário 2º PA'!$O$1)</f>
        <v/>
      </c>
      <c r="B568" s="382"/>
      <c r="C568" s="390"/>
      <c r="D568" s="393"/>
      <c r="E568" s="184"/>
      <c r="F568" s="391"/>
      <c r="G568" s="392"/>
      <c r="H568" s="393"/>
      <c r="I568" s="392"/>
      <c r="J568" s="386" t="str">
        <f t="shared" si="9"/>
        <v/>
      </c>
      <c r="K568" s="387"/>
      <c r="L568" s="388"/>
      <c r="M568" s="387"/>
      <c r="N568" s="382"/>
      <c r="O568" s="384"/>
      <c r="P568" s="392"/>
    </row>
    <row r="569" spans="1:16" ht="13.2" x14ac:dyDescent="0.25">
      <c r="A569" s="381" t="str">
        <f>IF(B569="","",ROW()-ROW($A$3)+'Diário 2º PA'!$O$1)</f>
        <v/>
      </c>
      <c r="B569" s="382"/>
      <c r="C569" s="383"/>
      <c r="D569" s="384"/>
      <c r="E569" s="184"/>
      <c r="F569" s="385"/>
      <c r="G569" s="184"/>
      <c r="H569" s="384"/>
      <c r="I569" s="184"/>
      <c r="J569" s="386" t="str">
        <f t="shared" si="9"/>
        <v/>
      </c>
      <c r="K569" s="387"/>
      <c r="L569" s="388"/>
      <c r="M569" s="387"/>
      <c r="N569" s="382"/>
      <c r="O569" s="384"/>
      <c r="P569" s="184"/>
    </row>
    <row r="570" spans="1:16" ht="13.2" x14ac:dyDescent="0.25">
      <c r="A570" s="381" t="str">
        <f>IF(B570="","",ROW()-ROW($A$3)+'Diário 2º PA'!$O$1)</f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9"/>
        <v/>
      </c>
      <c r="K570" s="387"/>
      <c r="L570" s="388"/>
      <c r="M570" s="387"/>
      <c r="N570" s="382"/>
      <c r="O570" s="384"/>
      <c r="P570" s="184"/>
    </row>
    <row r="571" spans="1:16" ht="13.2" x14ac:dyDescent="0.25">
      <c r="A571" s="381" t="str">
        <f>IF(B571="","",ROW()-ROW($A$3)+'Diário 2º PA'!$O$1)</f>
        <v/>
      </c>
      <c r="B571" s="382"/>
      <c r="C571" s="383"/>
      <c r="D571" s="384"/>
      <c r="E571" s="184"/>
      <c r="F571" s="385"/>
      <c r="G571" s="392"/>
      <c r="H571" s="384"/>
      <c r="I571" s="184"/>
      <c r="J571" s="386" t="str">
        <f t="shared" si="9"/>
        <v/>
      </c>
      <c r="K571" s="387"/>
      <c r="L571" s="388"/>
      <c r="M571" s="387"/>
      <c r="N571" s="382"/>
      <c r="O571" s="384"/>
      <c r="P571" s="184"/>
    </row>
    <row r="572" spans="1:16" ht="13.2" x14ac:dyDescent="0.25">
      <c r="A572" s="381" t="str">
        <f>IF(B572="","",ROW()-ROW($A$3)+'Diário 2º PA'!$O$1)</f>
        <v/>
      </c>
      <c r="B572" s="382"/>
      <c r="C572" s="383"/>
      <c r="D572" s="384"/>
      <c r="E572" s="184"/>
      <c r="F572" s="385"/>
      <c r="G572" s="392"/>
      <c r="H572" s="384"/>
      <c r="I572" s="184"/>
      <c r="J572" s="386" t="str">
        <f t="shared" si="9"/>
        <v/>
      </c>
      <c r="K572" s="387"/>
      <c r="L572" s="388"/>
      <c r="M572" s="387"/>
      <c r="N572" s="382"/>
      <c r="O572" s="384"/>
      <c r="P572" s="184"/>
    </row>
    <row r="573" spans="1:16" ht="13.2" x14ac:dyDescent="0.25">
      <c r="A573" s="381" t="str">
        <f>IF(B573="","",ROW()-ROW($A$3)+'Diário 2º PA'!$O$1)</f>
        <v/>
      </c>
      <c r="B573" s="382"/>
      <c r="C573" s="383"/>
      <c r="D573" s="384"/>
      <c r="E573" s="184"/>
      <c r="F573" s="385"/>
      <c r="G573" s="184"/>
      <c r="H573" s="384"/>
      <c r="I573" s="184"/>
      <c r="J573" s="386" t="str">
        <f t="shared" si="9"/>
        <v/>
      </c>
      <c r="K573" s="387"/>
      <c r="L573" s="388"/>
      <c r="M573" s="387"/>
      <c r="N573" s="382"/>
      <c r="O573" s="384"/>
      <c r="P573" s="184"/>
    </row>
    <row r="574" spans="1:16" ht="13.2" x14ac:dyDescent="0.25">
      <c r="A574" s="381" t="str">
        <f>IF(B574="","",ROW()-ROW($A$3)+'Diário 2º PA'!$O$1)</f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9"/>
        <v/>
      </c>
      <c r="K574" s="387"/>
      <c r="L574" s="388"/>
      <c r="M574" s="387"/>
      <c r="N574" s="382"/>
      <c r="O574" s="384"/>
      <c r="P574" s="184"/>
    </row>
    <row r="575" spans="1:16" ht="13.2" x14ac:dyDescent="0.25">
      <c r="A575" s="381" t="str">
        <f>IF(B575="","",ROW()-ROW($A$3)+'Diário 2º PA'!$O$1)</f>
        <v/>
      </c>
      <c r="B575" s="382"/>
      <c r="C575" s="383"/>
      <c r="D575" s="384"/>
      <c r="E575" s="184"/>
      <c r="F575" s="385"/>
      <c r="G575" s="184"/>
      <c r="H575" s="384"/>
      <c r="I575" s="184"/>
      <c r="J575" s="386" t="str">
        <f t="shared" si="9"/>
        <v/>
      </c>
      <c r="K575" s="387"/>
      <c r="L575" s="388"/>
      <c r="M575" s="387"/>
      <c r="N575" s="382"/>
      <c r="O575" s="384"/>
      <c r="P575" s="184"/>
    </row>
    <row r="576" spans="1:16" ht="13.2" x14ac:dyDescent="0.25">
      <c r="A576" s="381" t="str">
        <f>IF(B576="","",ROW()-ROW($A$3)+'Diário 2º PA'!$O$1)</f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9"/>
        <v/>
      </c>
      <c r="K576" s="387"/>
      <c r="L576" s="388"/>
      <c r="M576" s="387"/>
      <c r="N576" s="382"/>
      <c r="O576" s="384"/>
      <c r="P576" s="184"/>
    </row>
    <row r="577" spans="1:16" ht="13.2" x14ac:dyDescent="0.25">
      <c r="A577" s="381" t="str">
        <f>IF(B577="","",ROW()-ROW($A$3)+'Diário 2º PA'!$O$1)</f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si="9"/>
        <v/>
      </c>
      <c r="K577" s="387"/>
      <c r="L577" s="388"/>
      <c r="M577" s="387"/>
      <c r="N577" s="382"/>
      <c r="O577" s="384"/>
      <c r="P577" s="184"/>
    </row>
    <row r="578" spans="1:16" ht="13.2" x14ac:dyDescent="0.25">
      <c r="A578" s="381" t="str">
        <f>IF(B578="","",ROW()-ROW($A$3)+'Diário 2º PA'!$O$1)</f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9"/>
        <v/>
      </c>
      <c r="K578" s="387"/>
      <c r="L578" s="388"/>
      <c r="M578" s="387"/>
      <c r="N578" s="382"/>
      <c r="O578" s="384"/>
      <c r="P578" s="184"/>
    </row>
    <row r="579" spans="1:16" ht="13.2" x14ac:dyDescent="0.25">
      <c r="A579" s="381" t="str">
        <f>IF(B579="","",ROW()-ROW($A$3)+'Diário 2º PA'!$O$1)</f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9"/>
        <v/>
      </c>
      <c r="K579" s="387"/>
      <c r="L579" s="388"/>
      <c r="M579" s="387"/>
      <c r="N579" s="382"/>
      <c r="O579" s="384"/>
      <c r="P579" s="184"/>
    </row>
    <row r="580" spans="1:16" ht="13.2" x14ac:dyDescent="0.25">
      <c r="A580" s="381" t="str">
        <f>IF(B580="","",ROW()-ROW($A$3)+'Diário 2º PA'!$O$1)</f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si="9"/>
        <v/>
      </c>
      <c r="K580" s="387"/>
      <c r="L580" s="388"/>
      <c r="M580" s="387"/>
      <c r="N580" s="382"/>
      <c r="O580" s="384"/>
      <c r="P580" s="184"/>
    </row>
    <row r="581" spans="1:16" ht="13.2" x14ac:dyDescent="0.25">
      <c r="A581" s="381" t="str">
        <f>IF(B581="","",ROW()-ROW($A$3)+'Diário 2º PA'!$O$1)</f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9"/>
        <v/>
      </c>
      <c r="K581" s="387"/>
      <c r="L581" s="388"/>
      <c r="M581" s="387"/>
      <c r="N581" s="382"/>
      <c r="O581" s="384"/>
      <c r="P581" s="184"/>
    </row>
    <row r="582" spans="1:16" ht="13.2" x14ac:dyDescent="0.25">
      <c r="A582" s="381" t="str">
        <f>IF(B582="","",ROW()-ROW($A$3)+'Diário 2º PA'!$O$1)</f>
        <v/>
      </c>
      <c r="B582" s="382"/>
      <c r="C582" s="383"/>
      <c r="D582" s="384"/>
      <c r="E582" s="184"/>
      <c r="F582" s="385"/>
      <c r="G582" s="395"/>
      <c r="H582" s="384"/>
      <c r="I582" s="184"/>
      <c r="J582" s="386" t="str">
        <f t="shared" si="9"/>
        <v/>
      </c>
      <c r="K582" s="387"/>
      <c r="L582" s="388"/>
      <c r="M582" s="387"/>
      <c r="N582" s="382"/>
      <c r="O582" s="384"/>
      <c r="P582" s="184"/>
    </row>
    <row r="583" spans="1:16" ht="13.2" x14ac:dyDescent="0.25">
      <c r="A583" s="381" t="str">
        <f>IF(B583="","",ROW()-ROW($A$3)+'Diário 2º PA'!$O$1)</f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9"/>
        <v/>
      </c>
      <c r="K583" s="387"/>
      <c r="L583" s="388"/>
      <c r="M583" s="387"/>
      <c r="N583" s="382"/>
      <c r="O583" s="384"/>
      <c r="P583" s="184"/>
    </row>
    <row r="584" spans="1:16" ht="13.2" x14ac:dyDescent="0.25">
      <c r="A584" s="381" t="str">
        <f>IF(B584="","",ROW()-ROW($A$3)+'Diário 2º PA'!$O$1)</f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9"/>
        <v/>
      </c>
      <c r="K584" s="387"/>
      <c r="L584" s="388"/>
      <c r="M584" s="387"/>
      <c r="N584" s="382"/>
      <c r="O584" s="384"/>
      <c r="P584" s="184"/>
    </row>
    <row r="585" spans="1:16" ht="13.2" x14ac:dyDescent="0.25">
      <c r="A585" s="381" t="str">
        <f>IF(B585="","",ROW()-ROW($A$3)+'Diário 2º PA'!$O$1)</f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si="9"/>
        <v/>
      </c>
      <c r="K585" s="387"/>
      <c r="L585" s="388"/>
      <c r="M585" s="387"/>
      <c r="N585" s="382"/>
      <c r="O585" s="384"/>
      <c r="P585" s="184"/>
    </row>
    <row r="586" spans="1:16" ht="13.2" x14ac:dyDescent="0.25">
      <c r="A586" s="381" t="str">
        <f>IF(B586="","",ROW()-ROW($A$3)+'Diário 2º PA'!$O$1)</f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9"/>
        <v/>
      </c>
      <c r="K586" s="387"/>
      <c r="L586" s="388"/>
      <c r="M586" s="387"/>
      <c r="N586" s="382"/>
      <c r="O586" s="384"/>
      <c r="P586" s="184"/>
    </row>
    <row r="587" spans="1:16" ht="13.2" x14ac:dyDescent="0.25">
      <c r="A587" s="381" t="str">
        <f>IF(B587="","",ROW()-ROW($A$3)+'Diário 2º PA'!$O$1)</f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9"/>
        <v/>
      </c>
      <c r="K587" s="387"/>
      <c r="L587" s="388"/>
      <c r="M587" s="387"/>
      <c r="N587" s="382"/>
      <c r="O587" s="384"/>
      <c r="P587" s="184"/>
    </row>
    <row r="588" spans="1:16" ht="13.2" x14ac:dyDescent="0.25">
      <c r="A588" s="381" t="str">
        <f>IF(B588="","",ROW()-ROW($A$3)+'Diário 2º PA'!$O$1)</f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9"/>
        <v/>
      </c>
      <c r="K588" s="387"/>
      <c r="L588" s="388"/>
      <c r="M588" s="387"/>
      <c r="N588" s="382"/>
      <c r="O588" s="384"/>
      <c r="P588" s="184"/>
    </row>
    <row r="589" spans="1:16" ht="13.2" x14ac:dyDescent="0.25">
      <c r="A589" s="381" t="str">
        <f>IF(B589="","",ROW()-ROW($A$3)+'Diário 2º PA'!$O$1)</f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9"/>
        <v/>
      </c>
      <c r="K589" s="387"/>
      <c r="L589" s="388"/>
      <c r="M589" s="387"/>
      <c r="N589" s="382"/>
      <c r="O589" s="384"/>
      <c r="P589" s="184"/>
    </row>
    <row r="590" spans="1:16" ht="13.2" x14ac:dyDescent="0.25">
      <c r="A590" s="381" t="str">
        <f>IF(B590="","",ROW()-ROW($A$3)+'Diário 2º PA'!$O$1)</f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9"/>
        <v/>
      </c>
      <c r="K590" s="387"/>
      <c r="L590" s="388"/>
      <c r="M590" s="387"/>
      <c r="N590" s="382"/>
      <c r="O590" s="384"/>
      <c r="P590" s="184"/>
    </row>
    <row r="591" spans="1:16" ht="13.2" x14ac:dyDescent="0.25">
      <c r="A591" s="381" t="str">
        <f>IF(B591="","",ROW()-ROW($A$3)+'Diário 2º PA'!$O$1)</f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9"/>
        <v/>
      </c>
      <c r="K591" s="387"/>
      <c r="L591" s="388"/>
      <c r="M591" s="387"/>
      <c r="N591" s="382"/>
      <c r="O591" s="384"/>
      <c r="P591" s="184"/>
    </row>
    <row r="592" spans="1:16" ht="13.2" x14ac:dyDescent="0.25">
      <c r="A592" s="381" t="str">
        <f>IF(B592="","",ROW()-ROW($A$3)+'Diário 2º PA'!$O$1)</f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9"/>
        <v/>
      </c>
      <c r="K592" s="387"/>
      <c r="L592" s="388"/>
      <c r="M592" s="387"/>
      <c r="N592" s="382"/>
      <c r="O592" s="384"/>
      <c r="P592" s="184"/>
    </row>
    <row r="593" spans="1:16" ht="13.2" x14ac:dyDescent="0.25">
      <c r="A593" s="381" t="str">
        <f>IF(B593="","",ROW()-ROW($A$3)+'Diário 2º PA'!$O$1)</f>
        <v/>
      </c>
      <c r="B593" s="382"/>
      <c r="C593" s="383"/>
      <c r="D593" s="384"/>
      <c r="E593" s="184"/>
      <c r="F593" s="385"/>
      <c r="G593" s="384"/>
      <c r="H593" s="384"/>
      <c r="I593" s="184"/>
      <c r="J593" s="386" t="str">
        <f t="shared" si="9"/>
        <v/>
      </c>
      <c r="K593" s="387"/>
      <c r="L593" s="388"/>
      <c r="M593" s="387"/>
      <c r="N593" s="382"/>
      <c r="O593" s="384"/>
      <c r="P593" s="184"/>
    </row>
    <row r="594" spans="1:16" ht="13.2" x14ac:dyDescent="0.25">
      <c r="A594" s="381" t="str">
        <f>IF(B594="","",ROW()-ROW($A$3)+'Diário 2º PA'!$O$1)</f>
        <v/>
      </c>
      <c r="B594" s="382"/>
      <c r="C594" s="383"/>
      <c r="D594" s="384"/>
      <c r="E594" s="184"/>
      <c r="F594" s="385"/>
      <c r="G594" s="384"/>
      <c r="H594" s="384"/>
      <c r="I594" s="184"/>
      <c r="J594" s="386" t="str">
        <f t="shared" si="9"/>
        <v/>
      </c>
      <c r="K594" s="387"/>
      <c r="L594" s="388"/>
      <c r="M594" s="387"/>
      <c r="N594" s="382"/>
      <c r="O594" s="384"/>
      <c r="P594" s="184"/>
    </row>
    <row r="595" spans="1:16" ht="13.2" x14ac:dyDescent="0.25">
      <c r="A595" s="381" t="str">
        <f>IF(B595="","",ROW()-ROW($A$3)+'Diário 2º PA'!$O$1)</f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9"/>
        <v/>
      </c>
      <c r="K595" s="387"/>
      <c r="L595" s="388"/>
      <c r="M595" s="387"/>
      <c r="N595" s="382"/>
      <c r="O595" s="384"/>
      <c r="P595" s="184"/>
    </row>
    <row r="596" spans="1:16" ht="13.2" x14ac:dyDescent="0.25">
      <c r="A596" s="381" t="str">
        <f>IF(B596="","",ROW()-ROW($A$3)+'Diário 2º PA'!$O$1)</f>
        <v/>
      </c>
      <c r="B596" s="382"/>
      <c r="C596" s="383"/>
      <c r="D596" s="384"/>
      <c r="E596" s="184"/>
      <c r="F596" s="385"/>
      <c r="G596" s="384"/>
      <c r="H596" s="384"/>
      <c r="I596" s="184"/>
      <c r="J596" s="386" t="str">
        <f t="shared" si="9"/>
        <v/>
      </c>
      <c r="K596" s="387"/>
      <c r="L596" s="388"/>
      <c r="M596" s="387"/>
      <c r="N596" s="382"/>
      <c r="O596" s="384"/>
      <c r="P596" s="184"/>
    </row>
    <row r="597" spans="1:16" ht="13.2" x14ac:dyDescent="0.25">
      <c r="A597" s="381" t="str">
        <f>IF(B597="","",ROW()-ROW($A$3)+'Diário 2º PA'!$O$1)</f>
        <v/>
      </c>
      <c r="B597" s="382"/>
      <c r="C597" s="383"/>
      <c r="D597" s="384"/>
      <c r="E597" s="184"/>
      <c r="F597" s="385"/>
      <c r="G597" s="384"/>
      <c r="H597" s="384"/>
      <c r="I597" s="184"/>
      <c r="J597" s="386" t="str">
        <f t="shared" si="9"/>
        <v/>
      </c>
      <c r="K597" s="387"/>
      <c r="L597" s="388"/>
      <c r="M597" s="387"/>
      <c r="N597" s="382"/>
      <c r="O597" s="384"/>
      <c r="P597" s="184"/>
    </row>
    <row r="598" spans="1:16" ht="13.2" x14ac:dyDescent="0.25">
      <c r="A598" s="381" t="str">
        <f>IF(B598="","",ROW()-ROW($A$3)+'Diário 2º PA'!$O$1)</f>
        <v/>
      </c>
      <c r="B598" s="382"/>
      <c r="C598" s="383"/>
      <c r="D598" s="384"/>
      <c r="E598" s="184"/>
      <c r="F598" s="385"/>
      <c r="G598" s="384"/>
      <c r="H598" s="384"/>
      <c r="I598" s="184"/>
      <c r="J598" s="386" t="str">
        <f t="shared" ref="J598:J661" si="10">IF(O598="","",IF(LEN(O598)&gt;14,O598,"CPF Protegido - LGPD"))</f>
        <v/>
      </c>
      <c r="K598" s="387"/>
      <c r="L598" s="388"/>
      <c r="M598" s="387"/>
      <c r="N598" s="382"/>
      <c r="O598" s="384"/>
      <c r="P598" s="184"/>
    </row>
    <row r="599" spans="1:16" ht="13.2" x14ac:dyDescent="0.25">
      <c r="A599" s="381" t="str">
        <f>IF(B599="","",ROW()-ROW($A$3)+'Diário 2º PA'!$O$1)</f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10"/>
        <v/>
      </c>
      <c r="K599" s="387"/>
      <c r="L599" s="388"/>
      <c r="M599" s="387"/>
      <c r="N599" s="382"/>
      <c r="O599" s="384"/>
      <c r="P599" s="184"/>
    </row>
    <row r="600" spans="1:16" ht="13.2" x14ac:dyDescent="0.25">
      <c r="A600" s="381" t="str">
        <f>IF(B600="","",ROW()-ROW($A$3)+'Diário 2º PA'!$O$1)</f>
        <v/>
      </c>
      <c r="B600" s="382"/>
      <c r="C600" s="383"/>
      <c r="D600" s="384"/>
      <c r="E600" s="184"/>
      <c r="F600" s="385"/>
      <c r="G600" s="384"/>
      <c r="H600" s="384"/>
      <c r="I600" s="184"/>
      <c r="J600" s="386" t="str">
        <f t="shared" si="10"/>
        <v/>
      </c>
      <c r="K600" s="387"/>
      <c r="L600" s="388"/>
      <c r="M600" s="387"/>
      <c r="N600" s="382"/>
      <c r="O600" s="384"/>
      <c r="P600" s="184"/>
    </row>
    <row r="601" spans="1:16" ht="13.2" x14ac:dyDescent="0.25">
      <c r="A601" s="381" t="str">
        <f>IF(B601="","",ROW()-ROW($A$3)+'Diário 2º PA'!$O$1)</f>
        <v/>
      </c>
      <c r="B601" s="382"/>
      <c r="C601" s="383"/>
      <c r="D601" s="384"/>
      <c r="E601" s="184"/>
      <c r="F601" s="385"/>
      <c r="G601" s="384"/>
      <c r="H601" s="384"/>
      <c r="I601" s="184"/>
      <c r="J601" s="386" t="str">
        <f t="shared" si="10"/>
        <v/>
      </c>
      <c r="K601" s="387"/>
      <c r="L601" s="388"/>
      <c r="M601" s="387"/>
      <c r="N601" s="382"/>
      <c r="O601" s="384"/>
      <c r="P601" s="184"/>
    </row>
    <row r="602" spans="1:16" ht="13.2" x14ac:dyDescent="0.25">
      <c r="A602" s="381" t="str">
        <f>IF(B602="","",ROW()-ROW($A$3)+'Diário 2º PA'!$O$1)</f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10"/>
        <v/>
      </c>
      <c r="K602" s="387"/>
      <c r="L602" s="388"/>
      <c r="M602" s="387"/>
      <c r="N602" s="382"/>
      <c r="O602" s="384"/>
      <c r="P602" s="184"/>
    </row>
    <row r="603" spans="1:16" ht="13.2" x14ac:dyDescent="0.25">
      <c r="A603" s="381" t="str">
        <f>IF(B603="","",ROW()-ROW($A$3)+'Diário 2º PA'!$O$1)</f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10"/>
        <v/>
      </c>
      <c r="K603" s="387"/>
      <c r="L603" s="388"/>
      <c r="M603" s="387"/>
      <c r="N603" s="382"/>
      <c r="O603" s="384"/>
      <c r="P603" s="184"/>
    </row>
    <row r="604" spans="1:16" ht="13.2" x14ac:dyDescent="0.25">
      <c r="A604" s="381" t="str">
        <f>IF(B604="","",ROW()-ROW($A$3)+'Diário 2º PA'!$O$1)</f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10"/>
        <v/>
      </c>
      <c r="K604" s="387"/>
      <c r="L604" s="388"/>
      <c r="M604" s="387"/>
      <c r="N604" s="382"/>
      <c r="O604" s="384"/>
      <c r="P604" s="184"/>
    </row>
    <row r="605" spans="1:16" ht="13.2" x14ac:dyDescent="0.25">
      <c r="A605" s="381" t="str">
        <f>IF(B605="","",ROW()-ROW($A$3)+'Diário 2º PA'!$O$1)</f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10"/>
        <v/>
      </c>
      <c r="K605" s="387"/>
      <c r="L605" s="388"/>
      <c r="M605" s="387"/>
      <c r="N605" s="382"/>
      <c r="O605" s="384"/>
      <c r="P605" s="184"/>
    </row>
    <row r="606" spans="1:16" ht="13.2" x14ac:dyDescent="0.25">
      <c r="A606" s="381" t="str">
        <f>IF(B606="","",ROW()-ROW($A$3)+'Diário 2º PA'!$O$1)</f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10"/>
        <v/>
      </c>
      <c r="K606" s="387"/>
      <c r="L606" s="388"/>
      <c r="M606" s="387"/>
      <c r="N606" s="382"/>
      <c r="O606" s="384"/>
      <c r="P606" s="184"/>
    </row>
    <row r="607" spans="1:16" ht="13.2" x14ac:dyDescent="0.25">
      <c r="A607" s="381" t="str">
        <f>IF(B607="","",ROW()-ROW($A$3)+'Diário 2º PA'!$O$1)</f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10"/>
        <v/>
      </c>
      <c r="K607" s="387"/>
      <c r="L607" s="388"/>
      <c r="M607" s="387"/>
      <c r="N607" s="382"/>
      <c r="O607" s="384"/>
      <c r="P607" s="184"/>
    </row>
    <row r="608" spans="1:16" ht="13.2" x14ac:dyDescent="0.25">
      <c r="A608" s="381" t="str">
        <f>IF(B608="","",ROW()-ROW($A$3)+'Diário 2º PA'!$O$1)</f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10"/>
        <v/>
      </c>
      <c r="K608" s="387"/>
      <c r="L608" s="388"/>
      <c r="M608" s="387"/>
      <c r="N608" s="382"/>
      <c r="O608" s="384"/>
      <c r="P608" s="184"/>
    </row>
    <row r="609" spans="1:16" ht="13.2" x14ac:dyDescent="0.25">
      <c r="A609" s="381" t="str">
        <f>IF(B609="","",ROW()-ROW($A$3)+'Diário 2º PA'!$O$1)</f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10"/>
        <v/>
      </c>
      <c r="K609" s="387"/>
      <c r="L609" s="388"/>
      <c r="M609" s="387"/>
      <c r="N609" s="382"/>
      <c r="O609" s="384"/>
      <c r="P609" s="184"/>
    </row>
    <row r="610" spans="1:16" ht="13.2" x14ac:dyDescent="0.25">
      <c r="A610" s="381" t="str">
        <f>IF(B610="","",ROW()-ROW($A$3)+'Diário 2º PA'!$O$1)</f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10"/>
        <v/>
      </c>
      <c r="K610" s="387"/>
      <c r="L610" s="388"/>
      <c r="M610" s="387"/>
      <c r="N610" s="382"/>
      <c r="O610" s="384"/>
      <c r="P610" s="184"/>
    </row>
    <row r="611" spans="1:16" ht="13.2" x14ac:dyDescent="0.25">
      <c r="A611" s="381" t="str">
        <f>IF(B611="","",ROW()-ROW($A$3)+'Diário 2º PA'!$O$1)</f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10"/>
        <v/>
      </c>
      <c r="K611" s="387"/>
      <c r="L611" s="388"/>
      <c r="M611" s="387"/>
      <c r="N611" s="382"/>
      <c r="O611" s="384"/>
      <c r="P611" s="184"/>
    </row>
    <row r="612" spans="1:16" ht="13.2" x14ac:dyDescent="0.25">
      <c r="A612" s="381" t="str">
        <f>IF(B612="","",ROW()-ROW($A$3)+'Diário 2º PA'!$O$1)</f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10"/>
        <v/>
      </c>
      <c r="K612" s="387"/>
      <c r="L612" s="388"/>
      <c r="M612" s="387"/>
      <c r="N612" s="382"/>
      <c r="O612" s="384"/>
      <c r="P612" s="184"/>
    </row>
    <row r="613" spans="1:16" ht="13.2" x14ac:dyDescent="0.25">
      <c r="A613" s="381" t="str">
        <f>IF(B613="","",ROW()-ROW($A$3)+'Diário 2º PA'!$O$1)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10"/>
        <v/>
      </c>
      <c r="K613" s="387"/>
      <c r="L613" s="388"/>
      <c r="M613" s="387"/>
      <c r="N613" s="382"/>
      <c r="O613" s="384"/>
      <c r="P613" s="184"/>
    </row>
    <row r="614" spans="1:16" ht="13.2" x14ac:dyDescent="0.25">
      <c r="A614" s="381" t="str">
        <f>IF(B614="","",ROW()-ROW($A$3)+'Diário 2º PA'!$O$1)</f>
        <v/>
      </c>
      <c r="B614" s="382"/>
      <c r="C614" s="383"/>
      <c r="D614" s="384"/>
      <c r="E614" s="184"/>
      <c r="F614" s="385"/>
      <c r="G614" s="184"/>
      <c r="H614" s="384"/>
      <c r="I614" s="184"/>
      <c r="J614" s="386" t="str">
        <f t="shared" si="10"/>
        <v/>
      </c>
      <c r="K614" s="387"/>
      <c r="L614" s="388"/>
      <c r="M614" s="387"/>
      <c r="N614" s="382"/>
      <c r="O614" s="384"/>
      <c r="P614" s="184"/>
    </row>
    <row r="615" spans="1:16" ht="13.2" x14ac:dyDescent="0.25">
      <c r="A615" s="381" t="str">
        <f>IF(B615="","",ROW()-ROW($A$3)+'Diário 2º PA'!$O$1)</f>
        <v/>
      </c>
      <c r="B615" s="382"/>
      <c r="C615" s="383"/>
      <c r="D615" s="384"/>
      <c r="E615" s="184"/>
      <c r="F615" s="385"/>
      <c r="G615" s="184"/>
      <c r="H615" s="384"/>
      <c r="I615" s="184"/>
      <c r="J615" s="386" t="str">
        <f t="shared" si="10"/>
        <v/>
      </c>
      <c r="K615" s="387"/>
      <c r="L615" s="388"/>
      <c r="M615" s="387"/>
      <c r="N615" s="382"/>
      <c r="O615" s="384"/>
      <c r="P615" s="184"/>
    </row>
    <row r="616" spans="1:16" ht="13.2" x14ac:dyDescent="0.25">
      <c r="A616" s="381" t="str">
        <f>IF(B616="","",ROW()-ROW($A$3)+'Diário 2º PA'!$O$1)</f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10"/>
        <v/>
      </c>
      <c r="K616" s="387"/>
      <c r="L616" s="388"/>
      <c r="M616" s="387"/>
      <c r="N616" s="382"/>
      <c r="O616" s="384"/>
      <c r="P616" s="184"/>
    </row>
    <row r="617" spans="1:16" ht="13.2" x14ac:dyDescent="0.25">
      <c r="A617" s="381" t="str">
        <f>IF(B617="","",ROW()-ROW($A$3)+'Diário 2º PA'!$O$1)</f>
        <v/>
      </c>
      <c r="B617" s="382"/>
      <c r="C617" s="383"/>
      <c r="D617" s="384"/>
      <c r="E617" s="184"/>
      <c r="F617" s="385"/>
      <c r="G617" s="384"/>
      <c r="H617" s="384"/>
      <c r="I617" s="184"/>
      <c r="J617" s="386" t="str">
        <f t="shared" si="10"/>
        <v/>
      </c>
      <c r="K617" s="387"/>
      <c r="L617" s="388"/>
      <c r="M617" s="387"/>
      <c r="N617" s="382"/>
      <c r="O617" s="384"/>
      <c r="P617" s="184"/>
    </row>
    <row r="618" spans="1:16" ht="13.2" x14ac:dyDescent="0.25">
      <c r="A618" s="381" t="str">
        <f>IF(B618="","",ROW()-ROW($A$3)+'Diário 2º PA'!$O$1)</f>
        <v/>
      </c>
      <c r="B618" s="382"/>
      <c r="C618" s="383"/>
      <c r="D618" s="384"/>
      <c r="E618" s="184"/>
      <c r="F618" s="385"/>
      <c r="G618" s="184"/>
      <c r="H618" s="384"/>
      <c r="I618" s="184"/>
      <c r="J618" s="386" t="str">
        <f t="shared" si="10"/>
        <v/>
      </c>
      <c r="K618" s="387"/>
      <c r="L618" s="388"/>
      <c r="M618" s="387"/>
      <c r="N618" s="382"/>
      <c r="O618" s="384"/>
      <c r="P618" s="184"/>
    </row>
    <row r="619" spans="1:16" ht="13.2" x14ac:dyDescent="0.25">
      <c r="A619" s="381" t="str">
        <f>IF(B619="","",ROW()-ROW($A$3)+'Diário 2º PA'!$O$1)</f>
        <v/>
      </c>
      <c r="B619" s="382"/>
      <c r="C619" s="383"/>
      <c r="D619" s="384"/>
      <c r="E619" s="184"/>
      <c r="F619" s="385"/>
      <c r="G619" s="184"/>
      <c r="H619" s="384"/>
      <c r="I619" s="184"/>
      <c r="J619" s="386" t="str">
        <f t="shared" si="10"/>
        <v/>
      </c>
      <c r="K619" s="387"/>
      <c r="L619" s="388"/>
      <c r="M619" s="387"/>
      <c r="N619" s="382"/>
      <c r="O619" s="384"/>
      <c r="P619" s="184"/>
    </row>
    <row r="620" spans="1:16" ht="13.2" x14ac:dyDescent="0.25">
      <c r="A620" s="381" t="str">
        <f>IF(B620="","",ROW()-ROW($A$3)+'Diário 2º PA'!$O$1)</f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10"/>
        <v/>
      </c>
      <c r="K620" s="387"/>
      <c r="L620" s="388"/>
      <c r="M620" s="387"/>
      <c r="N620" s="382"/>
      <c r="O620" s="384"/>
      <c r="P620" s="184"/>
    </row>
    <row r="621" spans="1:16" ht="13.2" x14ac:dyDescent="0.25">
      <c r="A621" s="381" t="str">
        <f>IF(B621="","",ROW()-ROW($A$3)+'Diário 2º PA'!$O$1)</f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10"/>
        <v/>
      </c>
      <c r="K621" s="387"/>
      <c r="L621" s="388"/>
      <c r="M621" s="387"/>
      <c r="N621" s="382"/>
      <c r="O621" s="384"/>
      <c r="P621" s="184"/>
    </row>
    <row r="622" spans="1:16" ht="13.2" x14ac:dyDescent="0.25">
      <c r="A622" s="381" t="str">
        <f>IF(B622="","",ROW()-ROW($A$3)+'Diário 2º PA'!$O$1)</f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10"/>
        <v/>
      </c>
      <c r="K622" s="387"/>
      <c r="L622" s="388"/>
      <c r="M622" s="387"/>
      <c r="N622" s="382"/>
      <c r="O622" s="384"/>
      <c r="P622" s="184"/>
    </row>
    <row r="623" spans="1:16" ht="13.2" x14ac:dyDescent="0.25">
      <c r="A623" s="381" t="str">
        <f>IF(B623="","",ROW()-ROW($A$3)+'Diário 2º PA'!$O$1)</f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10"/>
        <v/>
      </c>
      <c r="K623" s="387"/>
      <c r="L623" s="388"/>
      <c r="M623" s="387"/>
      <c r="N623" s="382"/>
      <c r="O623" s="384"/>
      <c r="P623" s="184"/>
    </row>
    <row r="624" spans="1:16" ht="13.2" x14ac:dyDescent="0.25">
      <c r="A624" s="381" t="str">
        <f>IF(B624="","",ROW()-ROW($A$3)+'Diário 2º PA'!$O$1)</f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10"/>
        <v/>
      </c>
      <c r="K624" s="387"/>
      <c r="L624" s="388"/>
      <c r="M624" s="387"/>
      <c r="N624" s="382"/>
      <c r="O624" s="384"/>
      <c r="P624" s="184"/>
    </row>
    <row r="625" spans="1:16" ht="13.2" x14ac:dyDescent="0.25">
      <c r="A625" s="381" t="str">
        <f>IF(B625="","",ROW()-ROW($A$3)+'Diário 2º PA'!$O$1)</f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10"/>
        <v/>
      </c>
      <c r="K625" s="387"/>
      <c r="L625" s="388"/>
      <c r="M625" s="387"/>
      <c r="N625" s="382"/>
      <c r="O625" s="384"/>
      <c r="P625" s="184"/>
    </row>
    <row r="626" spans="1:16" ht="13.2" x14ac:dyDescent="0.25">
      <c r="A626" s="381" t="str">
        <f>IF(B626="","",ROW()-ROW($A$3)+'Diário 2º PA'!$O$1)</f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10"/>
        <v/>
      </c>
      <c r="K626" s="387"/>
      <c r="L626" s="388"/>
      <c r="M626" s="387"/>
      <c r="N626" s="382"/>
      <c r="O626" s="384"/>
      <c r="P626" s="184"/>
    </row>
    <row r="627" spans="1:16" ht="13.2" x14ac:dyDescent="0.25">
      <c r="A627" s="381" t="str">
        <f>IF(B627="","",ROW()-ROW($A$3)+'Diário 2º PA'!$O$1)</f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10"/>
        <v/>
      </c>
      <c r="K627" s="387"/>
      <c r="L627" s="388"/>
      <c r="M627" s="387"/>
      <c r="N627" s="382"/>
      <c r="O627" s="384"/>
      <c r="P627" s="184"/>
    </row>
    <row r="628" spans="1:16" ht="13.2" x14ac:dyDescent="0.25">
      <c r="A628" s="381" t="str">
        <f>IF(B628="","",ROW()-ROW($A$3)+'Diário 2º PA'!$O$1)</f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10"/>
        <v/>
      </c>
      <c r="K628" s="387"/>
      <c r="L628" s="388"/>
      <c r="M628" s="387"/>
      <c r="N628" s="382"/>
      <c r="O628" s="384"/>
      <c r="P628" s="184"/>
    </row>
    <row r="629" spans="1:16" ht="13.2" x14ac:dyDescent="0.25">
      <c r="A629" s="381" t="str">
        <f>IF(B629="","",ROW()-ROW($A$3)+'Diário 2º PA'!$O$1)</f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10"/>
        <v/>
      </c>
      <c r="K629" s="387"/>
      <c r="L629" s="388"/>
      <c r="M629" s="387"/>
      <c r="N629" s="382"/>
      <c r="O629" s="384"/>
      <c r="P629" s="184"/>
    </row>
    <row r="630" spans="1:16" ht="13.2" x14ac:dyDescent="0.25">
      <c r="A630" s="381" t="str">
        <f>IF(B630="","",ROW()-ROW($A$3)+'Diário 2º PA'!$O$1)</f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10"/>
        <v/>
      </c>
      <c r="K630" s="387"/>
      <c r="L630" s="388"/>
      <c r="M630" s="387"/>
      <c r="N630" s="382"/>
      <c r="O630" s="384"/>
      <c r="P630" s="184"/>
    </row>
    <row r="631" spans="1:16" ht="13.2" x14ac:dyDescent="0.25">
      <c r="A631" s="381" t="str">
        <f>IF(B631="","",ROW()-ROW($A$3)+'Diário 2º PA'!$O$1)</f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10"/>
        <v/>
      </c>
      <c r="K631" s="387"/>
      <c r="L631" s="388"/>
      <c r="M631" s="387"/>
      <c r="N631" s="382"/>
      <c r="O631" s="384"/>
      <c r="P631" s="184"/>
    </row>
    <row r="632" spans="1:16" ht="13.2" x14ac:dyDescent="0.25">
      <c r="A632" s="381" t="str">
        <f>IF(B632="","",ROW()-ROW($A$3)+'Diário 2º PA'!$O$1)</f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10"/>
        <v/>
      </c>
      <c r="K632" s="387"/>
      <c r="L632" s="388"/>
      <c r="M632" s="387"/>
      <c r="N632" s="382"/>
      <c r="O632" s="384"/>
      <c r="P632" s="184"/>
    </row>
    <row r="633" spans="1:16" ht="13.2" x14ac:dyDescent="0.25">
      <c r="A633" s="381" t="str">
        <f>IF(B633="","",ROW()-ROW($A$3)+'Diário 2º PA'!$O$1)</f>
        <v/>
      </c>
      <c r="B633" s="382"/>
      <c r="C633" s="383"/>
      <c r="D633" s="384"/>
      <c r="E633" s="184"/>
      <c r="F633" s="385"/>
      <c r="G633" s="384"/>
      <c r="H633" s="384"/>
      <c r="I633" s="184"/>
      <c r="J633" s="386" t="str">
        <f t="shared" si="10"/>
        <v/>
      </c>
      <c r="K633" s="387"/>
      <c r="L633" s="388"/>
      <c r="M633" s="387"/>
      <c r="N633" s="382"/>
      <c r="O633" s="384"/>
      <c r="P633" s="184"/>
    </row>
    <row r="634" spans="1:16" ht="13.2" x14ac:dyDescent="0.25">
      <c r="A634" s="381" t="str">
        <f>IF(B634="","",ROW()-ROW($A$3)+'Diário 2º PA'!$O$1)</f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10"/>
        <v/>
      </c>
      <c r="K634" s="387"/>
      <c r="L634" s="388"/>
      <c r="M634" s="387"/>
      <c r="N634" s="382"/>
      <c r="O634" s="384"/>
      <c r="P634" s="184"/>
    </row>
    <row r="635" spans="1:16" ht="13.2" x14ac:dyDescent="0.25">
      <c r="A635" s="381" t="str">
        <f>IF(B635="","",ROW()-ROW($A$3)+'Diário 2º PA'!$O$1)</f>
        <v/>
      </c>
      <c r="B635" s="389"/>
      <c r="C635" s="390"/>
      <c r="D635" s="393"/>
      <c r="E635" s="184"/>
      <c r="F635" s="391"/>
      <c r="G635" s="393"/>
      <c r="H635" s="393"/>
      <c r="I635" s="392"/>
      <c r="J635" s="386" t="str">
        <f t="shared" si="10"/>
        <v/>
      </c>
      <c r="K635" s="387"/>
      <c r="L635" s="388"/>
      <c r="M635" s="387"/>
      <c r="N635" s="382"/>
      <c r="O635" s="384"/>
      <c r="P635" s="392"/>
    </row>
    <row r="636" spans="1:16" ht="13.2" x14ac:dyDescent="0.25">
      <c r="A636" s="381" t="str">
        <f>IF(B636="","",ROW()-ROW($A$3)+'Diário 2º PA'!$O$1)</f>
        <v/>
      </c>
      <c r="B636" s="382"/>
      <c r="C636" s="383"/>
      <c r="D636" s="384"/>
      <c r="E636" s="184"/>
      <c r="F636" s="385"/>
      <c r="G636" s="184"/>
      <c r="H636" s="384"/>
      <c r="I636" s="184"/>
      <c r="J636" s="386" t="str">
        <f t="shared" si="10"/>
        <v/>
      </c>
      <c r="K636" s="387"/>
      <c r="L636" s="388"/>
      <c r="M636" s="387"/>
      <c r="N636" s="382"/>
      <c r="O636" s="384"/>
      <c r="P636" s="184"/>
    </row>
    <row r="637" spans="1:16" ht="13.2" x14ac:dyDescent="0.25">
      <c r="A637" s="381" t="str">
        <f>IF(B637="","",ROW()-ROW($A$3)+'Diário 2º PA'!$O$1)</f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10"/>
        <v/>
      </c>
      <c r="K637" s="387"/>
      <c r="L637" s="388"/>
      <c r="M637" s="387"/>
      <c r="N637" s="382"/>
      <c r="O637" s="384"/>
      <c r="P637" s="184"/>
    </row>
    <row r="638" spans="1:16" ht="13.2" x14ac:dyDescent="0.25">
      <c r="A638" s="381" t="str">
        <f>IF(B638="","",ROW()-ROW($A$3)+'Diário 2º PA'!$O$1)</f>
        <v/>
      </c>
      <c r="B638" s="382"/>
      <c r="C638" s="383"/>
      <c r="D638" s="384"/>
      <c r="E638" s="184"/>
      <c r="F638" s="385"/>
      <c r="G638" s="384"/>
      <c r="H638" s="384"/>
      <c r="I638" s="184"/>
      <c r="J638" s="386" t="str">
        <f t="shared" si="10"/>
        <v/>
      </c>
      <c r="K638" s="387"/>
      <c r="L638" s="388"/>
      <c r="M638" s="387"/>
      <c r="N638" s="382"/>
      <c r="O638" s="384"/>
      <c r="P638" s="184"/>
    </row>
    <row r="639" spans="1:16" ht="13.2" x14ac:dyDescent="0.25">
      <c r="A639" s="381" t="str">
        <f>IF(B639="","",ROW()-ROW($A$3)+'Diário 2º PA'!$O$1)</f>
        <v/>
      </c>
      <c r="B639" s="382"/>
      <c r="C639" s="383"/>
      <c r="D639" s="384"/>
      <c r="E639" s="184"/>
      <c r="F639" s="385"/>
      <c r="G639" s="384"/>
      <c r="H639" s="384"/>
      <c r="I639" s="184"/>
      <c r="J639" s="386" t="str">
        <f t="shared" si="10"/>
        <v/>
      </c>
      <c r="K639" s="387"/>
      <c r="L639" s="388"/>
      <c r="M639" s="387"/>
      <c r="N639" s="382"/>
      <c r="O639" s="384"/>
      <c r="P639" s="184"/>
    </row>
    <row r="640" spans="1:16" ht="13.2" x14ac:dyDescent="0.25">
      <c r="A640" s="381" t="str">
        <f>IF(B640="","",ROW()-ROW($A$3)+'Diário 2º PA'!$O$1)</f>
        <v/>
      </c>
      <c r="B640" s="382"/>
      <c r="C640" s="383"/>
      <c r="D640" s="384"/>
      <c r="E640" s="184"/>
      <c r="F640" s="385"/>
      <c r="G640" s="384"/>
      <c r="H640" s="384"/>
      <c r="I640" s="184"/>
      <c r="J640" s="386" t="str">
        <f t="shared" si="10"/>
        <v/>
      </c>
      <c r="K640" s="387"/>
      <c r="L640" s="388"/>
      <c r="M640" s="387"/>
      <c r="N640" s="382"/>
      <c r="O640" s="384"/>
      <c r="P640" s="184"/>
    </row>
    <row r="641" spans="1:16" ht="13.2" x14ac:dyDescent="0.25">
      <c r="A641" s="381" t="str">
        <f>IF(B641="","",ROW()-ROW($A$3)+'Diário 2º PA'!$O$1)</f>
        <v/>
      </c>
      <c r="B641" s="382"/>
      <c r="C641" s="383"/>
      <c r="D641" s="384"/>
      <c r="E641" s="184"/>
      <c r="F641" s="385"/>
      <c r="G641" s="384"/>
      <c r="H641" s="384"/>
      <c r="I641" s="184"/>
      <c r="J641" s="386" t="str">
        <f t="shared" si="10"/>
        <v/>
      </c>
      <c r="K641" s="387"/>
      <c r="L641" s="388"/>
      <c r="M641" s="387"/>
      <c r="N641" s="382"/>
      <c r="O641" s="384"/>
      <c r="P641" s="184"/>
    </row>
    <row r="642" spans="1:16" ht="13.2" x14ac:dyDescent="0.25">
      <c r="A642" s="381" t="str">
        <f>IF(B642="","",ROW()-ROW($A$3)+'Diário 2º PA'!$O$1)</f>
        <v/>
      </c>
      <c r="B642" s="382"/>
      <c r="C642" s="383"/>
      <c r="D642" s="384"/>
      <c r="E642" s="184"/>
      <c r="F642" s="385"/>
      <c r="G642" s="384"/>
      <c r="H642" s="384"/>
      <c r="I642" s="184"/>
      <c r="J642" s="386" t="str">
        <f t="shared" si="10"/>
        <v/>
      </c>
      <c r="K642" s="387"/>
      <c r="L642" s="388"/>
      <c r="M642" s="387"/>
      <c r="N642" s="382"/>
      <c r="O642" s="384"/>
      <c r="P642" s="184"/>
    </row>
    <row r="643" spans="1:16" ht="13.2" x14ac:dyDescent="0.25">
      <c r="A643" s="381" t="str">
        <f>IF(B643="","",ROW()-ROW($A$3)+'Diário 2º PA'!$O$1)</f>
        <v/>
      </c>
      <c r="B643" s="382"/>
      <c r="C643" s="383"/>
      <c r="D643" s="384"/>
      <c r="E643" s="184"/>
      <c r="F643" s="385"/>
      <c r="G643" s="384"/>
      <c r="H643" s="384"/>
      <c r="I643" s="184"/>
      <c r="J643" s="386" t="str">
        <f t="shared" si="10"/>
        <v/>
      </c>
      <c r="K643" s="387"/>
      <c r="L643" s="388"/>
      <c r="M643" s="387"/>
      <c r="N643" s="382"/>
      <c r="O643" s="384"/>
      <c r="P643" s="184"/>
    </row>
    <row r="644" spans="1:16" ht="13.2" x14ac:dyDescent="0.25">
      <c r="A644" s="381" t="str">
        <f>IF(B644="","",ROW()-ROW($A$3)+'Diário 2º PA'!$O$1)</f>
        <v/>
      </c>
      <c r="B644" s="382"/>
      <c r="C644" s="383"/>
      <c r="D644" s="384"/>
      <c r="E644" s="184"/>
      <c r="F644" s="385"/>
      <c r="G644" s="384"/>
      <c r="H644" s="384"/>
      <c r="I644" s="184"/>
      <c r="J644" s="386" t="str">
        <f t="shared" si="10"/>
        <v/>
      </c>
      <c r="K644" s="387"/>
      <c r="L644" s="388"/>
      <c r="M644" s="387"/>
      <c r="N644" s="382"/>
      <c r="O644" s="384"/>
      <c r="P644" s="184"/>
    </row>
    <row r="645" spans="1:16" ht="13.2" x14ac:dyDescent="0.25">
      <c r="A645" s="381" t="str">
        <f>IF(B645="","",ROW()-ROW($A$3)+'Diário 2º PA'!$O$1)</f>
        <v/>
      </c>
      <c r="B645" s="382"/>
      <c r="C645" s="383"/>
      <c r="D645" s="384"/>
      <c r="E645" s="184"/>
      <c r="F645" s="385"/>
      <c r="G645" s="384"/>
      <c r="H645" s="384"/>
      <c r="I645" s="184"/>
      <c r="J645" s="386" t="str">
        <f t="shared" si="10"/>
        <v/>
      </c>
      <c r="K645" s="387"/>
      <c r="L645" s="388"/>
      <c r="M645" s="387"/>
      <c r="N645" s="382"/>
      <c r="O645" s="384"/>
      <c r="P645" s="184"/>
    </row>
    <row r="646" spans="1:16" ht="13.2" x14ac:dyDescent="0.25">
      <c r="A646" s="381" t="str">
        <f>IF(B646="","",ROW()-ROW($A$3)+'Diário 2º PA'!$O$1)</f>
        <v/>
      </c>
      <c r="B646" s="382"/>
      <c r="C646" s="383"/>
      <c r="D646" s="384"/>
      <c r="E646" s="184"/>
      <c r="F646" s="385"/>
      <c r="G646" s="384"/>
      <c r="H646" s="384"/>
      <c r="I646" s="184"/>
      <c r="J646" s="386" t="str">
        <f t="shared" si="10"/>
        <v/>
      </c>
      <c r="K646" s="387"/>
      <c r="L646" s="388"/>
      <c r="M646" s="387"/>
      <c r="N646" s="382"/>
      <c r="O646" s="384"/>
      <c r="P646" s="184"/>
    </row>
    <row r="647" spans="1:16" ht="13.2" x14ac:dyDescent="0.25">
      <c r="A647" s="381" t="str">
        <f>IF(B647="","",ROW()-ROW($A$3)+'Diário 2º PA'!$O$1)</f>
        <v/>
      </c>
      <c r="B647" s="382"/>
      <c r="C647" s="383"/>
      <c r="D647" s="384"/>
      <c r="E647" s="184"/>
      <c r="F647" s="385"/>
      <c r="G647" s="384"/>
      <c r="H647" s="384"/>
      <c r="I647" s="184"/>
      <c r="J647" s="386" t="str">
        <f t="shared" si="10"/>
        <v/>
      </c>
      <c r="K647" s="387"/>
      <c r="L647" s="388"/>
      <c r="M647" s="387"/>
      <c r="N647" s="382"/>
      <c r="O647" s="384"/>
      <c r="P647" s="184"/>
    </row>
    <row r="648" spans="1:16" ht="13.2" x14ac:dyDescent="0.25">
      <c r="A648" s="381" t="str">
        <f>IF(B648="","",ROW()-ROW($A$3)+'Diário 2º PA'!$O$1)</f>
        <v/>
      </c>
      <c r="B648" s="382"/>
      <c r="C648" s="383"/>
      <c r="D648" s="384"/>
      <c r="E648" s="184"/>
      <c r="F648" s="385"/>
      <c r="G648" s="384"/>
      <c r="H648" s="384"/>
      <c r="I648" s="184"/>
      <c r="J648" s="386" t="str">
        <f t="shared" si="10"/>
        <v/>
      </c>
      <c r="K648" s="387"/>
      <c r="L648" s="388"/>
      <c r="M648" s="387"/>
      <c r="N648" s="382"/>
      <c r="O648" s="384"/>
      <c r="P648" s="184"/>
    </row>
    <row r="649" spans="1:16" ht="13.2" x14ac:dyDescent="0.25">
      <c r="A649" s="381" t="str">
        <f>IF(B649="","",ROW()-ROW($A$3)+'Diário 2º PA'!$O$1)</f>
        <v/>
      </c>
      <c r="B649" s="382"/>
      <c r="C649" s="383"/>
      <c r="D649" s="384"/>
      <c r="E649" s="184"/>
      <c r="F649" s="385"/>
      <c r="G649" s="384"/>
      <c r="H649" s="384"/>
      <c r="I649" s="184"/>
      <c r="J649" s="386" t="str">
        <f t="shared" si="10"/>
        <v/>
      </c>
      <c r="K649" s="387"/>
      <c r="L649" s="388"/>
      <c r="M649" s="387"/>
      <c r="N649" s="382"/>
      <c r="O649" s="384"/>
      <c r="P649" s="184"/>
    </row>
    <row r="650" spans="1:16" ht="13.2" x14ac:dyDescent="0.25">
      <c r="A650" s="381" t="str">
        <f>IF(B650="","",ROW()-ROW($A$3)+'Diário 2º PA'!$O$1)</f>
        <v/>
      </c>
      <c r="B650" s="382"/>
      <c r="C650" s="383"/>
      <c r="D650" s="384"/>
      <c r="E650" s="184"/>
      <c r="F650" s="385"/>
      <c r="G650" s="384"/>
      <c r="H650" s="384"/>
      <c r="I650" s="184"/>
      <c r="J650" s="386" t="str">
        <f t="shared" si="10"/>
        <v/>
      </c>
      <c r="K650" s="387"/>
      <c r="L650" s="388"/>
      <c r="M650" s="387"/>
      <c r="N650" s="382"/>
      <c r="O650" s="384"/>
      <c r="P650" s="184"/>
    </row>
    <row r="651" spans="1:16" ht="13.2" x14ac:dyDescent="0.25">
      <c r="A651" s="381" t="str">
        <f>IF(B651="","",ROW()-ROW($A$3)+'Diário 2º PA'!$O$1)</f>
        <v/>
      </c>
      <c r="B651" s="382"/>
      <c r="C651" s="383"/>
      <c r="D651" s="384"/>
      <c r="E651" s="184"/>
      <c r="F651" s="385"/>
      <c r="G651" s="384"/>
      <c r="H651" s="384"/>
      <c r="I651" s="184"/>
      <c r="J651" s="386" t="str">
        <f t="shared" si="10"/>
        <v/>
      </c>
      <c r="K651" s="387"/>
      <c r="L651" s="388"/>
      <c r="M651" s="387"/>
      <c r="N651" s="382"/>
      <c r="O651" s="384"/>
      <c r="P651" s="184"/>
    </row>
    <row r="652" spans="1:16" ht="13.2" x14ac:dyDescent="0.25">
      <c r="A652" s="381" t="str">
        <f>IF(B652="","",ROW()-ROW($A$3)+'Diário 2º PA'!$O$1)</f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10"/>
        <v/>
      </c>
      <c r="K652" s="387"/>
      <c r="L652" s="388"/>
      <c r="M652" s="387"/>
      <c r="N652" s="382"/>
      <c r="O652" s="384"/>
      <c r="P652" s="184"/>
    </row>
    <row r="653" spans="1:16" ht="13.2" x14ac:dyDescent="0.25">
      <c r="A653" s="381" t="str">
        <f>IF(B653="","",ROW()-ROW($A$3)+'Diário 2º PA'!$O$1)</f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10"/>
        <v/>
      </c>
      <c r="K653" s="387"/>
      <c r="L653" s="388"/>
      <c r="M653" s="387"/>
      <c r="N653" s="382"/>
      <c r="O653" s="384"/>
      <c r="P653" s="184"/>
    </row>
    <row r="654" spans="1:16" ht="13.2" x14ac:dyDescent="0.25">
      <c r="A654" s="381" t="str">
        <f>IF(B654="","",ROW()-ROW($A$3)+'Diário 2º PA'!$O$1)</f>
        <v/>
      </c>
      <c r="B654" s="382"/>
      <c r="C654" s="383"/>
      <c r="D654" s="384"/>
      <c r="E654" s="184"/>
      <c r="F654" s="385"/>
      <c r="G654" s="184"/>
      <c r="H654" s="384"/>
      <c r="I654" s="184"/>
      <c r="J654" s="386" t="str">
        <f t="shared" si="10"/>
        <v/>
      </c>
      <c r="K654" s="387"/>
      <c r="L654" s="388"/>
      <c r="M654" s="387"/>
      <c r="N654" s="382"/>
      <c r="O654" s="384"/>
      <c r="P654" s="184"/>
    </row>
    <row r="655" spans="1:16" ht="13.2" x14ac:dyDescent="0.25">
      <c r="A655" s="381" t="str">
        <f>IF(B655="","",ROW()-ROW($A$3)+'Diário 2º PA'!$O$1)</f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10"/>
        <v/>
      </c>
      <c r="K655" s="387"/>
      <c r="L655" s="388"/>
      <c r="M655" s="387"/>
      <c r="N655" s="382"/>
      <c r="O655" s="384"/>
      <c r="P655" s="184"/>
    </row>
    <row r="656" spans="1:16" ht="13.2" x14ac:dyDescent="0.25">
      <c r="A656" s="381" t="str">
        <f>IF(B656="","",ROW()-ROW($A$3)+'Diário 2º PA'!$O$1)</f>
        <v/>
      </c>
      <c r="B656" s="382"/>
      <c r="C656" s="383"/>
      <c r="D656" s="384"/>
      <c r="E656" s="184"/>
      <c r="F656" s="385"/>
      <c r="G656" s="384"/>
      <c r="H656" s="384"/>
      <c r="I656" s="184"/>
      <c r="J656" s="386" t="str">
        <f t="shared" si="10"/>
        <v/>
      </c>
      <c r="K656" s="387"/>
      <c r="L656" s="388"/>
      <c r="M656" s="387"/>
      <c r="N656" s="382"/>
      <c r="O656" s="384"/>
      <c r="P656" s="184"/>
    </row>
    <row r="657" spans="1:16" ht="13.2" x14ac:dyDescent="0.25">
      <c r="A657" s="381" t="str">
        <f>IF(B657="","",ROW()-ROW($A$3)+'Diário 2º PA'!$O$1)</f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10"/>
        <v/>
      </c>
      <c r="K657" s="387"/>
      <c r="L657" s="388"/>
      <c r="M657" s="387"/>
      <c r="N657" s="382"/>
      <c r="O657" s="384"/>
      <c r="P657" s="184"/>
    </row>
    <row r="658" spans="1:16" ht="13.2" x14ac:dyDescent="0.25">
      <c r="A658" s="381" t="str">
        <f>IF(B658="","",ROW()-ROW($A$3)+'Diário 2º PA'!$O$1)</f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10"/>
        <v/>
      </c>
      <c r="K658" s="387"/>
      <c r="L658" s="388"/>
      <c r="M658" s="387"/>
      <c r="N658" s="382"/>
      <c r="O658" s="384"/>
      <c r="P658" s="184"/>
    </row>
    <row r="659" spans="1:16" ht="13.2" x14ac:dyDescent="0.25">
      <c r="A659" s="381" t="str">
        <f>IF(B659="","",ROW()-ROW($A$3)+'Diário 2º PA'!$O$1)</f>
        <v/>
      </c>
      <c r="B659" s="382"/>
      <c r="C659" s="383"/>
      <c r="D659" s="384"/>
      <c r="E659" s="184"/>
      <c r="F659" s="385"/>
      <c r="G659" s="184"/>
      <c r="H659" s="384"/>
      <c r="I659" s="392"/>
      <c r="J659" s="386" t="str">
        <f t="shared" si="10"/>
        <v/>
      </c>
      <c r="K659" s="387"/>
      <c r="L659" s="388"/>
      <c r="M659" s="387"/>
      <c r="N659" s="382"/>
      <c r="O659" s="384"/>
      <c r="P659" s="392"/>
    </row>
    <row r="660" spans="1:16" ht="13.2" x14ac:dyDescent="0.25">
      <c r="A660" s="381" t="str">
        <f>IF(B660="","",ROW()-ROW($A$3)+'Diário 2º PA'!$O$1)</f>
        <v/>
      </c>
      <c r="B660" s="382"/>
      <c r="C660" s="383"/>
      <c r="D660" s="384"/>
      <c r="E660" s="184"/>
      <c r="F660" s="385"/>
      <c r="G660" s="393"/>
      <c r="H660" s="384"/>
      <c r="I660" s="392"/>
      <c r="J660" s="386" t="str">
        <f t="shared" si="10"/>
        <v/>
      </c>
      <c r="K660" s="387"/>
      <c r="L660" s="388"/>
      <c r="M660" s="387"/>
      <c r="N660" s="382"/>
      <c r="O660" s="384"/>
      <c r="P660" s="392"/>
    </row>
    <row r="661" spans="1:16" ht="13.2" x14ac:dyDescent="0.25">
      <c r="A661" s="381" t="str">
        <f>IF(B661="","",ROW()-ROW($A$3)+'Diário 2º PA'!$O$1)</f>
        <v/>
      </c>
      <c r="B661" s="382"/>
      <c r="C661" s="383"/>
      <c r="D661" s="384"/>
      <c r="E661" s="184"/>
      <c r="F661" s="385"/>
      <c r="G661" s="184"/>
      <c r="H661" s="384"/>
      <c r="I661" s="392"/>
      <c r="J661" s="386" t="str">
        <f t="shared" si="10"/>
        <v/>
      </c>
      <c r="K661" s="387"/>
      <c r="L661" s="388"/>
      <c r="M661" s="387"/>
      <c r="N661" s="382"/>
      <c r="O661" s="384"/>
      <c r="P661" s="392"/>
    </row>
    <row r="662" spans="1:16" ht="13.2" x14ac:dyDescent="0.25">
      <c r="A662" s="381" t="str">
        <f>IF(B662="","",ROW()-ROW($A$3)+'Diário 2º PA'!$O$1)</f>
        <v/>
      </c>
      <c r="B662" s="389"/>
      <c r="C662" s="390"/>
      <c r="D662" s="393"/>
      <c r="E662" s="184"/>
      <c r="F662" s="391"/>
      <c r="G662" s="393"/>
      <c r="H662" s="393"/>
      <c r="I662" s="393"/>
      <c r="J662" s="386" t="str">
        <f t="shared" ref="J662:J725" si="11">IF(O662="","",IF(LEN(O662)&gt;14,O662,"CPF Protegido - LGPD"))</f>
        <v/>
      </c>
      <c r="K662" s="387"/>
      <c r="L662" s="388"/>
      <c r="M662" s="387"/>
      <c r="N662" s="382"/>
      <c r="O662" s="384"/>
      <c r="P662" s="393"/>
    </row>
    <row r="663" spans="1:16" ht="13.2" x14ac:dyDescent="0.25">
      <c r="A663" s="381" t="str">
        <f>IF(B663="","",ROW()-ROW($A$3)+'Diário 2º PA'!$O$1)</f>
        <v/>
      </c>
      <c r="B663" s="389"/>
      <c r="C663" s="390"/>
      <c r="D663" s="393"/>
      <c r="E663" s="184"/>
      <c r="F663" s="391"/>
      <c r="G663" s="393"/>
      <c r="H663" s="393"/>
      <c r="I663" s="392"/>
      <c r="J663" s="386" t="str">
        <f t="shared" si="11"/>
        <v/>
      </c>
      <c r="K663" s="387"/>
      <c r="L663" s="388"/>
      <c r="M663" s="387"/>
      <c r="N663" s="382"/>
      <c r="O663" s="384"/>
      <c r="P663" s="392"/>
    </row>
    <row r="664" spans="1:16" ht="13.2" x14ac:dyDescent="0.25">
      <c r="A664" s="381" t="str">
        <f>IF(B664="","",ROW()-ROW($A$3)+'Diário 2º PA'!$O$1)</f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11"/>
        <v/>
      </c>
      <c r="K664" s="387"/>
      <c r="L664" s="388"/>
      <c r="M664" s="387"/>
      <c r="N664" s="382"/>
      <c r="O664" s="384"/>
      <c r="P664" s="184"/>
    </row>
    <row r="665" spans="1:16" ht="13.2" x14ac:dyDescent="0.25">
      <c r="A665" s="381" t="str">
        <f>IF(B665="","",ROW()-ROW($A$3)+'Diário 2º PA'!$O$1)</f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11"/>
        <v/>
      </c>
      <c r="K665" s="387"/>
      <c r="L665" s="388"/>
      <c r="M665" s="387"/>
      <c r="N665" s="382"/>
      <c r="O665" s="384"/>
      <c r="P665" s="184"/>
    </row>
    <row r="666" spans="1:16" ht="13.2" x14ac:dyDescent="0.25">
      <c r="A666" s="381" t="str">
        <f>IF(B666="","",ROW()-ROW($A$3)+'Diário 2º PA'!$O$1)</f>
        <v/>
      </c>
      <c r="B666" s="389"/>
      <c r="C666" s="390"/>
      <c r="D666" s="393"/>
      <c r="E666" s="184"/>
      <c r="F666" s="391"/>
      <c r="G666" s="393"/>
      <c r="H666" s="393"/>
      <c r="I666" s="392"/>
      <c r="J666" s="386" t="str">
        <f t="shared" si="11"/>
        <v/>
      </c>
      <c r="K666" s="387"/>
      <c r="L666" s="388"/>
      <c r="M666" s="387"/>
      <c r="N666" s="382"/>
      <c r="O666" s="384"/>
      <c r="P666" s="392"/>
    </row>
    <row r="667" spans="1:16" ht="13.2" x14ac:dyDescent="0.25">
      <c r="A667" s="381" t="str">
        <f>IF(B667="","",ROW()-ROW($A$3)+'Diário 2º PA'!$O$1)</f>
        <v/>
      </c>
      <c r="B667" s="389"/>
      <c r="C667" s="390"/>
      <c r="D667" s="393"/>
      <c r="E667" s="184"/>
      <c r="F667" s="391"/>
      <c r="G667" s="393"/>
      <c r="H667" s="393"/>
      <c r="I667" s="392"/>
      <c r="J667" s="386" t="str">
        <f t="shared" si="11"/>
        <v/>
      </c>
      <c r="K667" s="387"/>
      <c r="L667" s="388"/>
      <c r="M667" s="387"/>
      <c r="N667" s="382"/>
      <c r="O667" s="384"/>
      <c r="P667" s="392"/>
    </row>
    <row r="668" spans="1:16" ht="13.2" x14ac:dyDescent="0.25">
      <c r="A668" s="381" t="str">
        <f>IF(B668="","",ROW()-ROW($A$3)+'Diário 2º PA'!$O$1)</f>
        <v/>
      </c>
      <c r="B668" s="389"/>
      <c r="C668" s="390"/>
      <c r="D668" s="393"/>
      <c r="E668" s="184"/>
      <c r="F668" s="391"/>
      <c r="G668" s="393"/>
      <c r="H668" s="393"/>
      <c r="I668" s="392"/>
      <c r="J668" s="386" t="str">
        <f t="shared" si="11"/>
        <v/>
      </c>
      <c r="K668" s="387"/>
      <c r="L668" s="388"/>
      <c r="M668" s="387"/>
      <c r="N668" s="382"/>
      <c r="O668" s="384"/>
      <c r="P668" s="392"/>
    </row>
    <row r="669" spans="1:16" ht="13.2" x14ac:dyDescent="0.25">
      <c r="A669" s="381" t="str">
        <f>IF(B669="","",ROW()-ROW($A$3)+'Diário 2º PA'!$O$1)</f>
        <v/>
      </c>
      <c r="B669" s="389"/>
      <c r="C669" s="390"/>
      <c r="D669" s="393"/>
      <c r="E669" s="184"/>
      <c r="F669" s="391"/>
      <c r="G669" s="393"/>
      <c r="H669" s="393"/>
      <c r="I669" s="392"/>
      <c r="J669" s="386" t="str">
        <f t="shared" si="11"/>
        <v/>
      </c>
      <c r="K669" s="387"/>
      <c r="L669" s="388"/>
      <c r="M669" s="387"/>
      <c r="N669" s="382"/>
      <c r="O669" s="384"/>
      <c r="P669" s="392"/>
    </row>
    <row r="670" spans="1:16" ht="13.2" x14ac:dyDescent="0.25">
      <c r="A670" s="381" t="str">
        <f>IF(B670="","",ROW()-ROW($A$3)+'Diário 2º PA'!$O$1)</f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11"/>
        <v/>
      </c>
      <c r="K670" s="387"/>
      <c r="L670" s="388"/>
      <c r="M670" s="387"/>
      <c r="N670" s="382"/>
      <c r="O670" s="384"/>
      <c r="P670" s="184"/>
    </row>
    <row r="671" spans="1:16" ht="13.2" x14ac:dyDescent="0.25">
      <c r="A671" s="381" t="str">
        <f>IF(B671="","",ROW()-ROW($A$3)+'Diário 2º PA'!$O$1)</f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11"/>
        <v/>
      </c>
      <c r="K671" s="387"/>
      <c r="L671" s="388"/>
      <c r="M671" s="387"/>
      <c r="N671" s="382"/>
      <c r="O671" s="384"/>
      <c r="P671" s="184"/>
    </row>
    <row r="672" spans="1:16" ht="13.2" x14ac:dyDescent="0.25">
      <c r="A672" s="381" t="str">
        <f>IF(B672="","",ROW()-ROW($A$3)+'Diário 2º PA'!$O$1)</f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11"/>
        <v/>
      </c>
      <c r="K672" s="387"/>
      <c r="L672" s="388"/>
      <c r="M672" s="387"/>
      <c r="N672" s="382"/>
      <c r="O672" s="384"/>
      <c r="P672" s="184"/>
    </row>
    <row r="673" spans="1:16" ht="13.2" x14ac:dyDescent="0.25">
      <c r="A673" s="381" t="str">
        <f>IF(B673="","",ROW()-ROW($A$3)+'Diário 2º PA'!$O$1)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11"/>
        <v/>
      </c>
      <c r="K673" s="387"/>
      <c r="L673" s="388"/>
      <c r="M673" s="387"/>
      <c r="N673" s="382"/>
      <c r="O673" s="384"/>
      <c r="P673" s="184"/>
    </row>
    <row r="674" spans="1:16" ht="13.2" x14ac:dyDescent="0.25">
      <c r="A674" s="381" t="str">
        <f>IF(B674="","",ROW()-ROW($A$3)+'Diário 2º PA'!$O$1)</f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11"/>
        <v/>
      </c>
      <c r="K674" s="387"/>
      <c r="L674" s="388"/>
      <c r="M674" s="387"/>
      <c r="N674" s="382"/>
      <c r="O674" s="384"/>
      <c r="P674" s="184"/>
    </row>
    <row r="675" spans="1:16" ht="13.2" x14ac:dyDescent="0.25">
      <c r="A675" s="381" t="str">
        <f>IF(B675="","",ROW()-ROW($A$3)+'Diário 2º PA'!$O$1)</f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11"/>
        <v/>
      </c>
      <c r="K675" s="387"/>
      <c r="L675" s="388"/>
      <c r="M675" s="387"/>
      <c r="N675" s="382"/>
      <c r="O675" s="384"/>
      <c r="P675" s="184"/>
    </row>
    <row r="676" spans="1:16" ht="13.2" x14ac:dyDescent="0.25">
      <c r="A676" s="381" t="str">
        <f>IF(B676="","",ROW()-ROW($A$3)+'Diário 2º PA'!$O$1)</f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11"/>
        <v/>
      </c>
      <c r="K676" s="387"/>
      <c r="L676" s="388"/>
      <c r="M676" s="387"/>
      <c r="N676" s="382"/>
      <c r="O676" s="384"/>
      <c r="P676" s="184"/>
    </row>
    <row r="677" spans="1:16" ht="13.2" x14ac:dyDescent="0.25">
      <c r="A677" s="381" t="str">
        <f>IF(B677="","",ROW()-ROW($A$3)+'Diário 2º PA'!$O$1)</f>
        <v/>
      </c>
      <c r="B677" s="389"/>
      <c r="C677" s="390"/>
      <c r="D677" s="393"/>
      <c r="E677" s="184"/>
      <c r="F677" s="391"/>
      <c r="G677" s="393"/>
      <c r="H677" s="393"/>
      <c r="I677" s="392"/>
      <c r="J677" s="386" t="str">
        <f t="shared" si="11"/>
        <v/>
      </c>
      <c r="K677" s="387"/>
      <c r="L677" s="388"/>
      <c r="M677" s="387"/>
      <c r="N677" s="382"/>
      <c r="O677" s="384"/>
      <c r="P677" s="392"/>
    </row>
    <row r="678" spans="1:16" ht="13.2" x14ac:dyDescent="0.25">
      <c r="A678" s="381" t="str">
        <f>IF(B678="","",ROW()-ROW($A$3)+'Diário 2º PA'!$O$1)</f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11"/>
        <v/>
      </c>
      <c r="K678" s="387"/>
      <c r="L678" s="388"/>
      <c r="M678" s="387"/>
      <c r="N678" s="382"/>
      <c r="O678" s="384"/>
      <c r="P678" s="184"/>
    </row>
    <row r="679" spans="1:16" ht="13.2" x14ac:dyDescent="0.25">
      <c r="A679" s="381" t="str">
        <f>IF(B679="","",ROW()-ROW($A$3)+'Diário 2º PA'!$O$1)</f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11"/>
        <v/>
      </c>
      <c r="K679" s="387"/>
      <c r="L679" s="388"/>
      <c r="M679" s="387"/>
      <c r="N679" s="382"/>
      <c r="O679" s="384"/>
      <c r="P679" s="184"/>
    </row>
    <row r="680" spans="1:16" ht="13.2" x14ac:dyDescent="0.25">
      <c r="A680" s="381" t="str">
        <f>IF(B680="","",ROW()-ROW($A$3)+'Diário 2º PA'!$O$1)</f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11"/>
        <v/>
      </c>
      <c r="K680" s="387"/>
      <c r="L680" s="388"/>
      <c r="M680" s="387"/>
      <c r="N680" s="382"/>
      <c r="O680" s="384"/>
      <c r="P680" s="184"/>
    </row>
    <row r="681" spans="1:16" ht="13.2" x14ac:dyDescent="0.25">
      <c r="A681" s="381" t="str">
        <f>IF(B681="","",ROW()-ROW($A$3)+'Diário 2º PA'!$O$1)</f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11"/>
        <v/>
      </c>
      <c r="K681" s="387"/>
      <c r="L681" s="388"/>
      <c r="M681" s="387"/>
      <c r="N681" s="382"/>
      <c r="O681" s="384"/>
      <c r="P681" s="184"/>
    </row>
    <row r="682" spans="1:16" ht="13.2" x14ac:dyDescent="0.25">
      <c r="A682" s="381" t="str">
        <f>IF(B682="","",ROW()-ROW($A$3)+'Diário 2º PA'!$O$1)</f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11"/>
        <v/>
      </c>
      <c r="K682" s="387"/>
      <c r="L682" s="388"/>
      <c r="M682" s="387"/>
      <c r="N682" s="382"/>
      <c r="O682" s="384"/>
      <c r="P682" s="184"/>
    </row>
    <row r="683" spans="1:16" ht="13.2" x14ac:dyDescent="0.25">
      <c r="A683" s="381" t="str">
        <f>IF(B683="","",ROW()-ROW($A$3)+'Diário 2º PA'!$O$1)</f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11"/>
        <v/>
      </c>
      <c r="K683" s="387"/>
      <c r="L683" s="388"/>
      <c r="M683" s="387"/>
      <c r="N683" s="382"/>
      <c r="O683" s="384"/>
      <c r="P683" s="184"/>
    </row>
    <row r="684" spans="1:16" ht="13.2" x14ac:dyDescent="0.25">
      <c r="A684" s="381" t="str">
        <f>IF(B684="","",ROW()-ROW($A$3)+'Diário 2º PA'!$O$1)</f>
        <v/>
      </c>
      <c r="B684" s="382"/>
      <c r="C684" s="383"/>
      <c r="D684" s="384"/>
      <c r="E684" s="184"/>
      <c r="F684" s="385"/>
      <c r="G684" s="384"/>
      <c r="H684" s="384"/>
      <c r="I684" s="184"/>
      <c r="J684" s="386" t="str">
        <f t="shared" si="11"/>
        <v/>
      </c>
      <c r="K684" s="387"/>
      <c r="L684" s="388"/>
      <c r="M684" s="387"/>
      <c r="N684" s="382"/>
      <c r="O684" s="384"/>
      <c r="P684" s="184"/>
    </row>
    <row r="685" spans="1:16" ht="13.2" x14ac:dyDescent="0.25">
      <c r="A685" s="381" t="str">
        <f>IF(B685="","",ROW()-ROW($A$3)+'Diário 2º PA'!$O$1)</f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11"/>
        <v/>
      </c>
      <c r="K685" s="387"/>
      <c r="L685" s="388"/>
      <c r="M685" s="387"/>
      <c r="N685" s="382"/>
      <c r="O685" s="384"/>
      <c r="P685" s="184"/>
    </row>
    <row r="686" spans="1:16" ht="13.2" x14ac:dyDescent="0.25">
      <c r="A686" s="381" t="str">
        <f>IF(B686="","",ROW()-ROW($A$3)+'Diário 2º PA'!$O$1)</f>
        <v/>
      </c>
      <c r="B686" s="382"/>
      <c r="C686" s="383"/>
      <c r="D686" s="384"/>
      <c r="E686" s="184"/>
      <c r="F686" s="385"/>
      <c r="G686" s="384"/>
      <c r="H686" s="384"/>
      <c r="I686" s="184"/>
      <c r="J686" s="386" t="str">
        <f t="shared" si="11"/>
        <v/>
      </c>
      <c r="K686" s="387"/>
      <c r="L686" s="388"/>
      <c r="M686" s="387"/>
      <c r="N686" s="382"/>
      <c r="O686" s="384"/>
      <c r="P686" s="184"/>
    </row>
    <row r="687" spans="1:16" ht="13.2" x14ac:dyDescent="0.25">
      <c r="A687" s="381" t="str">
        <f>IF(B687="","",ROW()-ROW($A$3)+'Diário 2º PA'!$O$1)</f>
        <v/>
      </c>
      <c r="B687" s="382"/>
      <c r="C687" s="383"/>
      <c r="D687" s="384"/>
      <c r="E687" s="184"/>
      <c r="F687" s="385"/>
      <c r="G687" s="384"/>
      <c r="H687" s="384"/>
      <c r="I687" s="184"/>
      <c r="J687" s="386" t="str">
        <f t="shared" si="11"/>
        <v/>
      </c>
      <c r="K687" s="387"/>
      <c r="L687" s="388"/>
      <c r="M687" s="387"/>
      <c r="N687" s="382"/>
      <c r="O687" s="384"/>
      <c r="P687" s="184"/>
    </row>
    <row r="688" spans="1:16" ht="13.2" x14ac:dyDescent="0.25">
      <c r="A688" s="381" t="str">
        <f>IF(B688="","",ROW()-ROW($A$3)+'Diário 2º PA'!$O$1)</f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11"/>
        <v/>
      </c>
      <c r="K688" s="387"/>
      <c r="L688" s="388"/>
      <c r="M688" s="387"/>
      <c r="N688" s="382"/>
      <c r="O688" s="384"/>
      <c r="P688" s="184"/>
    </row>
    <row r="689" spans="1:16" ht="13.2" x14ac:dyDescent="0.25">
      <c r="A689" s="381" t="str">
        <f>IF(B689="","",ROW()-ROW($A$3)+'Diário 2º PA'!$O$1)</f>
        <v/>
      </c>
      <c r="B689" s="382"/>
      <c r="C689" s="383"/>
      <c r="D689" s="384"/>
      <c r="E689" s="184"/>
      <c r="F689" s="385"/>
      <c r="G689" s="384"/>
      <c r="H689" s="384"/>
      <c r="I689" s="184"/>
      <c r="J689" s="386" t="str">
        <f t="shared" si="11"/>
        <v/>
      </c>
      <c r="K689" s="387"/>
      <c r="L689" s="388"/>
      <c r="M689" s="387"/>
      <c r="N689" s="382"/>
      <c r="O689" s="384"/>
      <c r="P689" s="184"/>
    </row>
    <row r="690" spans="1:16" ht="13.2" x14ac:dyDescent="0.25">
      <c r="A690" s="381" t="str">
        <f>IF(B690="","",ROW()-ROW($A$3)+'Diário 2º PA'!$O$1)</f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11"/>
        <v/>
      </c>
      <c r="K690" s="387"/>
      <c r="L690" s="388"/>
      <c r="M690" s="387"/>
      <c r="N690" s="382"/>
      <c r="O690" s="384"/>
      <c r="P690" s="184"/>
    </row>
    <row r="691" spans="1:16" ht="13.2" x14ac:dyDescent="0.25">
      <c r="A691" s="381" t="str">
        <f>IF(B691="","",ROW()-ROW($A$3)+'Diário 2º PA'!$O$1)</f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11"/>
        <v/>
      </c>
      <c r="K691" s="387"/>
      <c r="L691" s="388"/>
      <c r="M691" s="387"/>
      <c r="N691" s="382"/>
      <c r="O691" s="384"/>
      <c r="P691" s="184"/>
    </row>
    <row r="692" spans="1:16" ht="13.2" x14ac:dyDescent="0.25">
      <c r="A692" s="381" t="str">
        <f>IF(B692="","",ROW()-ROW($A$3)+'Diário 2º PA'!$O$1)</f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11"/>
        <v/>
      </c>
      <c r="K692" s="387"/>
      <c r="L692" s="388"/>
      <c r="M692" s="387"/>
      <c r="N692" s="382"/>
      <c r="O692" s="384"/>
      <c r="P692" s="184"/>
    </row>
    <row r="693" spans="1:16" ht="13.2" x14ac:dyDescent="0.25">
      <c r="A693" s="381" t="str">
        <f>IF(B693="","",ROW()-ROW($A$3)+'Diário 2º PA'!$O$1)</f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11"/>
        <v/>
      </c>
      <c r="K693" s="387"/>
      <c r="L693" s="388"/>
      <c r="M693" s="387"/>
      <c r="N693" s="382"/>
      <c r="O693" s="384"/>
      <c r="P693" s="184"/>
    </row>
    <row r="694" spans="1:16" ht="13.2" x14ac:dyDescent="0.25">
      <c r="A694" s="381" t="str">
        <f>IF(B694="","",ROW()-ROW($A$3)+'Diário 2º PA'!$O$1)</f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11"/>
        <v/>
      </c>
      <c r="K694" s="387"/>
      <c r="L694" s="388"/>
      <c r="M694" s="387"/>
      <c r="N694" s="382"/>
      <c r="O694" s="384"/>
      <c r="P694" s="184"/>
    </row>
    <row r="695" spans="1:16" ht="13.2" x14ac:dyDescent="0.25">
      <c r="A695" s="381" t="str">
        <f>IF(B695="","",ROW()-ROW($A$3)+'Diário 2º PA'!$O$1)</f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11"/>
        <v/>
      </c>
      <c r="K695" s="387"/>
      <c r="L695" s="388"/>
      <c r="M695" s="387"/>
      <c r="N695" s="382"/>
      <c r="O695" s="384"/>
      <c r="P695" s="184"/>
    </row>
    <row r="696" spans="1:16" ht="13.2" x14ac:dyDescent="0.25">
      <c r="A696" s="381" t="str">
        <f>IF(B696="","",ROW()-ROW($A$3)+'Diário 2º PA'!$O$1)</f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11"/>
        <v/>
      </c>
      <c r="K696" s="387"/>
      <c r="L696" s="388"/>
      <c r="M696" s="387"/>
      <c r="N696" s="382"/>
      <c r="O696" s="384"/>
      <c r="P696" s="184"/>
    </row>
    <row r="697" spans="1:16" ht="13.2" x14ac:dyDescent="0.25">
      <c r="A697" s="381" t="str">
        <f>IF(B697="","",ROW()-ROW($A$3)+'Diário 2º PA'!$O$1)</f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11"/>
        <v/>
      </c>
      <c r="K697" s="387"/>
      <c r="L697" s="388"/>
      <c r="M697" s="387"/>
      <c r="N697" s="382"/>
      <c r="O697" s="384"/>
      <c r="P697" s="184"/>
    </row>
    <row r="698" spans="1:16" ht="13.2" x14ac:dyDescent="0.25">
      <c r="A698" s="381" t="str">
        <f>IF(B698="","",ROW()-ROW($A$3)+'Diário 2º PA'!$O$1)</f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11"/>
        <v/>
      </c>
      <c r="K698" s="387"/>
      <c r="L698" s="388"/>
      <c r="M698" s="387"/>
      <c r="N698" s="382"/>
      <c r="O698" s="384"/>
      <c r="P698" s="184"/>
    </row>
    <row r="699" spans="1:16" ht="13.2" x14ac:dyDescent="0.25">
      <c r="A699" s="381" t="str">
        <f>IF(B699="","",ROW()-ROW($A$3)+'Diário 2º PA'!$O$1)</f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11"/>
        <v/>
      </c>
      <c r="K699" s="387"/>
      <c r="L699" s="388"/>
      <c r="M699" s="387"/>
      <c r="N699" s="382"/>
      <c r="O699" s="384"/>
      <c r="P699" s="184"/>
    </row>
    <row r="700" spans="1:16" ht="13.2" x14ac:dyDescent="0.25">
      <c r="A700" s="381" t="str">
        <f>IF(B700="","",ROW()-ROW($A$3)+'Diário 2º PA'!$O$1)</f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11"/>
        <v/>
      </c>
      <c r="K700" s="387"/>
      <c r="L700" s="388"/>
      <c r="M700" s="387"/>
      <c r="N700" s="382"/>
      <c r="O700" s="384"/>
      <c r="P700" s="184"/>
    </row>
    <row r="701" spans="1:16" ht="13.2" x14ac:dyDescent="0.25">
      <c r="A701" s="381" t="str">
        <f>IF(B701="","",ROW()-ROW($A$3)+'Diário 2º PA'!$O$1)</f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11"/>
        <v/>
      </c>
      <c r="K701" s="387"/>
      <c r="L701" s="388"/>
      <c r="M701" s="387"/>
      <c r="N701" s="382"/>
      <c r="O701" s="384"/>
      <c r="P701" s="184"/>
    </row>
    <row r="702" spans="1:16" ht="13.2" x14ac:dyDescent="0.25">
      <c r="A702" s="381" t="str">
        <f>IF(B702="","",ROW()-ROW($A$3)+'Diário 2º PA'!$O$1)</f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11"/>
        <v/>
      </c>
      <c r="K702" s="387"/>
      <c r="L702" s="388"/>
      <c r="M702" s="387"/>
      <c r="N702" s="382"/>
      <c r="O702" s="384"/>
      <c r="P702" s="184"/>
    </row>
    <row r="703" spans="1:16" ht="13.2" x14ac:dyDescent="0.25">
      <c r="A703" s="381" t="str">
        <f>IF(B703="","",ROW()-ROW($A$3)+'Diário 2º PA'!$O$1)</f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11"/>
        <v/>
      </c>
      <c r="K703" s="387"/>
      <c r="L703" s="388"/>
      <c r="M703" s="387"/>
      <c r="N703" s="382"/>
      <c r="O703" s="384"/>
      <c r="P703" s="184"/>
    </row>
    <row r="704" spans="1:16" ht="13.2" x14ac:dyDescent="0.25">
      <c r="A704" s="381" t="str">
        <f>IF(B704="","",ROW()-ROW($A$3)+'Diário 2º PA'!$O$1)</f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11"/>
        <v/>
      </c>
      <c r="K704" s="387"/>
      <c r="L704" s="388"/>
      <c r="M704" s="387"/>
      <c r="N704" s="382"/>
      <c r="O704" s="384"/>
      <c r="P704" s="184"/>
    </row>
    <row r="705" spans="1:16" ht="13.2" x14ac:dyDescent="0.25">
      <c r="A705" s="381" t="str">
        <f>IF(B705="","",ROW()-ROW($A$3)+'Diário 2º PA'!$O$1)</f>
        <v/>
      </c>
      <c r="B705" s="389"/>
      <c r="C705" s="390"/>
      <c r="D705" s="393"/>
      <c r="E705" s="184"/>
      <c r="F705" s="391"/>
      <c r="G705" s="393"/>
      <c r="H705" s="393"/>
      <c r="I705" s="392"/>
      <c r="J705" s="386" t="str">
        <f t="shared" si="11"/>
        <v/>
      </c>
      <c r="K705" s="387"/>
      <c r="L705" s="388"/>
      <c r="M705" s="387"/>
      <c r="N705" s="382"/>
      <c r="O705" s="384"/>
      <c r="P705" s="392"/>
    </row>
    <row r="706" spans="1:16" ht="13.2" x14ac:dyDescent="0.25">
      <c r="A706" s="381" t="str">
        <f>IF(B706="","",ROW()-ROW($A$3)+'Diário 2º PA'!$O$1)</f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11"/>
        <v/>
      </c>
      <c r="K706" s="387"/>
      <c r="L706" s="388"/>
      <c r="M706" s="387"/>
      <c r="N706" s="382"/>
      <c r="O706" s="384"/>
      <c r="P706" s="184"/>
    </row>
    <row r="707" spans="1:16" ht="13.2" x14ac:dyDescent="0.25">
      <c r="A707" s="381" t="str">
        <f>IF(B707="","",ROW()-ROW($A$3)+'Diário 2º PA'!$O$1)</f>
        <v/>
      </c>
      <c r="B707" s="389"/>
      <c r="C707" s="390"/>
      <c r="D707" s="393"/>
      <c r="E707" s="184"/>
      <c r="F707" s="391"/>
      <c r="G707" s="184"/>
      <c r="H707" s="393"/>
      <c r="I707" s="184"/>
      <c r="J707" s="386" t="str">
        <f t="shared" si="11"/>
        <v/>
      </c>
      <c r="K707" s="387"/>
      <c r="L707" s="388"/>
      <c r="M707" s="387"/>
      <c r="N707" s="382"/>
      <c r="O707" s="384"/>
      <c r="P707" s="184"/>
    </row>
    <row r="708" spans="1:16" ht="13.2" x14ac:dyDescent="0.25">
      <c r="A708" s="381" t="str">
        <f>IF(B708="","",ROW()-ROW($A$3)+'Diário 2º PA'!$O$1)</f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si="11"/>
        <v/>
      </c>
      <c r="K708" s="387"/>
      <c r="L708" s="388"/>
      <c r="M708" s="387"/>
      <c r="N708" s="382"/>
      <c r="O708" s="384"/>
      <c r="P708" s="184"/>
    </row>
    <row r="709" spans="1:16" ht="13.2" x14ac:dyDescent="0.25">
      <c r="A709" s="381" t="str">
        <f>IF(B709="","",ROW()-ROW($A$3)+'Diário 2º PA'!$O$1)</f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11"/>
        <v/>
      </c>
      <c r="K709" s="387"/>
      <c r="L709" s="388"/>
      <c r="M709" s="387"/>
      <c r="N709" s="382"/>
      <c r="O709" s="384"/>
      <c r="P709" s="184"/>
    </row>
    <row r="710" spans="1:16" ht="13.2" x14ac:dyDescent="0.25">
      <c r="A710" s="381" t="str">
        <f>IF(B710="","",ROW()-ROW($A$3)+'Diário 2º PA'!$O$1)</f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11"/>
        <v/>
      </c>
      <c r="K710" s="387"/>
      <c r="L710" s="388"/>
      <c r="M710" s="387"/>
      <c r="N710" s="382"/>
      <c r="O710" s="384"/>
      <c r="P710" s="184"/>
    </row>
    <row r="711" spans="1:16" ht="13.2" x14ac:dyDescent="0.25">
      <c r="A711" s="381" t="str">
        <f>IF(B711="","",ROW()-ROW($A$3)+'Diário 2º PA'!$O$1)</f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11"/>
        <v/>
      </c>
      <c r="K711" s="387"/>
      <c r="L711" s="388"/>
      <c r="M711" s="387"/>
      <c r="N711" s="382"/>
      <c r="O711" s="384"/>
      <c r="P711" s="184"/>
    </row>
    <row r="712" spans="1:16" ht="13.2" x14ac:dyDescent="0.25">
      <c r="A712" s="381" t="str">
        <f>IF(B712="","",ROW()-ROW($A$3)+'Diário 2º PA'!$O$1)</f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11"/>
        <v/>
      </c>
      <c r="K712" s="387"/>
      <c r="L712" s="388"/>
      <c r="M712" s="387"/>
      <c r="N712" s="382"/>
      <c r="O712" s="384"/>
      <c r="P712" s="184"/>
    </row>
    <row r="713" spans="1:16" ht="13.2" x14ac:dyDescent="0.25">
      <c r="A713" s="381" t="str">
        <f>IF(B713="","",ROW()-ROW($A$3)+'Diário 2º PA'!$O$1)</f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si="11"/>
        <v/>
      </c>
      <c r="K713" s="387"/>
      <c r="L713" s="388"/>
      <c r="M713" s="387"/>
      <c r="N713" s="382"/>
      <c r="O713" s="384"/>
      <c r="P713" s="184"/>
    </row>
    <row r="714" spans="1:16" ht="13.2" x14ac:dyDescent="0.25">
      <c r="A714" s="381" t="str">
        <f>IF(B714="","",ROW()-ROW($A$3)+'Diário 2º PA'!$O$1)</f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11"/>
        <v/>
      </c>
      <c r="K714" s="387"/>
      <c r="L714" s="388"/>
      <c r="M714" s="387"/>
      <c r="N714" s="382"/>
      <c r="O714" s="384"/>
      <c r="P714" s="184"/>
    </row>
    <row r="715" spans="1:16" ht="13.2" x14ac:dyDescent="0.25">
      <c r="A715" s="381" t="str">
        <f>IF(B715="","",ROW()-ROW($A$3)+'Diário 2º PA'!$O$1)</f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11"/>
        <v/>
      </c>
      <c r="K715" s="387"/>
      <c r="L715" s="388"/>
      <c r="M715" s="387"/>
      <c r="N715" s="382"/>
      <c r="O715" s="384"/>
      <c r="P715" s="184"/>
    </row>
    <row r="716" spans="1:16" ht="13.2" x14ac:dyDescent="0.25">
      <c r="A716" s="381" t="str">
        <f>IF(B716="","",ROW()-ROW($A$3)+'Diário 2º PA'!$O$1)</f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11"/>
        <v/>
      </c>
      <c r="K716" s="387"/>
      <c r="L716" s="388"/>
      <c r="M716" s="387"/>
      <c r="N716" s="382"/>
      <c r="O716" s="384"/>
      <c r="P716" s="184"/>
    </row>
    <row r="717" spans="1:16" ht="13.2" x14ac:dyDescent="0.25">
      <c r="A717" s="381" t="str">
        <f>IF(B717="","",ROW()-ROW($A$3)+'Diário 2º PA'!$O$1)</f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11"/>
        <v/>
      </c>
      <c r="K717" s="387"/>
      <c r="L717" s="388"/>
      <c r="M717" s="387"/>
      <c r="N717" s="382"/>
      <c r="O717" s="384"/>
      <c r="P717" s="184"/>
    </row>
    <row r="718" spans="1:16" ht="13.2" x14ac:dyDescent="0.25">
      <c r="A718" s="381" t="str">
        <f>IF(B718="","",ROW()-ROW($A$3)+'Diário 2º PA'!$O$1)</f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11"/>
        <v/>
      </c>
      <c r="K718" s="387"/>
      <c r="L718" s="388"/>
      <c r="M718" s="387"/>
      <c r="N718" s="382"/>
      <c r="O718" s="384"/>
      <c r="P718" s="184"/>
    </row>
    <row r="719" spans="1:16" ht="13.2" x14ac:dyDescent="0.25">
      <c r="A719" s="381" t="str">
        <f>IF(B719="","",ROW()-ROW($A$3)+'Diário 2º PA'!$O$1)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11"/>
        <v/>
      </c>
      <c r="K719" s="387"/>
      <c r="L719" s="388"/>
      <c r="M719" s="387"/>
      <c r="N719" s="382"/>
      <c r="O719" s="384"/>
      <c r="P719" s="184"/>
    </row>
    <row r="720" spans="1:16" ht="13.2" x14ac:dyDescent="0.25">
      <c r="A720" s="381" t="str">
        <f>IF(B720="","",ROW()-ROW($A$3)+'Diário 2º PA'!$O$1)</f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11"/>
        <v/>
      </c>
      <c r="K720" s="387"/>
      <c r="L720" s="388"/>
      <c r="M720" s="387"/>
      <c r="N720" s="382"/>
      <c r="O720" s="384"/>
      <c r="P720" s="184"/>
    </row>
    <row r="721" spans="1:16" ht="13.2" x14ac:dyDescent="0.25">
      <c r="A721" s="381" t="str">
        <f>IF(B721="","",ROW()-ROW($A$3)+'Diário 2º PA'!$O$1)</f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11"/>
        <v/>
      </c>
      <c r="K721" s="387"/>
      <c r="L721" s="388"/>
      <c r="M721" s="387"/>
      <c r="N721" s="382"/>
      <c r="O721" s="384"/>
      <c r="P721" s="184"/>
    </row>
    <row r="722" spans="1:16" ht="13.2" x14ac:dyDescent="0.25">
      <c r="A722" s="381" t="str">
        <f>IF(B722="","",ROW()-ROW($A$3)+'Diário 2º PA'!$O$1)</f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11"/>
        <v/>
      </c>
      <c r="K722" s="387"/>
      <c r="L722" s="388"/>
      <c r="M722" s="387"/>
      <c r="N722" s="382"/>
      <c r="O722" s="384"/>
      <c r="P722" s="184"/>
    </row>
    <row r="723" spans="1:16" ht="13.2" x14ac:dyDescent="0.25">
      <c r="A723" s="381" t="str">
        <f>IF(B723="","",ROW()-ROW($A$3)+'Diário 2º PA'!$O$1)</f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11"/>
        <v/>
      </c>
      <c r="K723" s="387"/>
      <c r="L723" s="388"/>
      <c r="M723" s="387"/>
      <c r="N723" s="382"/>
      <c r="O723" s="384"/>
      <c r="P723" s="184"/>
    </row>
    <row r="724" spans="1:16" ht="13.2" x14ac:dyDescent="0.25">
      <c r="A724" s="381" t="str">
        <f>IF(B724="","",ROW()-ROW($A$3)+'Diário 2º PA'!$O$1)</f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11"/>
        <v/>
      </c>
      <c r="K724" s="387"/>
      <c r="L724" s="388"/>
      <c r="M724" s="387"/>
      <c r="N724" s="382"/>
      <c r="O724" s="384"/>
      <c r="P724" s="184"/>
    </row>
    <row r="725" spans="1:16" ht="13.2" x14ac:dyDescent="0.25">
      <c r="A725" s="381" t="str">
        <f>IF(B725="","",ROW()-ROW($A$3)+'Diário 2º PA'!$O$1)</f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11"/>
        <v/>
      </c>
      <c r="K725" s="387"/>
      <c r="L725" s="388"/>
      <c r="M725" s="387"/>
      <c r="N725" s="382"/>
      <c r="O725" s="384"/>
      <c r="P725" s="184"/>
    </row>
    <row r="726" spans="1:16" ht="13.2" x14ac:dyDescent="0.25">
      <c r="A726" s="381" t="str">
        <f>IF(B726="","",ROW()-ROW($A$3)+'Diário 2º PA'!$O$1)</f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ref="J726:J789" si="12">IF(O726="","",IF(LEN(O726)&gt;14,O726,"CPF Protegido - LGPD"))</f>
        <v/>
      </c>
      <c r="K726" s="387"/>
      <c r="L726" s="388"/>
      <c r="M726" s="387"/>
      <c r="N726" s="382"/>
      <c r="O726" s="384"/>
      <c r="P726" s="184"/>
    </row>
    <row r="727" spans="1:16" ht="13.2" x14ac:dyDescent="0.25">
      <c r="A727" s="381" t="str">
        <f>IF(B727="","",ROW()-ROW($A$3)+'Diário 2º PA'!$O$1)</f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12"/>
        <v/>
      </c>
      <c r="K727" s="387"/>
      <c r="L727" s="388"/>
      <c r="M727" s="387"/>
      <c r="N727" s="382"/>
      <c r="O727" s="384"/>
      <c r="P727" s="184"/>
    </row>
    <row r="728" spans="1:16" ht="13.2" x14ac:dyDescent="0.25">
      <c r="A728" s="381" t="str">
        <f>IF(B728="","",ROW()-ROW($A$3)+'Diário 2º PA'!$O$1)</f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12"/>
        <v/>
      </c>
      <c r="K728" s="387"/>
      <c r="L728" s="388"/>
      <c r="M728" s="387"/>
      <c r="N728" s="382"/>
      <c r="O728" s="384"/>
      <c r="P728" s="184"/>
    </row>
    <row r="729" spans="1:16" ht="13.2" x14ac:dyDescent="0.25">
      <c r="A729" s="381" t="str">
        <f>IF(B729="","",ROW()-ROW($A$3)+'Diário 2º PA'!$O$1)</f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12"/>
        <v/>
      </c>
      <c r="K729" s="387"/>
      <c r="L729" s="388"/>
      <c r="M729" s="387"/>
      <c r="N729" s="382"/>
      <c r="O729" s="384"/>
      <c r="P729" s="184"/>
    </row>
    <row r="730" spans="1:16" ht="13.2" x14ac:dyDescent="0.25">
      <c r="A730" s="381" t="str">
        <f>IF(B730="","",ROW()-ROW($A$3)+'Diário 2º PA'!$O$1)</f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12"/>
        <v/>
      </c>
      <c r="K730" s="387"/>
      <c r="L730" s="388"/>
      <c r="M730" s="387"/>
      <c r="N730" s="382"/>
      <c r="O730" s="384"/>
      <c r="P730" s="184"/>
    </row>
    <row r="731" spans="1:16" ht="13.2" x14ac:dyDescent="0.25">
      <c r="A731" s="381" t="str">
        <f>IF(B731="","",ROW()-ROW($A$3)+'Diário 2º PA'!$O$1)</f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12"/>
        <v/>
      </c>
      <c r="K731" s="387"/>
      <c r="L731" s="388"/>
      <c r="M731" s="387"/>
      <c r="N731" s="382"/>
      <c r="O731" s="384"/>
      <c r="P731" s="184"/>
    </row>
    <row r="732" spans="1:16" ht="13.2" x14ac:dyDescent="0.25">
      <c r="A732" s="381" t="str">
        <f>IF(B732="","",ROW()-ROW($A$3)+'Diário 2º PA'!$O$1)</f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12"/>
        <v/>
      </c>
      <c r="K732" s="387"/>
      <c r="L732" s="388"/>
      <c r="M732" s="387"/>
      <c r="N732" s="382"/>
      <c r="O732" s="384"/>
      <c r="P732" s="184"/>
    </row>
    <row r="733" spans="1:16" ht="13.2" x14ac:dyDescent="0.25">
      <c r="A733" s="381" t="str">
        <f>IF(B733="","",ROW()-ROW($A$3)+'Diário 2º PA'!$O$1)</f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12"/>
        <v/>
      </c>
      <c r="K733" s="387"/>
      <c r="L733" s="388"/>
      <c r="M733" s="387"/>
      <c r="N733" s="382"/>
      <c r="O733" s="384"/>
      <c r="P733" s="184"/>
    </row>
    <row r="734" spans="1:16" ht="13.2" x14ac:dyDescent="0.25">
      <c r="A734" s="381" t="str">
        <f>IF(B734="","",ROW()-ROW($A$3)+'Diário 2º PA'!$O$1)</f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12"/>
        <v/>
      </c>
      <c r="K734" s="387"/>
      <c r="L734" s="388"/>
      <c r="M734" s="387"/>
      <c r="N734" s="382"/>
      <c r="O734" s="384"/>
      <c r="P734" s="184"/>
    </row>
    <row r="735" spans="1:16" ht="13.2" x14ac:dyDescent="0.25">
      <c r="A735" s="381" t="str">
        <f>IF(B735="","",ROW()-ROW($A$3)+'Diário 2º PA'!$O$1)</f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12"/>
        <v/>
      </c>
      <c r="K735" s="387"/>
      <c r="L735" s="388"/>
      <c r="M735" s="387"/>
      <c r="N735" s="382"/>
      <c r="O735" s="384"/>
      <c r="P735" s="184"/>
    </row>
    <row r="736" spans="1:16" ht="13.2" x14ac:dyDescent="0.25">
      <c r="A736" s="381" t="str">
        <f>IF(B736="","",ROW()-ROW($A$3)+'Diário 2º PA'!$O$1)</f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12"/>
        <v/>
      </c>
      <c r="K736" s="387"/>
      <c r="L736" s="388"/>
      <c r="M736" s="387"/>
      <c r="N736" s="382"/>
      <c r="O736" s="384"/>
      <c r="P736" s="184"/>
    </row>
    <row r="737" spans="1:16" ht="13.2" x14ac:dyDescent="0.25">
      <c r="A737" s="381" t="str">
        <f>IF(B737="","",ROW()-ROW($A$3)+'Diário 2º PA'!$O$1)</f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12"/>
        <v/>
      </c>
      <c r="K737" s="387"/>
      <c r="L737" s="388"/>
      <c r="M737" s="387"/>
      <c r="N737" s="382"/>
      <c r="O737" s="384"/>
      <c r="P737" s="184"/>
    </row>
    <row r="738" spans="1:16" ht="13.2" x14ac:dyDescent="0.25">
      <c r="A738" s="381" t="str">
        <f>IF(B738="","",ROW()-ROW($A$3)+'Diário 2º PA'!$O$1)</f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12"/>
        <v/>
      </c>
      <c r="K738" s="387"/>
      <c r="L738" s="388"/>
      <c r="M738" s="387"/>
      <c r="N738" s="382"/>
      <c r="O738" s="384"/>
      <c r="P738" s="184"/>
    </row>
    <row r="739" spans="1:16" ht="13.2" x14ac:dyDescent="0.25">
      <c r="A739" s="381" t="str">
        <f>IF(B739="","",ROW()-ROW($A$3)+'Diário 2º PA'!$O$1)</f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12"/>
        <v/>
      </c>
      <c r="K739" s="387"/>
      <c r="L739" s="388"/>
      <c r="M739" s="387"/>
      <c r="N739" s="382"/>
      <c r="O739" s="384"/>
      <c r="P739" s="184"/>
    </row>
    <row r="740" spans="1:16" ht="13.2" x14ac:dyDescent="0.25">
      <c r="A740" s="381" t="str">
        <f>IF(B740="","",ROW()-ROW($A$3)+'Diário 2º PA'!$O$1)</f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12"/>
        <v/>
      </c>
      <c r="K740" s="387"/>
      <c r="L740" s="388"/>
      <c r="M740" s="387"/>
      <c r="N740" s="382"/>
      <c r="O740" s="384"/>
      <c r="P740" s="184"/>
    </row>
    <row r="741" spans="1:16" ht="13.2" x14ac:dyDescent="0.25">
      <c r="A741" s="381" t="str">
        <f>IF(B741="","",ROW()-ROW($A$3)+'Diário 2º PA'!$O$1)</f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12"/>
        <v/>
      </c>
      <c r="K741" s="387"/>
      <c r="L741" s="388"/>
      <c r="M741" s="387"/>
      <c r="N741" s="382"/>
      <c r="O741" s="384"/>
      <c r="P741" s="184"/>
    </row>
    <row r="742" spans="1:16" ht="13.2" x14ac:dyDescent="0.25">
      <c r="A742" s="381" t="str">
        <f>IF(B742="","",ROW()-ROW($A$3)+'Diário 2º PA'!$O$1)</f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12"/>
        <v/>
      </c>
      <c r="K742" s="387"/>
      <c r="L742" s="388"/>
      <c r="M742" s="387"/>
      <c r="N742" s="382"/>
      <c r="O742" s="384"/>
      <c r="P742" s="184"/>
    </row>
    <row r="743" spans="1:16" ht="13.2" x14ac:dyDescent="0.25">
      <c r="A743" s="381" t="str">
        <f>IF(B743="","",ROW()-ROW($A$3)+'Diário 2º PA'!$O$1)</f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12"/>
        <v/>
      </c>
      <c r="K743" s="387"/>
      <c r="L743" s="388"/>
      <c r="M743" s="387"/>
      <c r="N743" s="382"/>
      <c r="O743" s="384"/>
      <c r="P743" s="184"/>
    </row>
    <row r="744" spans="1:16" ht="13.2" x14ac:dyDescent="0.25">
      <c r="A744" s="381" t="str">
        <f>IF(B744="","",ROW()-ROW($A$3)+'Diário 2º PA'!$O$1)</f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12"/>
        <v/>
      </c>
      <c r="K744" s="387"/>
      <c r="L744" s="388"/>
      <c r="M744" s="387"/>
      <c r="N744" s="382"/>
      <c r="O744" s="384"/>
      <c r="P744" s="184"/>
    </row>
    <row r="745" spans="1:16" ht="13.2" x14ac:dyDescent="0.25">
      <c r="A745" s="381" t="str">
        <f>IF(B745="","",ROW()-ROW($A$3)+'Diário 2º PA'!$O$1)</f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12"/>
        <v/>
      </c>
      <c r="K745" s="387"/>
      <c r="L745" s="388"/>
      <c r="M745" s="387"/>
      <c r="N745" s="382"/>
      <c r="O745" s="384"/>
      <c r="P745" s="184"/>
    </row>
    <row r="746" spans="1:16" ht="13.2" x14ac:dyDescent="0.25">
      <c r="A746" s="381" t="str">
        <f>IF(B746="","",ROW()-ROW($A$3)+'Diário 2º PA'!$O$1)</f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12"/>
        <v/>
      </c>
      <c r="K746" s="387"/>
      <c r="L746" s="388"/>
      <c r="M746" s="387"/>
      <c r="N746" s="382"/>
      <c r="O746" s="384"/>
      <c r="P746" s="184"/>
    </row>
    <row r="747" spans="1:16" ht="13.2" x14ac:dyDescent="0.25">
      <c r="A747" s="381" t="str">
        <f>IF(B747="","",ROW()-ROW($A$3)+'Diário 2º PA'!$O$1)</f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12"/>
        <v/>
      </c>
      <c r="K747" s="387"/>
      <c r="L747" s="388"/>
      <c r="M747" s="387"/>
      <c r="N747" s="382"/>
      <c r="O747" s="384"/>
      <c r="P747" s="184"/>
    </row>
    <row r="748" spans="1:16" ht="13.2" x14ac:dyDescent="0.25">
      <c r="A748" s="381" t="str">
        <f>IF(B748="","",ROW()-ROW($A$3)+'Diário 2º PA'!$O$1)</f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12"/>
        <v/>
      </c>
      <c r="K748" s="387"/>
      <c r="L748" s="388"/>
      <c r="M748" s="387"/>
      <c r="N748" s="382"/>
      <c r="O748" s="384"/>
      <c r="P748" s="184"/>
    </row>
    <row r="749" spans="1:16" ht="13.2" x14ac:dyDescent="0.25">
      <c r="A749" s="381" t="str">
        <f>IF(B749="","",ROW()-ROW($A$3)+'Diário 2º PA'!$O$1)</f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12"/>
        <v/>
      </c>
      <c r="K749" s="387"/>
      <c r="L749" s="388"/>
      <c r="M749" s="387"/>
      <c r="N749" s="382"/>
      <c r="O749" s="384"/>
      <c r="P749" s="184"/>
    </row>
    <row r="750" spans="1:16" ht="13.2" x14ac:dyDescent="0.25">
      <c r="A750" s="381" t="str">
        <f>IF(B750="","",ROW()-ROW($A$3)+'Diário 2º PA'!$O$1)</f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12"/>
        <v/>
      </c>
      <c r="K750" s="387"/>
      <c r="L750" s="388"/>
      <c r="M750" s="387"/>
      <c r="N750" s="382"/>
      <c r="O750" s="384"/>
      <c r="P750" s="184"/>
    </row>
    <row r="751" spans="1:16" ht="13.2" x14ac:dyDescent="0.25">
      <c r="A751" s="381" t="str">
        <f>IF(B751="","",ROW()-ROW($A$3)+'Diário 2º PA'!$O$1)</f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12"/>
        <v/>
      </c>
      <c r="K751" s="387"/>
      <c r="L751" s="388"/>
      <c r="M751" s="387"/>
      <c r="N751" s="382"/>
      <c r="O751" s="384"/>
      <c r="P751" s="184"/>
    </row>
    <row r="752" spans="1:16" ht="13.2" x14ac:dyDescent="0.25">
      <c r="A752" s="381" t="str">
        <f>IF(B752="","",ROW()-ROW($A$3)+'Diário 2º PA'!$O$1)</f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12"/>
        <v/>
      </c>
      <c r="K752" s="387"/>
      <c r="L752" s="388"/>
      <c r="M752" s="387"/>
      <c r="N752" s="382"/>
      <c r="O752" s="384"/>
      <c r="P752" s="184"/>
    </row>
    <row r="753" spans="1:16" ht="13.2" x14ac:dyDescent="0.25">
      <c r="A753" s="381" t="str">
        <f>IF(B753="","",ROW()-ROW($A$3)+'Diário 2º PA'!$O$1)</f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12"/>
        <v/>
      </c>
      <c r="K753" s="387"/>
      <c r="L753" s="388"/>
      <c r="M753" s="387"/>
      <c r="N753" s="382"/>
      <c r="O753" s="384"/>
      <c r="P753" s="184"/>
    </row>
    <row r="754" spans="1:16" ht="13.2" x14ac:dyDescent="0.25">
      <c r="A754" s="381" t="str">
        <f>IF(B754="","",ROW()-ROW($A$3)+'Diário 2º PA'!$O$1)</f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12"/>
        <v/>
      </c>
      <c r="K754" s="387"/>
      <c r="L754" s="388"/>
      <c r="M754" s="387"/>
      <c r="N754" s="382"/>
      <c r="O754" s="384"/>
      <c r="P754" s="184"/>
    </row>
    <row r="755" spans="1:16" ht="13.2" x14ac:dyDescent="0.25">
      <c r="A755" s="381" t="str">
        <f>IF(B755="","",ROW()-ROW($A$3)+'Diário 2º PA'!$O$1)</f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12"/>
        <v/>
      </c>
      <c r="K755" s="387"/>
      <c r="L755" s="388"/>
      <c r="M755" s="387"/>
      <c r="N755" s="382"/>
      <c r="O755" s="384"/>
      <c r="P755" s="184"/>
    </row>
    <row r="756" spans="1:16" ht="13.2" x14ac:dyDescent="0.25">
      <c r="A756" s="381" t="str">
        <f>IF(B756="","",ROW()-ROW($A$3)+'Diário 2º PA'!$O$1)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12"/>
        <v/>
      </c>
      <c r="K756" s="387"/>
      <c r="L756" s="388"/>
      <c r="M756" s="387"/>
      <c r="N756" s="382"/>
      <c r="O756" s="384"/>
      <c r="P756" s="184"/>
    </row>
    <row r="757" spans="1:16" ht="13.2" x14ac:dyDescent="0.25">
      <c r="A757" s="381" t="str">
        <f>IF(B757="","",ROW()-ROW($A$3)+'Diário 2º PA'!$O$1)</f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12"/>
        <v/>
      </c>
      <c r="K757" s="387"/>
      <c r="L757" s="388"/>
      <c r="M757" s="387"/>
      <c r="N757" s="382"/>
      <c r="O757" s="384"/>
      <c r="P757" s="184"/>
    </row>
    <row r="758" spans="1:16" ht="13.2" x14ac:dyDescent="0.25">
      <c r="A758" s="381" t="str">
        <f>IF(B758="","",ROW()-ROW($A$3)+'Diário 2º PA'!$O$1)</f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12"/>
        <v/>
      </c>
      <c r="K758" s="387"/>
      <c r="L758" s="388"/>
      <c r="M758" s="387"/>
      <c r="N758" s="382"/>
      <c r="O758" s="384"/>
      <c r="P758" s="184"/>
    </row>
    <row r="759" spans="1:16" ht="13.2" x14ac:dyDescent="0.25">
      <c r="A759" s="381" t="str">
        <f>IF(B759="","",ROW()-ROW($A$3)+'Diário 2º PA'!$O$1)</f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12"/>
        <v/>
      </c>
      <c r="K759" s="387"/>
      <c r="L759" s="388"/>
      <c r="M759" s="387"/>
      <c r="N759" s="382"/>
      <c r="O759" s="384"/>
      <c r="P759" s="184"/>
    </row>
    <row r="760" spans="1:16" ht="13.2" x14ac:dyDescent="0.25">
      <c r="A760" s="381" t="str">
        <f>IF(B760="","",ROW()-ROW($A$3)+'Diário 2º PA'!$O$1)</f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12"/>
        <v/>
      </c>
      <c r="K760" s="387"/>
      <c r="L760" s="388"/>
      <c r="M760" s="387"/>
      <c r="N760" s="382"/>
      <c r="O760" s="384"/>
      <c r="P760" s="184"/>
    </row>
    <row r="761" spans="1:16" ht="13.2" x14ac:dyDescent="0.25">
      <c r="A761" s="381" t="str">
        <f>IF(B761="","",ROW()-ROW($A$3)+'Diário 2º PA'!$O$1)</f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12"/>
        <v/>
      </c>
      <c r="K761" s="387"/>
      <c r="L761" s="388"/>
      <c r="M761" s="387"/>
      <c r="N761" s="382"/>
      <c r="O761" s="384"/>
      <c r="P761" s="184"/>
    </row>
    <row r="762" spans="1:16" ht="13.2" x14ac:dyDescent="0.25">
      <c r="A762" s="381" t="str">
        <f>IF(B762="","",ROW()-ROW($A$3)+'Diário 2º PA'!$O$1)</f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12"/>
        <v/>
      </c>
      <c r="K762" s="387"/>
      <c r="L762" s="388"/>
      <c r="M762" s="387"/>
      <c r="N762" s="382"/>
      <c r="O762" s="384"/>
      <c r="P762" s="184"/>
    </row>
    <row r="763" spans="1:16" ht="13.2" x14ac:dyDescent="0.25">
      <c r="A763" s="381" t="str">
        <f>IF(B763="","",ROW()-ROW($A$3)+'Diário 2º PA'!$O$1)</f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12"/>
        <v/>
      </c>
      <c r="K763" s="387"/>
      <c r="L763" s="388"/>
      <c r="M763" s="387"/>
      <c r="N763" s="382"/>
      <c r="O763" s="384"/>
      <c r="P763" s="184"/>
    </row>
    <row r="764" spans="1:16" ht="13.2" x14ac:dyDescent="0.25">
      <c r="A764" s="381" t="str">
        <f>IF(B764="","",ROW()-ROW($A$3)+'Diário 2º PA'!$O$1)</f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12"/>
        <v/>
      </c>
      <c r="K764" s="387"/>
      <c r="L764" s="388"/>
      <c r="M764" s="387"/>
      <c r="N764" s="382"/>
      <c r="O764" s="384"/>
      <c r="P764" s="184"/>
    </row>
    <row r="765" spans="1:16" ht="13.2" x14ac:dyDescent="0.25">
      <c r="A765" s="381" t="str">
        <f>IF(B765="","",ROW()-ROW($A$3)+'Diário 2º PA'!$O$1)</f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12"/>
        <v/>
      </c>
      <c r="K765" s="387"/>
      <c r="L765" s="388"/>
      <c r="M765" s="387"/>
      <c r="N765" s="382"/>
      <c r="O765" s="384"/>
      <c r="P765" s="184"/>
    </row>
    <row r="766" spans="1:16" ht="13.2" x14ac:dyDescent="0.25">
      <c r="A766" s="381" t="str">
        <f>IF(B766="","",ROW()-ROW($A$3)+'Diário 2º PA'!$O$1)</f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12"/>
        <v/>
      </c>
      <c r="K766" s="387"/>
      <c r="L766" s="388"/>
      <c r="M766" s="387"/>
      <c r="N766" s="382"/>
      <c r="O766" s="384"/>
      <c r="P766" s="184"/>
    </row>
    <row r="767" spans="1:16" ht="13.2" x14ac:dyDescent="0.25">
      <c r="A767" s="381" t="str">
        <f>IF(B767="","",ROW()-ROW($A$3)+'Diário 2º PA'!$O$1)</f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12"/>
        <v/>
      </c>
      <c r="K767" s="387"/>
      <c r="L767" s="388"/>
      <c r="M767" s="387"/>
      <c r="N767" s="382"/>
      <c r="O767" s="384"/>
      <c r="P767" s="184"/>
    </row>
    <row r="768" spans="1:16" ht="13.2" x14ac:dyDescent="0.25">
      <c r="A768" s="381" t="str">
        <f>IF(B768="","",ROW()-ROW($A$3)+'Diário 2º PA'!$O$1)</f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12"/>
        <v/>
      </c>
      <c r="K768" s="387"/>
      <c r="L768" s="388"/>
      <c r="M768" s="387"/>
      <c r="N768" s="382"/>
      <c r="O768" s="384"/>
      <c r="P768" s="184"/>
    </row>
    <row r="769" spans="1:16" ht="13.2" x14ac:dyDescent="0.25">
      <c r="A769" s="381" t="str">
        <f>IF(B769="","",ROW()-ROW($A$3)+'Diário 2º PA'!$O$1)</f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si="12"/>
        <v/>
      </c>
      <c r="K769" s="387"/>
      <c r="L769" s="388"/>
      <c r="M769" s="387"/>
      <c r="N769" s="382"/>
      <c r="O769" s="384"/>
      <c r="P769" s="184"/>
    </row>
    <row r="770" spans="1:16" ht="13.2" x14ac:dyDescent="0.25">
      <c r="A770" s="381" t="str">
        <f>IF(B770="","",ROW()-ROW($A$3)+'Diário 2º PA'!$O$1)</f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12"/>
        <v/>
      </c>
      <c r="K770" s="387"/>
      <c r="L770" s="388"/>
      <c r="M770" s="387"/>
      <c r="N770" s="382"/>
      <c r="O770" s="384"/>
      <c r="P770" s="184"/>
    </row>
    <row r="771" spans="1:16" ht="13.2" x14ac:dyDescent="0.25">
      <c r="A771" s="381" t="str">
        <f>IF(B771="","",ROW()-ROW($A$3)+'Diário 2º PA'!$O$1)</f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12"/>
        <v/>
      </c>
      <c r="K771" s="387"/>
      <c r="L771" s="388"/>
      <c r="M771" s="387"/>
      <c r="N771" s="382"/>
      <c r="O771" s="384"/>
      <c r="P771" s="184"/>
    </row>
    <row r="772" spans="1:16" ht="13.2" x14ac:dyDescent="0.25">
      <c r="A772" s="381" t="str">
        <f>IF(B772="","",ROW()-ROW($A$3)+'Diário 2º PA'!$O$1)</f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si="12"/>
        <v/>
      </c>
      <c r="K772" s="387"/>
      <c r="L772" s="388"/>
      <c r="M772" s="387"/>
      <c r="N772" s="382"/>
      <c r="O772" s="384"/>
      <c r="P772" s="184"/>
    </row>
    <row r="773" spans="1:16" ht="13.2" x14ac:dyDescent="0.25">
      <c r="A773" s="381" t="str">
        <f>IF(B773="","",ROW()-ROW($A$3)+'Diário 2º PA'!$O$1)</f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12"/>
        <v/>
      </c>
      <c r="K773" s="387"/>
      <c r="L773" s="388"/>
      <c r="M773" s="387"/>
      <c r="N773" s="382"/>
      <c r="O773" s="384"/>
      <c r="P773" s="184"/>
    </row>
    <row r="774" spans="1:16" ht="13.2" x14ac:dyDescent="0.25">
      <c r="A774" s="381" t="str">
        <f>IF(B774="","",ROW()-ROW($A$3)+'Diário 2º PA'!$O$1)</f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12"/>
        <v/>
      </c>
      <c r="K774" s="387"/>
      <c r="L774" s="388"/>
      <c r="M774" s="387"/>
      <c r="N774" s="382"/>
      <c r="O774" s="384"/>
      <c r="P774" s="184"/>
    </row>
    <row r="775" spans="1:16" ht="13.2" x14ac:dyDescent="0.25">
      <c r="A775" s="381" t="str">
        <f>IF(B775="","",ROW()-ROW($A$3)+'Diário 2º PA'!$O$1)</f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12"/>
        <v/>
      </c>
      <c r="K775" s="387"/>
      <c r="L775" s="388"/>
      <c r="M775" s="387"/>
      <c r="N775" s="382"/>
      <c r="O775" s="384"/>
      <c r="P775" s="184"/>
    </row>
    <row r="776" spans="1:16" ht="13.2" x14ac:dyDescent="0.25">
      <c r="A776" s="381" t="str">
        <f>IF(B776="","",ROW()-ROW($A$3)+'Diário 2º PA'!$O$1)</f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12"/>
        <v/>
      </c>
      <c r="K776" s="387"/>
      <c r="L776" s="388"/>
      <c r="M776" s="387"/>
      <c r="N776" s="382"/>
      <c r="O776" s="384"/>
      <c r="P776" s="184"/>
    </row>
    <row r="777" spans="1:16" ht="13.2" x14ac:dyDescent="0.25">
      <c r="A777" s="381" t="str">
        <f>IF(B777="","",ROW()-ROW($A$3)+'Diário 2º PA'!$O$1)</f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si="12"/>
        <v/>
      </c>
      <c r="K777" s="387"/>
      <c r="L777" s="388"/>
      <c r="M777" s="387"/>
      <c r="N777" s="382"/>
      <c r="O777" s="384"/>
      <c r="P777" s="184"/>
    </row>
    <row r="778" spans="1:16" ht="13.2" x14ac:dyDescent="0.25">
      <c r="A778" s="381" t="str">
        <f>IF(B778="","",ROW()-ROW($A$3)+'Diário 2º PA'!$O$1)</f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12"/>
        <v/>
      </c>
      <c r="K778" s="387"/>
      <c r="L778" s="388"/>
      <c r="M778" s="387"/>
      <c r="N778" s="382"/>
      <c r="O778" s="384"/>
      <c r="P778" s="184"/>
    </row>
    <row r="779" spans="1:16" ht="13.2" x14ac:dyDescent="0.25">
      <c r="A779" s="381" t="str">
        <f>IF(B779="","",ROW()-ROW($A$3)+'Diário 2º PA'!$O$1)</f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12"/>
        <v/>
      </c>
      <c r="K779" s="387"/>
      <c r="L779" s="388"/>
      <c r="M779" s="387"/>
      <c r="N779" s="382"/>
      <c r="O779" s="384"/>
      <c r="P779" s="184"/>
    </row>
    <row r="780" spans="1:16" ht="13.2" x14ac:dyDescent="0.25">
      <c r="A780" s="381" t="str">
        <f>IF(B780="","",ROW()-ROW($A$3)+'Diário 2º PA'!$O$1)</f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12"/>
        <v/>
      </c>
      <c r="K780" s="387"/>
      <c r="L780" s="388"/>
      <c r="M780" s="387"/>
      <c r="N780" s="382"/>
      <c r="O780" s="384"/>
      <c r="P780" s="184"/>
    </row>
    <row r="781" spans="1:16" ht="13.2" x14ac:dyDescent="0.25">
      <c r="A781" s="381" t="str">
        <f>IF(B781="","",ROW()-ROW($A$3)+'Diário 2º PA'!$O$1)</f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12"/>
        <v/>
      </c>
      <c r="K781" s="387"/>
      <c r="L781" s="388"/>
      <c r="M781" s="387"/>
      <c r="N781" s="382"/>
      <c r="O781" s="384"/>
      <c r="P781" s="184"/>
    </row>
    <row r="782" spans="1:16" ht="13.2" x14ac:dyDescent="0.25">
      <c r="A782" s="381" t="str">
        <f>IF(B782="","",ROW()-ROW($A$3)+'Diário 2º PA'!$O$1)</f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12"/>
        <v/>
      </c>
      <c r="K782" s="387"/>
      <c r="L782" s="388"/>
      <c r="M782" s="387"/>
      <c r="N782" s="382"/>
      <c r="O782" s="384"/>
      <c r="P782" s="184"/>
    </row>
    <row r="783" spans="1:16" ht="13.2" x14ac:dyDescent="0.25">
      <c r="A783" s="381" t="str">
        <f>IF(B783="","",ROW()-ROW($A$3)+'Diário 2º PA'!$O$1)</f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12"/>
        <v/>
      </c>
      <c r="K783" s="387"/>
      <c r="L783" s="388"/>
      <c r="M783" s="387"/>
      <c r="N783" s="382"/>
      <c r="O783" s="384"/>
      <c r="P783" s="184"/>
    </row>
    <row r="784" spans="1:16" ht="13.2" x14ac:dyDescent="0.25">
      <c r="A784" s="381" t="str">
        <f>IF(B784="","",ROW()-ROW($A$3)+'Diário 2º PA'!$O$1)</f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12"/>
        <v/>
      </c>
      <c r="K784" s="387"/>
      <c r="L784" s="388"/>
      <c r="M784" s="387"/>
      <c r="N784" s="382"/>
      <c r="O784" s="384"/>
      <c r="P784" s="184"/>
    </row>
    <row r="785" spans="1:16" ht="13.2" x14ac:dyDescent="0.25">
      <c r="A785" s="381" t="str">
        <f>IF(B785="","",ROW()-ROW($A$3)+'Diário 2º PA'!$O$1)</f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12"/>
        <v/>
      </c>
      <c r="K785" s="387"/>
      <c r="L785" s="388"/>
      <c r="M785" s="387"/>
      <c r="N785" s="382"/>
      <c r="O785" s="384"/>
      <c r="P785" s="184"/>
    </row>
    <row r="786" spans="1:16" ht="13.2" x14ac:dyDescent="0.25">
      <c r="A786" s="381" t="str">
        <f>IF(B786="","",ROW()-ROW($A$3)+'Diário 2º PA'!$O$1)</f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12"/>
        <v/>
      </c>
      <c r="K786" s="387"/>
      <c r="L786" s="388"/>
      <c r="M786" s="387"/>
      <c r="N786" s="382"/>
      <c r="O786" s="384"/>
      <c r="P786" s="184"/>
    </row>
    <row r="787" spans="1:16" ht="13.2" x14ac:dyDescent="0.25">
      <c r="A787" s="381" t="str">
        <f>IF(B787="","",ROW()-ROW($A$3)+'Diário 2º PA'!$O$1)</f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12"/>
        <v/>
      </c>
      <c r="K787" s="387"/>
      <c r="L787" s="388"/>
      <c r="M787" s="387"/>
      <c r="N787" s="382"/>
      <c r="O787" s="384"/>
      <c r="P787" s="184"/>
    </row>
    <row r="788" spans="1:16" ht="13.2" x14ac:dyDescent="0.25">
      <c r="A788" s="381" t="str">
        <f>IF(B788="","",ROW()-ROW($A$3)+'Diário 2º PA'!$O$1)</f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12"/>
        <v/>
      </c>
      <c r="K788" s="387"/>
      <c r="L788" s="388"/>
      <c r="M788" s="387"/>
      <c r="N788" s="382"/>
      <c r="O788" s="384"/>
      <c r="P788" s="184"/>
    </row>
    <row r="789" spans="1:16" ht="13.2" x14ac:dyDescent="0.25">
      <c r="A789" s="381" t="str">
        <f>IF(B789="","",ROW()-ROW($A$3)+'Diário 2º PA'!$O$1)</f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12"/>
        <v/>
      </c>
      <c r="K789" s="387"/>
      <c r="L789" s="388"/>
      <c r="M789" s="387"/>
      <c r="N789" s="382"/>
      <c r="O789" s="384"/>
      <c r="P789" s="184"/>
    </row>
    <row r="790" spans="1:16" ht="13.2" x14ac:dyDescent="0.25">
      <c r="A790" s="381" t="str">
        <f>IF(B790="","",ROW()-ROW($A$3)+'Diário 2º PA'!$O$1)</f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ref="J790:J853" si="13">IF(O790="","",IF(LEN(O790)&gt;14,O790,"CPF Protegido - LGPD"))</f>
        <v/>
      </c>
      <c r="K790" s="387"/>
      <c r="L790" s="388"/>
      <c r="M790" s="387"/>
      <c r="N790" s="382"/>
      <c r="O790" s="384"/>
      <c r="P790" s="184"/>
    </row>
    <row r="791" spans="1:16" ht="13.2" x14ac:dyDescent="0.25">
      <c r="A791" s="381" t="str">
        <f>IF(B791="","",ROW()-ROW($A$3)+'Diário 2º PA'!$O$1)</f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13"/>
        <v/>
      </c>
      <c r="K791" s="387"/>
      <c r="L791" s="388"/>
      <c r="M791" s="387"/>
      <c r="N791" s="382"/>
      <c r="O791" s="384"/>
      <c r="P791" s="184"/>
    </row>
    <row r="792" spans="1:16" ht="13.2" x14ac:dyDescent="0.25">
      <c r="A792" s="381" t="str">
        <f>IF(B792="","",ROW()-ROW($A$3)+'Diário 2º PA'!$O$1)</f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13"/>
        <v/>
      </c>
      <c r="K792" s="387"/>
      <c r="L792" s="388"/>
      <c r="M792" s="387"/>
      <c r="N792" s="382"/>
      <c r="O792" s="384"/>
      <c r="P792" s="184"/>
    </row>
    <row r="793" spans="1:16" ht="13.2" x14ac:dyDescent="0.25">
      <c r="A793" s="381" t="str">
        <f>IF(B793="","",ROW()-ROW($A$3)+'Diário 2º PA'!$O$1)</f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13"/>
        <v/>
      </c>
      <c r="K793" s="387"/>
      <c r="L793" s="388"/>
      <c r="M793" s="387"/>
      <c r="N793" s="382"/>
      <c r="O793" s="384"/>
      <c r="P793" s="184"/>
    </row>
    <row r="794" spans="1:16" ht="13.2" x14ac:dyDescent="0.25">
      <c r="A794" s="381" t="str">
        <f>IF(B794="","",ROW()-ROW($A$3)+'Diário 2º PA'!$O$1)</f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13"/>
        <v/>
      </c>
      <c r="K794" s="387"/>
      <c r="L794" s="388"/>
      <c r="M794" s="387"/>
      <c r="N794" s="382"/>
      <c r="O794" s="384"/>
      <c r="P794" s="184"/>
    </row>
    <row r="795" spans="1:16" ht="13.2" x14ac:dyDescent="0.25">
      <c r="A795" s="381" t="str">
        <f>IF(B795="","",ROW()-ROW($A$3)+'Diário 2º PA'!$O$1)</f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13"/>
        <v/>
      </c>
      <c r="K795" s="387"/>
      <c r="L795" s="388"/>
      <c r="M795" s="387"/>
      <c r="N795" s="382"/>
      <c r="O795" s="384"/>
      <c r="P795" s="184"/>
    </row>
    <row r="796" spans="1:16" ht="13.2" x14ac:dyDescent="0.25">
      <c r="A796" s="381" t="str">
        <f>IF(B796="","",ROW()-ROW($A$3)+'Diário 2º PA'!$O$1)</f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13"/>
        <v/>
      </c>
      <c r="K796" s="387"/>
      <c r="L796" s="388"/>
      <c r="M796" s="387"/>
      <c r="N796" s="382"/>
      <c r="O796" s="384"/>
      <c r="P796" s="184"/>
    </row>
    <row r="797" spans="1:16" ht="13.2" x14ac:dyDescent="0.25">
      <c r="A797" s="381" t="str">
        <f>IF(B797="","",ROW()-ROW($A$3)+'Diário 2º PA'!$O$1)</f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13"/>
        <v/>
      </c>
      <c r="K797" s="387"/>
      <c r="L797" s="388"/>
      <c r="M797" s="387"/>
      <c r="N797" s="382"/>
      <c r="O797" s="384"/>
      <c r="P797" s="184"/>
    </row>
    <row r="798" spans="1:16" ht="13.2" x14ac:dyDescent="0.25">
      <c r="A798" s="381" t="str">
        <f>IF(B798="","",ROW()-ROW($A$3)+'Diário 2º PA'!$O$1)</f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13"/>
        <v/>
      </c>
      <c r="K798" s="387"/>
      <c r="L798" s="388"/>
      <c r="M798" s="387"/>
      <c r="N798" s="382"/>
      <c r="O798" s="384"/>
      <c r="P798" s="184"/>
    </row>
    <row r="799" spans="1:16" ht="13.2" x14ac:dyDescent="0.25">
      <c r="A799" s="381" t="str">
        <f>IF(B799="","",ROW()-ROW($A$3)+'Diário 2º PA'!$O$1)</f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13"/>
        <v/>
      </c>
      <c r="K799" s="387"/>
      <c r="L799" s="388"/>
      <c r="M799" s="387"/>
      <c r="N799" s="382"/>
      <c r="O799" s="384"/>
      <c r="P799" s="184"/>
    </row>
    <row r="800" spans="1:16" ht="13.2" x14ac:dyDescent="0.25">
      <c r="A800" s="381" t="str">
        <f>IF(B800="","",ROW()-ROW($A$3)+'Diário 2º PA'!$O$1)</f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13"/>
        <v/>
      </c>
      <c r="K800" s="387"/>
      <c r="L800" s="388"/>
      <c r="M800" s="387"/>
      <c r="N800" s="382"/>
      <c r="O800" s="384"/>
      <c r="P800" s="184"/>
    </row>
    <row r="801" spans="1:16" ht="13.2" x14ac:dyDescent="0.25">
      <c r="A801" s="381" t="str">
        <f>IF(B801="","",ROW()-ROW($A$3)+'Diário 2º PA'!$O$1)</f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13"/>
        <v/>
      </c>
      <c r="K801" s="387"/>
      <c r="L801" s="388"/>
      <c r="M801" s="387"/>
      <c r="N801" s="382"/>
      <c r="O801" s="384"/>
      <c r="P801" s="184"/>
    </row>
    <row r="802" spans="1:16" ht="13.2" x14ac:dyDescent="0.25">
      <c r="A802" s="381" t="str">
        <f>IF(B802="","",ROW()-ROW($A$3)+'Diário 2º PA'!$O$1)</f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13"/>
        <v/>
      </c>
      <c r="K802" s="387"/>
      <c r="L802" s="388"/>
      <c r="M802" s="387"/>
      <c r="N802" s="382"/>
      <c r="O802" s="384"/>
      <c r="P802" s="184"/>
    </row>
    <row r="803" spans="1:16" ht="13.2" x14ac:dyDescent="0.25">
      <c r="A803" s="381" t="str">
        <f>IF(B803="","",ROW()-ROW($A$3)+'Diário 2º PA'!$O$1)</f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13"/>
        <v/>
      </c>
      <c r="K803" s="387"/>
      <c r="L803" s="388"/>
      <c r="M803" s="387"/>
      <c r="N803" s="382"/>
      <c r="O803" s="384"/>
      <c r="P803" s="184"/>
    </row>
    <row r="804" spans="1:16" ht="13.2" x14ac:dyDescent="0.25">
      <c r="A804" s="381" t="str">
        <f>IF(B804="","",ROW()-ROW($A$3)+'Diário 2º PA'!$O$1)</f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13"/>
        <v/>
      </c>
      <c r="K804" s="387"/>
      <c r="L804" s="388"/>
      <c r="M804" s="387"/>
      <c r="N804" s="382"/>
      <c r="O804" s="384"/>
      <c r="P804" s="184"/>
    </row>
    <row r="805" spans="1:16" ht="13.2" x14ac:dyDescent="0.25">
      <c r="A805" s="381" t="str">
        <f>IF(B805="","",ROW()-ROW($A$3)+'Diário 2º PA'!$O$1)</f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13"/>
        <v/>
      </c>
      <c r="K805" s="387"/>
      <c r="L805" s="388"/>
      <c r="M805" s="387"/>
      <c r="N805" s="382"/>
      <c r="O805" s="384"/>
      <c r="P805" s="184"/>
    </row>
    <row r="806" spans="1:16" ht="13.2" x14ac:dyDescent="0.25">
      <c r="A806" s="381" t="str">
        <f>IF(B806="","",ROW()-ROW($A$3)+'Diário 2º PA'!$O$1)</f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13"/>
        <v/>
      </c>
      <c r="K806" s="387"/>
      <c r="L806" s="388"/>
      <c r="M806" s="387"/>
      <c r="N806" s="382"/>
      <c r="O806" s="384"/>
      <c r="P806" s="184"/>
    </row>
    <row r="807" spans="1:16" ht="13.2" x14ac:dyDescent="0.25">
      <c r="A807" s="381" t="str">
        <f>IF(B807="","",ROW()-ROW($A$3)+'Diário 2º PA'!$O$1)</f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13"/>
        <v/>
      </c>
      <c r="K807" s="387"/>
      <c r="L807" s="388"/>
      <c r="M807" s="387"/>
      <c r="N807" s="382"/>
      <c r="O807" s="384"/>
      <c r="P807" s="184"/>
    </row>
    <row r="808" spans="1:16" ht="13.2" x14ac:dyDescent="0.25">
      <c r="A808" s="381" t="str">
        <f>IF(B808="","",ROW()-ROW($A$3)+'Diário 2º PA'!$O$1)</f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13"/>
        <v/>
      </c>
      <c r="K808" s="387"/>
      <c r="L808" s="388"/>
      <c r="M808" s="387"/>
      <c r="N808" s="382"/>
      <c r="O808" s="384"/>
      <c r="P808" s="184"/>
    </row>
    <row r="809" spans="1:16" ht="13.2" x14ac:dyDescent="0.25">
      <c r="A809" s="381" t="str">
        <f>IF(B809="","",ROW()-ROW($A$3)+'Diário 2º PA'!$O$1)</f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13"/>
        <v/>
      </c>
      <c r="K809" s="387"/>
      <c r="L809" s="388"/>
      <c r="M809" s="387"/>
      <c r="N809" s="382"/>
      <c r="O809" s="384"/>
      <c r="P809" s="184"/>
    </row>
    <row r="810" spans="1:16" ht="13.2" x14ac:dyDescent="0.25">
      <c r="A810" s="381" t="str">
        <f>IF(B810="","",ROW()-ROW($A$3)+'Diário 2º PA'!$O$1)</f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13"/>
        <v/>
      </c>
      <c r="K810" s="387"/>
      <c r="L810" s="388"/>
      <c r="M810" s="387"/>
      <c r="N810" s="382"/>
      <c r="O810" s="384"/>
      <c r="P810" s="184"/>
    </row>
    <row r="811" spans="1:16" ht="13.2" x14ac:dyDescent="0.25">
      <c r="A811" s="381" t="str">
        <f>IF(B811="","",ROW()-ROW($A$3)+'Diário 2º PA'!$O$1)</f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13"/>
        <v/>
      </c>
      <c r="K811" s="387"/>
      <c r="L811" s="388"/>
      <c r="M811" s="387"/>
      <c r="N811" s="382"/>
      <c r="O811" s="384"/>
      <c r="P811" s="184"/>
    </row>
    <row r="812" spans="1:16" ht="13.2" x14ac:dyDescent="0.25">
      <c r="A812" s="381" t="str">
        <f>IF(B812="","",ROW()-ROW($A$3)+'Diário 2º PA'!$O$1)</f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13"/>
        <v/>
      </c>
      <c r="K812" s="387"/>
      <c r="L812" s="388"/>
      <c r="M812" s="387"/>
      <c r="N812" s="382"/>
      <c r="O812" s="384"/>
      <c r="P812" s="184"/>
    </row>
    <row r="813" spans="1:16" ht="13.2" x14ac:dyDescent="0.25">
      <c r="A813" s="381" t="str">
        <f>IF(B813="","",ROW()-ROW($A$3)+'Diário 2º PA'!$O$1)</f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13"/>
        <v/>
      </c>
      <c r="K813" s="387"/>
      <c r="L813" s="388"/>
      <c r="M813" s="387"/>
      <c r="N813" s="382"/>
      <c r="O813" s="384"/>
      <c r="P813" s="184"/>
    </row>
    <row r="814" spans="1:16" ht="13.2" x14ac:dyDescent="0.25">
      <c r="A814" s="381" t="str">
        <f>IF(B814="","",ROW()-ROW($A$3)+'Diário 2º PA'!$O$1)</f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13"/>
        <v/>
      </c>
      <c r="K814" s="387"/>
      <c r="L814" s="388"/>
      <c r="M814" s="387"/>
      <c r="N814" s="382"/>
      <c r="O814" s="384"/>
      <c r="P814" s="184"/>
    </row>
    <row r="815" spans="1:16" ht="13.2" x14ac:dyDescent="0.25">
      <c r="A815" s="381" t="str">
        <f>IF(B815="","",ROW()-ROW($A$3)+'Diário 2º PA'!$O$1)</f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13"/>
        <v/>
      </c>
      <c r="K815" s="387"/>
      <c r="L815" s="388"/>
      <c r="M815" s="387"/>
      <c r="N815" s="382"/>
      <c r="O815" s="384"/>
      <c r="P815" s="184"/>
    </row>
    <row r="816" spans="1:16" ht="13.2" x14ac:dyDescent="0.25">
      <c r="A816" s="381" t="str">
        <f>IF(B816="","",ROW()-ROW($A$3)+'Diário 2º PA'!$O$1)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13"/>
        <v/>
      </c>
      <c r="K816" s="387"/>
      <c r="L816" s="388"/>
      <c r="M816" s="387"/>
      <c r="N816" s="382"/>
      <c r="O816" s="384"/>
      <c r="P816" s="184"/>
    </row>
    <row r="817" spans="1:16" ht="13.2" x14ac:dyDescent="0.25">
      <c r="A817" s="381" t="str">
        <f>IF(B817="","",ROW()-ROW($A$3)+'Diário 2º PA'!$O$1)</f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13"/>
        <v/>
      </c>
      <c r="K817" s="387"/>
      <c r="L817" s="388"/>
      <c r="M817" s="387"/>
      <c r="N817" s="382"/>
      <c r="O817" s="384"/>
      <c r="P817" s="184"/>
    </row>
    <row r="818" spans="1:16" ht="13.2" x14ac:dyDescent="0.25">
      <c r="A818" s="381" t="str">
        <f>IF(B818="","",ROW()-ROW($A$3)+'Diário 2º PA'!$O$1)</f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13"/>
        <v/>
      </c>
      <c r="K818" s="387"/>
      <c r="L818" s="388"/>
      <c r="M818" s="387"/>
      <c r="N818" s="382"/>
      <c r="O818" s="384"/>
      <c r="P818" s="184"/>
    </row>
    <row r="819" spans="1:16" ht="13.2" x14ac:dyDescent="0.25">
      <c r="A819" s="381" t="str">
        <f>IF(B819="","",ROW()-ROW($A$3)+'Diário 2º PA'!$O$1)</f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13"/>
        <v/>
      </c>
      <c r="K819" s="387"/>
      <c r="L819" s="388"/>
      <c r="M819" s="387"/>
      <c r="N819" s="382"/>
      <c r="O819" s="384"/>
      <c r="P819" s="184"/>
    </row>
    <row r="820" spans="1:16" ht="13.2" x14ac:dyDescent="0.25">
      <c r="A820" s="381" t="str">
        <f>IF(B820="","",ROW()-ROW($A$3)+'Diário 2º PA'!$O$1)</f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13"/>
        <v/>
      </c>
      <c r="K820" s="387"/>
      <c r="L820" s="388"/>
      <c r="M820" s="387"/>
      <c r="N820" s="382"/>
      <c r="O820" s="384"/>
      <c r="P820" s="184"/>
    </row>
    <row r="821" spans="1:16" ht="13.2" x14ac:dyDescent="0.25">
      <c r="A821" s="381" t="str">
        <f>IF(B821="","",ROW()-ROW($A$3)+'Diário 2º PA'!$O$1)</f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13"/>
        <v/>
      </c>
      <c r="K821" s="387"/>
      <c r="L821" s="388"/>
      <c r="M821" s="387"/>
      <c r="N821" s="382"/>
      <c r="O821" s="384"/>
      <c r="P821" s="184"/>
    </row>
    <row r="822" spans="1:16" ht="13.2" x14ac:dyDescent="0.25">
      <c r="A822" s="381" t="str">
        <f>IF(B822="","",ROW()-ROW($A$3)+'Diário 2º PA'!$O$1)</f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13"/>
        <v/>
      </c>
      <c r="K822" s="387"/>
      <c r="L822" s="388"/>
      <c r="M822" s="387"/>
      <c r="N822" s="382"/>
      <c r="O822" s="384"/>
      <c r="P822" s="184"/>
    </row>
    <row r="823" spans="1:16" ht="13.2" x14ac:dyDescent="0.25">
      <c r="A823" s="381" t="str">
        <f>IF(B823="","",ROW()-ROW($A$3)+'Diário 2º PA'!$O$1)</f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13"/>
        <v/>
      </c>
      <c r="K823" s="387"/>
      <c r="L823" s="388"/>
      <c r="M823" s="387"/>
      <c r="N823" s="382"/>
      <c r="O823" s="384"/>
      <c r="P823" s="184"/>
    </row>
    <row r="824" spans="1:16" ht="13.2" x14ac:dyDescent="0.25">
      <c r="A824" s="381" t="str">
        <f>IF(B824="","",ROW()-ROW($A$3)+'Diário 2º PA'!$O$1)</f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13"/>
        <v/>
      </c>
      <c r="K824" s="387"/>
      <c r="L824" s="388"/>
      <c r="M824" s="387"/>
      <c r="N824" s="382"/>
      <c r="O824" s="384"/>
      <c r="P824" s="184"/>
    </row>
    <row r="825" spans="1:16" ht="13.2" x14ac:dyDescent="0.25">
      <c r="A825" s="381" t="str">
        <f>IF(B825="","",ROW()-ROW($A$3)+'Diário 2º PA'!$O$1)</f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13"/>
        <v/>
      </c>
      <c r="K825" s="387"/>
      <c r="L825" s="388"/>
      <c r="M825" s="387"/>
      <c r="N825" s="382"/>
      <c r="O825" s="384"/>
      <c r="P825" s="184"/>
    </row>
    <row r="826" spans="1:16" ht="13.2" x14ac:dyDescent="0.25">
      <c r="A826" s="381" t="str">
        <f>IF(B826="","",ROW()-ROW($A$3)+'Diário 2º PA'!$O$1)</f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13"/>
        <v/>
      </c>
      <c r="K826" s="387"/>
      <c r="L826" s="388"/>
      <c r="M826" s="387"/>
      <c r="N826" s="382"/>
      <c r="O826" s="384"/>
      <c r="P826" s="184"/>
    </row>
    <row r="827" spans="1:16" ht="13.2" x14ac:dyDescent="0.25">
      <c r="A827" s="381" t="str">
        <f>IF(B827="","",ROW()-ROW($A$3)+'Diário 2º PA'!$O$1)</f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13"/>
        <v/>
      </c>
      <c r="K827" s="387"/>
      <c r="L827" s="388"/>
      <c r="M827" s="387"/>
      <c r="N827" s="382"/>
      <c r="O827" s="384"/>
      <c r="P827" s="184"/>
    </row>
    <row r="828" spans="1:16" ht="13.2" x14ac:dyDescent="0.25">
      <c r="A828" s="381" t="str">
        <f>IF(B828="","",ROW()-ROW($A$3)+'Diário 2º PA'!$O$1)</f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13"/>
        <v/>
      </c>
      <c r="K828" s="387"/>
      <c r="L828" s="388"/>
      <c r="M828" s="387"/>
      <c r="N828" s="382"/>
      <c r="O828" s="384"/>
      <c r="P828" s="184"/>
    </row>
    <row r="829" spans="1:16" ht="13.2" x14ac:dyDescent="0.25">
      <c r="A829" s="381" t="str">
        <f>IF(B829="","",ROW()-ROW($A$3)+'Diário 2º PA'!$O$1)</f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13"/>
        <v/>
      </c>
      <c r="K829" s="387"/>
      <c r="L829" s="388"/>
      <c r="M829" s="387"/>
      <c r="N829" s="382"/>
      <c r="O829" s="384"/>
      <c r="P829" s="184"/>
    </row>
    <row r="830" spans="1:16" ht="13.2" x14ac:dyDescent="0.25">
      <c r="A830" s="381" t="str">
        <f>IF(B830="","",ROW()-ROW($A$3)+'Diário 2º PA'!$O$1)</f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13"/>
        <v/>
      </c>
      <c r="K830" s="387"/>
      <c r="L830" s="388"/>
      <c r="M830" s="387"/>
      <c r="N830" s="382"/>
      <c r="O830" s="384"/>
      <c r="P830" s="184"/>
    </row>
    <row r="831" spans="1:16" ht="13.2" x14ac:dyDescent="0.25">
      <c r="A831" s="381" t="str">
        <f>IF(B831="","",ROW()-ROW($A$3)+'Diário 2º PA'!$O$1)</f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13"/>
        <v/>
      </c>
      <c r="K831" s="387"/>
      <c r="L831" s="388"/>
      <c r="M831" s="387"/>
      <c r="N831" s="382"/>
      <c r="O831" s="384"/>
      <c r="P831" s="184"/>
    </row>
    <row r="832" spans="1:16" ht="13.2" x14ac:dyDescent="0.25">
      <c r="A832" s="381" t="str">
        <f>IF(B832="","",ROW()-ROW($A$3)+'Diário 2º PA'!$O$1)</f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13"/>
        <v/>
      </c>
      <c r="K832" s="387"/>
      <c r="L832" s="388"/>
      <c r="M832" s="387"/>
      <c r="N832" s="382"/>
      <c r="O832" s="384"/>
      <c r="P832" s="184"/>
    </row>
    <row r="833" spans="1:16" ht="13.2" x14ac:dyDescent="0.25">
      <c r="A833" s="381" t="str">
        <f>IF(B833="","",ROW()-ROW($A$3)+'Diário 2º PA'!$O$1)</f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si="13"/>
        <v/>
      </c>
      <c r="K833" s="387"/>
      <c r="L833" s="388"/>
      <c r="M833" s="387"/>
      <c r="N833" s="382"/>
      <c r="O833" s="384"/>
      <c r="P833" s="184"/>
    </row>
    <row r="834" spans="1:16" ht="13.2" x14ac:dyDescent="0.25">
      <c r="A834" s="381" t="str">
        <f>IF(B834="","",ROW()-ROW($A$3)+'Diário 2º PA'!$O$1)</f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13"/>
        <v/>
      </c>
      <c r="K834" s="387"/>
      <c r="L834" s="388"/>
      <c r="M834" s="387"/>
      <c r="N834" s="382"/>
      <c r="O834" s="384"/>
      <c r="P834" s="184"/>
    </row>
    <row r="835" spans="1:16" ht="13.2" x14ac:dyDescent="0.25">
      <c r="A835" s="381" t="str">
        <f>IF(B835="","",ROW()-ROW($A$3)+'Diário 2º PA'!$O$1)</f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13"/>
        <v/>
      </c>
      <c r="K835" s="387"/>
      <c r="L835" s="388"/>
      <c r="M835" s="387"/>
      <c r="N835" s="382"/>
      <c r="O835" s="384"/>
      <c r="P835" s="184"/>
    </row>
    <row r="836" spans="1:16" ht="13.2" x14ac:dyDescent="0.25">
      <c r="A836" s="381" t="str">
        <f>IF(B836="","",ROW()-ROW($A$3)+'Diário 2º PA'!$O$1)</f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si="13"/>
        <v/>
      </c>
      <c r="K836" s="387"/>
      <c r="L836" s="388"/>
      <c r="M836" s="387"/>
      <c r="N836" s="382"/>
      <c r="O836" s="384"/>
      <c r="P836" s="184"/>
    </row>
    <row r="837" spans="1:16" ht="13.2" x14ac:dyDescent="0.25">
      <c r="A837" s="381" t="str">
        <f>IF(B837="","",ROW()-ROW($A$3)+'Diário 2º PA'!$O$1)</f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13"/>
        <v/>
      </c>
      <c r="K837" s="387"/>
      <c r="L837" s="388"/>
      <c r="M837" s="387"/>
      <c r="N837" s="382"/>
      <c r="O837" s="384"/>
      <c r="P837" s="184"/>
    </row>
    <row r="838" spans="1:16" ht="13.2" x14ac:dyDescent="0.25">
      <c r="A838" s="381" t="str">
        <f>IF(B838="","",ROW()-ROW($A$3)+'Diário 2º PA'!$O$1)</f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13"/>
        <v/>
      </c>
      <c r="K838" s="387"/>
      <c r="L838" s="388"/>
      <c r="M838" s="387"/>
      <c r="N838" s="382"/>
      <c r="O838" s="384"/>
      <c r="P838" s="184"/>
    </row>
    <row r="839" spans="1:16" ht="13.2" x14ac:dyDescent="0.25">
      <c r="A839" s="381" t="str">
        <f>IF(B839="","",ROW()-ROW($A$3)+'Diário 2º PA'!$O$1)</f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13"/>
        <v/>
      </c>
      <c r="K839" s="387"/>
      <c r="L839" s="388"/>
      <c r="M839" s="387"/>
      <c r="N839" s="382"/>
      <c r="O839" s="384"/>
      <c r="P839" s="184"/>
    </row>
    <row r="840" spans="1:16" ht="13.2" x14ac:dyDescent="0.25">
      <c r="A840" s="381" t="str">
        <f>IF(B840="","",ROW()-ROW($A$3)+'Diário 2º PA'!$O$1)</f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13"/>
        <v/>
      </c>
      <c r="K840" s="387"/>
      <c r="L840" s="388"/>
      <c r="M840" s="387"/>
      <c r="N840" s="382"/>
      <c r="O840" s="384"/>
      <c r="P840" s="184"/>
    </row>
    <row r="841" spans="1:16" ht="13.2" x14ac:dyDescent="0.25">
      <c r="A841" s="381" t="str">
        <f>IF(B841="","",ROW()-ROW($A$3)+'Diário 2º PA'!$O$1)</f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si="13"/>
        <v/>
      </c>
      <c r="K841" s="387"/>
      <c r="L841" s="388"/>
      <c r="M841" s="387"/>
      <c r="N841" s="382"/>
      <c r="O841" s="384"/>
      <c r="P841" s="184"/>
    </row>
    <row r="842" spans="1:16" ht="13.2" x14ac:dyDescent="0.25">
      <c r="A842" s="381" t="str">
        <f>IF(B842="","",ROW()-ROW($A$3)+'Diário 2º PA'!$O$1)</f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13"/>
        <v/>
      </c>
      <c r="K842" s="387"/>
      <c r="L842" s="388"/>
      <c r="M842" s="387"/>
      <c r="N842" s="382"/>
      <c r="O842" s="384"/>
      <c r="P842" s="184"/>
    </row>
    <row r="843" spans="1:16" ht="13.2" x14ac:dyDescent="0.25">
      <c r="A843" s="381" t="str">
        <f>IF(B843="","",ROW()-ROW($A$3)+'Diário 2º PA'!$O$1)</f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13"/>
        <v/>
      </c>
      <c r="K843" s="387"/>
      <c r="L843" s="388"/>
      <c r="M843" s="387"/>
      <c r="N843" s="382"/>
      <c r="O843" s="384"/>
      <c r="P843" s="184"/>
    </row>
    <row r="844" spans="1:16" ht="13.2" x14ac:dyDescent="0.25">
      <c r="A844" s="381" t="str">
        <f>IF(B844="","",ROW()-ROW($A$3)+'Diário 2º PA'!$O$1)</f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13"/>
        <v/>
      </c>
      <c r="K844" s="387"/>
      <c r="L844" s="388"/>
      <c r="M844" s="387"/>
      <c r="N844" s="382"/>
      <c r="O844" s="384"/>
      <c r="P844" s="184"/>
    </row>
    <row r="845" spans="1:16" ht="13.2" x14ac:dyDescent="0.25">
      <c r="A845" s="381" t="str">
        <f>IF(B845="","",ROW()-ROW($A$3)+'Diário 2º PA'!$O$1)</f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13"/>
        <v/>
      </c>
      <c r="K845" s="387"/>
      <c r="L845" s="388"/>
      <c r="M845" s="387"/>
      <c r="N845" s="382"/>
      <c r="O845" s="384"/>
      <c r="P845" s="184"/>
    </row>
    <row r="846" spans="1:16" ht="13.2" x14ac:dyDescent="0.25">
      <c r="A846" s="381" t="str">
        <f>IF(B846="","",ROW()-ROW($A$3)+'Diário 2º PA'!$O$1)</f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13"/>
        <v/>
      </c>
      <c r="K846" s="387"/>
      <c r="L846" s="388"/>
      <c r="M846" s="387"/>
      <c r="N846" s="382"/>
      <c r="O846" s="384"/>
      <c r="P846" s="184"/>
    </row>
    <row r="847" spans="1:16" ht="13.2" x14ac:dyDescent="0.25">
      <c r="A847" s="381" t="str">
        <f>IF(B847="","",ROW()-ROW($A$3)+'Diário 2º PA'!$O$1)</f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13"/>
        <v/>
      </c>
      <c r="K847" s="387"/>
      <c r="L847" s="388"/>
      <c r="M847" s="387"/>
      <c r="N847" s="382"/>
      <c r="O847" s="384"/>
      <c r="P847" s="184"/>
    </row>
    <row r="848" spans="1:16" ht="13.2" x14ac:dyDescent="0.25">
      <c r="A848" s="381" t="str">
        <f>IF(B848="","",ROW()-ROW($A$3)+'Diário 2º PA'!$O$1)</f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13"/>
        <v/>
      </c>
      <c r="K848" s="387"/>
      <c r="L848" s="388"/>
      <c r="M848" s="387"/>
      <c r="N848" s="382"/>
      <c r="O848" s="384"/>
      <c r="P848" s="184"/>
    </row>
    <row r="849" spans="1:16" ht="13.2" x14ac:dyDescent="0.25">
      <c r="A849" s="381" t="str">
        <f>IF(B849="","",ROW()-ROW($A$3)+'Diário 2º PA'!$O$1)</f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13"/>
        <v/>
      </c>
      <c r="K849" s="387"/>
      <c r="L849" s="388"/>
      <c r="M849" s="387"/>
      <c r="N849" s="382"/>
      <c r="O849" s="384"/>
      <c r="P849" s="184"/>
    </row>
    <row r="850" spans="1:16" ht="13.2" x14ac:dyDescent="0.25">
      <c r="A850" s="381" t="str">
        <f>IF(B850="","",ROW()-ROW($A$3)+'Diário 2º PA'!$O$1)</f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13"/>
        <v/>
      </c>
      <c r="K850" s="387"/>
      <c r="L850" s="388"/>
      <c r="M850" s="387"/>
      <c r="N850" s="382"/>
      <c r="O850" s="384"/>
      <c r="P850" s="184"/>
    </row>
    <row r="851" spans="1:16" ht="13.2" x14ac:dyDescent="0.25">
      <c r="A851" s="381" t="str">
        <f>IF(B851="","",ROW()-ROW($A$3)+'Diário 2º PA'!$O$1)</f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13"/>
        <v/>
      </c>
      <c r="K851" s="387"/>
      <c r="L851" s="388"/>
      <c r="M851" s="387"/>
      <c r="N851" s="382"/>
      <c r="O851" s="384"/>
      <c r="P851" s="184"/>
    </row>
    <row r="852" spans="1:16" ht="13.2" x14ac:dyDescent="0.25">
      <c r="A852" s="381" t="str">
        <f>IF(B852="","",ROW()-ROW($A$3)+'Diário 2º PA'!$O$1)</f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13"/>
        <v/>
      </c>
      <c r="K852" s="387"/>
      <c r="L852" s="388"/>
      <c r="M852" s="387"/>
      <c r="N852" s="382"/>
      <c r="O852" s="384"/>
      <c r="P852" s="184"/>
    </row>
    <row r="853" spans="1:16" ht="13.2" x14ac:dyDescent="0.25">
      <c r="A853" s="381" t="str">
        <f>IF(B853="","",ROW()-ROW($A$3)+'Diário 2º PA'!$O$1)</f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13"/>
        <v/>
      </c>
      <c r="K853" s="387"/>
      <c r="L853" s="388"/>
      <c r="M853" s="387"/>
      <c r="N853" s="382"/>
      <c r="O853" s="384"/>
      <c r="P853" s="184"/>
    </row>
    <row r="854" spans="1:16" ht="13.2" x14ac:dyDescent="0.25">
      <c r="A854" s="381" t="str">
        <f>IF(B854="","",ROW()-ROW($A$3)+'Diário 2º PA'!$O$1)</f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ref="J854:J917" si="14">IF(O854="","",IF(LEN(O854)&gt;14,O854,"CPF Protegido - LGPD"))</f>
        <v/>
      </c>
      <c r="K854" s="387"/>
      <c r="L854" s="388"/>
      <c r="M854" s="387"/>
      <c r="N854" s="382"/>
      <c r="O854" s="384"/>
      <c r="P854" s="184"/>
    </row>
    <row r="855" spans="1:16" ht="13.2" x14ac:dyDescent="0.25">
      <c r="A855" s="381" t="str">
        <f>IF(B855="","",ROW()-ROW($A$3)+'Diário 2º PA'!$O$1)</f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14"/>
        <v/>
      </c>
      <c r="K855" s="387"/>
      <c r="L855" s="388"/>
      <c r="M855" s="387"/>
      <c r="N855" s="382"/>
      <c r="O855" s="384"/>
      <c r="P855" s="184"/>
    </row>
    <row r="856" spans="1:16" ht="13.2" x14ac:dyDescent="0.25">
      <c r="A856" s="381" t="str">
        <f>IF(B856="","",ROW()-ROW($A$3)+'Diário 2º PA'!$O$1)</f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14"/>
        <v/>
      </c>
      <c r="K856" s="387"/>
      <c r="L856" s="388"/>
      <c r="M856" s="387"/>
      <c r="N856" s="382"/>
      <c r="O856" s="384"/>
      <c r="P856" s="184"/>
    </row>
    <row r="857" spans="1:16" ht="13.2" x14ac:dyDescent="0.25">
      <c r="A857" s="381" t="str">
        <f>IF(B857="","",ROW()-ROW($A$3)+'Diário 2º PA'!$O$1)</f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14"/>
        <v/>
      </c>
      <c r="K857" s="387"/>
      <c r="L857" s="388"/>
      <c r="M857" s="387"/>
      <c r="N857" s="382"/>
      <c r="O857" s="384"/>
      <c r="P857" s="184"/>
    </row>
    <row r="858" spans="1:16" ht="13.2" x14ac:dyDescent="0.25">
      <c r="A858" s="381" t="str">
        <f>IF(B858="","",ROW()-ROW($A$3)+'Diário 2º PA'!$O$1)</f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14"/>
        <v/>
      </c>
      <c r="K858" s="387"/>
      <c r="L858" s="388"/>
      <c r="M858" s="387"/>
      <c r="N858" s="382"/>
      <c r="O858" s="384"/>
      <c r="P858" s="184"/>
    </row>
    <row r="859" spans="1:16" ht="13.2" x14ac:dyDescent="0.25">
      <c r="A859" s="381" t="str">
        <f>IF(B859="","",ROW()-ROW($A$3)+'Diário 2º PA'!$O$1)</f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14"/>
        <v/>
      </c>
      <c r="K859" s="387"/>
      <c r="L859" s="388"/>
      <c r="M859" s="387"/>
      <c r="N859" s="382"/>
      <c r="O859" s="384"/>
      <c r="P859" s="184"/>
    </row>
    <row r="860" spans="1:16" ht="13.2" x14ac:dyDescent="0.25">
      <c r="A860" s="381" t="str">
        <f>IF(B860="","",ROW()-ROW($A$3)+'Diário 2º PA'!$O$1)</f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14"/>
        <v/>
      </c>
      <c r="K860" s="387"/>
      <c r="L860" s="388"/>
      <c r="M860" s="387"/>
      <c r="N860" s="382"/>
      <c r="O860" s="384"/>
      <c r="P860" s="184"/>
    </row>
    <row r="861" spans="1:16" ht="13.2" x14ac:dyDescent="0.25">
      <c r="A861" s="381" t="str">
        <f>IF(B861="","",ROW()-ROW($A$3)+'Diário 2º PA'!$O$1)</f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14"/>
        <v/>
      </c>
      <c r="K861" s="387"/>
      <c r="L861" s="388"/>
      <c r="M861" s="387"/>
      <c r="N861" s="382"/>
      <c r="O861" s="384"/>
      <c r="P861" s="184"/>
    </row>
    <row r="862" spans="1:16" ht="13.2" x14ac:dyDescent="0.25">
      <c r="A862" s="381" t="str">
        <f>IF(B862="","",ROW()-ROW($A$3)+'Diário 2º PA'!$O$1)</f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14"/>
        <v/>
      </c>
      <c r="K862" s="387"/>
      <c r="L862" s="388"/>
      <c r="M862" s="387"/>
      <c r="N862" s="382"/>
      <c r="O862" s="384"/>
      <c r="P862" s="184"/>
    </row>
    <row r="863" spans="1:16" ht="13.2" x14ac:dyDescent="0.25">
      <c r="A863" s="381" t="str">
        <f>IF(B863="","",ROW()-ROW($A$3)+'Diário 2º PA'!$O$1)</f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14"/>
        <v/>
      </c>
      <c r="K863" s="387"/>
      <c r="L863" s="388"/>
      <c r="M863" s="387"/>
      <c r="N863" s="382"/>
      <c r="O863" s="384"/>
      <c r="P863" s="184"/>
    </row>
    <row r="864" spans="1:16" ht="13.2" x14ac:dyDescent="0.25">
      <c r="A864" s="381" t="str">
        <f>IF(B864="","",ROW()-ROW($A$3)+'Diário 2º PA'!$O$1)</f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14"/>
        <v/>
      </c>
      <c r="K864" s="387"/>
      <c r="L864" s="388"/>
      <c r="M864" s="387"/>
      <c r="N864" s="382"/>
      <c r="O864" s="384"/>
      <c r="P864" s="184"/>
    </row>
    <row r="865" spans="1:16" ht="13.2" x14ac:dyDescent="0.25">
      <c r="A865" s="381" t="str">
        <f>IF(B865="","",ROW()-ROW($A$3)+'Diário 2º PA'!$O$1)</f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14"/>
        <v/>
      </c>
      <c r="K865" s="387"/>
      <c r="L865" s="388"/>
      <c r="M865" s="387"/>
      <c r="N865" s="382"/>
      <c r="O865" s="384"/>
      <c r="P865" s="184"/>
    </row>
    <row r="866" spans="1:16" ht="13.2" x14ac:dyDescent="0.25">
      <c r="A866" s="381" t="str">
        <f>IF(B866="","",ROW()-ROW($A$3)+'Diário 2º PA'!$O$1)</f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14"/>
        <v/>
      </c>
      <c r="K866" s="387"/>
      <c r="L866" s="388"/>
      <c r="M866" s="387"/>
      <c r="N866" s="382"/>
      <c r="O866" s="384"/>
      <c r="P866" s="184"/>
    </row>
    <row r="867" spans="1:16" ht="13.2" x14ac:dyDescent="0.25">
      <c r="A867" s="381" t="str">
        <f>IF(B867="","",ROW()-ROW($A$3)+'Diário 2º PA'!$O$1)</f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14"/>
        <v/>
      </c>
      <c r="K867" s="387"/>
      <c r="L867" s="388"/>
      <c r="M867" s="387"/>
      <c r="N867" s="382"/>
      <c r="O867" s="384"/>
      <c r="P867" s="184"/>
    </row>
    <row r="868" spans="1:16" ht="13.2" x14ac:dyDescent="0.25">
      <c r="A868" s="381" t="str">
        <f>IF(B868="","",ROW()-ROW($A$3)+'Diário 2º PA'!$O$1)</f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14"/>
        <v/>
      </c>
      <c r="K868" s="387"/>
      <c r="L868" s="388"/>
      <c r="M868" s="387"/>
      <c r="N868" s="382"/>
      <c r="O868" s="384"/>
      <c r="P868" s="184"/>
    </row>
    <row r="869" spans="1:16" ht="13.2" x14ac:dyDescent="0.25">
      <c r="A869" s="381" t="str">
        <f>IF(B869="","",ROW()-ROW($A$3)+'Diário 2º PA'!$O$1)</f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14"/>
        <v/>
      </c>
      <c r="K869" s="387"/>
      <c r="L869" s="388"/>
      <c r="M869" s="387"/>
      <c r="N869" s="382"/>
      <c r="O869" s="384"/>
      <c r="P869" s="184"/>
    </row>
    <row r="870" spans="1:16" ht="13.2" x14ac:dyDescent="0.25">
      <c r="A870" s="381" t="str">
        <f>IF(B870="","",ROW()-ROW($A$3)+'Diário 2º PA'!$O$1)</f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14"/>
        <v/>
      </c>
      <c r="K870" s="387"/>
      <c r="L870" s="388"/>
      <c r="M870" s="387"/>
      <c r="N870" s="382"/>
      <c r="O870" s="384"/>
      <c r="P870" s="184"/>
    </row>
    <row r="871" spans="1:16" ht="13.2" x14ac:dyDescent="0.25">
      <c r="A871" s="381" t="str">
        <f>IF(B871="","",ROW()-ROW($A$3)+'Diário 2º PA'!$O$1)</f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14"/>
        <v/>
      </c>
      <c r="K871" s="387"/>
      <c r="L871" s="388"/>
      <c r="M871" s="387"/>
      <c r="N871" s="382"/>
      <c r="O871" s="384"/>
      <c r="P871" s="184"/>
    </row>
    <row r="872" spans="1:16" ht="13.2" x14ac:dyDescent="0.25">
      <c r="A872" s="381" t="str">
        <f>IF(B872="","",ROW()-ROW($A$3)+'Diário 2º PA'!$O$1)</f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14"/>
        <v/>
      </c>
      <c r="K872" s="387"/>
      <c r="L872" s="388"/>
      <c r="M872" s="387"/>
      <c r="N872" s="382"/>
      <c r="O872" s="384"/>
      <c r="P872" s="184"/>
    </row>
    <row r="873" spans="1:16" ht="13.2" x14ac:dyDescent="0.25">
      <c r="A873" s="381" t="str">
        <f>IF(B873="","",ROW()-ROW($A$3)+'Diário 2º PA'!$O$1)</f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14"/>
        <v/>
      </c>
      <c r="K873" s="387"/>
      <c r="L873" s="388"/>
      <c r="M873" s="387"/>
      <c r="N873" s="382"/>
      <c r="O873" s="384"/>
      <c r="P873" s="184"/>
    </row>
    <row r="874" spans="1:16" ht="13.2" x14ac:dyDescent="0.25">
      <c r="A874" s="381" t="str">
        <f>IF(B874="","",ROW()-ROW($A$3)+'Diário 2º PA'!$O$1)</f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14"/>
        <v/>
      </c>
      <c r="K874" s="387"/>
      <c r="L874" s="388"/>
      <c r="M874" s="387"/>
      <c r="N874" s="382"/>
      <c r="O874" s="384"/>
      <c r="P874" s="184"/>
    </row>
    <row r="875" spans="1:16" ht="13.2" x14ac:dyDescent="0.25">
      <c r="A875" s="381" t="str">
        <f>IF(B875="","",ROW()-ROW($A$3)+'Diário 2º PA'!$O$1)</f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14"/>
        <v/>
      </c>
      <c r="K875" s="387"/>
      <c r="L875" s="388"/>
      <c r="M875" s="387"/>
      <c r="N875" s="382"/>
      <c r="O875" s="384"/>
      <c r="P875" s="184"/>
    </row>
    <row r="876" spans="1:16" ht="13.2" x14ac:dyDescent="0.25">
      <c r="A876" s="381" t="str">
        <f>IF(B876="","",ROW()-ROW($A$3)+'Diário 2º PA'!$O$1)</f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14"/>
        <v/>
      </c>
      <c r="K876" s="387"/>
      <c r="L876" s="388"/>
      <c r="M876" s="387"/>
      <c r="N876" s="382"/>
      <c r="O876" s="384"/>
      <c r="P876" s="184"/>
    </row>
    <row r="877" spans="1:16" ht="13.2" x14ac:dyDescent="0.25">
      <c r="A877" s="381" t="str">
        <f>IF(B877="","",ROW()-ROW($A$3)+'Diário 2º PA'!$O$1)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14"/>
        <v/>
      </c>
      <c r="K877" s="387"/>
      <c r="L877" s="388"/>
      <c r="M877" s="387"/>
      <c r="N877" s="382"/>
      <c r="O877" s="384"/>
      <c r="P877" s="184"/>
    </row>
    <row r="878" spans="1:16" ht="13.2" x14ac:dyDescent="0.25">
      <c r="A878" s="381" t="str">
        <f>IF(B878="","",ROW()-ROW($A$3)+'Diário 2º PA'!$O$1)</f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14"/>
        <v/>
      </c>
      <c r="K878" s="387"/>
      <c r="L878" s="388"/>
      <c r="M878" s="387"/>
      <c r="N878" s="382"/>
      <c r="O878" s="384"/>
      <c r="P878" s="184"/>
    </row>
    <row r="879" spans="1:16" ht="13.2" x14ac:dyDescent="0.25">
      <c r="A879" s="381" t="str">
        <f>IF(B879="","",ROW()-ROW($A$3)+'Diário 2º PA'!$O$1)</f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14"/>
        <v/>
      </c>
      <c r="K879" s="387"/>
      <c r="L879" s="388"/>
      <c r="M879" s="387"/>
      <c r="N879" s="382"/>
      <c r="O879" s="384"/>
      <c r="P879" s="184"/>
    </row>
    <row r="880" spans="1:16" ht="13.2" x14ac:dyDescent="0.25">
      <c r="A880" s="381" t="str">
        <f>IF(B880="","",ROW()-ROW($A$3)+'Diário 2º PA'!$O$1)</f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14"/>
        <v/>
      </c>
      <c r="K880" s="387"/>
      <c r="L880" s="388"/>
      <c r="M880" s="387"/>
      <c r="N880" s="382"/>
      <c r="O880" s="384"/>
      <c r="P880" s="184"/>
    </row>
    <row r="881" spans="1:16" ht="13.2" x14ac:dyDescent="0.25">
      <c r="A881" s="381" t="str">
        <f>IF(B881="","",ROW()-ROW($A$3)+'Diário 2º PA'!$O$1)</f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14"/>
        <v/>
      </c>
      <c r="K881" s="387"/>
      <c r="L881" s="388"/>
      <c r="M881" s="387"/>
      <c r="N881" s="382"/>
      <c r="O881" s="384"/>
      <c r="P881" s="184"/>
    </row>
    <row r="882" spans="1:16" ht="13.2" x14ac:dyDescent="0.25">
      <c r="A882" s="381" t="str">
        <f>IF(B882="","",ROW()-ROW($A$3)+'Diário 2º PA'!$O$1)</f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14"/>
        <v/>
      </c>
      <c r="K882" s="387"/>
      <c r="L882" s="388"/>
      <c r="M882" s="387"/>
      <c r="N882" s="382"/>
      <c r="O882" s="384"/>
      <c r="P882" s="184"/>
    </row>
    <row r="883" spans="1:16" ht="13.2" x14ac:dyDescent="0.25">
      <c r="A883" s="381" t="str">
        <f>IF(B883="","",ROW()-ROW($A$3)+'Diário 2º PA'!$O$1)</f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14"/>
        <v/>
      </c>
      <c r="K883" s="387"/>
      <c r="L883" s="388"/>
      <c r="M883" s="387"/>
      <c r="N883" s="382"/>
      <c r="O883" s="384"/>
      <c r="P883" s="184"/>
    </row>
    <row r="884" spans="1:16" ht="13.2" x14ac:dyDescent="0.25">
      <c r="A884" s="381" t="str">
        <f>IF(B884="","",ROW()-ROW($A$3)+'Diário 2º PA'!$O$1)</f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14"/>
        <v/>
      </c>
      <c r="K884" s="387"/>
      <c r="L884" s="388"/>
      <c r="M884" s="387"/>
      <c r="N884" s="382"/>
      <c r="O884" s="384"/>
      <c r="P884" s="184"/>
    </row>
    <row r="885" spans="1:16" ht="13.2" x14ac:dyDescent="0.25">
      <c r="A885" s="381" t="str">
        <f>IF(B885="","",ROW()-ROW($A$3)+'Diário 2º PA'!$O$1)</f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14"/>
        <v/>
      </c>
      <c r="K885" s="387"/>
      <c r="L885" s="388"/>
      <c r="M885" s="387"/>
      <c r="N885" s="382"/>
      <c r="O885" s="384"/>
      <c r="P885" s="184"/>
    </row>
    <row r="886" spans="1:16" ht="13.2" x14ac:dyDescent="0.25">
      <c r="A886" s="381" t="str">
        <f>IF(B886="","",ROW()-ROW($A$3)+'Diário 2º PA'!$O$1)</f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14"/>
        <v/>
      </c>
      <c r="K886" s="387"/>
      <c r="L886" s="388"/>
      <c r="M886" s="387"/>
      <c r="N886" s="382"/>
      <c r="O886" s="384"/>
      <c r="P886" s="184"/>
    </row>
    <row r="887" spans="1:16" ht="13.2" x14ac:dyDescent="0.25">
      <c r="A887" s="381" t="str">
        <f>IF(B887="","",ROW()-ROW($A$3)+'Diário 2º PA'!$O$1)</f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14"/>
        <v/>
      </c>
      <c r="K887" s="387"/>
      <c r="L887" s="388"/>
      <c r="M887" s="387"/>
      <c r="N887" s="382"/>
      <c r="O887" s="384"/>
      <c r="P887" s="184"/>
    </row>
    <row r="888" spans="1:16" ht="13.2" x14ac:dyDescent="0.25">
      <c r="A888" s="381" t="str">
        <f>IF(B888="","",ROW()-ROW($A$3)+'Diário 2º PA'!$O$1)</f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14"/>
        <v/>
      </c>
      <c r="K888" s="387"/>
      <c r="L888" s="388"/>
      <c r="M888" s="387"/>
      <c r="N888" s="382"/>
      <c r="O888" s="384"/>
      <c r="P888" s="184"/>
    </row>
    <row r="889" spans="1:16" ht="13.2" x14ac:dyDescent="0.25">
      <c r="A889" s="381" t="str">
        <f>IF(B889="","",ROW()-ROW($A$3)+'Diário 2º PA'!$O$1)</f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14"/>
        <v/>
      </c>
      <c r="K889" s="387"/>
      <c r="L889" s="388"/>
      <c r="M889" s="387"/>
      <c r="N889" s="382"/>
      <c r="O889" s="384"/>
      <c r="P889" s="184"/>
    </row>
    <row r="890" spans="1:16" ht="13.2" x14ac:dyDescent="0.25">
      <c r="A890" s="381" t="str">
        <f>IF(B890="","",ROW()-ROW($A$3)+'Diário 2º PA'!$O$1)</f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14"/>
        <v/>
      </c>
      <c r="K890" s="387"/>
      <c r="L890" s="388"/>
      <c r="M890" s="387"/>
      <c r="N890" s="382"/>
      <c r="O890" s="384"/>
      <c r="P890" s="184"/>
    </row>
    <row r="891" spans="1:16" ht="13.2" x14ac:dyDescent="0.25">
      <c r="A891" s="381" t="str">
        <f>IF(B891="","",ROW()-ROW($A$3)+'Diário 2º PA'!$O$1)</f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14"/>
        <v/>
      </c>
      <c r="K891" s="387"/>
      <c r="L891" s="388"/>
      <c r="M891" s="387"/>
      <c r="N891" s="382"/>
      <c r="O891" s="384"/>
      <c r="P891" s="184"/>
    </row>
    <row r="892" spans="1:16" ht="13.2" x14ac:dyDescent="0.25">
      <c r="A892" s="381" t="str">
        <f>IF(B892="","",ROW()-ROW($A$3)+'Diário 2º PA'!$O$1)</f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14"/>
        <v/>
      </c>
      <c r="K892" s="387"/>
      <c r="L892" s="388"/>
      <c r="M892" s="387"/>
      <c r="N892" s="382"/>
      <c r="O892" s="384"/>
      <c r="P892" s="184"/>
    </row>
    <row r="893" spans="1:16" ht="13.2" x14ac:dyDescent="0.25">
      <c r="A893" s="381" t="str">
        <f>IF(B893="","",ROW()-ROW($A$3)+'Diário 2º PA'!$O$1)</f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14"/>
        <v/>
      </c>
      <c r="K893" s="387"/>
      <c r="L893" s="388"/>
      <c r="M893" s="387"/>
      <c r="N893" s="382"/>
      <c r="O893" s="384"/>
      <c r="P893" s="184"/>
    </row>
    <row r="894" spans="1:16" ht="13.2" x14ac:dyDescent="0.25">
      <c r="A894" s="381" t="str">
        <f>IF(B894="","",ROW()-ROW($A$3)+'Diário 2º PA'!$O$1)</f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14"/>
        <v/>
      </c>
      <c r="K894" s="387"/>
      <c r="L894" s="388"/>
      <c r="M894" s="387"/>
      <c r="N894" s="382"/>
      <c r="O894" s="384"/>
      <c r="P894" s="184"/>
    </row>
    <row r="895" spans="1:16" ht="13.2" x14ac:dyDescent="0.25">
      <c r="A895" s="381" t="str">
        <f>IF(B895="","",ROW()-ROW($A$3)+'Diário 2º PA'!$O$1)</f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14"/>
        <v/>
      </c>
      <c r="K895" s="387"/>
      <c r="L895" s="388"/>
      <c r="M895" s="387"/>
      <c r="N895" s="382"/>
      <c r="O895" s="384"/>
      <c r="P895" s="184"/>
    </row>
    <row r="896" spans="1:16" ht="13.2" x14ac:dyDescent="0.25">
      <c r="A896" s="381" t="str">
        <f>IF(B896="","",ROW()-ROW($A$3)+'Diário 2º PA'!$O$1)</f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14"/>
        <v/>
      </c>
      <c r="K896" s="387"/>
      <c r="L896" s="388"/>
      <c r="M896" s="387"/>
      <c r="N896" s="382"/>
      <c r="O896" s="384"/>
      <c r="P896" s="184"/>
    </row>
    <row r="897" spans="1:16" ht="13.2" x14ac:dyDescent="0.25">
      <c r="A897" s="381" t="str">
        <f>IF(B897="","",ROW()-ROW($A$3)+'Diário 2º PA'!$O$1)</f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si="14"/>
        <v/>
      </c>
      <c r="K897" s="387"/>
      <c r="L897" s="388"/>
      <c r="M897" s="387"/>
      <c r="N897" s="382"/>
      <c r="O897" s="384"/>
      <c r="P897" s="184"/>
    </row>
    <row r="898" spans="1:16" ht="13.2" x14ac:dyDescent="0.25">
      <c r="A898" s="381" t="str">
        <f>IF(B898="","",ROW()-ROW($A$3)+'Diário 2º PA'!$O$1)</f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14"/>
        <v/>
      </c>
      <c r="K898" s="387"/>
      <c r="L898" s="388"/>
      <c r="M898" s="387"/>
      <c r="N898" s="382"/>
      <c r="O898" s="384"/>
      <c r="P898" s="184"/>
    </row>
    <row r="899" spans="1:16" ht="13.2" x14ac:dyDescent="0.25">
      <c r="A899" s="381" t="str">
        <f>IF(B899="","",ROW()-ROW($A$3)+'Diário 2º PA'!$O$1)</f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14"/>
        <v/>
      </c>
      <c r="K899" s="387"/>
      <c r="L899" s="388"/>
      <c r="M899" s="387"/>
      <c r="N899" s="382"/>
      <c r="O899" s="384"/>
      <c r="P899" s="184"/>
    </row>
    <row r="900" spans="1:16" ht="13.2" x14ac:dyDescent="0.25">
      <c r="A900" s="381" t="str">
        <f>IF(B900="","",ROW()-ROW($A$3)+'Diário 2º PA'!$O$1)</f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si="14"/>
        <v/>
      </c>
      <c r="K900" s="387"/>
      <c r="L900" s="388"/>
      <c r="M900" s="387"/>
      <c r="N900" s="382"/>
      <c r="O900" s="384"/>
      <c r="P900" s="184"/>
    </row>
    <row r="901" spans="1:16" ht="13.2" x14ac:dyDescent="0.25">
      <c r="A901" s="381" t="str">
        <f>IF(B901="","",ROW()-ROW($A$3)+'Diário 2º PA'!$O$1)</f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14"/>
        <v/>
      </c>
      <c r="K901" s="387"/>
      <c r="L901" s="388"/>
      <c r="M901" s="387"/>
      <c r="N901" s="382"/>
      <c r="O901" s="384"/>
      <c r="P901" s="184"/>
    </row>
    <row r="902" spans="1:16" ht="13.2" x14ac:dyDescent="0.25">
      <c r="A902" s="381" t="str">
        <f>IF(B902="","",ROW()-ROW($A$3)+'Diário 2º PA'!$O$1)</f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14"/>
        <v/>
      </c>
      <c r="K902" s="387"/>
      <c r="L902" s="388"/>
      <c r="M902" s="387"/>
      <c r="N902" s="382"/>
      <c r="O902" s="384"/>
      <c r="P902" s="184"/>
    </row>
    <row r="903" spans="1:16" ht="13.2" x14ac:dyDescent="0.25">
      <c r="A903" s="381" t="str">
        <f>IF(B903="","",ROW()-ROW($A$3)+'Diário 2º PA'!$O$1)</f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14"/>
        <v/>
      </c>
      <c r="K903" s="387"/>
      <c r="L903" s="388"/>
      <c r="M903" s="387"/>
      <c r="N903" s="382"/>
      <c r="O903" s="384"/>
      <c r="P903" s="184"/>
    </row>
    <row r="904" spans="1:16" ht="13.2" x14ac:dyDescent="0.25">
      <c r="A904" s="381" t="str">
        <f>IF(B904="","",ROW()-ROW($A$3)+'Diário 2º PA'!$O$1)</f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14"/>
        <v/>
      </c>
      <c r="K904" s="387"/>
      <c r="L904" s="388"/>
      <c r="M904" s="387"/>
      <c r="N904" s="382"/>
      <c r="O904" s="384"/>
      <c r="P904" s="184"/>
    </row>
    <row r="905" spans="1:16" ht="13.2" x14ac:dyDescent="0.25">
      <c r="A905" s="381" t="str">
        <f>IF(B905="","",ROW()-ROW($A$3)+'Diário 2º PA'!$O$1)</f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si="14"/>
        <v/>
      </c>
      <c r="K905" s="387"/>
      <c r="L905" s="388"/>
      <c r="M905" s="387"/>
      <c r="N905" s="382"/>
      <c r="O905" s="384"/>
      <c r="P905" s="184"/>
    </row>
    <row r="906" spans="1:16" ht="13.2" x14ac:dyDescent="0.25">
      <c r="A906" s="381" t="str">
        <f>IF(B906="","",ROW()-ROW($A$3)+'Diário 2º PA'!$O$1)</f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14"/>
        <v/>
      </c>
      <c r="K906" s="387"/>
      <c r="L906" s="388"/>
      <c r="M906" s="387"/>
      <c r="N906" s="382"/>
      <c r="O906" s="384"/>
      <c r="P906" s="184"/>
    </row>
    <row r="907" spans="1:16" ht="13.2" x14ac:dyDescent="0.25">
      <c r="A907" s="381" t="str">
        <f>IF(B907="","",ROW()-ROW($A$3)+'Diário 2º PA'!$O$1)</f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14"/>
        <v/>
      </c>
      <c r="K907" s="387"/>
      <c r="L907" s="388"/>
      <c r="M907" s="387"/>
      <c r="N907" s="382"/>
      <c r="O907" s="384"/>
      <c r="P907" s="184"/>
    </row>
    <row r="908" spans="1:16" ht="13.2" x14ac:dyDescent="0.25">
      <c r="A908" s="381" t="str">
        <f>IF(B908="","",ROW()-ROW($A$3)+'Diário 2º PA'!$O$1)</f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14"/>
        <v/>
      </c>
      <c r="K908" s="387"/>
      <c r="L908" s="388"/>
      <c r="M908" s="387"/>
      <c r="N908" s="382"/>
      <c r="O908" s="384"/>
      <c r="P908" s="184"/>
    </row>
    <row r="909" spans="1:16" ht="13.2" x14ac:dyDescent="0.25">
      <c r="A909" s="381" t="str">
        <f>IF(B909="","",ROW()-ROW($A$3)+'Diário 2º PA'!$O$1)</f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14"/>
        <v/>
      </c>
      <c r="K909" s="387"/>
      <c r="L909" s="388"/>
      <c r="M909" s="387"/>
      <c r="N909" s="382"/>
      <c r="O909" s="384"/>
      <c r="P909" s="184"/>
    </row>
    <row r="910" spans="1:16" ht="13.2" x14ac:dyDescent="0.25">
      <c r="A910" s="381" t="str">
        <f>IF(B910="","",ROW()-ROW($A$3)+'Diário 2º PA'!$O$1)</f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14"/>
        <v/>
      </c>
      <c r="K910" s="387"/>
      <c r="L910" s="388"/>
      <c r="M910" s="387"/>
      <c r="N910" s="382"/>
      <c r="O910" s="384"/>
      <c r="P910" s="184"/>
    </row>
    <row r="911" spans="1:16" ht="13.2" x14ac:dyDescent="0.25">
      <c r="A911" s="381" t="str">
        <f>IF(B911="","",ROW()-ROW($A$3)+'Diário 2º PA'!$O$1)</f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14"/>
        <v/>
      </c>
      <c r="K911" s="387"/>
      <c r="L911" s="388"/>
      <c r="M911" s="387"/>
      <c r="N911" s="382"/>
      <c r="O911" s="384"/>
      <c r="P911" s="184"/>
    </row>
    <row r="912" spans="1:16" ht="13.2" x14ac:dyDescent="0.25">
      <c r="A912" s="381" t="str">
        <f>IF(B912="","",ROW()-ROW($A$3)+'Diário 2º PA'!$O$1)</f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14"/>
        <v/>
      </c>
      <c r="K912" s="387"/>
      <c r="L912" s="388"/>
      <c r="M912" s="387"/>
      <c r="N912" s="382"/>
      <c r="O912" s="384"/>
      <c r="P912" s="184"/>
    </row>
    <row r="913" spans="1:16" ht="13.2" x14ac:dyDescent="0.25">
      <c r="A913" s="381" t="str">
        <f>IF(B913="","",ROW()-ROW($A$3)+'Diário 2º PA'!$O$1)</f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14"/>
        <v/>
      </c>
      <c r="K913" s="387"/>
      <c r="L913" s="388"/>
      <c r="M913" s="387"/>
      <c r="N913" s="382"/>
      <c r="O913" s="384"/>
      <c r="P913" s="184"/>
    </row>
    <row r="914" spans="1:16" ht="13.2" x14ac:dyDescent="0.25">
      <c r="A914" s="381" t="str">
        <f>IF(B914="","",ROW()-ROW($A$3)+'Diário 2º PA'!$O$1)</f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14"/>
        <v/>
      </c>
      <c r="K914" s="387"/>
      <c r="L914" s="388"/>
      <c r="M914" s="387"/>
      <c r="N914" s="382"/>
      <c r="O914" s="384"/>
      <c r="P914" s="184"/>
    </row>
    <row r="915" spans="1:16" ht="13.2" x14ac:dyDescent="0.25">
      <c r="A915" s="381" t="str">
        <f>IF(B915="","",ROW()-ROW($A$3)+'Diário 2º PA'!$O$1)</f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14"/>
        <v/>
      </c>
      <c r="K915" s="387"/>
      <c r="L915" s="388"/>
      <c r="M915" s="387"/>
      <c r="N915" s="382"/>
      <c r="O915" s="384"/>
      <c r="P915" s="184"/>
    </row>
    <row r="916" spans="1:16" ht="13.2" x14ac:dyDescent="0.25">
      <c r="A916" s="381" t="str">
        <f>IF(B916="","",ROW()-ROW($A$3)+'Diário 2º PA'!$O$1)</f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14"/>
        <v/>
      </c>
      <c r="K916" s="387"/>
      <c r="L916" s="388"/>
      <c r="M916" s="387"/>
      <c r="N916" s="382"/>
      <c r="O916" s="384"/>
      <c r="P916" s="184"/>
    </row>
    <row r="917" spans="1:16" ht="13.2" x14ac:dyDescent="0.25">
      <c r="A917" s="381" t="str">
        <f>IF(B917="","",ROW()-ROW($A$3)+'Diário 2º PA'!$O$1)</f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14"/>
        <v/>
      </c>
      <c r="K917" s="387"/>
      <c r="L917" s="388"/>
      <c r="M917" s="387"/>
      <c r="N917" s="382"/>
      <c r="O917" s="384"/>
      <c r="P917" s="184"/>
    </row>
    <row r="918" spans="1:16" ht="13.2" x14ac:dyDescent="0.25">
      <c r="A918" s="381" t="str">
        <f>IF(B918="","",ROW()-ROW($A$3)+'Diário 2º PA'!$O$1)</f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ref="J918:J981" si="15">IF(O918="","",IF(LEN(O918)&gt;14,O918,"CPF Protegido - LGPD"))</f>
        <v/>
      </c>
      <c r="K918" s="387"/>
      <c r="L918" s="388"/>
      <c r="M918" s="387"/>
      <c r="N918" s="382"/>
      <c r="O918" s="384"/>
      <c r="P918" s="184"/>
    </row>
    <row r="919" spans="1:16" ht="13.2" x14ac:dyDescent="0.25">
      <c r="A919" s="381" t="str">
        <f>IF(B919="","",ROW()-ROW($A$3)+'Diário 2º PA'!$O$1)</f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15"/>
        <v/>
      </c>
      <c r="K919" s="387"/>
      <c r="L919" s="388"/>
      <c r="M919" s="387"/>
      <c r="N919" s="382"/>
      <c r="O919" s="384"/>
      <c r="P919" s="184"/>
    </row>
    <row r="920" spans="1:16" ht="13.2" x14ac:dyDescent="0.25">
      <c r="A920" s="381" t="str">
        <f>IF(B920="","",ROW()-ROW($A$3)+'Diário 2º PA'!$O$1)</f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15"/>
        <v/>
      </c>
      <c r="K920" s="387"/>
      <c r="L920" s="388"/>
      <c r="M920" s="387"/>
      <c r="N920" s="382"/>
      <c r="O920" s="384"/>
      <c r="P920" s="184"/>
    </row>
    <row r="921" spans="1:16" ht="13.2" x14ac:dyDescent="0.25">
      <c r="A921" s="381" t="str">
        <f>IF(B921="","",ROW()-ROW($A$3)+'Diário 2º PA'!$O$1)</f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15"/>
        <v/>
      </c>
      <c r="K921" s="387"/>
      <c r="L921" s="388"/>
      <c r="M921" s="387"/>
      <c r="N921" s="382"/>
      <c r="O921" s="384"/>
      <c r="P921" s="184"/>
    </row>
    <row r="922" spans="1:16" ht="13.2" x14ac:dyDescent="0.25">
      <c r="A922" s="381" t="str">
        <f>IF(B922="","",ROW()-ROW($A$3)+'Diário 2º PA'!$O$1)</f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15"/>
        <v/>
      </c>
      <c r="K922" s="387"/>
      <c r="L922" s="388"/>
      <c r="M922" s="387"/>
      <c r="N922" s="382"/>
      <c r="O922" s="384"/>
      <c r="P922" s="184"/>
    </row>
    <row r="923" spans="1:16" ht="13.2" x14ac:dyDescent="0.25">
      <c r="A923" s="381" t="str">
        <f>IF(B923="","",ROW()-ROW($A$3)+'Diário 2º PA'!$O$1)</f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15"/>
        <v/>
      </c>
      <c r="K923" s="387"/>
      <c r="L923" s="388"/>
      <c r="M923" s="387"/>
      <c r="N923" s="382"/>
      <c r="O923" s="384"/>
      <c r="P923" s="184"/>
    </row>
    <row r="924" spans="1:16" ht="13.2" x14ac:dyDescent="0.25">
      <c r="A924" s="381" t="str">
        <f>IF(B924="","",ROW()-ROW($A$3)+'Diário 2º PA'!$O$1)</f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15"/>
        <v/>
      </c>
      <c r="K924" s="387"/>
      <c r="L924" s="388"/>
      <c r="M924" s="387"/>
      <c r="N924" s="382"/>
      <c r="O924" s="384"/>
      <c r="P924" s="184"/>
    </row>
    <row r="925" spans="1:16" ht="13.2" x14ac:dyDescent="0.25">
      <c r="A925" s="381" t="str">
        <f>IF(B925="","",ROW()-ROW($A$3)+'Diário 2º PA'!$O$1)</f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15"/>
        <v/>
      </c>
      <c r="K925" s="387"/>
      <c r="L925" s="388"/>
      <c r="M925" s="387"/>
      <c r="N925" s="382"/>
      <c r="O925" s="384"/>
      <c r="P925" s="184"/>
    </row>
    <row r="926" spans="1:16" ht="13.2" x14ac:dyDescent="0.25">
      <c r="A926" s="381" t="str">
        <f>IF(B926="","",ROW()-ROW($A$3)+'Diário 2º PA'!$O$1)</f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15"/>
        <v/>
      </c>
      <c r="K926" s="387"/>
      <c r="L926" s="388"/>
      <c r="M926" s="387"/>
      <c r="N926" s="382"/>
      <c r="O926" s="384"/>
      <c r="P926" s="184"/>
    </row>
    <row r="927" spans="1:16" ht="13.2" x14ac:dyDescent="0.25">
      <c r="A927" s="381" t="str">
        <f>IF(B927="","",ROW()-ROW($A$3)+'Diário 2º PA'!$O$1)</f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15"/>
        <v/>
      </c>
      <c r="K927" s="387"/>
      <c r="L927" s="388"/>
      <c r="M927" s="387"/>
      <c r="N927" s="382"/>
      <c r="O927" s="384"/>
      <c r="P927" s="184"/>
    </row>
    <row r="928" spans="1:16" ht="13.2" x14ac:dyDescent="0.25">
      <c r="A928" s="381" t="str">
        <f>IF(B928="","",ROW()-ROW($A$3)+'Diário 2º PA'!$O$1)</f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15"/>
        <v/>
      </c>
      <c r="K928" s="387"/>
      <c r="L928" s="388"/>
      <c r="M928" s="387"/>
      <c r="N928" s="382"/>
      <c r="O928" s="384"/>
      <c r="P928" s="184"/>
    </row>
    <row r="929" spans="1:16" ht="13.2" x14ac:dyDescent="0.25">
      <c r="A929" s="381" t="str">
        <f>IF(B929="","",ROW()-ROW($A$3)+'Diário 2º PA'!$O$1)</f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15"/>
        <v/>
      </c>
      <c r="K929" s="387"/>
      <c r="L929" s="388"/>
      <c r="M929" s="387"/>
      <c r="N929" s="382"/>
      <c r="O929" s="384"/>
      <c r="P929" s="184"/>
    </row>
    <row r="930" spans="1:16" ht="13.2" x14ac:dyDescent="0.25">
      <c r="A930" s="381" t="str">
        <f>IF(B930="","",ROW()-ROW($A$3)+'Diário 2º PA'!$O$1)</f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15"/>
        <v/>
      </c>
      <c r="K930" s="387"/>
      <c r="L930" s="388"/>
      <c r="M930" s="387"/>
      <c r="N930" s="382"/>
      <c r="O930" s="384"/>
      <c r="P930" s="184"/>
    </row>
    <row r="931" spans="1:16" ht="13.2" x14ac:dyDescent="0.25">
      <c r="A931" s="381" t="str">
        <f>IF(B931="","",ROW()-ROW($A$3)+'Diário 2º PA'!$O$1)</f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15"/>
        <v/>
      </c>
      <c r="K931" s="387"/>
      <c r="L931" s="388"/>
      <c r="M931" s="387"/>
      <c r="N931" s="382"/>
      <c r="O931" s="384"/>
      <c r="P931" s="184"/>
    </row>
    <row r="932" spans="1:16" ht="13.2" x14ac:dyDescent="0.25">
      <c r="A932" s="381" t="str">
        <f>IF(B932="","",ROW()-ROW($A$3)+'Diário 2º PA'!$O$1)</f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15"/>
        <v/>
      </c>
      <c r="K932" s="387"/>
      <c r="L932" s="388"/>
      <c r="M932" s="387"/>
      <c r="N932" s="382"/>
      <c r="O932" s="384"/>
      <c r="P932" s="184"/>
    </row>
    <row r="933" spans="1:16" ht="13.2" x14ac:dyDescent="0.25">
      <c r="A933" s="381" t="str">
        <f>IF(B933="","",ROW()-ROW($A$3)+'Diário 2º PA'!$O$1)</f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15"/>
        <v/>
      </c>
      <c r="K933" s="387"/>
      <c r="L933" s="388"/>
      <c r="M933" s="387"/>
      <c r="N933" s="382"/>
      <c r="O933" s="384"/>
      <c r="P933" s="184"/>
    </row>
    <row r="934" spans="1:16" ht="13.2" x14ac:dyDescent="0.25">
      <c r="A934" s="381" t="str">
        <f>IF(B934="","",ROW()-ROW($A$3)+'Diário 2º PA'!$O$1)</f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15"/>
        <v/>
      </c>
      <c r="K934" s="387"/>
      <c r="L934" s="388"/>
      <c r="M934" s="387"/>
      <c r="N934" s="382"/>
      <c r="O934" s="384"/>
      <c r="P934" s="184"/>
    </row>
    <row r="935" spans="1:16" ht="13.2" x14ac:dyDescent="0.25">
      <c r="A935" s="381" t="str">
        <f>IF(B935="","",ROW()-ROW($A$3)+'Diário 2º PA'!$O$1)</f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15"/>
        <v/>
      </c>
      <c r="K935" s="387"/>
      <c r="L935" s="388"/>
      <c r="M935" s="387"/>
      <c r="N935" s="382"/>
      <c r="O935" s="384"/>
      <c r="P935" s="184"/>
    </row>
    <row r="936" spans="1:16" ht="13.2" x14ac:dyDescent="0.25">
      <c r="A936" s="381" t="str">
        <f>IF(B936="","",ROW()-ROW($A$3)+'Diário 2º PA'!$O$1)</f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15"/>
        <v/>
      </c>
      <c r="K936" s="387"/>
      <c r="L936" s="388"/>
      <c r="M936" s="387"/>
      <c r="N936" s="382"/>
      <c r="O936" s="384"/>
      <c r="P936" s="184"/>
    </row>
    <row r="937" spans="1:16" ht="13.2" x14ac:dyDescent="0.25">
      <c r="A937" s="381" t="str">
        <f>IF(B937="","",ROW()-ROW($A$3)+'Diário 2º PA'!$O$1)</f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15"/>
        <v/>
      </c>
      <c r="K937" s="387"/>
      <c r="L937" s="388"/>
      <c r="M937" s="387"/>
      <c r="N937" s="382"/>
      <c r="O937" s="384"/>
      <c r="P937" s="184"/>
    </row>
    <row r="938" spans="1:16" ht="13.2" x14ac:dyDescent="0.25">
      <c r="A938" s="381" t="str">
        <f>IF(B938="","",ROW()-ROW($A$3)+'Diário 2º PA'!$O$1)</f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15"/>
        <v/>
      </c>
      <c r="K938" s="387"/>
      <c r="L938" s="388"/>
      <c r="M938" s="387"/>
      <c r="N938" s="382"/>
      <c r="O938" s="384"/>
      <c r="P938" s="184"/>
    </row>
    <row r="939" spans="1:16" ht="13.2" x14ac:dyDescent="0.25">
      <c r="A939" s="381" t="str">
        <f>IF(B939="","",ROW()-ROW($A$3)+'Diário 2º PA'!$O$1)</f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15"/>
        <v/>
      </c>
      <c r="K939" s="387"/>
      <c r="L939" s="388"/>
      <c r="M939" s="387"/>
      <c r="N939" s="382"/>
      <c r="O939" s="384"/>
      <c r="P939" s="184"/>
    </row>
    <row r="940" spans="1:16" ht="13.2" x14ac:dyDescent="0.25">
      <c r="A940" s="381" t="str">
        <f>IF(B940="","",ROW()-ROW($A$3)+'Diário 2º PA'!$O$1)</f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15"/>
        <v/>
      </c>
      <c r="K940" s="387"/>
      <c r="L940" s="388"/>
      <c r="M940" s="387"/>
      <c r="N940" s="382"/>
      <c r="O940" s="384"/>
      <c r="P940" s="184"/>
    </row>
    <row r="941" spans="1:16" ht="13.2" x14ac:dyDescent="0.25">
      <c r="A941" s="381" t="str">
        <f>IF(B941="","",ROW()-ROW($A$3)+'Diário 2º PA'!$O$1)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15"/>
        <v/>
      </c>
      <c r="K941" s="387"/>
      <c r="L941" s="388"/>
      <c r="M941" s="387"/>
      <c r="N941" s="382"/>
      <c r="O941" s="384"/>
      <c r="P941" s="184"/>
    </row>
    <row r="942" spans="1:16" ht="13.2" x14ac:dyDescent="0.25">
      <c r="A942" s="381" t="str">
        <f>IF(B942="","",ROW()-ROW($A$3)+'Diário 2º PA'!$O$1)</f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15"/>
        <v/>
      </c>
      <c r="K942" s="387"/>
      <c r="L942" s="388"/>
      <c r="M942" s="387"/>
      <c r="N942" s="382"/>
      <c r="O942" s="384"/>
      <c r="P942" s="184"/>
    </row>
    <row r="943" spans="1:16" ht="13.2" x14ac:dyDescent="0.25">
      <c r="A943" s="381" t="str">
        <f>IF(B943="","",ROW()-ROW($A$3)+'Diário 2º PA'!$O$1)</f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15"/>
        <v/>
      </c>
      <c r="K943" s="387"/>
      <c r="L943" s="388"/>
      <c r="M943" s="387"/>
      <c r="N943" s="382"/>
      <c r="O943" s="384"/>
      <c r="P943" s="184"/>
    </row>
    <row r="944" spans="1:16" ht="13.2" x14ac:dyDescent="0.25">
      <c r="A944" s="381" t="str">
        <f>IF(B944="","",ROW()-ROW($A$3)+'Diário 2º PA'!$O$1)</f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15"/>
        <v/>
      </c>
      <c r="K944" s="387"/>
      <c r="L944" s="388"/>
      <c r="M944" s="387"/>
      <c r="N944" s="382"/>
      <c r="O944" s="384"/>
      <c r="P944" s="184"/>
    </row>
    <row r="945" spans="1:16" ht="13.2" x14ac:dyDescent="0.25">
      <c r="A945" s="381" t="str">
        <f>IF(B945="","",ROW()-ROW($A$3)+'Diário 2º PA'!$O$1)</f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15"/>
        <v/>
      </c>
      <c r="K945" s="387"/>
      <c r="L945" s="388"/>
      <c r="M945" s="387"/>
      <c r="N945" s="382"/>
      <c r="O945" s="384"/>
      <c r="P945" s="184"/>
    </row>
    <row r="946" spans="1:16" ht="13.2" x14ac:dyDescent="0.25">
      <c r="A946" s="381" t="str">
        <f>IF(B946="","",ROW()-ROW($A$3)+'Diário 2º PA'!$O$1)</f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15"/>
        <v/>
      </c>
      <c r="K946" s="387"/>
      <c r="L946" s="388"/>
      <c r="M946" s="387"/>
      <c r="N946" s="382"/>
      <c r="O946" s="384"/>
      <c r="P946" s="184"/>
    </row>
    <row r="947" spans="1:16" ht="13.2" x14ac:dyDescent="0.25">
      <c r="A947" s="381" t="str">
        <f>IF(B947="","",ROW()-ROW($A$3)+'Diário 2º PA'!$O$1)</f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15"/>
        <v/>
      </c>
      <c r="K947" s="387"/>
      <c r="L947" s="388"/>
      <c r="M947" s="387"/>
      <c r="N947" s="382"/>
      <c r="O947" s="384"/>
      <c r="P947" s="184"/>
    </row>
    <row r="948" spans="1:16" ht="13.2" x14ac:dyDescent="0.25">
      <c r="A948" s="381" t="str">
        <f>IF(B948="","",ROW()-ROW($A$3)+'Diário 2º PA'!$O$1)</f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15"/>
        <v/>
      </c>
      <c r="K948" s="387"/>
      <c r="L948" s="388"/>
      <c r="M948" s="387"/>
      <c r="N948" s="382"/>
      <c r="O948" s="384"/>
      <c r="P948" s="184"/>
    </row>
    <row r="949" spans="1:16" ht="13.2" x14ac:dyDescent="0.25">
      <c r="A949" s="381" t="str">
        <f>IF(B949="","",ROW()-ROW($A$3)+'Diário 2º PA'!$O$1)</f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15"/>
        <v/>
      </c>
      <c r="K949" s="387"/>
      <c r="L949" s="388"/>
      <c r="M949" s="387"/>
      <c r="N949" s="382"/>
      <c r="O949" s="384"/>
      <c r="P949" s="184"/>
    </row>
    <row r="950" spans="1:16" ht="13.2" x14ac:dyDescent="0.25">
      <c r="A950" s="381" t="str">
        <f>IF(B950="","",ROW()-ROW($A$3)+'Diário 2º PA'!$O$1)</f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15"/>
        <v/>
      </c>
      <c r="K950" s="387"/>
      <c r="L950" s="388"/>
      <c r="M950" s="387"/>
      <c r="N950" s="382"/>
      <c r="O950" s="384"/>
      <c r="P950" s="184"/>
    </row>
    <row r="951" spans="1:16" ht="13.2" x14ac:dyDescent="0.25">
      <c r="A951" s="381" t="str">
        <f>IF(B951="","",ROW()-ROW($A$3)+'Diário 2º PA'!$O$1)</f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15"/>
        <v/>
      </c>
      <c r="K951" s="387"/>
      <c r="L951" s="388"/>
      <c r="M951" s="387"/>
      <c r="N951" s="382"/>
      <c r="O951" s="384"/>
      <c r="P951" s="184"/>
    </row>
    <row r="952" spans="1:16" ht="13.2" x14ac:dyDescent="0.25">
      <c r="A952" s="381" t="str">
        <f>IF(B952="","",ROW()-ROW($A$3)+'Diário 2º PA'!$O$1)</f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15"/>
        <v/>
      </c>
      <c r="K952" s="387"/>
      <c r="L952" s="388"/>
      <c r="M952" s="387"/>
      <c r="N952" s="382"/>
      <c r="O952" s="384"/>
      <c r="P952" s="184"/>
    </row>
    <row r="953" spans="1:16" ht="13.2" x14ac:dyDescent="0.25">
      <c r="A953" s="381" t="str">
        <f>IF(B953="","",ROW()-ROW($A$3)+'Diário 2º PA'!$O$1)</f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15"/>
        <v/>
      </c>
      <c r="K953" s="387"/>
      <c r="L953" s="388"/>
      <c r="M953" s="387"/>
      <c r="N953" s="382"/>
      <c r="O953" s="384"/>
      <c r="P953" s="184"/>
    </row>
    <row r="954" spans="1:16" ht="13.2" x14ac:dyDescent="0.25">
      <c r="A954" s="381" t="str">
        <f>IF(B954="","",ROW()-ROW($A$3)+'Diário 2º PA'!$O$1)</f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15"/>
        <v/>
      </c>
      <c r="K954" s="387"/>
      <c r="L954" s="388"/>
      <c r="M954" s="387"/>
      <c r="N954" s="382"/>
      <c r="O954" s="384"/>
      <c r="P954" s="184"/>
    </row>
    <row r="955" spans="1:16" ht="13.2" x14ac:dyDescent="0.25">
      <c r="A955" s="381" t="str">
        <f>IF(B955="","",ROW()-ROW($A$3)+'Diário 2º PA'!$O$1)</f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15"/>
        <v/>
      </c>
      <c r="K955" s="387"/>
      <c r="L955" s="388"/>
      <c r="M955" s="387"/>
      <c r="N955" s="382"/>
      <c r="O955" s="384"/>
      <c r="P955" s="184"/>
    </row>
    <row r="956" spans="1:16" ht="13.2" x14ac:dyDescent="0.25">
      <c r="A956" s="381" t="str">
        <f>IF(B956="","",ROW()-ROW($A$3)+'Diário 2º PA'!$O$1)</f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15"/>
        <v/>
      </c>
      <c r="K956" s="387"/>
      <c r="L956" s="388"/>
      <c r="M956" s="387"/>
      <c r="N956" s="382"/>
      <c r="O956" s="384"/>
      <c r="P956" s="184"/>
    </row>
    <row r="957" spans="1:16" ht="13.2" x14ac:dyDescent="0.25">
      <c r="A957" s="381" t="str">
        <f>IF(B957="","",ROW()-ROW($A$3)+'Diário 2º PA'!$O$1)</f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15"/>
        <v/>
      </c>
      <c r="K957" s="387"/>
      <c r="L957" s="388"/>
      <c r="M957" s="387"/>
      <c r="N957" s="382"/>
      <c r="O957" s="384"/>
      <c r="P957" s="184"/>
    </row>
    <row r="958" spans="1:16" ht="13.2" x14ac:dyDescent="0.25">
      <c r="A958" s="381" t="str">
        <f>IF(B958="","",ROW()-ROW($A$3)+'Diário 2º PA'!$O$1)</f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15"/>
        <v/>
      </c>
      <c r="K958" s="387"/>
      <c r="L958" s="388"/>
      <c r="M958" s="387"/>
      <c r="N958" s="382"/>
      <c r="O958" s="384"/>
      <c r="P958" s="184"/>
    </row>
    <row r="959" spans="1:16" ht="13.2" x14ac:dyDescent="0.25">
      <c r="A959" s="381" t="str">
        <f>IF(B959="","",ROW()-ROW($A$3)+'Diário 2º PA'!$O$1)</f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15"/>
        <v/>
      </c>
      <c r="K959" s="387"/>
      <c r="L959" s="388"/>
      <c r="M959" s="387"/>
      <c r="N959" s="382"/>
      <c r="O959" s="384"/>
      <c r="P959" s="184"/>
    </row>
    <row r="960" spans="1:16" ht="13.2" x14ac:dyDescent="0.25">
      <c r="A960" s="381" t="str">
        <f>IF(B960="","",ROW()-ROW($A$3)+'Diário 2º PA'!$O$1)</f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15"/>
        <v/>
      </c>
      <c r="K960" s="387"/>
      <c r="L960" s="388"/>
      <c r="M960" s="387"/>
      <c r="N960" s="382"/>
      <c r="O960" s="384"/>
      <c r="P960" s="184"/>
    </row>
    <row r="961" spans="1:16" ht="13.2" x14ac:dyDescent="0.25">
      <c r="A961" s="381" t="str">
        <f>IF(B961="","",ROW()-ROW($A$3)+'Diário 2º PA'!$O$1)</f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si="15"/>
        <v/>
      </c>
      <c r="K961" s="387"/>
      <c r="L961" s="388"/>
      <c r="M961" s="387"/>
      <c r="N961" s="382"/>
      <c r="O961" s="384"/>
      <c r="P961" s="184"/>
    </row>
    <row r="962" spans="1:16" ht="13.2" x14ac:dyDescent="0.25">
      <c r="A962" s="381" t="str">
        <f>IF(B962="","",ROW()-ROW($A$3)+'Diário 2º PA'!$O$1)</f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15"/>
        <v/>
      </c>
      <c r="K962" s="387"/>
      <c r="L962" s="388"/>
      <c r="M962" s="387"/>
      <c r="N962" s="382"/>
      <c r="O962" s="384"/>
      <c r="P962" s="184"/>
    </row>
    <row r="963" spans="1:16" ht="13.2" x14ac:dyDescent="0.25">
      <c r="A963" s="381" t="str">
        <f>IF(B963="","",ROW()-ROW($A$3)+'Diário 2º PA'!$O$1)</f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15"/>
        <v/>
      </c>
      <c r="K963" s="387"/>
      <c r="L963" s="388"/>
      <c r="M963" s="387"/>
      <c r="N963" s="382"/>
      <c r="O963" s="384"/>
      <c r="P963" s="184"/>
    </row>
    <row r="964" spans="1:16" ht="13.2" x14ac:dyDescent="0.25">
      <c r="A964" s="381" t="str">
        <f>IF(B964="","",ROW()-ROW($A$3)+'Diário 2º PA'!$O$1)</f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si="15"/>
        <v/>
      </c>
      <c r="K964" s="387"/>
      <c r="L964" s="388"/>
      <c r="M964" s="387"/>
      <c r="N964" s="382"/>
      <c r="O964" s="384"/>
      <c r="P964" s="184"/>
    </row>
    <row r="965" spans="1:16" ht="13.2" x14ac:dyDescent="0.25">
      <c r="A965" s="381" t="str">
        <f>IF(B965="","",ROW()-ROW($A$3)+'Diário 2º PA'!$O$1)</f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15"/>
        <v/>
      </c>
      <c r="K965" s="387"/>
      <c r="L965" s="388"/>
      <c r="M965" s="387"/>
      <c r="N965" s="382"/>
      <c r="O965" s="384"/>
      <c r="P965" s="184"/>
    </row>
    <row r="966" spans="1:16" ht="13.2" x14ac:dyDescent="0.25">
      <c r="A966" s="381" t="str">
        <f>IF(B966="","",ROW()-ROW($A$3)+'Diário 2º PA'!$O$1)</f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15"/>
        <v/>
      </c>
      <c r="K966" s="387"/>
      <c r="L966" s="388"/>
      <c r="M966" s="387"/>
      <c r="N966" s="382"/>
      <c r="O966" s="384"/>
      <c r="P966" s="184"/>
    </row>
    <row r="967" spans="1:16" ht="13.2" x14ac:dyDescent="0.25">
      <c r="A967" s="381" t="str">
        <f>IF(B967="","",ROW()-ROW($A$3)+'Diário 2º PA'!$O$1)</f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15"/>
        <v/>
      </c>
      <c r="K967" s="387"/>
      <c r="L967" s="388"/>
      <c r="M967" s="387"/>
      <c r="N967" s="382"/>
      <c r="O967" s="384"/>
      <c r="P967" s="184"/>
    </row>
    <row r="968" spans="1:16" ht="13.2" x14ac:dyDescent="0.25">
      <c r="A968" s="381" t="str">
        <f>IF(B968="","",ROW()-ROW($A$3)+'Diário 2º PA'!$O$1)</f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15"/>
        <v/>
      </c>
      <c r="K968" s="387"/>
      <c r="L968" s="388"/>
      <c r="M968" s="387"/>
      <c r="N968" s="382"/>
      <c r="O968" s="384"/>
      <c r="P968" s="184"/>
    </row>
    <row r="969" spans="1:16" ht="13.2" x14ac:dyDescent="0.25">
      <c r="A969" s="381" t="str">
        <f>IF(B969="","",ROW()-ROW($A$3)+'Diário 2º PA'!$O$1)</f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si="15"/>
        <v/>
      </c>
      <c r="K969" s="387"/>
      <c r="L969" s="388"/>
      <c r="M969" s="387"/>
      <c r="N969" s="382"/>
      <c r="O969" s="384"/>
      <c r="P969" s="184"/>
    </row>
    <row r="970" spans="1:16" ht="13.2" x14ac:dyDescent="0.25">
      <c r="A970" s="381" t="str">
        <f>IF(B970="","",ROW()-ROW($A$3)+'Diário 2º PA'!$O$1)</f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15"/>
        <v/>
      </c>
      <c r="K970" s="387"/>
      <c r="L970" s="388"/>
      <c r="M970" s="387"/>
      <c r="N970" s="382"/>
      <c r="O970" s="384"/>
      <c r="P970" s="184"/>
    </row>
    <row r="971" spans="1:16" ht="13.2" x14ac:dyDescent="0.25">
      <c r="A971" s="381" t="str">
        <f>IF(B971="","",ROW()-ROW($A$3)+'Diário 2º PA'!$O$1)</f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15"/>
        <v/>
      </c>
      <c r="K971" s="387"/>
      <c r="L971" s="388"/>
      <c r="M971" s="387"/>
      <c r="N971" s="382"/>
      <c r="O971" s="384"/>
      <c r="P971" s="184"/>
    </row>
    <row r="972" spans="1:16" ht="13.2" x14ac:dyDescent="0.25">
      <c r="A972" s="381" t="str">
        <f>IF(B972="","",ROW()-ROW($A$3)+'Diário 2º PA'!$O$1)</f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15"/>
        <v/>
      </c>
      <c r="K972" s="387"/>
      <c r="L972" s="388"/>
      <c r="M972" s="387"/>
      <c r="N972" s="382"/>
      <c r="O972" s="384"/>
      <c r="P972" s="184"/>
    </row>
    <row r="973" spans="1:16" ht="13.2" x14ac:dyDescent="0.25">
      <c r="A973" s="381" t="str">
        <f>IF(B973="","",ROW()-ROW($A$3)+'Diário 2º PA'!$O$1)</f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15"/>
        <v/>
      </c>
      <c r="K973" s="387"/>
      <c r="L973" s="388"/>
      <c r="M973" s="387"/>
      <c r="N973" s="382"/>
      <c r="O973" s="384"/>
      <c r="P973" s="184"/>
    </row>
    <row r="974" spans="1:16" ht="13.2" x14ac:dyDescent="0.25">
      <c r="A974" s="381" t="str">
        <f>IF(B974="","",ROW()-ROW($A$3)+'Diário 2º PA'!$O$1)</f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15"/>
        <v/>
      </c>
      <c r="K974" s="387"/>
      <c r="L974" s="388"/>
      <c r="M974" s="387"/>
      <c r="N974" s="382"/>
      <c r="O974" s="384"/>
      <c r="P974" s="184"/>
    </row>
    <row r="975" spans="1:16" ht="13.2" x14ac:dyDescent="0.25">
      <c r="A975" s="381" t="str">
        <f>IF(B975="","",ROW()-ROW($A$3)+'Diário 2º PA'!$O$1)</f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15"/>
        <v/>
      </c>
      <c r="K975" s="387"/>
      <c r="L975" s="388"/>
      <c r="M975" s="387"/>
      <c r="N975" s="382"/>
      <c r="O975" s="384"/>
      <c r="P975" s="184"/>
    </row>
    <row r="976" spans="1:16" ht="13.2" x14ac:dyDescent="0.25">
      <c r="A976" s="381" t="str">
        <f>IF(B976="","",ROW()-ROW($A$3)+'Diário 2º PA'!$O$1)</f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15"/>
        <v/>
      </c>
      <c r="K976" s="387"/>
      <c r="L976" s="388"/>
      <c r="M976" s="387"/>
      <c r="N976" s="382"/>
      <c r="O976" s="384"/>
      <c r="P976" s="184"/>
    </row>
    <row r="977" spans="1:16" ht="13.2" x14ac:dyDescent="0.25">
      <c r="A977" s="381" t="str">
        <f>IF(B977="","",ROW()-ROW($A$3)+'Diário 2º PA'!$O$1)</f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15"/>
        <v/>
      </c>
      <c r="K977" s="387"/>
      <c r="L977" s="388"/>
      <c r="M977" s="387"/>
      <c r="N977" s="382"/>
      <c r="O977" s="384"/>
      <c r="P977" s="184"/>
    </row>
    <row r="978" spans="1:16" ht="13.2" x14ac:dyDescent="0.25">
      <c r="A978" s="381" t="str">
        <f>IF(B978="","",ROW()-ROW($A$3)+'Diário 2º PA'!$O$1)</f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15"/>
        <v/>
      </c>
      <c r="K978" s="387"/>
      <c r="L978" s="388"/>
      <c r="M978" s="387"/>
      <c r="N978" s="382"/>
      <c r="O978" s="384"/>
      <c r="P978" s="184"/>
    </row>
    <row r="979" spans="1:16" ht="13.2" x14ac:dyDescent="0.25">
      <c r="A979" s="381" t="str">
        <f>IF(B979="","",ROW()-ROW($A$3)+'Diário 2º PA'!$O$1)</f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15"/>
        <v/>
      </c>
      <c r="K979" s="387"/>
      <c r="L979" s="388"/>
      <c r="M979" s="387"/>
      <c r="N979" s="382"/>
      <c r="O979" s="384"/>
      <c r="P979" s="184"/>
    </row>
    <row r="980" spans="1:16" ht="13.2" x14ac:dyDescent="0.25">
      <c r="A980" s="381" t="str">
        <f>IF(B980="","",ROW()-ROW($A$3)+'Diário 2º PA'!$O$1)</f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15"/>
        <v/>
      </c>
      <c r="K980" s="387"/>
      <c r="L980" s="388"/>
      <c r="M980" s="387"/>
      <c r="N980" s="382"/>
      <c r="O980" s="384"/>
      <c r="P980" s="184"/>
    </row>
    <row r="981" spans="1:16" ht="13.2" x14ac:dyDescent="0.25">
      <c r="A981" s="381" t="str">
        <f>IF(B981="","",ROW()-ROW($A$3)+'Diário 2º PA'!$O$1)</f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15"/>
        <v/>
      </c>
      <c r="K981" s="387"/>
      <c r="L981" s="388"/>
      <c r="M981" s="387"/>
      <c r="N981" s="382"/>
      <c r="O981" s="384"/>
      <c r="P981" s="184"/>
    </row>
    <row r="982" spans="1:16" ht="13.2" x14ac:dyDescent="0.25">
      <c r="A982" s="381" t="str">
        <f>IF(B982="","",ROW()-ROW($A$3)+'Diário 2º PA'!$O$1)</f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ref="J982:J1045" si="16">IF(O982="","",IF(LEN(O982)&gt;14,O982,"CPF Protegido - LGPD"))</f>
        <v/>
      </c>
      <c r="K982" s="387"/>
      <c r="L982" s="388"/>
      <c r="M982" s="387"/>
      <c r="N982" s="382"/>
      <c r="O982" s="384"/>
      <c r="P982" s="184"/>
    </row>
    <row r="983" spans="1:16" ht="13.2" x14ac:dyDescent="0.25">
      <c r="A983" s="381" t="str">
        <f>IF(B983="","",ROW()-ROW($A$3)+'Diário 2º PA'!$O$1)</f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16"/>
        <v/>
      </c>
      <c r="K983" s="387"/>
      <c r="L983" s="388"/>
      <c r="M983" s="387"/>
      <c r="N983" s="382"/>
      <c r="O983" s="384"/>
      <c r="P983" s="184"/>
    </row>
    <row r="984" spans="1:16" ht="13.2" x14ac:dyDescent="0.25">
      <c r="A984" s="381" t="str">
        <f>IF(B984="","",ROW()-ROW($A$3)+'Diário 2º PA'!$O$1)</f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16"/>
        <v/>
      </c>
      <c r="K984" s="387"/>
      <c r="L984" s="388"/>
      <c r="M984" s="387"/>
      <c r="N984" s="382"/>
      <c r="O984" s="384"/>
      <c r="P984" s="184"/>
    </row>
    <row r="985" spans="1:16" ht="13.2" x14ac:dyDescent="0.25">
      <c r="A985" s="381" t="str">
        <f>IF(B985="","",ROW()-ROW($A$3)+'Diário 2º PA'!$O$1)</f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16"/>
        <v/>
      </c>
      <c r="K985" s="387"/>
      <c r="L985" s="388"/>
      <c r="M985" s="387"/>
      <c r="N985" s="382"/>
      <c r="O985" s="384"/>
      <c r="P985" s="184"/>
    </row>
    <row r="986" spans="1:16" ht="13.2" x14ac:dyDescent="0.25">
      <c r="A986" s="381" t="str">
        <f>IF(B986="","",ROW()-ROW($A$3)+'Diário 2º PA'!$O$1)</f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16"/>
        <v/>
      </c>
      <c r="K986" s="387"/>
      <c r="L986" s="388"/>
      <c r="M986" s="387"/>
      <c r="N986" s="382"/>
      <c r="O986" s="384"/>
      <c r="P986" s="184"/>
    </row>
    <row r="987" spans="1:16" ht="13.2" x14ac:dyDescent="0.25">
      <c r="A987" s="381" t="str">
        <f>IF(B987="","",ROW()-ROW($A$3)+'Diário 2º PA'!$O$1)</f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16"/>
        <v/>
      </c>
      <c r="K987" s="387"/>
      <c r="L987" s="388"/>
      <c r="M987" s="387"/>
      <c r="N987" s="382"/>
      <c r="O987" s="384"/>
      <c r="P987" s="184"/>
    </row>
    <row r="988" spans="1:16" ht="13.2" x14ac:dyDescent="0.25">
      <c r="A988" s="381" t="str">
        <f>IF(B988="","",ROW()-ROW($A$3)+'Diário 2º PA'!$O$1)</f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16"/>
        <v/>
      </c>
      <c r="K988" s="387"/>
      <c r="L988" s="388"/>
      <c r="M988" s="387"/>
      <c r="N988" s="382"/>
      <c r="O988" s="384"/>
      <c r="P988" s="184"/>
    </row>
    <row r="989" spans="1:16" ht="13.2" x14ac:dyDescent="0.25">
      <c r="A989" s="381" t="str">
        <f>IF(B989="","",ROW()-ROW($A$3)+'Diário 2º PA'!$O$1)</f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16"/>
        <v/>
      </c>
      <c r="K989" s="387"/>
      <c r="L989" s="388"/>
      <c r="M989" s="387"/>
      <c r="N989" s="382"/>
      <c r="O989" s="384"/>
      <c r="P989" s="184"/>
    </row>
    <row r="990" spans="1:16" ht="13.2" x14ac:dyDescent="0.25">
      <c r="A990" s="381" t="str">
        <f>IF(B990="","",ROW()-ROW($A$3)+'Diário 2º PA'!$O$1)</f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16"/>
        <v/>
      </c>
      <c r="K990" s="387"/>
      <c r="L990" s="388"/>
      <c r="M990" s="387"/>
      <c r="N990" s="382"/>
      <c r="O990" s="384"/>
      <c r="P990" s="184"/>
    </row>
    <row r="991" spans="1:16" ht="13.2" x14ac:dyDescent="0.25">
      <c r="A991" s="381" t="str">
        <f>IF(B991="","",ROW()-ROW($A$3)+'Diário 2º PA'!$O$1)</f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16"/>
        <v/>
      </c>
      <c r="K991" s="387"/>
      <c r="L991" s="388"/>
      <c r="M991" s="387"/>
      <c r="N991" s="382"/>
      <c r="O991" s="384"/>
      <c r="P991" s="184"/>
    </row>
    <row r="992" spans="1:16" ht="13.2" x14ac:dyDescent="0.25">
      <c r="A992" s="381" t="str">
        <f>IF(B992="","",ROW()-ROW($A$3)+'Diário 2º PA'!$O$1)</f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16"/>
        <v/>
      </c>
      <c r="K992" s="387"/>
      <c r="L992" s="388"/>
      <c r="M992" s="387"/>
      <c r="N992" s="382"/>
      <c r="O992" s="384"/>
      <c r="P992" s="184"/>
    </row>
    <row r="993" spans="1:16" ht="13.2" x14ac:dyDescent="0.25">
      <c r="A993" s="381" t="str">
        <f>IF(B993="","",ROW()-ROW($A$3)+'Diário 2º PA'!$O$1)</f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16"/>
        <v/>
      </c>
      <c r="K993" s="387"/>
      <c r="L993" s="388"/>
      <c r="M993" s="387"/>
      <c r="N993" s="382"/>
      <c r="O993" s="384"/>
      <c r="P993" s="184"/>
    </row>
    <row r="994" spans="1:16" ht="13.2" x14ac:dyDescent="0.25">
      <c r="A994" s="381" t="str">
        <f>IF(B994="","",ROW()-ROW($A$3)+'Diário 2º PA'!$O$1)</f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16"/>
        <v/>
      </c>
      <c r="K994" s="387"/>
      <c r="L994" s="388"/>
      <c r="M994" s="387"/>
      <c r="N994" s="382"/>
      <c r="O994" s="384"/>
      <c r="P994" s="184"/>
    </row>
    <row r="995" spans="1:16" ht="13.2" x14ac:dyDescent="0.25">
      <c r="A995" s="381" t="str">
        <f>IF(B995="","",ROW()-ROW($A$3)+'Diário 2º PA'!$O$1)</f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16"/>
        <v/>
      </c>
      <c r="K995" s="387"/>
      <c r="L995" s="388"/>
      <c r="M995" s="387"/>
      <c r="N995" s="382"/>
      <c r="O995" s="384"/>
      <c r="P995" s="184"/>
    </row>
    <row r="996" spans="1:16" ht="13.2" x14ac:dyDescent="0.25">
      <c r="A996" s="381" t="str">
        <f>IF(B996="","",ROW()-ROW($A$3)+'Diário 2º PA'!$O$1)</f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16"/>
        <v/>
      </c>
      <c r="K996" s="387"/>
      <c r="L996" s="388"/>
      <c r="M996" s="387"/>
      <c r="N996" s="382"/>
      <c r="O996" s="384"/>
      <c r="P996" s="184"/>
    </row>
    <row r="997" spans="1:16" ht="13.2" x14ac:dyDescent="0.25">
      <c r="A997" s="381" t="str">
        <f>IF(B997="","",ROW()-ROW($A$3)+'Diário 2º PA'!$O$1)</f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16"/>
        <v/>
      </c>
      <c r="K997" s="387"/>
      <c r="L997" s="388"/>
      <c r="M997" s="387"/>
      <c r="N997" s="382"/>
      <c r="O997" s="384"/>
      <c r="P997" s="184"/>
    </row>
    <row r="998" spans="1:16" ht="13.2" x14ac:dyDescent="0.25">
      <c r="A998" s="381" t="str">
        <f>IF(B998="","",ROW()-ROW($A$3)+'Diário 2º PA'!$O$1)</f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16"/>
        <v/>
      </c>
      <c r="K998" s="387"/>
      <c r="L998" s="388"/>
      <c r="M998" s="387"/>
      <c r="N998" s="382"/>
      <c r="O998" s="384"/>
      <c r="P998" s="184"/>
    </row>
    <row r="999" spans="1:16" ht="13.2" x14ac:dyDescent="0.25">
      <c r="A999" s="381" t="str">
        <f>IF(B999="","",ROW()-ROW($A$3)+'Diário 2º PA'!$O$1)</f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16"/>
        <v/>
      </c>
      <c r="K999" s="387"/>
      <c r="L999" s="388"/>
      <c r="M999" s="387"/>
      <c r="N999" s="382"/>
      <c r="O999" s="384"/>
      <c r="P999" s="184"/>
    </row>
    <row r="1000" spans="1:16" ht="13.2" x14ac:dyDescent="0.25">
      <c r="A1000" s="381" t="str">
        <f>IF(B1000="","",ROW()-ROW($A$3)+'Diário 2º PA'!$O$1)</f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16"/>
        <v/>
      </c>
      <c r="K1000" s="387"/>
      <c r="L1000" s="388"/>
      <c r="M1000" s="387"/>
      <c r="N1000" s="382"/>
      <c r="O1000" s="384"/>
      <c r="P1000" s="184"/>
    </row>
    <row r="1001" spans="1:16" ht="13.2" x14ac:dyDescent="0.25">
      <c r="A1001" s="381" t="str">
        <f>IF(B1001="","",ROW()-ROW($A$3)+'Diário 2º PA'!$O$1)</f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16"/>
        <v/>
      </c>
      <c r="K1001" s="387"/>
      <c r="L1001" s="388"/>
      <c r="M1001" s="387"/>
      <c r="N1001" s="382"/>
      <c r="O1001" s="384"/>
      <c r="P1001" s="184"/>
    </row>
    <row r="1002" spans="1:16" ht="13.2" x14ac:dyDescent="0.25">
      <c r="A1002" s="381" t="str">
        <f>IF(B1002="","",ROW()-ROW($A$3)+'Diário 2º PA'!$O$1)</f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16"/>
        <v/>
      </c>
      <c r="K1002" s="387"/>
      <c r="L1002" s="388"/>
      <c r="M1002" s="387"/>
      <c r="N1002" s="382"/>
      <c r="O1002" s="384"/>
      <c r="P1002" s="184"/>
    </row>
    <row r="1003" spans="1:16" ht="13.2" x14ac:dyDescent="0.25">
      <c r="A1003" s="381" t="str">
        <f>IF(B1003="","",ROW()-ROW($A$3)+'Diário 2º PA'!$O$1)</f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16"/>
        <v/>
      </c>
      <c r="K1003" s="387"/>
      <c r="L1003" s="388"/>
      <c r="M1003" s="387"/>
      <c r="N1003" s="382"/>
      <c r="O1003" s="384"/>
      <c r="P1003" s="184"/>
    </row>
    <row r="1004" spans="1:16" ht="13.2" x14ac:dyDescent="0.25">
      <c r="A1004" s="381" t="str">
        <f>IF(B1004="","",ROW()-ROW($A$3)+'Diário 2º PA'!$O$1)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16"/>
        <v/>
      </c>
      <c r="K1004" s="387"/>
      <c r="L1004" s="388"/>
      <c r="M1004" s="387"/>
      <c r="N1004" s="382"/>
      <c r="O1004" s="384"/>
      <c r="P1004" s="184"/>
    </row>
    <row r="1005" spans="1:16" ht="13.2" x14ac:dyDescent="0.25">
      <c r="A1005" s="381" t="str">
        <f>IF(B1005="","",ROW()-ROW($A$3)+'Diário 2º PA'!$O$1)</f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16"/>
        <v/>
      </c>
      <c r="K1005" s="387"/>
      <c r="L1005" s="388"/>
      <c r="M1005" s="387"/>
      <c r="N1005" s="382"/>
      <c r="O1005" s="384"/>
      <c r="P1005" s="184"/>
    </row>
    <row r="1006" spans="1:16" ht="13.2" x14ac:dyDescent="0.25">
      <c r="A1006" s="381" t="str">
        <f>IF(B1006="","",ROW()-ROW($A$3)+'Diário 2º PA'!$O$1)</f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16"/>
        <v/>
      </c>
      <c r="K1006" s="387"/>
      <c r="L1006" s="388"/>
      <c r="M1006" s="387"/>
      <c r="N1006" s="382"/>
      <c r="O1006" s="384"/>
      <c r="P1006" s="184"/>
    </row>
    <row r="1007" spans="1:16" ht="13.2" x14ac:dyDescent="0.25">
      <c r="A1007" s="381" t="str">
        <f>IF(B1007="","",ROW()-ROW($A$3)+'Diário 2º PA'!$O$1)</f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16"/>
        <v/>
      </c>
      <c r="K1007" s="387"/>
      <c r="L1007" s="388"/>
      <c r="M1007" s="387"/>
      <c r="N1007" s="382"/>
      <c r="O1007" s="384"/>
      <c r="P1007" s="184"/>
    </row>
    <row r="1008" spans="1:16" ht="13.2" x14ac:dyDescent="0.25">
      <c r="A1008" s="381" t="str">
        <f>IF(B1008="","",ROW()-ROW($A$3)+'Diário 2º PA'!$O$1)</f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16"/>
        <v/>
      </c>
      <c r="K1008" s="387"/>
      <c r="L1008" s="388"/>
      <c r="M1008" s="387"/>
      <c r="N1008" s="382"/>
      <c r="O1008" s="384"/>
      <c r="P1008" s="184"/>
    </row>
    <row r="1009" spans="1:16" ht="13.2" x14ac:dyDescent="0.25">
      <c r="A1009" s="381" t="str">
        <f>IF(B1009="","",ROW()-ROW($A$3)+'Diário 2º PA'!$O$1)</f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16"/>
        <v/>
      </c>
      <c r="K1009" s="387"/>
      <c r="L1009" s="388"/>
      <c r="M1009" s="387"/>
      <c r="N1009" s="382"/>
      <c r="O1009" s="384"/>
      <c r="P1009" s="184"/>
    </row>
    <row r="1010" spans="1:16" ht="13.2" x14ac:dyDescent="0.25">
      <c r="A1010" s="381" t="str">
        <f>IF(B1010="","",ROW()-ROW($A$3)+'Diário 2º PA'!$O$1)</f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16"/>
        <v/>
      </c>
      <c r="K1010" s="387"/>
      <c r="L1010" s="388"/>
      <c r="M1010" s="387"/>
      <c r="N1010" s="382"/>
      <c r="O1010" s="384"/>
      <c r="P1010" s="184"/>
    </row>
    <row r="1011" spans="1:16" ht="13.2" x14ac:dyDescent="0.25">
      <c r="A1011" s="381" t="str">
        <f>IF(B1011="","",ROW()-ROW($A$3)+'Diário 2º PA'!$O$1)</f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16"/>
        <v/>
      </c>
      <c r="K1011" s="387"/>
      <c r="L1011" s="388"/>
      <c r="M1011" s="387"/>
      <c r="N1011" s="382"/>
      <c r="O1011" s="384"/>
      <c r="P1011" s="184"/>
    </row>
    <row r="1012" spans="1:16" ht="13.2" x14ac:dyDescent="0.25">
      <c r="A1012" s="381" t="str">
        <f>IF(B1012="","",ROW()-ROW($A$3)+'Diário 2º PA'!$O$1)</f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16"/>
        <v/>
      </c>
      <c r="K1012" s="387"/>
      <c r="L1012" s="388"/>
      <c r="M1012" s="387"/>
      <c r="N1012" s="382"/>
      <c r="O1012" s="384"/>
      <c r="P1012" s="184"/>
    </row>
    <row r="1013" spans="1:16" ht="13.2" x14ac:dyDescent="0.25">
      <c r="A1013" s="381" t="str">
        <f>IF(B1013="","",ROW()-ROW($A$3)+'Diário 2º PA'!$O$1)</f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16"/>
        <v/>
      </c>
      <c r="K1013" s="387"/>
      <c r="L1013" s="388"/>
      <c r="M1013" s="387"/>
      <c r="N1013" s="382"/>
      <c r="O1013" s="384"/>
      <c r="P1013" s="184"/>
    </row>
    <row r="1014" spans="1:16" ht="13.2" x14ac:dyDescent="0.25">
      <c r="A1014" s="381" t="str">
        <f>IF(B1014="","",ROW()-ROW($A$3)+'Diário 2º PA'!$O$1)</f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16"/>
        <v/>
      </c>
      <c r="K1014" s="387"/>
      <c r="L1014" s="388"/>
      <c r="M1014" s="387"/>
      <c r="N1014" s="382"/>
      <c r="O1014" s="384"/>
      <c r="P1014" s="184"/>
    </row>
    <row r="1015" spans="1:16" ht="13.2" x14ac:dyDescent="0.25">
      <c r="A1015" s="381" t="str">
        <f>IF(B1015="","",ROW()-ROW($A$3)+'Diário 2º PA'!$O$1)</f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16"/>
        <v/>
      </c>
      <c r="K1015" s="387"/>
      <c r="L1015" s="388"/>
      <c r="M1015" s="387"/>
      <c r="N1015" s="382"/>
      <c r="O1015" s="384"/>
      <c r="P1015" s="184"/>
    </row>
    <row r="1016" spans="1:16" ht="13.2" x14ac:dyDescent="0.25">
      <c r="A1016" s="381" t="str">
        <f>IF(B1016="","",ROW()-ROW($A$3)+'Diário 2º PA'!$O$1)</f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16"/>
        <v/>
      </c>
      <c r="K1016" s="387"/>
      <c r="L1016" s="388"/>
      <c r="M1016" s="387"/>
      <c r="N1016" s="382"/>
      <c r="O1016" s="384"/>
      <c r="P1016" s="184"/>
    </row>
    <row r="1017" spans="1:16" ht="13.2" x14ac:dyDescent="0.25">
      <c r="A1017" s="381" t="str">
        <f>IF(B1017="","",ROW()-ROW($A$3)+'Diário 2º PA'!$O$1)</f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16"/>
        <v/>
      </c>
      <c r="K1017" s="387"/>
      <c r="L1017" s="388"/>
      <c r="M1017" s="387"/>
      <c r="N1017" s="382"/>
      <c r="O1017" s="384"/>
      <c r="P1017" s="184"/>
    </row>
    <row r="1018" spans="1:16" ht="13.2" x14ac:dyDescent="0.25">
      <c r="A1018" s="381" t="str">
        <f>IF(B1018="","",ROW()-ROW($A$3)+'Diário 2º PA'!$O$1)</f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16"/>
        <v/>
      </c>
      <c r="K1018" s="387"/>
      <c r="L1018" s="388"/>
      <c r="M1018" s="387"/>
      <c r="N1018" s="382"/>
      <c r="O1018" s="384"/>
      <c r="P1018" s="184"/>
    </row>
    <row r="1019" spans="1:16" ht="13.2" x14ac:dyDescent="0.25">
      <c r="A1019" s="381" t="str">
        <f>IF(B1019="","",ROW()-ROW($A$3)+'Diário 2º PA'!$O$1)</f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16"/>
        <v/>
      </c>
      <c r="K1019" s="387"/>
      <c r="L1019" s="388"/>
      <c r="M1019" s="387"/>
      <c r="N1019" s="382"/>
      <c r="O1019" s="384"/>
      <c r="P1019" s="184"/>
    </row>
    <row r="1020" spans="1:16" ht="13.2" x14ac:dyDescent="0.25">
      <c r="A1020" s="381" t="str">
        <f>IF(B1020="","",ROW()-ROW($A$3)+'Diário 2º PA'!$O$1)</f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16"/>
        <v/>
      </c>
      <c r="K1020" s="387"/>
      <c r="L1020" s="388"/>
      <c r="M1020" s="387"/>
      <c r="N1020" s="382"/>
      <c r="O1020" s="384"/>
      <c r="P1020" s="184"/>
    </row>
    <row r="1021" spans="1:16" ht="13.2" x14ac:dyDescent="0.25">
      <c r="A1021" s="381" t="str">
        <f>IF(B1021="","",ROW()-ROW($A$3)+'Diário 2º PA'!$O$1)</f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16"/>
        <v/>
      </c>
      <c r="K1021" s="387"/>
      <c r="L1021" s="388"/>
      <c r="M1021" s="387"/>
      <c r="N1021" s="382"/>
      <c r="O1021" s="384"/>
      <c r="P1021" s="184"/>
    </row>
    <row r="1022" spans="1:16" ht="13.2" x14ac:dyDescent="0.25">
      <c r="A1022" s="381" t="str">
        <f>IF(B1022="","",ROW()-ROW($A$3)+'Diário 2º PA'!$O$1)</f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16"/>
        <v/>
      </c>
      <c r="K1022" s="387"/>
      <c r="L1022" s="388"/>
      <c r="M1022" s="387"/>
      <c r="N1022" s="382"/>
      <c r="O1022" s="384"/>
      <c r="P1022" s="184"/>
    </row>
    <row r="1023" spans="1:16" ht="13.2" x14ac:dyDescent="0.25">
      <c r="A1023" s="381" t="str">
        <f>IF(B1023="","",ROW()-ROW($A$3)+'Diário 2º PA'!$O$1)</f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16"/>
        <v/>
      </c>
      <c r="K1023" s="387"/>
      <c r="L1023" s="388"/>
      <c r="M1023" s="387"/>
      <c r="N1023" s="382"/>
      <c r="O1023" s="384"/>
      <c r="P1023" s="184"/>
    </row>
    <row r="1024" spans="1:16" ht="13.2" x14ac:dyDescent="0.25">
      <c r="A1024" s="381" t="str">
        <f>IF(B1024="","",ROW()-ROW($A$3)+'Diário 2º PA'!$O$1)</f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16"/>
        <v/>
      </c>
      <c r="K1024" s="387"/>
      <c r="L1024" s="388"/>
      <c r="M1024" s="387"/>
      <c r="N1024" s="382"/>
      <c r="O1024" s="384"/>
      <c r="P1024" s="184"/>
    </row>
    <row r="1025" spans="1:16" ht="13.2" x14ac:dyDescent="0.25">
      <c r="A1025" s="381" t="str">
        <f>IF(B1025="","",ROW()-ROW($A$3)+'Diário 2º PA'!$O$1)</f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si="16"/>
        <v/>
      </c>
      <c r="K1025" s="387"/>
      <c r="L1025" s="388"/>
      <c r="M1025" s="387"/>
      <c r="N1025" s="382"/>
      <c r="O1025" s="384"/>
      <c r="P1025" s="184"/>
    </row>
    <row r="1026" spans="1:16" ht="13.2" x14ac:dyDescent="0.25">
      <c r="A1026" s="381" t="str">
        <f>IF(B1026="","",ROW()-ROW($A$3)+'Diário 2º PA'!$O$1)</f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16"/>
        <v/>
      </c>
      <c r="K1026" s="387"/>
      <c r="L1026" s="388"/>
      <c r="M1026" s="387"/>
      <c r="N1026" s="382"/>
      <c r="O1026" s="384"/>
      <c r="P1026" s="184"/>
    </row>
    <row r="1027" spans="1:16" ht="13.2" x14ac:dyDescent="0.25">
      <c r="A1027" s="381" t="str">
        <f>IF(B1027="","",ROW()-ROW($A$3)+'Diário 2º PA'!$O$1)</f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16"/>
        <v/>
      </c>
      <c r="K1027" s="387"/>
      <c r="L1027" s="388"/>
      <c r="M1027" s="387"/>
      <c r="N1027" s="382"/>
      <c r="O1027" s="384"/>
      <c r="P1027" s="184"/>
    </row>
    <row r="1028" spans="1:16" ht="13.2" x14ac:dyDescent="0.25">
      <c r="A1028" s="381" t="str">
        <f>IF(B1028="","",ROW()-ROW($A$3)+'Diário 2º PA'!$O$1)</f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si="16"/>
        <v/>
      </c>
      <c r="K1028" s="387"/>
      <c r="L1028" s="388"/>
      <c r="M1028" s="387"/>
      <c r="N1028" s="382"/>
      <c r="O1028" s="384"/>
      <c r="P1028" s="184"/>
    </row>
    <row r="1029" spans="1:16" ht="13.2" x14ac:dyDescent="0.25">
      <c r="A1029" s="381" t="str">
        <f>IF(B1029="","",ROW()-ROW($A$3)+'Diário 2º PA'!$O$1)</f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16"/>
        <v/>
      </c>
      <c r="K1029" s="387"/>
      <c r="L1029" s="388"/>
      <c r="M1029" s="387"/>
      <c r="N1029" s="382"/>
      <c r="O1029" s="384"/>
      <c r="P1029" s="184"/>
    </row>
    <row r="1030" spans="1:16" ht="13.2" x14ac:dyDescent="0.25">
      <c r="A1030" s="381" t="str">
        <f>IF(B1030="","",ROW()-ROW($A$3)+'Diário 2º PA'!$O$1)</f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16"/>
        <v/>
      </c>
      <c r="K1030" s="387"/>
      <c r="L1030" s="388"/>
      <c r="M1030" s="387"/>
      <c r="N1030" s="382"/>
      <c r="O1030" s="384"/>
      <c r="P1030" s="184"/>
    </row>
    <row r="1031" spans="1:16" ht="13.2" x14ac:dyDescent="0.25">
      <c r="A1031" s="381" t="str">
        <f>IF(B1031="","",ROW()-ROW($A$3)+'Diário 2º PA'!$O$1)</f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16"/>
        <v/>
      </c>
      <c r="K1031" s="387"/>
      <c r="L1031" s="388"/>
      <c r="M1031" s="387"/>
      <c r="N1031" s="382"/>
      <c r="O1031" s="384"/>
      <c r="P1031" s="184"/>
    </row>
    <row r="1032" spans="1:16" ht="13.2" x14ac:dyDescent="0.25">
      <c r="A1032" s="381" t="str">
        <f>IF(B1032="","",ROW()-ROW($A$3)+'Diário 2º PA'!$O$1)</f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16"/>
        <v/>
      </c>
      <c r="K1032" s="387"/>
      <c r="L1032" s="388"/>
      <c r="M1032" s="387"/>
      <c r="N1032" s="382"/>
      <c r="O1032" s="384"/>
      <c r="P1032" s="184"/>
    </row>
    <row r="1033" spans="1:16" ht="13.2" x14ac:dyDescent="0.25">
      <c r="A1033" s="381" t="str">
        <f>IF(B1033="","",ROW()-ROW($A$3)+'Diário 2º PA'!$O$1)</f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si="16"/>
        <v/>
      </c>
      <c r="K1033" s="387"/>
      <c r="L1033" s="388"/>
      <c r="M1033" s="387"/>
      <c r="N1033" s="382"/>
      <c r="O1033" s="384"/>
      <c r="P1033" s="184"/>
    </row>
    <row r="1034" spans="1:16" ht="13.2" x14ac:dyDescent="0.25">
      <c r="A1034" s="381" t="str">
        <f>IF(B1034="","",ROW()-ROW($A$3)+'Diário 2º PA'!$O$1)</f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16"/>
        <v/>
      </c>
      <c r="K1034" s="387"/>
      <c r="L1034" s="388"/>
      <c r="M1034" s="387"/>
      <c r="N1034" s="382"/>
      <c r="O1034" s="384"/>
      <c r="P1034" s="184"/>
    </row>
    <row r="1035" spans="1:16" ht="13.2" x14ac:dyDescent="0.25">
      <c r="A1035" s="381" t="str">
        <f>IF(B1035="","",ROW()-ROW($A$3)+'Diário 2º PA'!$O$1)</f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16"/>
        <v/>
      </c>
      <c r="K1035" s="387"/>
      <c r="L1035" s="388"/>
      <c r="M1035" s="387"/>
      <c r="N1035" s="382"/>
      <c r="O1035" s="384"/>
      <c r="P1035" s="184"/>
    </row>
    <row r="1036" spans="1:16" ht="13.2" x14ac:dyDescent="0.25">
      <c r="A1036" s="381" t="str">
        <f>IF(B1036="","",ROW()-ROW($A$3)+'Diário 2º PA'!$O$1)</f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16"/>
        <v/>
      </c>
      <c r="K1036" s="387"/>
      <c r="L1036" s="388"/>
      <c r="M1036" s="387"/>
      <c r="N1036" s="382"/>
      <c r="O1036" s="384"/>
      <c r="P1036" s="184"/>
    </row>
    <row r="1037" spans="1:16" ht="13.2" x14ac:dyDescent="0.25">
      <c r="A1037" s="381" t="str">
        <f>IF(B1037="","",ROW()-ROW($A$3)+'Diário 2º PA'!$O$1)</f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16"/>
        <v/>
      </c>
      <c r="K1037" s="387"/>
      <c r="L1037" s="388"/>
      <c r="M1037" s="387"/>
      <c r="N1037" s="382"/>
      <c r="O1037" s="384"/>
      <c r="P1037" s="184"/>
    </row>
    <row r="1038" spans="1:16" ht="13.2" x14ac:dyDescent="0.25">
      <c r="A1038" s="381" t="str">
        <f>IF(B1038="","",ROW()-ROW($A$3)+'Diário 2º PA'!$O$1)</f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16"/>
        <v/>
      </c>
      <c r="K1038" s="387"/>
      <c r="L1038" s="388"/>
      <c r="M1038" s="387"/>
      <c r="N1038" s="382"/>
      <c r="O1038" s="384"/>
      <c r="P1038" s="184"/>
    </row>
    <row r="1039" spans="1:16" ht="13.2" x14ac:dyDescent="0.25">
      <c r="A1039" s="381" t="str">
        <f>IF(B1039="","",ROW()-ROW($A$3)+'Diário 2º PA'!$O$1)</f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16"/>
        <v/>
      </c>
      <c r="K1039" s="387"/>
      <c r="L1039" s="388"/>
      <c r="M1039" s="387"/>
      <c r="N1039" s="382"/>
      <c r="O1039" s="384"/>
      <c r="P1039" s="184"/>
    </row>
    <row r="1040" spans="1:16" ht="13.2" x14ac:dyDescent="0.25">
      <c r="A1040" s="381" t="str">
        <f>IF(B1040="","",ROW()-ROW($A$3)+'Diário 2º PA'!$O$1)</f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16"/>
        <v/>
      </c>
      <c r="K1040" s="387"/>
      <c r="L1040" s="388"/>
      <c r="M1040" s="387"/>
      <c r="N1040" s="382"/>
      <c r="O1040" s="384"/>
      <c r="P1040" s="184"/>
    </row>
    <row r="1041" spans="1:16" ht="13.2" x14ac:dyDescent="0.25">
      <c r="A1041" s="381" t="str">
        <f>IF(B1041="","",ROW()-ROW($A$3)+'Diário 2º PA'!$O$1)</f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16"/>
        <v/>
      </c>
      <c r="K1041" s="387"/>
      <c r="L1041" s="388"/>
      <c r="M1041" s="387"/>
      <c r="N1041" s="382"/>
      <c r="O1041" s="384"/>
      <c r="P1041" s="184"/>
    </row>
    <row r="1042" spans="1:16" ht="13.2" x14ac:dyDescent="0.25">
      <c r="A1042" s="381" t="str">
        <f>IF(B1042="","",ROW()-ROW($A$3)+'Diário 2º PA'!$O$1)</f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16"/>
        <v/>
      </c>
      <c r="K1042" s="387"/>
      <c r="L1042" s="388"/>
      <c r="M1042" s="387"/>
      <c r="N1042" s="382"/>
      <c r="O1042" s="384"/>
      <c r="P1042" s="184"/>
    </row>
    <row r="1043" spans="1:16" ht="13.2" x14ac:dyDescent="0.25">
      <c r="A1043" s="381" t="str">
        <f>IF(B1043="","",ROW()-ROW($A$3)+'Diário 2º PA'!$O$1)</f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16"/>
        <v/>
      </c>
      <c r="K1043" s="387"/>
      <c r="L1043" s="388"/>
      <c r="M1043" s="387"/>
      <c r="N1043" s="382"/>
      <c r="O1043" s="384"/>
      <c r="P1043" s="184"/>
    </row>
    <row r="1044" spans="1:16" ht="13.2" x14ac:dyDescent="0.25">
      <c r="A1044" s="381" t="str">
        <f>IF(B1044="","",ROW()-ROW($A$3)+'Diário 2º PA'!$O$1)</f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16"/>
        <v/>
      </c>
      <c r="K1044" s="387"/>
      <c r="L1044" s="388"/>
      <c r="M1044" s="387"/>
      <c r="N1044" s="382"/>
      <c r="O1044" s="384"/>
      <c r="P1044" s="184"/>
    </row>
    <row r="1045" spans="1:16" ht="13.2" x14ac:dyDescent="0.25">
      <c r="A1045" s="381" t="str">
        <f>IF(B1045="","",ROW()-ROW($A$3)+'Diário 2º PA'!$O$1)</f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16"/>
        <v/>
      </c>
      <c r="K1045" s="387"/>
      <c r="L1045" s="388"/>
      <c r="M1045" s="387"/>
      <c r="N1045" s="382"/>
      <c r="O1045" s="384"/>
      <c r="P1045" s="184"/>
    </row>
    <row r="1046" spans="1:16" ht="13.2" x14ac:dyDescent="0.25">
      <c r="A1046" s="381" t="str">
        <f>IF(B1046="","",ROW()-ROW($A$3)+'Diário 2º PA'!$O$1)</f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ref="J1046:J1109" si="17">IF(O1046="","",IF(LEN(O1046)&gt;14,O1046,"CPF Protegido - LGPD"))</f>
        <v/>
      </c>
      <c r="K1046" s="387"/>
      <c r="L1046" s="388"/>
      <c r="M1046" s="387"/>
      <c r="N1046" s="382"/>
      <c r="O1046" s="384"/>
      <c r="P1046" s="184"/>
    </row>
    <row r="1047" spans="1:16" ht="13.2" x14ac:dyDescent="0.25">
      <c r="A1047" s="381" t="str">
        <f>IF(B1047="","",ROW()-ROW($A$3)+'Diário 2º PA'!$O$1)</f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17"/>
        <v/>
      </c>
      <c r="K1047" s="387"/>
      <c r="L1047" s="388"/>
      <c r="M1047" s="387"/>
      <c r="N1047" s="382"/>
      <c r="O1047" s="384"/>
      <c r="P1047" s="184"/>
    </row>
    <row r="1048" spans="1:16" ht="13.2" x14ac:dyDescent="0.25">
      <c r="A1048" s="381" t="str">
        <f>IF(B1048="","",ROW()-ROW($A$3)+'Diário 2º PA'!$O$1)</f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17"/>
        <v/>
      </c>
      <c r="K1048" s="387"/>
      <c r="L1048" s="388"/>
      <c r="M1048" s="387"/>
      <c r="N1048" s="382"/>
      <c r="O1048" s="384"/>
      <c r="P1048" s="184"/>
    </row>
    <row r="1049" spans="1:16" ht="13.2" x14ac:dyDescent="0.25">
      <c r="A1049" s="381" t="str">
        <f>IF(B1049="","",ROW()-ROW($A$3)+'Diário 2º PA'!$O$1)</f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17"/>
        <v/>
      </c>
      <c r="K1049" s="387"/>
      <c r="L1049" s="388"/>
      <c r="M1049" s="387"/>
      <c r="N1049" s="382"/>
      <c r="O1049" s="384"/>
      <c r="P1049" s="184"/>
    </row>
    <row r="1050" spans="1:16" ht="13.2" x14ac:dyDescent="0.25">
      <c r="A1050" s="381" t="str">
        <f>IF(B1050="","",ROW()-ROW($A$3)+'Diário 2º PA'!$O$1)</f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17"/>
        <v/>
      </c>
      <c r="K1050" s="387"/>
      <c r="L1050" s="388"/>
      <c r="M1050" s="387"/>
      <c r="N1050" s="382"/>
      <c r="O1050" s="384"/>
      <c r="P1050" s="184"/>
    </row>
    <row r="1051" spans="1:16" ht="13.2" x14ac:dyDescent="0.25">
      <c r="A1051" s="381" t="str">
        <f>IF(B1051="","",ROW()-ROW($A$3)+'Diário 2º PA'!$O$1)</f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17"/>
        <v/>
      </c>
      <c r="K1051" s="387"/>
      <c r="L1051" s="388"/>
      <c r="M1051" s="387"/>
      <c r="N1051" s="382"/>
      <c r="O1051" s="384"/>
      <c r="P1051" s="184"/>
    </row>
    <row r="1052" spans="1:16" ht="13.2" x14ac:dyDescent="0.25">
      <c r="A1052" s="381" t="str">
        <f>IF(B1052="","",ROW()-ROW($A$3)+'Diário 2º PA'!$O$1)</f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17"/>
        <v/>
      </c>
      <c r="K1052" s="387"/>
      <c r="L1052" s="388"/>
      <c r="M1052" s="387"/>
      <c r="N1052" s="382"/>
      <c r="O1052" s="384"/>
      <c r="P1052" s="184"/>
    </row>
    <row r="1053" spans="1:16" ht="13.2" x14ac:dyDescent="0.25">
      <c r="A1053" s="381" t="str">
        <f>IF(B1053="","",ROW()-ROW($A$3)+'Diário 2º PA'!$O$1)</f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17"/>
        <v/>
      </c>
      <c r="K1053" s="387"/>
      <c r="L1053" s="388"/>
      <c r="M1053" s="387"/>
      <c r="N1053" s="382"/>
      <c r="O1053" s="384"/>
      <c r="P1053" s="184"/>
    </row>
    <row r="1054" spans="1:16" ht="13.2" x14ac:dyDescent="0.25">
      <c r="A1054" s="381" t="str">
        <f>IF(B1054="","",ROW()-ROW($A$3)+'Diário 2º PA'!$O$1)</f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17"/>
        <v/>
      </c>
      <c r="K1054" s="387"/>
      <c r="L1054" s="388"/>
      <c r="M1054" s="387"/>
      <c r="N1054" s="382"/>
      <c r="O1054" s="384"/>
      <c r="P1054" s="184"/>
    </row>
    <row r="1055" spans="1:16" ht="13.2" x14ac:dyDescent="0.25">
      <c r="A1055" s="381" t="str">
        <f>IF(B1055="","",ROW()-ROW($A$3)+'Diário 2º PA'!$O$1)</f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17"/>
        <v/>
      </c>
      <c r="K1055" s="387"/>
      <c r="L1055" s="388"/>
      <c r="M1055" s="387"/>
      <c r="N1055" s="382"/>
      <c r="O1055" s="384"/>
      <c r="P1055" s="184"/>
    </row>
    <row r="1056" spans="1:16" ht="13.2" x14ac:dyDescent="0.25">
      <c r="A1056" s="381" t="str">
        <f>IF(B1056="","",ROW()-ROW($A$3)+'Diário 2º PA'!$O$1)</f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17"/>
        <v/>
      </c>
      <c r="K1056" s="387"/>
      <c r="L1056" s="388"/>
      <c r="M1056" s="387"/>
      <c r="N1056" s="382"/>
      <c r="O1056" s="384"/>
      <c r="P1056" s="184"/>
    </row>
    <row r="1057" spans="1:16" ht="13.2" x14ac:dyDescent="0.25">
      <c r="A1057" s="381" t="str">
        <f>IF(B1057="","",ROW()-ROW($A$3)+'Diário 2º PA'!$O$1)</f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17"/>
        <v/>
      </c>
      <c r="K1057" s="387"/>
      <c r="L1057" s="388"/>
      <c r="M1057" s="387"/>
      <c r="N1057" s="382"/>
      <c r="O1057" s="384"/>
      <c r="P1057" s="184"/>
    </row>
    <row r="1058" spans="1:16" ht="13.2" x14ac:dyDescent="0.25">
      <c r="A1058" s="381" t="str">
        <f>IF(B1058="","",ROW()-ROW($A$3)+'Diário 2º PA'!$O$1)</f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17"/>
        <v/>
      </c>
      <c r="K1058" s="387"/>
      <c r="L1058" s="388"/>
      <c r="M1058" s="387"/>
      <c r="N1058" s="382"/>
      <c r="O1058" s="384"/>
      <c r="P1058" s="184"/>
    </row>
    <row r="1059" spans="1:16" ht="13.2" x14ac:dyDescent="0.25">
      <c r="A1059" s="381" t="str">
        <f>IF(B1059="","",ROW()-ROW($A$3)+'Diário 2º PA'!$O$1)</f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17"/>
        <v/>
      </c>
      <c r="K1059" s="387"/>
      <c r="L1059" s="388"/>
      <c r="M1059" s="387"/>
      <c r="N1059" s="382"/>
      <c r="O1059" s="384"/>
      <c r="P1059" s="184"/>
    </row>
    <row r="1060" spans="1:16" ht="13.2" x14ac:dyDescent="0.25">
      <c r="A1060" s="381" t="str">
        <f>IF(B1060="","",ROW()-ROW($A$3)+'Diário 2º PA'!$O$1)</f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17"/>
        <v/>
      </c>
      <c r="K1060" s="387"/>
      <c r="L1060" s="388"/>
      <c r="M1060" s="387"/>
      <c r="N1060" s="382"/>
      <c r="O1060" s="384"/>
      <c r="P1060" s="184"/>
    </row>
    <row r="1061" spans="1:16" ht="13.2" x14ac:dyDescent="0.25">
      <c r="A1061" s="381" t="str">
        <f>IF(B1061="","",ROW()-ROW($A$3)+'Diário 2º PA'!$O$1)</f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17"/>
        <v/>
      </c>
      <c r="K1061" s="387"/>
      <c r="L1061" s="388"/>
      <c r="M1061" s="387"/>
      <c r="N1061" s="382"/>
      <c r="O1061" s="384"/>
      <c r="P1061" s="184"/>
    </row>
    <row r="1062" spans="1:16" ht="13.2" x14ac:dyDescent="0.25">
      <c r="A1062" s="381" t="str">
        <f>IF(B1062="","",ROW()-ROW($A$3)+'Diário 2º PA'!$O$1)</f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17"/>
        <v/>
      </c>
      <c r="K1062" s="387"/>
      <c r="L1062" s="388"/>
      <c r="M1062" s="387"/>
      <c r="N1062" s="382"/>
      <c r="O1062" s="384"/>
      <c r="P1062" s="184"/>
    </row>
    <row r="1063" spans="1:16" ht="13.2" x14ac:dyDescent="0.25">
      <c r="A1063" s="381" t="str">
        <f>IF(B1063="","",ROW()-ROW($A$3)+'Diário 2º PA'!$O$1)</f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17"/>
        <v/>
      </c>
      <c r="K1063" s="387"/>
      <c r="L1063" s="388"/>
      <c r="M1063" s="387"/>
      <c r="N1063" s="382"/>
      <c r="O1063" s="384"/>
      <c r="P1063" s="184"/>
    </row>
    <row r="1064" spans="1:16" ht="13.2" x14ac:dyDescent="0.25">
      <c r="A1064" s="381" t="str">
        <f>IF(B1064="","",ROW()-ROW($A$3)+'Diário 2º PA'!$O$1)</f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17"/>
        <v/>
      </c>
      <c r="K1064" s="387"/>
      <c r="L1064" s="388"/>
      <c r="M1064" s="387"/>
      <c r="N1064" s="382"/>
      <c r="O1064" s="384"/>
      <c r="P1064" s="184"/>
    </row>
    <row r="1065" spans="1:16" ht="13.2" x14ac:dyDescent="0.25">
      <c r="A1065" s="381" t="str">
        <f>IF(B1065="","",ROW()-ROW($A$3)+'Diário 2º PA'!$O$1)</f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17"/>
        <v/>
      </c>
      <c r="K1065" s="387"/>
      <c r="L1065" s="388"/>
      <c r="M1065" s="387"/>
      <c r="N1065" s="382"/>
      <c r="O1065" s="384"/>
      <c r="P1065" s="184"/>
    </row>
    <row r="1066" spans="1:16" ht="13.2" x14ac:dyDescent="0.25">
      <c r="A1066" s="381" t="str">
        <f>IF(B1066="","",ROW()-ROW($A$3)+'Diário 2º PA'!$O$1)</f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17"/>
        <v/>
      </c>
      <c r="K1066" s="387"/>
      <c r="L1066" s="388"/>
      <c r="M1066" s="387"/>
      <c r="N1066" s="382"/>
      <c r="O1066" s="384"/>
      <c r="P1066" s="184"/>
    </row>
    <row r="1067" spans="1:16" ht="13.2" x14ac:dyDescent="0.25">
      <c r="A1067" s="381" t="str">
        <f>IF(B1067="","",ROW()-ROW($A$3)+'Diário 2º PA'!$O$1)</f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17"/>
        <v/>
      </c>
      <c r="K1067" s="387"/>
      <c r="L1067" s="388"/>
      <c r="M1067" s="387"/>
      <c r="N1067" s="382"/>
      <c r="O1067" s="384"/>
      <c r="P1067" s="184"/>
    </row>
    <row r="1068" spans="1:16" ht="13.2" x14ac:dyDescent="0.25">
      <c r="A1068" s="381" t="str">
        <f>IF(B1068="","",ROW()-ROW($A$3)+'Diário 2º PA'!$O$1)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17"/>
        <v/>
      </c>
      <c r="K1068" s="387"/>
      <c r="L1068" s="388"/>
      <c r="M1068" s="387"/>
      <c r="N1068" s="382"/>
      <c r="O1068" s="384"/>
      <c r="P1068" s="184"/>
    </row>
    <row r="1069" spans="1:16" ht="13.2" x14ac:dyDescent="0.25">
      <c r="A1069" s="381" t="str">
        <f>IF(B1069="","",ROW()-ROW($A$3)+'Diário 2º PA'!$O$1)</f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17"/>
        <v/>
      </c>
      <c r="K1069" s="387"/>
      <c r="L1069" s="388"/>
      <c r="M1069" s="387"/>
      <c r="N1069" s="382"/>
      <c r="O1069" s="384"/>
      <c r="P1069" s="184"/>
    </row>
    <row r="1070" spans="1:16" ht="13.2" x14ac:dyDescent="0.25">
      <c r="A1070" s="381" t="str">
        <f>IF(B1070="","",ROW()-ROW($A$3)+'Diário 2º PA'!$O$1)</f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17"/>
        <v/>
      </c>
      <c r="K1070" s="387"/>
      <c r="L1070" s="388"/>
      <c r="M1070" s="387"/>
      <c r="N1070" s="382"/>
      <c r="O1070" s="384"/>
      <c r="P1070" s="184"/>
    </row>
    <row r="1071" spans="1:16" ht="13.2" x14ac:dyDescent="0.25">
      <c r="A1071" s="381" t="str">
        <f>IF(B1071="","",ROW()-ROW($A$3)+'Diário 2º PA'!$O$1)</f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17"/>
        <v/>
      </c>
      <c r="K1071" s="387"/>
      <c r="L1071" s="388"/>
      <c r="M1071" s="387"/>
      <c r="N1071" s="382"/>
      <c r="O1071" s="384"/>
      <c r="P1071" s="184"/>
    </row>
    <row r="1072" spans="1:16" ht="13.2" x14ac:dyDescent="0.25">
      <c r="A1072" s="381" t="str">
        <f>IF(B1072="","",ROW()-ROW($A$3)+'Diário 2º PA'!$O$1)</f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17"/>
        <v/>
      </c>
      <c r="K1072" s="387"/>
      <c r="L1072" s="388"/>
      <c r="M1072" s="387"/>
      <c r="N1072" s="382"/>
      <c r="O1072" s="384"/>
      <c r="P1072" s="184"/>
    </row>
    <row r="1073" spans="1:16" ht="13.2" x14ac:dyDescent="0.25">
      <c r="A1073" s="381" t="str">
        <f>IF(B1073="","",ROW()-ROW($A$3)+'Diário 2º PA'!$O$1)</f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17"/>
        <v/>
      </c>
      <c r="K1073" s="387"/>
      <c r="L1073" s="388"/>
      <c r="M1073" s="387"/>
      <c r="N1073" s="382"/>
      <c r="O1073" s="384"/>
      <c r="P1073" s="184"/>
    </row>
    <row r="1074" spans="1:16" ht="13.2" x14ac:dyDescent="0.25">
      <c r="A1074" s="381" t="str">
        <f>IF(B1074="","",ROW()-ROW($A$3)+'Diário 2º PA'!$O$1)</f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17"/>
        <v/>
      </c>
      <c r="K1074" s="387"/>
      <c r="L1074" s="388"/>
      <c r="M1074" s="387"/>
      <c r="N1074" s="382"/>
      <c r="O1074" s="384"/>
      <c r="P1074" s="184"/>
    </row>
    <row r="1075" spans="1:16" ht="13.2" x14ac:dyDescent="0.25">
      <c r="A1075" s="381" t="str">
        <f>IF(B1075="","",ROW()-ROW($A$3)+'Diário 2º PA'!$O$1)</f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17"/>
        <v/>
      </c>
      <c r="K1075" s="387"/>
      <c r="L1075" s="388"/>
      <c r="M1075" s="387"/>
      <c r="N1075" s="382"/>
      <c r="O1075" s="384"/>
      <c r="P1075" s="184"/>
    </row>
    <row r="1076" spans="1:16" ht="13.2" x14ac:dyDescent="0.25">
      <c r="A1076" s="381" t="str">
        <f>IF(B1076="","",ROW()-ROW($A$3)+'Diário 2º PA'!$O$1)</f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17"/>
        <v/>
      </c>
      <c r="K1076" s="387"/>
      <c r="L1076" s="388"/>
      <c r="M1076" s="387"/>
      <c r="N1076" s="382"/>
      <c r="O1076" s="384"/>
      <c r="P1076" s="184"/>
    </row>
    <row r="1077" spans="1:16" ht="13.2" x14ac:dyDescent="0.25">
      <c r="A1077" s="381" t="str">
        <f>IF(B1077="","",ROW()-ROW($A$3)+'Diário 2º PA'!$O$1)</f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17"/>
        <v/>
      </c>
      <c r="K1077" s="387"/>
      <c r="L1077" s="388"/>
      <c r="M1077" s="387"/>
      <c r="N1077" s="382"/>
      <c r="O1077" s="384"/>
      <c r="P1077" s="184"/>
    </row>
    <row r="1078" spans="1:16" ht="13.2" x14ac:dyDescent="0.25">
      <c r="A1078" s="381" t="str">
        <f>IF(B1078="","",ROW()-ROW($A$3)+'Diário 2º PA'!$O$1)</f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17"/>
        <v/>
      </c>
      <c r="K1078" s="387"/>
      <c r="L1078" s="388"/>
      <c r="M1078" s="387"/>
      <c r="N1078" s="382"/>
      <c r="O1078" s="384"/>
      <c r="P1078" s="184"/>
    </row>
    <row r="1079" spans="1:16" ht="13.2" x14ac:dyDescent="0.25">
      <c r="A1079" s="381" t="str">
        <f>IF(B1079="","",ROW()-ROW($A$3)+'Diário 2º PA'!$O$1)</f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17"/>
        <v/>
      </c>
      <c r="K1079" s="387"/>
      <c r="L1079" s="388"/>
      <c r="M1079" s="387"/>
      <c r="N1079" s="382"/>
      <c r="O1079" s="384"/>
      <c r="P1079" s="184"/>
    </row>
    <row r="1080" spans="1:16" ht="13.2" x14ac:dyDescent="0.25">
      <c r="A1080" s="381" t="str">
        <f>IF(B1080="","",ROW()-ROW($A$3)+'Diário 2º PA'!$O$1)</f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17"/>
        <v/>
      </c>
      <c r="K1080" s="387"/>
      <c r="L1080" s="388"/>
      <c r="M1080" s="387"/>
      <c r="N1080" s="382"/>
      <c r="O1080" s="384"/>
      <c r="P1080" s="184"/>
    </row>
    <row r="1081" spans="1:16" ht="13.2" x14ac:dyDescent="0.25">
      <c r="A1081" s="381" t="str">
        <f>IF(B1081="","",ROW()-ROW($A$3)+'Diário 2º PA'!$O$1)</f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17"/>
        <v/>
      </c>
      <c r="K1081" s="387"/>
      <c r="L1081" s="388"/>
      <c r="M1081" s="387"/>
      <c r="N1081" s="382"/>
      <c r="O1081" s="384"/>
      <c r="P1081" s="184"/>
    </row>
    <row r="1082" spans="1:16" ht="13.2" x14ac:dyDescent="0.25">
      <c r="A1082" s="381" t="str">
        <f>IF(B1082="","",ROW()-ROW($A$3)+'Diário 2º PA'!$O$1)</f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17"/>
        <v/>
      </c>
      <c r="K1082" s="387"/>
      <c r="L1082" s="388"/>
      <c r="M1082" s="387"/>
      <c r="N1082" s="382"/>
      <c r="O1082" s="384"/>
      <c r="P1082" s="184"/>
    </row>
    <row r="1083" spans="1:16" ht="13.2" x14ac:dyDescent="0.25">
      <c r="A1083" s="381" t="str">
        <f>IF(B1083="","",ROW()-ROW($A$3)+'Diário 2º PA'!$O$1)</f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17"/>
        <v/>
      </c>
      <c r="K1083" s="387"/>
      <c r="L1083" s="388"/>
      <c r="M1083" s="387"/>
      <c r="N1083" s="382"/>
      <c r="O1083" s="384"/>
      <c r="P1083" s="184"/>
    </row>
    <row r="1084" spans="1:16" ht="13.2" x14ac:dyDescent="0.25">
      <c r="A1084" s="381" t="str">
        <f>IF(B1084="","",ROW()-ROW($A$3)+'Diário 2º PA'!$O$1)</f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17"/>
        <v/>
      </c>
      <c r="K1084" s="387"/>
      <c r="L1084" s="388"/>
      <c r="M1084" s="387"/>
      <c r="N1084" s="382"/>
      <c r="O1084" s="384"/>
      <c r="P1084" s="184"/>
    </row>
    <row r="1085" spans="1:16" ht="13.2" x14ac:dyDescent="0.25">
      <c r="A1085" s="381" t="str">
        <f>IF(B1085="","",ROW()-ROW($A$3)+'Diário 2º PA'!$O$1)</f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17"/>
        <v/>
      </c>
      <c r="K1085" s="387"/>
      <c r="L1085" s="388"/>
      <c r="M1085" s="387"/>
      <c r="N1085" s="382"/>
      <c r="O1085" s="384"/>
      <c r="P1085" s="184"/>
    </row>
    <row r="1086" spans="1:16" ht="13.2" x14ac:dyDescent="0.25">
      <c r="A1086" s="381" t="str">
        <f>IF(B1086="","",ROW()-ROW($A$3)+'Diário 2º PA'!$O$1)</f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17"/>
        <v/>
      </c>
      <c r="K1086" s="387"/>
      <c r="L1086" s="388"/>
      <c r="M1086" s="387"/>
      <c r="N1086" s="382"/>
      <c r="O1086" s="384"/>
      <c r="P1086" s="184"/>
    </row>
    <row r="1087" spans="1:16" ht="13.2" x14ac:dyDescent="0.25">
      <c r="A1087" s="381" t="str">
        <f>IF(B1087="","",ROW()-ROW($A$3)+'Diário 2º PA'!$O$1)</f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17"/>
        <v/>
      </c>
      <c r="K1087" s="387"/>
      <c r="L1087" s="388"/>
      <c r="M1087" s="387"/>
      <c r="N1087" s="382"/>
      <c r="O1087" s="384"/>
      <c r="P1087" s="184"/>
    </row>
    <row r="1088" spans="1:16" ht="13.2" x14ac:dyDescent="0.25">
      <c r="A1088" s="381" t="str">
        <f>IF(B1088="","",ROW()-ROW($A$3)+'Diário 2º PA'!$O$1)</f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17"/>
        <v/>
      </c>
      <c r="K1088" s="387"/>
      <c r="L1088" s="388"/>
      <c r="M1088" s="387"/>
      <c r="N1088" s="382"/>
      <c r="O1088" s="384"/>
      <c r="P1088" s="184"/>
    </row>
    <row r="1089" spans="1:16" ht="13.2" x14ac:dyDescent="0.25">
      <c r="A1089" s="381" t="str">
        <f>IF(B1089="","",ROW()-ROW($A$3)+'Diário 2º PA'!$O$1)</f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si="17"/>
        <v/>
      </c>
      <c r="K1089" s="387"/>
      <c r="L1089" s="388"/>
      <c r="M1089" s="387"/>
      <c r="N1089" s="382"/>
      <c r="O1089" s="384"/>
      <c r="P1089" s="184"/>
    </row>
    <row r="1090" spans="1:16" ht="13.2" x14ac:dyDescent="0.25">
      <c r="A1090" s="381" t="str">
        <f>IF(B1090="","",ROW()-ROW($A$3)+'Diário 2º PA'!$O$1)</f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17"/>
        <v/>
      </c>
      <c r="K1090" s="387"/>
      <c r="L1090" s="388"/>
      <c r="M1090" s="387"/>
      <c r="N1090" s="382"/>
      <c r="O1090" s="384"/>
      <c r="P1090" s="184"/>
    </row>
    <row r="1091" spans="1:16" ht="13.2" x14ac:dyDescent="0.25">
      <c r="A1091" s="381" t="str">
        <f>IF(B1091="","",ROW()-ROW($A$3)+'Diário 2º PA'!$O$1)</f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17"/>
        <v/>
      </c>
      <c r="K1091" s="387"/>
      <c r="L1091" s="388"/>
      <c r="M1091" s="387"/>
      <c r="N1091" s="382"/>
      <c r="O1091" s="384"/>
      <c r="P1091" s="184"/>
    </row>
    <row r="1092" spans="1:16" ht="13.2" x14ac:dyDescent="0.25">
      <c r="A1092" s="381" t="str">
        <f>IF(B1092="","",ROW()-ROW($A$3)+'Diário 2º PA'!$O$1)</f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si="17"/>
        <v/>
      </c>
      <c r="K1092" s="387"/>
      <c r="L1092" s="388"/>
      <c r="M1092" s="387"/>
      <c r="N1092" s="382"/>
      <c r="O1092" s="384"/>
      <c r="P1092" s="184"/>
    </row>
    <row r="1093" spans="1:16" ht="13.2" x14ac:dyDescent="0.25">
      <c r="A1093" s="381" t="str">
        <f>IF(B1093="","",ROW()-ROW($A$3)+'Diário 2º PA'!$O$1)</f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17"/>
        <v/>
      </c>
      <c r="K1093" s="387"/>
      <c r="L1093" s="388"/>
      <c r="M1093" s="387"/>
      <c r="N1093" s="382"/>
      <c r="O1093" s="384"/>
      <c r="P1093" s="184"/>
    </row>
    <row r="1094" spans="1:16" ht="13.2" x14ac:dyDescent="0.25">
      <c r="A1094" s="381" t="str">
        <f>IF(B1094="","",ROW()-ROW($A$3)+'Diário 2º PA'!$O$1)</f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17"/>
        <v/>
      </c>
      <c r="K1094" s="387"/>
      <c r="L1094" s="388"/>
      <c r="M1094" s="387"/>
      <c r="N1094" s="382"/>
      <c r="O1094" s="384"/>
      <c r="P1094" s="184"/>
    </row>
    <row r="1095" spans="1:16" ht="13.2" x14ac:dyDescent="0.25">
      <c r="A1095" s="381" t="str">
        <f>IF(B1095="","",ROW()-ROW($A$3)+'Diário 2º PA'!$O$1)</f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17"/>
        <v/>
      </c>
      <c r="K1095" s="387"/>
      <c r="L1095" s="388"/>
      <c r="M1095" s="387"/>
      <c r="N1095" s="382"/>
      <c r="O1095" s="384"/>
      <c r="P1095" s="184"/>
    </row>
    <row r="1096" spans="1:16" ht="13.2" x14ac:dyDescent="0.25">
      <c r="A1096" s="381" t="str">
        <f>IF(B1096="","",ROW()-ROW($A$3)+'Diário 2º PA'!$O$1)</f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17"/>
        <v/>
      </c>
      <c r="K1096" s="387"/>
      <c r="L1096" s="388"/>
      <c r="M1096" s="387"/>
      <c r="N1096" s="382"/>
      <c r="O1096" s="384"/>
      <c r="P1096" s="184"/>
    </row>
    <row r="1097" spans="1:16" ht="13.2" x14ac:dyDescent="0.25">
      <c r="A1097" s="381" t="str">
        <f>IF(B1097="","",ROW()-ROW($A$3)+'Diário 2º PA'!$O$1)</f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si="17"/>
        <v/>
      </c>
      <c r="K1097" s="387"/>
      <c r="L1097" s="388"/>
      <c r="M1097" s="387"/>
      <c r="N1097" s="382"/>
      <c r="O1097" s="384"/>
      <c r="P1097" s="184"/>
    </row>
    <row r="1098" spans="1:16" ht="13.2" x14ac:dyDescent="0.25">
      <c r="A1098" s="381" t="str">
        <f>IF(B1098="","",ROW()-ROW($A$3)+'Diário 2º PA'!$O$1)</f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17"/>
        <v/>
      </c>
      <c r="K1098" s="387"/>
      <c r="L1098" s="388"/>
      <c r="M1098" s="387"/>
      <c r="N1098" s="382"/>
      <c r="O1098" s="384"/>
      <c r="P1098" s="184"/>
    </row>
    <row r="1099" spans="1:16" ht="13.2" x14ac:dyDescent="0.25">
      <c r="A1099" s="381" t="str">
        <f>IF(B1099="","",ROW()-ROW($A$3)+'Diário 2º PA'!$O$1)</f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17"/>
        <v/>
      </c>
      <c r="K1099" s="387"/>
      <c r="L1099" s="388"/>
      <c r="M1099" s="387"/>
      <c r="N1099" s="382"/>
      <c r="O1099" s="384"/>
      <c r="P1099" s="184"/>
    </row>
    <row r="1100" spans="1:16" ht="13.2" x14ac:dyDescent="0.25">
      <c r="A1100" s="381" t="str">
        <f>IF(B1100="","",ROW()-ROW($A$3)+'Diário 2º PA'!$O$1)</f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17"/>
        <v/>
      </c>
      <c r="K1100" s="387"/>
      <c r="L1100" s="388"/>
      <c r="M1100" s="387"/>
      <c r="N1100" s="382"/>
      <c r="O1100" s="384"/>
      <c r="P1100" s="184"/>
    </row>
    <row r="1101" spans="1:16" ht="13.2" x14ac:dyDescent="0.25">
      <c r="A1101" s="381" t="str">
        <f>IF(B1101="","",ROW()-ROW($A$3)+'Diário 2º PA'!$O$1)</f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17"/>
        <v/>
      </c>
      <c r="K1101" s="387"/>
      <c r="L1101" s="388"/>
      <c r="M1101" s="387"/>
      <c r="N1101" s="382"/>
      <c r="O1101" s="384"/>
      <c r="P1101" s="184"/>
    </row>
    <row r="1102" spans="1:16" ht="13.2" x14ac:dyDescent="0.25">
      <c r="A1102" s="381" t="str">
        <f>IF(B1102="","",ROW()-ROW($A$3)+'Diário 2º PA'!$O$1)</f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17"/>
        <v/>
      </c>
      <c r="K1102" s="387"/>
      <c r="L1102" s="388"/>
      <c r="M1102" s="387"/>
      <c r="N1102" s="382"/>
      <c r="O1102" s="384"/>
      <c r="P1102" s="184"/>
    </row>
    <row r="1103" spans="1:16" ht="13.2" x14ac:dyDescent="0.25">
      <c r="A1103" s="381" t="str">
        <f>IF(B1103="","",ROW()-ROW($A$3)+'Diário 2º PA'!$O$1)</f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17"/>
        <v/>
      </c>
      <c r="K1103" s="387"/>
      <c r="L1103" s="388"/>
      <c r="M1103" s="387"/>
      <c r="N1103" s="382"/>
      <c r="O1103" s="384"/>
      <c r="P1103" s="184"/>
    </row>
    <row r="1104" spans="1:16" ht="13.2" x14ac:dyDescent="0.25">
      <c r="A1104" s="381" t="str">
        <f>IF(B1104="","",ROW()-ROW($A$3)+'Diário 2º PA'!$O$1)</f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17"/>
        <v/>
      </c>
      <c r="K1104" s="387"/>
      <c r="L1104" s="388"/>
      <c r="M1104" s="387"/>
      <c r="N1104" s="382"/>
      <c r="O1104" s="384"/>
      <c r="P1104" s="184"/>
    </row>
    <row r="1105" spans="1:16" ht="13.2" x14ac:dyDescent="0.25">
      <c r="A1105" s="381" t="str">
        <f>IF(B1105="","",ROW()-ROW($A$3)+'Diário 2º PA'!$O$1)</f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17"/>
        <v/>
      </c>
      <c r="K1105" s="387"/>
      <c r="L1105" s="388"/>
      <c r="M1105" s="387"/>
      <c r="N1105" s="382"/>
      <c r="O1105" s="384"/>
      <c r="P1105" s="184"/>
    </row>
    <row r="1106" spans="1:16" ht="13.2" x14ac:dyDescent="0.25">
      <c r="A1106" s="381" t="str">
        <f>IF(B1106="","",ROW()-ROW($A$3)+'Diário 2º PA'!$O$1)</f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17"/>
        <v/>
      </c>
      <c r="K1106" s="387"/>
      <c r="L1106" s="388"/>
      <c r="M1106" s="387"/>
      <c r="N1106" s="382"/>
      <c r="O1106" s="384"/>
      <c r="P1106" s="184"/>
    </row>
    <row r="1107" spans="1:16" ht="13.2" x14ac:dyDescent="0.25">
      <c r="A1107" s="381" t="str">
        <f>IF(B1107="","",ROW()-ROW($A$3)+'Diário 2º PA'!$O$1)</f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17"/>
        <v/>
      </c>
      <c r="K1107" s="387"/>
      <c r="L1107" s="388"/>
      <c r="M1107" s="387"/>
      <c r="N1107" s="382"/>
      <c r="O1107" s="384"/>
      <c r="P1107" s="184"/>
    </row>
    <row r="1108" spans="1:16" ht="13.2" x14ac:dyDescent="0.25">
      <c r="A1108" s="381" t="str">
        <f>IF(B1108="","",ROW()-ROW($A$3)+'Diário 2º PA'!$O$1)</f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17"/>
        <v/>
      </c>
      <c r="K1108" s="387"/>
      <c r="L1108" s="388"/>
      <c r="M1108" s="387"/>
      <c r="N1108" s="382"/>
      <c r="O1108" s="384"/>
      <c r="P1108" s="184"/>
    </row>
    <row r="1109" spans="1:16" ht="13.2" x14ac:dyDescent="0.25">
      <c r="A1109" s="381" t="str">
        <f>IF(B1109="","",ROW()-ROW($A$3)+'Diário 2º PA'!$O$1)</f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17"/>
        <v/>
      </c>
      <c r="K1109" s="387"/>
      <c r="L1109" s="388"/>
      <c r="M1109" s="387"/>
      <c r="N1109" s="382"/>
      <c r="O1109" s="384"/>
      <c r="P1109" s="184"/>
    </row>
    <row r="1110" spans="1:16" ht="13.2" x14ac:dyDescent="0.25">
      <c r="A1110" s="381" t="str">
        <f>IF(B1110="","",ROW()-ROW($A$3)+'Diário 2º PA'!$O$1)</f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ref="J1110:J1173" si="18">IF(O1110="","",IF(LEN(O1110)&gt;14,O1110,"CPF Protegido - LGPD"))</f>
        <v/>
      </c>
      <c r="K1110" s="387"/>
      <c r="L1110" s="388"/>
      <c r="M1110" s="387"/>
      <c r="N1110" s="382"/>
      <c r="O1110" s="384"/>
      <c r="P1110" s="184"/>
    </row>
    <row r="1111" spans="1:16" ht="13.2" x14ac:dyDescent="0.25">
      <c r="A1111" s="381" t="str">
        <f>IF(B1111="","",ROW()-ROW($A$3)+'Diário 2º PA'!$O$1)</f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18"/>
        <v/>
      </c>
      <c r="K1111" s="387"/>
      <c r="L1111" s="388"/>
      <c r="M1111" s="387"/>
      <c r="N1111" s="382"/>
      <c r="O1111" s="384"/>
      <c r="P1111" s="184"/>
    </row>
    <row r="1112" spans="1:16" ht="13.2" x14ac:dyDescent="0.25">
      <c r="A1112" s="381" t="str">
        <f>IF(B1112="","",ROW()-ROW($A$3)+'Diário 2º PA'!$O$1)</f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18"/>
        <v/>
      </c>
      <c r="K1112" s="387"/>
      <c r="L1112" s="388"/>
      <c r="M1112" s="387"/>
      <c r="N1112" s="382"/>
      <c r="O1112" s="384"/>
      <c r="P1112" s="184"/>
    </row>
    <row r="1113" spans="1:16" ht="13.2" x14ac:dyDescent="0.25">
      <c r="A1113" s="381" t="str">
        <f>IF(B1113="","",ROW()-ROW($A$3)+'Diário 2º PA'!$O$1)</f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18"/>
        <v/>
      </c>
      <c r="K1113" s="387"/>
      <c r="L1113" s="388"/>
      <c r="M1113" s="387"/>
      <c r="N1113" s="382"/>
      <c r="O1113" s="384"/>
      <c r="P1113" s="184"/>
    </row>
    <row r="1114" spans="1:16" ht="13.2" x14ac:dyDescent="0.25">
      <c r="A1114" s="381" t="str">
        <f>IF(B1114="","",ROW()-ROW($A$3)+'Diário 2º PA'!$O$1)</f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18"/>
        <v/>
      </c>
      <c r="K1114" s="387"/>
      <c r="L1114" s="388"/>
      <c r="M1114" s="387"/>
      <c r="N1114" s="382"/>
      <c r="O1114" s="384"/>
      <c r="P1114" s="184"/>
    </row>
    <row r="1115" spans="1:16" ht="13.2" x14ac:dyDescent="0.25">
      <c r="A1115" s="381" t="str">
        <f>IF(B1115="","",ROW()-ROW($A$3)+'Diário 2º PA'!$O$1)</f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18"/>
        <v/>
      </c>
      <c r="K1115" s="387"/>
      <c r="L1115" s="388"/>
      <c r="M1115" s="387"/>
      <c r="N1115" s="382"/>
      <c r="O1115" s="384"/>
      <c r="P1115" s="184"/>
    </row>
    <row r="1116" spans="1:16" ht="13.2" x14ac:dyDescent="0.25">
      <c r="A1116" s="381" t="str">
        <f>IF(B1116="","",ROW()-ROW($A$3)+'Diário 2º PA'!$O$1)</f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18"/>
        <v/>
      </c>
      <c r="K1116" s="387"/>
      <c r="L1116" s="388"/>
      <c r="M1116" s="387"/>
      <c r="N1116" s="382"/>
      <c r="O1116" s="384"/>
      <c r="P1116" s="184"/>
    </row>
    <row r="1117" spans="1:16" ht="13.2" x14ac:dyDescent="0.25">
      <c r="A1117" s="381" t="str">
        <f>IF(B1117="","",ROW()-ROW($A$3)+'Diário 2º PA'!$O$1)</f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18"/>
        <v/>
      </c>
      <c r="K1117" s="387"/>
      <c r="L1117" s="388"/>
      <c r="M1117" s="387"/>
      <c r="N1117" s="382"/>
      <c r="O1117" s="384"/>
      <c r="P1117" s="184"/>
    </row>
    <row r="1118" spans="1:16" ht="13.2" x14ac:dyDescent="0.25">
      <c r="A1118" s="381" t="str">
        <f>IF(B1118="","",ROW()-ROW($A$3)+'Diário 2º PA'!$O$1)</f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18"/>
        <v/>
      </c>
      <c r="K1118" s="387"/>
      <c r="L1118" s="388"/>
      <c r="M1118" s="387"/>
      <c r="N1118" s="382"/>
      <c r="O1118" s="384"/>
      <c r="P1118" s="184"/>
    </row>
    <row r="1119" spans="1:16" ht="13.2" x14ac:dyDescent="0.25">
      <c r="A1119" s="381" t="str">
        <f>IF(B1119="","",ROW()-ROW($A$3)+'Diário 2º PA'!$O$1)</f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18"/>
        <v/>
      </c>
      <c r="K1119" s="387"/>
      <c r="L1119" s="388"/>
      <c r="M1119" s="387"/>
      <c r="N1119" s="382"/>
      <c r="O1119" s="384"/>
      <c r="P1119" s="184"/>
    </row>
    <row r="1120" spans="1:16" ht="13.2" x14ac:dyDescent="0.25">
      <c r="A1120" s="381" t="str">
        <f>IF(B1120="","",ROW()-ROW($A$3)+'Diário 2º PA'!$O$1)</f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18"/>
        <v/>
      </c>
      <c r="K1120" s="387"/>
      <c r="L1120" s="388"/>
      <c r="M1120" s="387"/>
      <c r="N1120" s="382"/>
      <c r="O1120" s="384"/>
      <c r="P1120" s="184"/>
    </row>
    <row r="1121" spans="1:16" ht="13.2" x14ac:dyDescent="0.25">
      <c r="A1121" s="381" t="str">
        <f>IF(B1121="","",ROW()-ROW($A$3)+'Diário 2º PA'!$O$1)</f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18"/>
        <v/>
      </c>
      <c r="K1121" s="387"/>
      <c r="L1121" s="388"/>
      <c r="M1121" s="387"/>
      <c r="N1121" s="382"/>
      <c r="O1121" s="384"/>
      <c r="P1121" s="184"/>
    </row>
    <row r="1122" spans="1:16" ht="13.2" x14ac:dyDescent="0.25">
      <c r="A1122" s="381" t="str">
        <f>IF(B1122="","",ROW()-ROW($A$3)+'Diário 2º PA'!$O$1)</f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18"/>
        <v/>
      </c>
      <c r="K1122" s="387"/>
      <c r="L1122" s="388"/>
      <c r="M1122" s="387"/>
      <c r="N1122" s="382"/>
      <c r="O1122" s="384"/>
      <c r="P1122" s="184"/>
    </row>
    <row r="1123" spans="1:16" ht="13.2" x14ac:dyDescent="0.25">
      <c r="A1123" s="381" t="str">
        <f>IF(B1123="","",ROW()-ROW($A$3)+'Diário 2º PA'!$O$1)</f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18"/>
        <v/>
      </c>
      <c r="K1123" s="387"/>
      <c r="L1123" s="388"/>
      <c r="M1123" s="387"/>
      <c r="N1123" s="382"/>
      <c r="O1123" s="384"/>
      <c r="P1123" s="184"/>
    </row>
    <row r="1124" spans="1:16" ht="13.2" x14ac:dyDescent="0.25">
      <c r="A1124" s="381" t="str">
        <f>IF(B1124="","",ROW()-ROW($A$3)+'Diário 2º PA'!$O$1)</f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18"/>
        <v/>
      </c>
      <c r="K1124" s="387"/>
      <c r="L1124" s="388"/>
      <c r="M1124" s="387"/>
      <c r="N1124" s="382"/>
      <c r="O1124" s="384"/>
      <c r="P1124" s="184"/>
    </row>
    <row r="1125" spans="1:16" ht="13.2" x14ac:dyDescent="0.25">
      <c r="A1125" s="381" t="str">
        <f>IF(B1125="","",ROW()-ROW($A$3)+'Diário 2º PA'!$O$1)</f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18"/>
        <v/>
      </c>
      <c r="K1125" s="387"/>
      <c r="L1125" s="388"/>
      <c r="M1125" s="387"/>
      <c r="N1125" s="382"/>
      <c r="O1125" s="384"/>
      <c r="P1125" s="184"/>
    </row>
    <row r="1126" spans="1:16" ht="13.2" x14ac:dyDescent="0.25">
      <c r="A1126" s="381" t="str">
        <f>IF(B1126="","",ROW()-ROW($A$3)+'Diário 2º PA'!$O$1)</f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18"/>
        <v/>
      </c>
      <c r="K1126" s="387"/>
      <c r="L1126" s="388"/>
      <c r="M1126" s="387"/>
      <c r="N1126" s="382"/>
      <c r="O1126" s="384"/>
      <c r="P1126" s="184"/>
    </row>
    <row r="1127" spans="1:16" ht="13.2" x14ac:dyDescent="0.25">
      <c r="A1127" s="381" t="str">
        <f>IF(B1127="","",ROW()-ROW($A$3)+'Diário 2º PA'!$O$1)</f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18"/>
        <v/>
      </c>
      <c r="K1127" s="387"/>
      <c r="L1127" s="388"/>
      <c r="M1127" s="387"/>
      <c r="N1127" s="382"/>
      <c r="O1127" s="384"/>
      <c r="P1127" s="184"/>
    </row>
    <row r="1128" spans="1:16" ht="13.2" x14ac:dyDescent="0.25">
      <c r="A1128" s="381" t="str">
        <f>IF(B1128="","",ROW()-ROW($A$3)+'Diário 2º PA'!$O$1)</f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18"/>
        <v/>
      </c>
      <c r="K1128" s="387"/>
      <c r="L1128" s="388"/>
      <c r="M1128" s="387"/>
      <c r="N1128" s="382"/>
      <c r="O1128" s="384"/>
      <c r="P1128" s="184"/>
    </row>
    <row r="1129" spans="1:16" ht="13.2" x14ac:dyDescent="0.25">
      <c r="A1129" s="381" t="str">
        <f>IF(B1129="","",ROW()-ROW($A$3)+'Diário 2º PA'!$O$1)</f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18"/>
        <v/>
      </c>
      <c r="K1129" s="387"/>
      <c r="L1129" s="388"/>
      <c r="M1129" s="387"/>
      <c r="N1129" s="382"/>
      <c r="O1129" s="384"/>
      <c r="P1129" s="184"/>
    </row>
    <row r="1130" spans="1:16" ht="13.2" x14ac:dyDescent="0.25">
      <c r="A1130" s="381" t="str">
        <f>IF(B1130="","",ROW()-ROW($A$3)+'Diário 2º PA'!$O$1)</f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18"/>
        <v/>
      </c>
      <c r="K1130" s="387"/>
      <c r="L1130" s="388"/>
      <c r="M1130" s="387"/>
      <c r="N1130" s="382"/>
      <c r="O1130" s="384"/>
      <c r="P1130" s="184"/>
    </row>
    <row r="1131" spans="1:16" ht="13.2" x14ac:dyDescent="0.25">
      <c r="A1131" s="381" t="str">
        <f>IF(B1131="","",ROW()-ROW($A$3)+'Diário 2º PA'!$O$1)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18"/>
        <v/>
      </c>
      <c r="K1131" s="387"/>
      <c r="L1131" s="388"/>
      <c r="M1131" s="387"/>
      <c r="N1131" s="382"/>
      <c r="O1131" s="384"/>
      <c r="P1131" s="184"/>
    </row>
    <row r="1132" spans="1:16" ht="13.2" x14ac:dyDescent="0.25">
      <c r="A1132" s="381" t="str">
        <f>IF(B1132="","",ROW()-ROW($A$3)+'Diário 2º PA'!$O$1)</f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18"/>
        <v/>
      </c>
      <c r="K1132" s="387"/>
      <c r="L1132" s="388"/>
      <c r="M1132" s="387"/>
      <c r="N1132" s="382"/>
      <c r="O1132" s="384"/>
      <c r="P1132" s="184"/>
    </row>
    <row r="1133" spans="1:16" ht="13.2" x14ac:dyDescent="0.25">
      <c r="A1133" s="381" t="str">
        <f>IF(B1133="","",ROW()-ROW($A$3)+'Diário 2º PA'!$O$1)</f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18"/>
        <v/>
      </c>
      <c r="K1133" s="387"/>
      <c r="L1133" s="388"/>
      <c r="M1133" s="387"/>
      <c r="N1133" s="382"/>
      <c r="O1133" s="384"/>
      <c r="P1133" s="184"/>
    </row>
    <row r="1134" spans="1:16" ht="13.2" x14ac:dyDescent="0.25">
      <c r="A1134" s="381" t="str">
        <f>IF(B1134="","",ROW()-ROW($A$3)+'Diário 2º PA'!$O$1)</f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18"/>
        <v/>
      </c>
      <c r="K1134" s="387"/>
      <c r="L1134" s="388"/>
      <c r="M1134" s="387"/>
      <c r="N1134" s="382"/>
      <c r="O1134" s="384"/>
      <c r="P1134" s="184"/>
    </row>
    <row r="1135" spans="1:16" ht="13.2" x14ac:dyDescent="0.25">
      <c r="A1135" s="381" t="str">
        <f>IF(B1135="","",ROW()-ROW($A$3)+'Diário 2º PA'!$O$1)</f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18"/>
        <v/>
      </c>
      <c r="K1135" s="387"/>
      <c r="L1135" s="388"/>
      <c r="M1135" s="387"/>
      <c r="N1135" s="382"/>
      <c r="O1135" s="384"/>
      <c r="P1135" s="184"/>
    </row>
    <row r="1136" spans="1:16" ht="13.2" x14ac:dyDescent="0.25">
      <c r="A1136" s="381" t="str">
        <f>IF(B1136="","",ROW()-ROW($A$3)+'Diário 2º PA'!$O$1)</f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18"/>
        <v/>
      </c>
      <c r="K1136" s="387"/>
      <c r="L1136" s="388"/>
      <c r="M1136" s="387"/>
      <c r="N1136" s="382"/>
      <c r="O1136" s="384"/>
      <c r="P1136" s="184"/>
    </row>
    <row r="1137" spans="1:16" ht="13.2" x14ac:dyDescent="0.25">
      <c r="A1137" s="381" t="str">
        <f>IF(B1137="","",ROW()-ROW($A$3)+'Diário 2º PA'!$O$1)</f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18"/>
        <v/>
      </c>
      <c r="K1137" s="387"/>
      <c r="L1137" s="388"/>
      <c r="M1137" s="387"/>
      <c r="N1137" s="382"/>
      <c r="O1137" s="384"/>
      <c r="P1137" s="184"/>
    </row>
    <row r="1138" spans="1:16" ht="13.2" x14ac:dyDescent="0.25">
      <c r="A1138" s="381" t="str">
        <f>IF(B1138="","",ROW()-ROW($A$3)+'Diário 2º PA'!$O$1)</f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18"/>
        <v/>
      </c>
      <c r="K1138" s="387"/>
      <c r="L1138" s="388"/>
      <c r="M1138" s="387"/>
      <c r="N1138" s="382"/>
      <c r="O1138" s="384"/>
      <c r="P1138" s="184"/>
    </row>
    <row r="1139" spans="1:16" ht="13.2" x14ac:dyDescent="0.25">
      <c r="A1139" s="381" t="str">
        <f>IF(B1139="","",ROW()-ROW($A$3)+'Diário 2º PA'!$O$1)</f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18"/>
        <v/>
      </c>
      <c r="K1139" s="387"/>
      <c r="L1139" s="388"/>
      <c r="M1139" s="387"/>
      <c r="N1139" s="382"/>
      <c r="O1139" s="384"/>
      <c r="P1139" s="184"/>
    </row>
    <row r="1140" spans="1:16" ht="13.2" x14ac:dyDescent="0.25">
      <c r="A1140" s="381" t="str">
        <f>IF(B1140="","",ROW()-ROW($A$3)+'Diário 2º PA'!$O$1)</f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18"/>
        <v/>
      </c>
      <c r="K1140" s="387"/>
      <c r="L1140" s="388"/>
      <c r="M1140" s="387"/>
      <c r="N1140" s="382"/>
      <c r="O1140" s="384"/>
      <c r="P1140" s="184"/>
    </row>
    <row r="1141" spans="1:16" ht="13.2" x14ac:dyDescent="0.25">
      <c r="A1141" s="381" t="str">
        <f>IF(B1141="","",ROW()-ROW($A$3)+'Diário 2º PA'!$O$1)</f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18"/>
        <v/>
      </c>
      <c r="K1141" s="387"/>
      <c r="L1141" s="388"/>
      <c r="M1141" s="387"/>
      <c r="N1141" s="382"/>
      <c r="O1141" s="384"/>
      <c r="P1141" s="184"/>
    </row>
    <row r="1142" spans="1:16" ht="13.2" x14ac:dyDescent="0.25">
      <c r="A1142" s="381" t="str">
        <f>IF(B1142="","",ROW()-ROW($A$3)+'Diário 2º PA'!$O$1)</f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18"/>
        <v/>
      </c>
      <c r="K1142" s="387"/>
      <c r="L1142" s="388"/>
      <c r="M1142" s="387"/>
      <c r="N1142" s="382"/>
      <c r="O1142" s="384"/>
      <c r="P1142" s="184"/>
    </row>
    <row r="1143" spans="1:16" ht="13.2" x14ac:dyDescent="0.25">
      <c r="A1143" s="381" t="str">
        <f>IF(B1143="","",ROW()-ROW($A$3)+'Diário 2º PA'!$O$1)</f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18"/>
        <v/>
      </c>
      <c r="K1143" s="387"/>
      <c r="L1143" s="388"/>
      <c r="M1143" s="387"/>
      <c r="N1143" s="382"/>
      <c r="O1143" s="384"/>
      <c r="P1143" s="184"/>
    </row>
    <row r="1144" spans="1:16" ht="13.2" x14ac:dyDescent="0.25">
      <c r="A1144" s="381" t="str">
        <f>IF(B1144="","",ROW()-ROW($A$3)+'Diário 2º PA'!$O$1)</f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18"/>
        <v/>
      </c>
      <c r="K1144" s="387"/>
      <c r="L1144" s="388"/>
      <c r="M1144" s="387"/>
      <c r="N1144" s="382"/>
      <c r="O1144" s="384"/>
      <c r="P1144" s="184"/>
    </row>
    <row r="1145" spans="1:16" ht="13.2" x14ac:dyDescent="0.25">
      <c r="A1145" s="381" t="str">
        <f>IF(B1145="","",ROW()-ROW($A$3)+'Diário 2º PA'!$O$1)</f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18"/>
        <v/>
      </c>
      <c r="K1145" s="387"/>
      <c r="L1145" s="388"/>
      <c r="M1145" s="387"/>
      <c r="N1145" s="382"/>
      <c r="O1145" s="384"/>
      <c r="P1145" s="184"/>
    </row>
    <row r="1146" spans="1:16" ht="13.2" x14ac:dyDescent="0.25">
      <c r="A1146" s="381" t="str">
        <f>IF(B1146="","",ROW()-ROW($A$3)+'Diário 2º PA'!$O$1)</f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18"/>
        <v/>
      </c>
      <c r="K1146" s="387"/>
      <c r="L1146" s="388"/>
      <c r="M1146" s="387"/>
      <c r="N1146" s="382"/>
      <c r="O1146" s="384"/>
      <c r="P1146" s="184"/>
    </row>
    <row r="1147" spans="1:16" ht="13.2" x14ac:dyDescent="0.25">
      <c r="A1147" s="381" t="str">
        <f>IF(B1147="","",ROW()-ROW($A$3)+'Diário 2º PA'!$O$1)</f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18"/>
        <v/>
      </c>
      <c r="K1147" s="387"/>
      <c r="L1147" s="388"/>
      <c r="M1147" s="387"/>
      <c r="N1147" s="382"/>
      <c r="O1147" s="384"/>
      <c r="P1147" s="184"/>
    </row>
    <row r="1148" spans="1:16" ht="13.2" x14ac:dyDescent="0.25">
      <c r="A1148" s="381" t="str">
        <f>IF(B1148="","",ROW()-ROW($A$3)+'Diário 2º PA'!$O$1)</f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18"/>
        <v/>
      </c>
      <c r="K1148" s="387"/>
      <c r="L1148" s="388"/>
      <c r="M1148" s="387"/>
      <c r="N1148" s="382"/>
      <c r="O1148" s="384"/>
      <c r="P1148" s="184"/>
    </row>
    <row r="1149" spans="1:16" ht="13.2" x14ac:dyDescent="0.25">
      <c r="A1149" s="381" t="str">
        <f>IF(B1149="","",ROW()-ROW($A$3)+'Diário 2º PA'!$O$1)</f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18"/>
        <v/>
      </c>
      <c r="K1149" s="387"/>
      <c r="L1149" s="388"/>
      <c r="M1149" s="387"/>
      <c r="N1149" s="382"/>
      <c r="O1149" s="384"/>
      <c r="P1149" s="184"/>
    </row>
    <row r="1150" spans="1:16" ht="13.2" x14ac:dyDescent="0.25">
      <c r="A1150" s="381" t="str">
        <f>IF(B1150="","",ROW()-ROW($A$3)+'Diário 2º PA'!$O$1)</f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18"/>
        <v/>
      </c>
      <c r="K1150" s="387"/>
      <c r="L1150" s="388"/>
      <c r="M1150" s="387"/>
      <c r="N1150" s="382"/>
      <c r="O1150" s="384"/>
      <c r="P1150" s="184"/>
    </row>
    <row r="1151" spans="1:16" ht="13.2" x14ac:dyDescent="0.25">
      <c r="A1151" s="381" t="str">
        <f>IF(B1151="","",ROW()-ROW($A$3)+'Diário 2º PA'!$O$1)</f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18"/>
        <v/>
      </c>
      <c r="K1151" s="387"/>
      <c r="L1151" s="388"/>
      <c r="M1151" s="387"/>
      <c r="N1151" s="382"/>
      <c r="O1151" s="384"/>
      <c r="P1151" s="184"/>
    </row>
    <row r="1152" spans="1:16" ht="13.2" x14ac:dyDescent="0.25">
      <c r="A1152" s="381" t="str">
        <f>IF(B1152="","",ROW()-ROW($A$3)+'Diário 2º PA'!$O$1)</f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18"/>
        <v/>
      </c>
      <c r="K1152" s="387"/>
      <c r="L1152" s="388"/>
      <c r="M1152" s="387"/>
      <c r="N1152" s="382"/>
      <c r="O1152" s="384"/>
      <c r="P1152" s="184"/>
    </row>
    <row r="1153" spans="1:16" ht="13.2" x14ac:dyDescent="0.25">
      <c r="A1153" s="381" t="str">
        <f>IF(B1153="","",ROW()-ROW($A$3)+'Diário 2º PA'!$O$1)</f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si="18"/>
        <v/>
      </c>
      <c r="K1153" s="387"/>
      <c r="L1153" s="388"/>
      <c r="M1153" s="387"/>
      <c r="N1153" s="382"/>
      <c r="O1153" s="384"/>
      <c r="P1153" s="184"/>
    </row>
    <row r="1154" spans="1:16" ht="13.2" x14ac:dyDescent="0.25">
      <c r="A1154" s="381" t="str">
        <f>IF(B1154="","",ROW()-ROW($A$3)+'Diário 2º PA'!$O$1)</f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18"/>
        <v/>
      </c>
      <c r="K1154" s="387"/>
      <c r="L1154" s="388"/>
      <c r="M1154" s="387"/>
      <c r="N1154" s="382"/>
      <c r="O1154" s="384"/>
      <c r="P1154" s="184"/>
    </row>
    <row r="1155" spans="1:16" ht="13.2" x14ac:dyDescent="0.25">
      <c r="A1155" s="381" t="str">
        <f>IF(B1155="","",ROW()-ROW($A$3)+'Diário 2º PA'!$O$1)</f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18"/>
        <v/>
      </c>
      <c r="K1155" s="387"/>
      <c r="L1155" s="388"/>
      <c r="M1155" s="387"/>
      <c r="N1155" s="382"/>
      <c r="O1155" s="384"/>
      <c r="P1155" s="184"/>
    </row>
    <row r="1156" spans="1:16" ht="13.2" x14ac:dyDescent="0.25">
      <c r="A1156" s="381" t="str">
        <f>IF(B1156="","",ROW()-ROW($A$3)+'Diário 2º PA'!$O$1)</f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si="18"/>
        <v/>
      </c>
      <c r="K1156" s="387"/>
      <c r="L1156" s="388"/>
      <c r="M1156" s="387"/>
      <c r="N1156" s="382"/>
      <c r="O1156" s="384"/>
      <c r="P1156" s="184"/>
    </row>
    <row r="1157" spans="1:16" ht="13.2" x14ac:dyDescent="0.25">
      <c r="A1157" s="381" t="str">
        <f>IF(B1157="","",ROW()-ROW($A$3)+'Diário 2º PA'!$O$1)</f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18"/>
        <v/>
      </c>
      <c r="K1157" s="387"/>
      <c r="L1157" s="388"/>
      <c r="M1157" s="387"/>
      <c r="N1157" s="382"/>
      <c r="O1157" s="384"/>
      <c r="P1157" s="184"/>
    </row>
    <row r="1158" spans="1:16" ht="13.2" x14ac:dyDescent="0.25">
      <c r="A1158" s="381" t="str">
        <f>IF(B1158="","",ROW()-ROW($A$3)+'Diário 2º PA'!$O$1)</f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18"/>
        <v/>
      </c>
      <c r="K1158" s="387"/>
      <c r="L1158" s="388"/>
      <c r="M1158" s="387"/>
      <c r="N1158" s="382"/>
      <c r="O1158" s="384"/>
      <c r="P1158" s="184"/>
    </row>
    <row r="1159" spans="1:16" ht="13.2" x14ac:dyDescent="0.25">
      <c r="A1159" s="381" t="str">
        <f>IF(B1159="","",ROW()-ROW($A$3)+'Diário 2º PA'!$O$1)</f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18"/>
        <v/>
      </c>
      <c r="K1159" s="387"/>
      <c r="L1159" s="388"/>
      <c r="M1159" s="387"/>
      <c r="N1159" s="382"/>
      <c r="O1159" s="384"/>
      <c r="P1159" s="184"/>
    </row>
    <row r="1160" spans="1:16" ht="13.2" x14ac:dyDescent="0.25">
      <c r="A1160" s="381" t="str">
        <f>IF(B1160="","",ROW()-ROW($A$3)+'Diário 2º PA'!$O$1)</f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18"/>
        <v/>
      </c>
      <c r="K1160" s="387"/>
      <c r="L1160" s="388"/>
      <c r="M1160" s="387"/>
      <c r="N1160" s="382"/>
      <c r="O1160" s="384"/>
      <c r="P1160" s="184"/>
    </row>
    <row r="1161" spans="1:16" ht="13.2" x14ac:dyDescent="0.25">
      <c r="A1161" s="381" t="str">
        <f>IF(B1161="","",ROW()-ROW($A$3)+'Diário 2º PA'!$O$1)</f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si="18"/>
        <v/>
      </c>
      <c r="K1161" s="387"/>
      <c r="L1161" s="388"/>
      <c r="M1161" s="387"/>
      <c r="N1161" s="382"/>
      <c r="O1161" s="384"/>
      <c r="P1161" s="184"/>
    </row>
    <row r="1162" spans="1:16" ht="13.2" x14ac:dyDescent="0.25">
      <c r="A1162" s="381" t="str">
        <f>IF(B1162="","",ROW()-ROW($A$3)+'Diário 2º PA'!$O$1)</f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18"/>
        <v/>
      </c>
      <c r="K1162" s="387"/>
      <c r="L1162" s="388"/>
      <c r="M1162" s="387"/>
      <c r="N1162" s="382"/>
      <c r="O1162" s="384"/>
      <c r="P1162" s="184"/>
    </row>
    <row r="1163" spans="1:16" ht="13.2" x14ac:dyDescent="0.25">
      <c r="A1163" s="381" t="str">
        <f>IF(B1163="","",ROW()-ROW($A$3)+'Diário 2º PA'!$O$1)</f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18"/>
        <v/>
      </c>
      <c r="K1163" s="387"/>
      <c r="L1163" s="388"/>
      <c r="M1163" s="387"/>
      <c r="N1163" s="382"/>
      <c r="O1163" s="384"/>
      <c r="P1163" s="184"/>
    </row>
    <row r="1164" spans="1:16" ht="13.2" x14ac:dyDescent="0.25">
      <c r="A1164" s="381" t="str">
        <f>IF(B1164="","",ROW()-ROW($A$3)+'Diário 2º PA'!$O$1)</f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18"/>
        <v/>
      </c>
      <c r="K1164" s="387"/>
      <c r="L1164" s="388"/>
      <c r="M1164" s="387"/>
      <c r="N1164" s="382"/>
      <c r="O1164" s="384"/>
      <c r="P1164" s="184"/>
    </row>
    <row r="1165" spans="1:16" ht="13.2" x14ac:dyDescent="0.25">
      <c r="A1165" s="381" t="str">
        <f>IF(B1165="","",ROW()-ROW($A$3)+'Diário 2º PA'!$O$1)</f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18"/>
        <v/>
      </c>
      <c r="K1165" s="387"/>
      <c r="L1165" s="388"/>
      <c r="M1165" s="387"/>
      <c r="N1165" s="382"/>
      <c r="O1165" s="384"/>
      <c r="P1165" s="184"/>
    </row>
    <row r="1166" spans="1:16" ht="13.2" x14ac:dyDescent="0.25">
      <c r="A1166" s="381" t="str">
        <f>IF(B1166="","",ROW()-ROW($A$3)+'Diário 2º PA'!$O$1)</f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18"/>
        <v/>
      </c>
      <c r="K1166" s="387"/>
      <c r="L1166" s="388"/>
      <c r="M1166" s="387"/>
      <c r="N1166" s="382"/>
      <c r="O1166" s="384"/>
      <c r="P1166" s="184"/>
    </row>
    <row r="1167" spans="1:16" ht="13.2" x14ac:dyDescent="0.25">
      <c r="A1167" s="381" t="str">
        <f>IF(B1167="","",ROW()-ROW($A$3)+'Diário 2º PA'!$O$1)</f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18"/>
        <v/>
      </c>
      <c r="K1167" s="387"/>
      <c r="L1167" s="388"/>
      <c r="M1167" s="387"/>
      <c r="N1167" s="382"/>
      <c r="O1167" s="384"/>
      <c r="P1167" s="184"/>
    </row>
    <row r="1168" spans="1:16" ht="13.2" x14ac:dyDescent="0.25">
      <c r="A1168" s="381" t="str">
        <f>IF(B1168="","",ROW()-ROW($A$3)+'Diário 2º PA'!$O$1)</f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18"/>
        <v/>
      </c>
      <c r="K1168" s="387"/>
      <c r="L1168" s="388"/>
      <c r="M1168" s="387"/>
      <c r="N1168" s="382"/>
      <c r="O1168" s="384"/>
      <c r="P1168" s="184"/>
    </row>
    <row r="1169" spans="1:16" ht="13.2" x14ac:dyDescent="0.25">
      <c r="A1169" s="381" t="str">
        <f>IF(B1169="","",ROW()-ROW($A$3)+'Diário 2º PA'!$O$1)</f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18"/>
        <v/>
      </c>
      <c r="K1169" s="387"/>
      <c r="L1169" s="388"/>
      <c r="M1169" s="387"/>
      <c r="N1169" s="382"/>
      <c r="O1169" s="384"/>
      <c r="P1169" s="184"/>
    </row>
    <row r="1170" spans="1:16" ht="13.2" x14ac:dyDescent="0.25">
      <c r="A1170" s="381" t="str">
        <f>IF(B1170="","",ROW()-ROW($A$3)+'Diário 2º PA'!$O$1)</f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18"/>
        <v/>
      </c>
      <c r="K1170" s="387"/>
      <c r="L1170" s="388"/>
      <c r="M1170" s="387"/>
      <c r="N1170" s="382"/>
      <c r="O1170" s="384"/>
      <c r="P1170" s="184"/>
    </row>
    <row r="1171" spans="1:16" ht="13.2" x14ac:dyDescent="0.25">
      <c r="A1171" s="381" t="str">
        <f>IF(B1171="","",ROW()-ROW($A$3)+'Diário 2º PA'!$O$1)</f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18"/>
        <v/>
      </c>
      <c r="K1171" s="387"/>
      <c r="L1171" s="388"/>
      <c r="M1171" s="387"/>
      <c r="N1171" s="382"/>
      <c r="O1171" s="384"/>
      <c r="P1171" s="184"/>
    </row>
    <row r="1172" spans="1:16" ht="13.2" x14ac:dyDescent="0.25">
      <c r="A1172" s="381" t="str">
        <f>IF(B1172="","",ROW()-ROW($A$3)+'Diário 2º PA'!$O$1)</f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18"/>
        <v/>
      </c>
      <c r="K1172" s="387"/>
      <c r="L1172" s="388"/>
      <c r="M1172" s="387"/>
      <c r="N1172" s="382"/>
      <c r="O1172" s="384"/>
      <c r="P1172" s="184"/>
    </row>
    <row r="1173" spans="1:16" ht="13.2" x14ac:dyDescent="0.25">
      <c r="A1173" s="381" t="str">
        <f>IF(B1173="","",ROW()-ROW($A$3)+'Diário 2º PA'!$O$1)</f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18"/>
        <v/>
      </c>
      <c r="K1173" s="387"/>
      <c r="L1173" s="388"/>
      <c r="M1173" s="387"/>
      <c r="N1173" s="382"/>
      <c r="O1173" s="384"/>
      <c r="P1173" s="184"/>
    </row>
    <row r="1174" spans="1:16" ht="13.2" x14ac:dyDescent="0.25">
      <c r="A1174" s="381" t="str">
        <f>IF(B1174="","",ROW()-ROW($A$3)+'Diário 2º PA'!$O$1)</f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ref="J1174:J1237" si="19">IF(O1174="","",IF(LEN(O1174)&gt;14,O1174,"CPF Protegido - LGPD"))</f>
        <v/>
      </c>
      <c r="K1174" s="387"/>
      <c r="L1174" s="388"/>
      <c r="M1174" s="387"/>
      <c r="N1174" s="382"/>
      <c r="O1174" s="384"/>
      <c r="P1174" s="184"/>
    </row>
    <row r="1175" spans="1:16" ht="13.2" x14ac:dyDescent="0.25">
      <c r="A1175" s="381" t="str">
        <f>IF(B1175="","",ROW()-ROW($A$3)+'Diário 2º PA'!$O$1)</f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19"/>
        <v/>
      </c>
      <c r="K1175" s="387"/>
      <c r="L1175" s="388"/>
      <c r="M1175" s="387"/>
      <c r="N1175" s="382"/>
      <c r="O1175" s="384"/>
      <c r="P1175" s="184"/>
    </row>
    <row r="1176" spans="1:16" ht="13.2" x14ac:dyDescent="0.25">
      <c r="A1176" s="381" t="str">
        <f>IF(B1176="","",ROW()-ROW($A$3)+'Diário 2º PA'!$O$1)</f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19"/>
        <v/>
      </c>
      <c r="K1176" s="387"/>
      <c r="L1176" s="388"/>
      <c r="M1176" s="387"/>
      <c r="N1176" s="382"/>
      <c r="O1176" s="384"/>
      <c r="P1176" s="184"/>
    </row>
    <row r="1177" spans="1:16" ht="13.2" x14ac:dyDescent="0.25">
      <c r="A1177" s="381" t="str">
        <f>IF(B1177="","",ROW()-ROW($A$3)+'Diário 2º PA'!$O$1)</f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19"/>
        <v/>
      </c>
      <c r="K1177" s="387"/>
      <c r="L1177" s="388"/>
      <c r="M1177" s="387"/>
      <c r="N1177" s="382"/>
      <c r="O1177" s="384"/>
      <c r="P1177" s="184"/>
    </row>
    <row r="1178" spans="1:16" ht="13.2" x14ac:dyDescent="0.25">
      <c r="A1178" s="381" t="str">
        <f>IF(B1178="","",ROW()-ROW($A$3)+'Diário 2º PA'!$O$1)</f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19"/>
        <v/>
      </c>
      <c r="K1178" s="387"/>
      <c r="L1178" s="388"/>
      <c r="M1178" s="387"/>
      <c r="N1178" s="382"/>
      <c r="O1178" s="384"/>
      <c r="P1178" s="184"/>
    </row>
    <row r="1179" spans="1:16" ht="13.2" x14ac:dyDescent="0.25">
      <c r="A1179" s="381" t="str">
        <f>IF(B1179="","",ROW()-ROW($A$3)+'Diário 2º PA'!$O$1)</f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19"/>
        <v/>
      </c>
      <c r="K1179" s="387"/>
      <c r="L1179" s="388"/>
      <c r="M1179" s="387"/>
      <c r="N1179" s="382"/>
      <c r="O1179" s="384"/>
      <c r="P1179" s="184"/>
    </row>
    <row r="1180" spans="1:16" ht="13.2" x14ac:dyDescent="0.25">
      <c r="A1180" s="381" t="str">
        <f>IF(B1180="","",ROW()-ROW($A$3)+'Diário 2º PA'!$O$1)</f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19"/>
        <v/>
      </c>
      <c r="K1180" s="387"/>
      <c r="L1180" s="388"/>
      <c r="M1180" s="387"/>
      <c r="N1180" s="382"/>
      <c r="O1180" s="384"/>
      <c r="P1180" s="184"/>
    </row>
    <row r="1181" spans="1:16" ht="13.2" x14ac:dyDescent="0.25">
      <c r="A1181" s="381" t="str">
        <f>IF(B1181="","",ROW()-ROW($A$3)+'Diário 2º PA'!$O$1)</f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19"/>
        <v/>
      </c>
      <c r="K1181" s="387"/>
      <c r="L1181" s="388"/>
      <c r="M1181" s="387"/>
      <c r="N1181" s="382"/>
      <c r="O1181" s="384"/>
      <c r="P1181" s="184"/>
    </row>
    <row r="1182" spans="1:16" ht="13.2" x14ac:dyDescent="0.25">
      <c r="A1182" s="381" t="str">
        <f>IF(B1182="","",ROW()-ROW($A$3)+'Diário 2º PA'!$O$1)</f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19"/>
        <v/>
      </c>
      <c r="K1182" s="387"/>
      <c r="L1182" s="388"/>
      <c r="M1182" s="387"/>
      <c r="N1182" s="382"/>
      <c r="O1182" s="384"/>
      <c r="P1182" s="184"/>
    </row>
    <row r="1183" spans="1:16" ht="13.2" x14ac:dyDescent="0.25">
      <c r="A1183" s="381" t="str">
        <f>IF(B1183="","",ROW()-ROW($A$3)+'Diário 2º PA'!$O$1)</f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19"/>
        <v/>
      </c>
      <c r="K1183" s="387"/>
      <c r="L1183" s="388"/>
      <c r="M1183" s="387"/>
      <c r="N1183" s="382"/>
      <c r="O1183" s="384"/>
      <c r="P1183" s="184"/>
    </row>
    <row r="1184" spans="1:16" ht="13.2" x14ac:dyDescent="0.25">
      <c r="A1184" s="381" t="str">
        <f>IF(B1184="","",ROW()-ROW($A$3)+'Diário 2º PA'!$O$1)</f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19"/>
        <v/>
      </c>
      <c r="K1184" s="387"/>
      <c r="L1184" s="388"/>
      <c r="M1184" s="387"/>
      <c r="N1184" s="382"/>
      <c r="O1184" s="384"/>
      <c r="P1184" s="184"/>
    </row>
    <row r="1185" spans="1:16" ht="13.2" x14ac:dyDescent="0.25">
      <c r="A1185" s="381" t="str">
        <f>IF(B1185="","",ROW()-ROW($A$3)+'Diário 2º PA'!$O$1)</f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19"/>
        <v/>
      </c>
      <c r="K1185" s="387"/>
      <c r="L1185" s="388"/>
      <c r="M1185" s="387"/>
      <c r="N1185" s="382"/>
      <c r="O1185" s="384"/>
      <c r="P1185" s="184"/>
    </row>
    <row r="1186" spans="1:16" ht="13.2" x14ac:dyDescent="0.25">
      <c r="A1186" s="381" t="str">
        <f>IF(B1186="","",ROW()-ROW($A$3)+'Diário 2º PA'!$O$1)</f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19"/>
        <v/>
      </c>
      <c r="K1186" s="387"/>
      <c r="L1186" s="388"/>
      <c r="M1186" s="387"/>
      <c r="N1186" s="382"/>
      <c r="O1186" s="384"/>
      <c r="P1186" s="184"/>
    </row>
    <row r="1187" spans="1:16" ht="13.2" x14ac:dyDescent="0.25">
      <c r="A1187" s="381" t="str">
        <f>IF(B1187="","",ROW()-ROW($A$3)+'Diário 2º PA'!$O$1)</f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19"/>
        <v/>
      </c>
      <c r="K1187" s="387"/>
      <c r="L1187" s="388"/>
      <c r="M1187" s="387"/>
      <c r="N1187" s="382"/>
      <c r="O1187" s="384"/>
      <c r="P1187" s="184"/>
    </row>
    <row r="1188" spans="1:16" ht="13.2" x14ac:dyDescent="0.25">
      <c r="A1188" s="381" t="str">
        <f>IF(B1188="","",ROW()-ROW($A$3)+'Diário 2º PA'!$O$1)</f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19"/>
        <v/>
      </c>
      <c r="K1188" s="387"/>
      <c r="L1188" s="388"/>
      <c r="M1188" s="387"/>
      <c r="N1188" s="382"/>
      <c r="O1188" s="384"/>
      <c r="P1188" s="184"/>
    </row>
    <row r="1189" spans="1:16" ht="13.2" x14ac:dyDescent="0.25">
      <c r="A1189" s="381" t="str">
        <f>IF(B1189="","",ROW()-ROW($A$3)+'Diário 2º PA'!$O$1)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19"/>
        <v/>
      </c>
      <c r="K1189" s="387"/>
      <c r="L1189" s="388"/>
      <c r="M1189" s="387"/>
      <c r="N1189" s="382"/>
      <c r="O1189" s="384"/>
      <c r="P1189" s="184"/>
    </row>
    <row r="1190" spans="1:16" ht="13.2" x14ac:dyDescent="0.25">
      <c r="A1190" s="381" t="str">
        <f>IF(B1190="","",ROW()-ROW($A$3)+'Diário 2º PA'!$O$1)</f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19"/>
        <v/>
      </c>
      <c r="K1190" s="387"/>
      <c r="L1190" s="388"/>
      <c r="M1190" s="387"/>
      <c r="N1190" s="382"/>
      <c r="O1190" s="384"/>
      <c r="P1190" s="184"/>
    </row>
    <row r="1191" spans="1:16" ht="13.2" x14ac:dyDescent="0.25">
      <c r="A1191" s="381" t="str">
        <f>IF(B1191="","",ROW()-ROW($A$3)+'Diário 2º PA'!$O$1)</f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19"/>
        <v/>
      </c>
      <c r="K1191" s="387"/>
      <c r="L1191" s="388"/>
      <c r="M1191" s="387"/>
      <c r="N1191" s="382"/>
      <c r="O1191" s="384"/>
      <c r="P1191" s="184"/>
    </row>
    <row r="1192" spans="1:16" ht="13.2" x14ac:dyDescent="0.25">
      <c r="A1192" s="381" t="str">
        <f>IF(B1192="","",ROW()-ROW($A$3)+'Diário 2º PA'!$O$1)</f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19"/>
        <v/>
      </c>
      <c r="K1192" s="387"/>
      <c r="L1192" s="388"/>
      <c r="M1192" s="387"/>
      <c r="N1192" s="382"/>
      <c r="O1192" s="384"/>
      <c r="P1192" s="184"/>
    </row>
    <row r="1193" spans="1:16" ht="13.2" x14ac:dyDescent="0.25">
      <c r="A1193" s="381" t="str">
        <f>IF(B1193="","",ROW()-ROW($A$3)+'Diário 2º PA'!$O$1)</f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19"/>
        <v/>
      </c>
      <c r="K1193" s="387"/>
      <c r="L1193" s="388"/>
      <c r="M1193" s="387"/>
      <c r="N1193" s="382"/>
      <c r="O1193" s="384"/>
      <c r="P1193" s="184"/>
    </row>
    <row r="1194" spans="1:16" ht="13.2" x14ac:dyDescent="0.25">
      <c r="A1194" s="381" t="str">
        <f>IF(B1194="","",ROW()-ROW($A$3)+'Diário 2º PA'!$O$1)</f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19"/>
        <v/>
      </c>
      <c r="K1194" s="387"/>
      <c r="L1194" s="388"/>
      <c r="M1194" s="387"/>
      <c r="N1194" s="382"/>
      <c r="O1194" s="384"/>
      <c r="P1194" s="184"/>
    </row>
    <row r="1195" spans="1:16" ht="13.2" x14ac:dyDescent="0.25">
      <c r="A1195" s="381" t="str">
        <f>IF(B1195="","",ROW()-ROW($A$3)+'Diário 2º PA'!$O$1)</f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19"/>
        <v/>
      </c>
      <c r="K1195" s="387"/>
      <c r="L1195" s="388"/>
      <c r="M1195" s="387"/>
      <c r="N1195" s="382"/>
      <c r="O1195" s="384"/>
      <c r="P1195" s="184"/>
    </row>
    <row r="1196" spans="1:16" ht="13.2" x14ac:dyDescent="0.25">
      <c r="A1196" s="381" t="str">
        <f>IF(B1196="","",ROW()-ROW($A$3)+'Diário 2º PA'!$O$1)</f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19"/>
        <v/>
      </c>
      <c r="K1196" s="387"/>
      <c r="L1196" s="388"/>
      <c r="M1196" s="387"/>
      <c r="N1196" s="382"/>
      <c r="O1196" s="384"/>
      <c r="P1196" s="184"/>
    </row>
    <row r="1197" spans="1:16" ht="13.2" x14ac:dyDescent="0.25">
      <c r="A1197" s="381" t="str">
        <f>IF(B1197="","",ROW()-ROW($A$3)+'Diário 2º PA'!$O$1)</f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19"/>
        <v/>
      </c>
      <c r="K1197" s="387"/>
      <c r="L1197" s="388"/>
      <c r="M1197" s="387"/>
      <c r="N1197" s="382"/>
      <c r="O1197" s="384"/>
      <c r="P1197" s="184"/>
    </row>
    <row r="1198" spans="1:16" ht="13.2" x14ac:dyDescent="0.25">
      <c r="A1198" s="381" t="str">
        <f>IF(B1198="","",ROW()-ROW($A$3)+'Diário 2º PA'!$O$1)</f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19"/>
        <v/>
      </c>
      <c r="K1198" s="387"/>
      <c r="L1198" s="388"/>
      <c r="M1198" s="387"/>
      <c r="N1198" s="382"/>
      <c r="O1198" s="384"/>
      <c r="P1198" s="184"/>
    </row>
    <row r="1199" spans="1:16" ht="13.2" x14ac:dyDescent="0.25">
      <c r="A1199" s="381" t="str">
        <f>IF(B1199="","",ROW()-ROW($A$3)+'Diário 2º PA'!$O$1)</f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19"/>
        <v/>
      </c>
      <c r="K1199" s="387"/>
      <c r="L1199" s="388"/>
      <c r="M1199" s="387"/>
      <c r="N1199" s="382"/>
      <c r="O1199" s="384"/>
      <c r="P1199" s="184"/>
    </row>
    <row r="1200" spans="1:16" ht="13.2" x14ac:dyDescent="0.25">
      <c r="A1200" s="381" t="str">
        <f>IF(B1200="","",ROW()-ROW($A$3)+'Diário 2º PA'!$O$1)</f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19"/>
        <v/>
      </c>
      <c r="K1200" s="387"/>
      <c r="L1200" s="388"/>
      <c r="M1200" s="387"/>
      <c r="N1200" s="382"/>
      <c r="O1200" s="384"/>
      <c r="P1200" s="184"/>
    </row>
    <row r="1201" spans="1:16" ht="13.2" x14ac:dyDescent="0.25">
      <c r="A1201" s="381" t="str">
        <f>IF(B1201="","",ROW()-ROW($A$3)+'Diário 2º PA'!$O$1)</f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19"/>
        <v/>
      </c>
      <c r="K1201" s="387"/>
      <c r="L1201" s="388"/>
      <c r="M1201" s="387"/>
      <c r="N1201" s="382"/>
      <c r="O1201" s="384"/>
      <c r="P1201" s="184"/>
    </row>
    <row r="1202" spans="1:16" ht="13.2" x14ac:dyDescent="0.25">
      <c r="A1202" s="381" t="str">
        <f>IF(B1202="","",ROW()-ROW($A$3)+'Diário 2º PA'!$O$1)</f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19"/>
        <v/>
      </c>
      <c r="K1202" s="387"/>
      <c r="L1202" s="388"/>
      <c r="M1202" s="387"/>
      <c r="N1202" s="382"/>
      <c r="O1202" s="384"/>
      <c r="P1202" s="184"/>
    </row>
    <row r="1203" spans="1:16" ht="13.2" x14ac:dyDescent="0.25">
      <c r="A1203" s="381" t="str">
        <f>IF(B1203="","",ROW()-ROW($A$3)+'Diário 2º PA'!$O$1)</f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19"/>
        <v/>
      </c>
      <c r="K1203" s="387"/>
      <c r="L1203" s="388"/>
      <c r="M1203" s="387"/>
      <c r="N1203" s="382"/>
      <c r="O1203" s="384"/>
      <c r="P1203" s="184"/>
    </row>
    <row r="1204" spans="1:16" ht="13.2" x14ac:dyDescent="0.25">
      <c r="A1204" s="381" t="str">
        <f>IF(B1204="","",ROW()-ROW($A$3)+'Diário 2º PA'!$O$1)</f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19"/>
        <v/>
      </c>
      <c r="K1204" s="387"/>
      <c r="L1204" s="388"/>
      <c r="M1204" s="387"/>
      <c r="N1204" s="382"/>
      <c r="O1204" s="384"/>
      <c r="P1204" s="184"/>
    </row>
    <row r="1205" spans="1:16" ht="13.2" x14ac:dyDescent="0.25">
      <c r="A1205" s="381" t="str">
        <f>IF(B1205="","",ROW()-ROW($A$3)+'Diário 2º PA'!$O$1)</f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19"/>
        <v/>
      </c>
      <c r="K1205" s="387"/>
      <c r="L1205" s="388"/>
      <c r="M1205" s="387"/>
      <c r="N1205" s="382"/>
      <c r="O1205" s="384"/>
      <c r="P1205" s="184"/>
    </row>
    <row r="1206" spans="1:16" ht="13.2" x14ac:dyDescent="0.25">
      <c r="A1206" s="381" t="str">
        <f>IF(B1206="","",ROW()-ROW($A$3)+'Diário 2º PA'!$O$1)</f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19"/>
        <v/>
      </c>
      <c r="K1206" s="387"/>
      <c r="L1206" s="388"/>
      <c r="M1206" s="387"/>
      <c r="N1206" s="382"/>
      <c r="O1206" s="384"/>
      <c r="P1206" s="184"/>
    </row>
    <row r="1207" spans="1:16" ht="13.2" x14ac:dyDescent="0.25">
      <c r="A1207" s="381" t="str">
        <f>IF(B1207="","",ROW()-ROW($A$3)+'Diário 2º PA'!$O$1)</f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19"/>
        <v/>
      </c>
      <c r="K1207" s="387"/>
      <c r="L1207" s="388"/>
      <c r="M1207" s="387"/>
      <c r="N1207" s="382"/>
      <c r="O1207" s="384"/>
      <c r="P1207" s="184"/>
    </row>
    <row r="1208" spans="1:16" ht="13.2" x14ac:dyDescent="0.25">
      <c r="A1208" s="381" t="str">
        <f>IF(B1208="","",ROW()-ROW($A$3)+'Diário 2º PA'!$O$1)</f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19"/>
        <v/>
      </c>
      <c r="K1208" s="387"/>
      <c r="L1208" s="388"/>
      <c r="M1208" s="387"/>
      <c r="N1208" s="382"/>
      <c r="O1208" s="384"/>
      <c r="P1208" s="184"/>
    </row>
    <row r="1209" spans="1:16" ht="13.2" x14ac:dyDescent="0.25">
      <c r="A1209" s="381" t="str">
        <f>IF(B1209="","",ROW()-ROW($A$3)+'Diário 2º PA'!$O$1)</f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19"/>
        <v/>
      </c>
      <c r="K1209" s="387"/>
      <c r="L1209" s="388"/>
      <c r="M1209" s="387"/>
      <c r="N1209" s="382"/>
      <c r="O1209" s="384"/>
      <c r="P1209" s="184"/>
    </row>
    <row r="1210" spans="1:16" ht="13.2" x14ac:dyDescent="0.25">
      <c r="A1210" s="381" t="str">
        <f>IF(B1210="","",ROW()-ROW($A$3)+'Diário 2º PA'!$O$1)</f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19"/>
        <v/>
      </c>
      <c r="K1210" s="387"/>
      <c r="L1210" s="388"/>
      <c r="M1210" s="387"/>
      <c r="N1210" s="382"/>
      <c r="O1210" s="384"/>
      <c r="P1210" s="184"/>
    </row>
    <row r="1211" spans="1:16" ht="13.2" x14ac:dyDescent="0.25">
      <c r="A1211" s="381" t="str">
        <f>IF(B1211="","",ROW()-ROW($A$3)+'Diário 2º PA'!$O$1)</f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19"/>
        <v/>
      </c>
      <c r="K1211" s="387"/>
      <c r="L1211" s="388"/>
      <c r="M1211" s="387"/>
      <c r="N1211" s="382"/>
      <c r="O1211" s="384"/>
      <c r="P1211" s="184"/>
    </row>
    <row r="1212" spans="1:16" ht="13.2" x14ac:dyDescent="0.25">
      <c r="A1212" s="381" t="str">
        <f>IF(B1212="","",ROW()-ROW($A$3)+'Diário 2º PA'!$O$1)</f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19"/>
        <v/>
      </c>
      <c r="K1212" s="387"/>
      <c r="L1212" s="388"/>
      <c r="M1212" s="387"/>
      <c r="N1212" s="382"/>
      <c r="O1212" s="384"/>
      <c r="P1212" s="184"/>
    </row>
    <row r="1213" spans="1:16" ht="13.2" x14ac:dyDescent="0.25">
      <c r="A1213" s="381" t="str">
        <f>IF(B1213="","",ROW()-ROW($A$3)+'Diário 2º PA'!$O$1)</f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19"/>
        <v/>
      </c>
      <c r="K1213" s="387"/>
      <c r="L1213" s="388"/>
      <c r="M1213" s="387"/>
      <c r="N1213" s="382"/>
      <c r="O1213" s="384"/>
      <c r="P1213" s="184"/>
    </row>
    <row r="1214" spans="1:16" ht="13.2" x14ac:dyDescent="0.25">
      <c r="A1214" s="381" t="str">
        <f>IF(B1214="","",ROW()-ROW($A$3)+'Diário 2º PA'!$O$1)</f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19"/>
        <v/>
      </c>
      <c r="K1214" s="387"/>
      <c r="L1214" s="388"/>
      <c r="M1214" s="387"/>
      <c r="N1214" s="382"/>
      <c r="O1214" s="384"/>
      <c r="P1214" s="184"/>
    </row>
    <row r="1215" spans="1:16" ht="13.2" x14ac:dyDescent="0.25">
      <c r="A1215" s="381" t="str">
        <f>IF(B1215="","",ROW()-ROW($A$3)+'Diário 2º PA'!$O$1)</f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19"/>
        <v/>
      </c>
      <c r="K1215" s="387"/>
      <c r="L1215" s="388"/>
      <c r="M1215" s="387"/>
      <c r="N1215" s="382"/>
      <c r="O1215" s="384"/>
      <c r="P1215" s="184"/>
    </row>
    <row r="1216" spans="1:16" ht="13.2" x14ac:dyDescent="0.25">
      <c r="A1216" s="381" t="str">
        <f>IF(B1216="","",ROW()-ROW($A$3)+'Diário 2º PA'!$O$1)</f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19"/>
        <v/>
      </c>
      <c r="K1216" s="387"/>
      <c r="L1216" s="388"/>
      <c r="M1216" s="387"/>
      <c r="N1216" s="382"/>
      <c r="O1216" s="384"/>
      <c r="P1216" s="184"/>
    </row>
    <row r="1217" spans="1:16" ht="13.2" x14ac:dyDescent="0.25">
      <c r="A1217" s="381" t="str">
        <f>IF(B1217="","",ROW()-ROW($A$3)+'Diário 2º PA'!$O$1)</f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si="19"/>
        <v/>
      </c>
      <c r="K1217" s="387"/>
      <c r="L1217" s="388"/>
      <c r="M1217" s="387"/>
      <c r="N1217" s="382"/>
      <c r="O1217" s="384"/>
      <c r="P1217" s="184"/>
    </row>
    <row r="1218" spans="1:16" ht="13.2" x14ac:dyDescent="0.25">
      <c r="A1218" s="381" t="str">
        <f>IF(B1218="","",ROW()-ROW($A$3)+'Diário 2º PA'!$O$1)</f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19"/>
        <v/>
      </c>
      <c r="K1218" s="387"/>
      <c r="L1218" s="388"/>
      <c r="M1218" s="387"/>
      <c r="N1218" s="382"/>
      <c r="O1218" s="384"/>
      <c r="P1218" s="184"/>
    </row>
    <row r="1219" spans="1:16" ht="13.2" x14ac:dyDescent="0.25">
      <c r="A1219" s="381" t="str">
        <f>IF(B1219="","",ROW()-ROW($A$3)+'Diário 2º PA'!$O$1)</f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19"/>
        <v/>
      </c>
      <c r="K1219" s="387"/>
      <c r="L1219" s="388"/>
      <c r="M1219" s="387"/>
      <c r="N1219" s="382"/>
      <c r="O1219" s="384"/>
      <c r="P1219" s="184"/>
    </row>
    <row r="1220" spans="1:16" ht="13.2" x14ac:dyDescent="0.25">
      <c r="A1220" s="381" t="str">
        <f>IF(B1220="","",ROW()-ROW($A$3)+'Diário 2º PA'!$O$1)</f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si="19"/>
        <v/>
      </c>
      <c r="K1220" s="387"/>
      <c r="L1220" s="388"/>
      <c r="M1220" s="387"/>
      <c r="N1220" s="382"/>
      <c r="O1220" s="384"/>
      <c r="P1220" s="184"/>
    </row>
    <row r="1221" spans="1:16" ht="13.2" x14ac:dyDescent="0.25">
      <c r="A1221" s="381" t="str">
        <f>IF(B1221="","",ROW()-ROW($A$3)+'Diário 2º PA'!$O$1)</f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19"/>
        <v/>
      </c>
      <c r="K1221" s="387"/>
      <c r="L1221" s="388"/>
      <c r="M1221" s="387"/>
      <c r="N1221" s="382"/>
      <c r="O1221" s="384"/>
      <c r="P1221" s="184"/>
    </row>
    <row r="1222" spans="1:16" ht="13.2" x14ac:dyDescent="0.25">
      <c r="A1222" s="381" t="str">
        <f>IF(B1222="","",ROW()-ROW($A$3)+'Diário 2º PA'!$O$1)</f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19"/>
        <v/>
      </c>
      <c r="K1222" s="387"/>
      <c r="L1222" s="388"/>
      <c r="M1222" s="387"/>
      <c r="N1222" s="382"/>
      <c r="O1222" s="384"/>
      <c r="P1222" s="184"/>
    </row>
    <row r="1223" spans="1:16" ht="13.2" x14ac:dyDescent="0.25">
      <c r="A1223" s="381" t="str">
        <f>IF(B1223="","",ROW()-ROW($A$3)+'Diário 2º PA'!$O$1)</f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19"/>
        <v/>
      </c>
      <c r="K1223" s="387"/>
      <c r="L1223" s="388"/>
      <c r="M1223" s="387"/>
      <c r="N1223" s="382"/>
      <c r="O1223" s="384"/>
      <c r="P1223" s="184"/>
    </row>
    <row r="1224" spans="1:16" ht="13.2" x14ac:dyDescent="0.25">
      <c r="A1224" s="381" t="str">
        <f>IF(B1224="","",ROW()-ROW($A$3)+'Diário 2º PA'!$O$1)</f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19"/>
        <v/>
      </c>
      <c r="K1224" s="387"/>
      <c r="L1224" s="388"/>
      <c r="M1224" s="387"/>
      <c r="N1224" s="382"/>
      <c r="O1224" s="384"/>
      <c r="P1224" s="184"/>
    </row>
    <row r="1225" spans="1:16" ht="13.2" x14ac:dyDescent="0.25">
      <c r="A1225" s="381" t="str">
        <f>IF(B1225="","",ROW()-ROW($A$3)+'Diário 2º PA'!$O$1)</f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si="19"/>
        <v/>
      </c>
      <c r="K1225" s="387"/>
      <c r="L1225" s="388"/>
      <c r="M1225" s="387"/>
      <c r="N1225" s="382"/>
      <c r="O1225" s="384"/>
      <c r="P1225" s="184"/>
    </row>
    <row r="1226" spans="1:16" ht="13.2" x14ac:dyDescent="0.25">
      <c r="A1226" s="381" t="str">
        <f>IF(B1226="","",ROW()-ROW($A$3)+'Diário 2º PA'!$O$1)</f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19"/>
        <v/>
      </c>
      <c r="K1226" s="387"/>
      <c r="L1226" s="388"/>
      <c r="M1226" s="387"/>
      <c r="N1226" s="382"/>
      <c r="O1226" s="384"/>
      <c r="P1226" s="184"/>
    </row>
    <row r="1227" spans="1:16" ht="13.2" x14ac:dyDescent="0.25">
      <c r="A1227" s="381" t="str">
        <f>IF(B1227="","",ROW()-ROW($A$3)+'Diário 2º PA'!$O$1)</f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19"/>
        <v/>
      </c>
      <c r="K1227" s="387"/>
      <c r="L1227" s="388"/>
      <c r="M1227" s="387"/>
      <c r="N1227" s="382"/>
      <c r="O1227" s="384"/>
      <c r="P1227" s="184"/>
    </row>
    <row r="1228" spans="1:16" ht="13.2" x14ac:dyDescent="0.25">
      <c r="A1228" s="381" t="str">
        <f>IF(B1228="","",ROW()-ROW($A$3)+'Diário 2º PA'!$O$1)</f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19"/>
        <v/>
      </c>
      <c r="K1228" s="387"/>
      <c r="L1228" s="388"/>
      <c r="M1228" s="387"/>
      <c r="N1228" s="382"/>
      <c r="O1228" s="384"/>
      <c r="P1228" s="184"/>
    </row>
    <row r="1229" spans="1:16" ht="13.2" x14ac:dyDescent="0.25">
      <c r="A1229" s="381" t="str">
        <f>IF(B1229="","",ROW()-ROW($A$3)+'Diário 2º PA'!$O$1)</f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19"/>
        <v/>
      </c>
      <c r="K1229" s="387"/>
      <c r="L1229" s="388"/>
      <c r="M1229" s="387"/>
      <c r="N1229" s="382"/>
      <c r="O1229" s="384"/>
      <c r="P1229" s="184"/>
    </row>
    <row r="1230" spans="1:16" ht="13.2" x14ac:dyDescent="0.25">
      <c r="A1230" s="381" t="str">
        <f>IF(B1230="","",ROW()-ROW($A$3)+'Diário 2º PA'!$O$1)</f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19"/>
        <v/>
      </c>
      <c r="K1230" s="387"/>
      <c r="L1230" s="388"/>
      <c r="M1230" s="387"/>
      <c r="N1230" s="382"/>
      <c r="O1230" s="384"/>
      <c r="P1230" s="184"/>
    </row>
    <row r="1231" spans="1:16" ht="13.2" x14ac:dyDescent="0.25">
      <c r="A1231" s="381" t="str">
        <f>IF(B1231="","",ROW()-ROW($A$3)+'Diário 2º PA'!$O$1)</f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19"/>
        <v/>
      </c>
      <c r="K1231" s="387"/>
      <c r="L1231" s="388"/>
      <c r="M1231" s="387"/>
      <c r="N1231" s="382"/>
      <c r="O1231" s="384"/>
      <c r="P1231" s="184"/>
    </row>
    <row r="1232" spans="1:16" ht="13.2" x14ac:dyDescent="0.25">
      <c r="A1232" s="381" t="str">
        <f>IF(B1232="","",ROW()-ROW($A$3)+'Diário 2º PA'!$O$1)</f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19"/>
        <v/>
      </c>
      <c r="K1232" s="387"/>
      <c r="L1232" s="388"/>
      <c r="M1232" s="387"/>
      <c r="N1232" s="382"/>
      <c r="O1232" s="384"/>
      <c r="P1232" s="184"/>
    </row>
    <row r="1233" spans="1:16" ht="13.2" x14ac:dyDescent="0.25">
      <c r="A1233" s="381" t="str">
        <f>IF(B1233="","",ROW()-ROW($A$3)+'Diário 2º PA'!$O$1)</f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19"/>
        <v/>
      </c>
      <c r="K1233" s="387"/>
      <c r="L1233" s="388"/>
      <c r="M1233" s="387"/>
      <c r="N1233" s="382"/>
      <c r="O1233" s="384"/>
      <c r="P1233" s="184"/>
    </row>
    <row r="1234" spans="1:16" ht="13.2" x14ac:dyDescent="0.25">
      <c r="A1234" s="381" t="str">
        <f>IF(B1234="","",ROW()-ROW($A$3)+'Diário 2º PA'!$O$1)</f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19"/>
        <v/>
      </c>
      <c r="K1234" s="387"/>
      <c r="L1234" s="388"/>
      <c r="M1234" s="387"/>
      <c r="N1234" s="382"/>
      <c r="O1234" s="384"/>
      <c r="P1234" s="184"/>
    </row>
    <row r="1235" spans="1:16" ht="13.2" x14ac:dyDescent="0.25">
      <c r="A1235" s="381" t="str">
        <f>IF(B1235="","",ROW()-ROW($A$3)+'Diário 2º PA'!$O$1)</f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19"/>
        <v/>
      </c>
      <c r="K1235" s="387"/>
      <c r="L1235" s="388"/>
      <c r="M1235" s="387"/>
      <c r="N1235" s="382"/>
      <c r="O1235" s="384"/>
      <c r="P1235" s="184"/>
    </row>
    <row r="1236" spans="1:16" ht="13.2" x14ac:dyDescent="0.25">
      <c r="A1236" s="381" t="str">
        <f>IF(B1236="","",ROW()-ROW($A$3)+'Diário 2º PA'!$O$1)</f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19"/>
        <v/>
      </c>
      <c r="K1236" s="387"/>
      <c r="L1236" s="388"/>
      <c r="M1236" s="387"/>
      <c r="N1236" s="382"/>
      <c r="O1236" s="384"/>
      <c r="P1236" s="184"/>
    </row>
    <row r="1237" spans="1:16" ht="13.2" x14ac:dyDescent="0.25">
      <c r="A1237" s="381" t="str">
        <f>IF(B1237="","",ROW()-ROW($A$3)+'Diário 2º PA'!$O$1)</f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19"/>
        <v/>
      </c>
      <c r="K1237" s="387"/>
      <c r="L1237" s="388"/>
      <c r="M1237" s="387"/>
      <c r="N1237" s="382"/>
      <c r="O1237" s="384"/>
      <c r="P1237" s="184"/>
    </row>
    <row r="1238" spans="1:16" ht="13.2" x14ac:dyDescent="0.25">
      <c r="A1238" s="381" t="str">
        <f>IF(B1238="","",ROW()-ROW($A$3)+'Diário 2º PA'!$O$1)</f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ref="J1238:J1301" si="20">IF(O1238="","",IF(LEN(O1238)&gt;14,O1238,"CPF Protegido - LGPD"))</f>
        <v/>
      </c>
      <c r="K1238" s="387"/>
      <c r="L1238" s="388"/>
      <c r="M1238" s="387"/>
      <c r="N1238" s="382"/>
      <c r="O1238" s="384"/>
      <c r="P1238" s="184"/>
    </row>
    <row r="1239" spans="1:16" ht="13.2" x14ac:dyDescent="0.25">
      <c r="A1239" s="381" t="str">
        <f>IF(B1239="","",ROW()-ROW($A$3)+'Diário 2º PA'!$O$1)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20"/>
        <v/>
      </c>
      <c r="K1239" s="387"/>
      <c r="L1239" s="388"/>
      <c r="M1239" s="387"/>
      <c r="N1239" s="382"/>
      <c r="O1239" s="384"/>
      <c r="P1239" s="184"/>
    </row>
    <row r="1240" spans="1:16" ht="13.2" x14ac:dyDescent="0.25">
      <c r="A1240" s="381" t="str">
        <f>IF(B1240="","",ROW()-ROW($A$3)+'Diário 2º PA'!$O$1)</f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20"/>
        <v/>
      </c>
      <c r="K1240" s="387"/>
      <c r="L1240" s="388"/>
      <c r="M1240" s="387"/>
      <c r="N1240" s="382"/>
      <c r="O1240" s="384"/>
      <c r="P1240" s="184"/>
    </row>
    <row r="1241" spans="1:16" ht="13.2" x14ac:dyDescent="0.25">
      <c r="A1241" s="381" t="str">
        <f>IF(B1241="","",ROW()-ROW($A$3)+'Diário 2º PA'!$O$1)</f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20"/>
        <v/>
      </c>
      <c r="K1241" s="387"/>
      <c r="L1241" s="388"/>
      <c r="M1241" s="387"/>
      <c r="N1241" s="382"/>
      <c r="O1241" s="384"/>
      <c r="P1241" s="184"/>
    </row>
    <row r="1242" spans="1:16" ht="13.2" x14ac:dyDescent="0.25">
      <c r="A1242" s="381" t="str">
        <f>IF(B1242="","",ROW()-ROW($A$3)+'Diário 2º PA'!$O$1)</f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20"/>
        <v/>
      </c>
      <c r="K1242" s="387"/>
      <c r="L1242" s="388"/>
      <c r="M1242" s="387"/>
      <c r="N1242" s="382"/>
      <c r="O1242" s="384"/>
      <c r="P1242" s="184"/>
    </row>
    <row r="1243" spans="1:16" ht="13.2" x14ac:dyDescent="0.25">
      <c r="A1243" s="381" t="str">
        <f>IF(B1243="","",ROW()-ROW($A$3)+'Diário 2º PA'!$O$1)</f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20"/>
        <v/>
      </c>
      <c r="K1243" s="387"/>
      <c r="L1243" s="388"/>
      <c r="M1243" s="387"/>
      <c r="N1243" s="382"/>
      <c r="O1243" s="384"/>
      <c r="P1243" s="184"/>
    </row>
    <row r="1244" spans="1:16" ht="13.2" x14ac:dyDescent="0.25">
      <c r="A1244" s="381" t="str">
        <f>IF(B1244="","",ROW()-ROW($A$3)+'Diário 2º PA'!$O$1)</f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20"/>
        <v/>
      </c>
      <c r="K1244" s="387"/>
      <c r="L1244" s="388"/>
      <c r="M1244" s="387"/>
      <c r="N1244" s="382"/>
      <c r="O1244" s="384"/>
      <c r="P1244" s="184"/>
    </row>
    <row r="1245" spans="1:16" ht="13.2" x14ac:dyDescent="0.25">
      <c r="A1245" s="381" t="str">
        <f>IF(B1245="","",ROW()-ROW($A$3)+'Diário 2º PA'!$O$1)</f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20"/>
        <v/>
      </c>
      <c r="K1245" s="387"/>
      <c r="L1245" s="388"/>
      <c r="M1245" s="387"/>
      <c r="N1245" s="382"/>
      <c r="O1245" s="384"/>
      <c r="P1245" s="184"/>
    </row>
    <row r="1246" spans="1:16" ht="13.2" x14ac:dyDescent="0.25">
      <c r="A1246" s="381" t="str">
        <f>IF(B1246="","",ROW()-ROW($A$3)+'Diário 2º PA'!$O$1)</f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20"/>
        <v/>
      </c>
      <c r="K1246" s="387"/>
      <c r="L1246" s="388"/>
      <c r="M1246" s="387"/>
      <c r="N1246" s="382"/>
      <c r="O1246" s="384"/>
      <c r="P1246" s="184"/>
    </row>
    <row r="1247" spans="1:16" ht="13.2" x14ac:dyDescent="0.25">
      <c r="A1247" s="381" t="str">
        <f>IF(B1247="","",ROW()-ROW($A$3)+'Diário 2º PA'!$O$1)</f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20"/>
        <v/>
      </c>
      <c r="K1247" s="387"/>
      <c r="L1247" s="388"/>
      <c r="M1247" s="387"/>
      <c r="N1247" s="382"/>
      <c r="O1247" s="384"/>
      <c r="P1247" s="184"/>
    </row>
    <row r="1248" spans="1:16" ht="13.2" x14ac:dyDescent="0.25">
      <c r="A1248" s="381" t="str">
        <f>IF(B1248="","",ROW()-ROW($A$3)+'Diário 2º PA'!$O$1)</f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20"/>
        <v/>
      </c>
      <c r="K1248" s="387"/>
      <c r="L1248" s="388"/>
      <c r="M1248" s="387"/>
      <c r="N1248" s="382"/>
      <c r="O1248" s="384"/>
      <c r="P1248" s="184"/>
    </row>
    <row r="1249" spans="1:16" ht="13.2" x14ac:dyDescent="0.25">
      <c r="A1249" s="381" t="str">
        <f>IF(B1249="","",ROW()-ROW($A$3)+'Diário 2º PA'!$O$1)</f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20"/>
        <v/>
      </c>
      <c r="K1249" s="387"/>
      <c r="L1249" s="388"/>
      <c r="M1249" s="387"/>
      <c r="N1249" s="382"/>
      <c r="O1249" s="384"/>
      <c r="P1249" s="184"/>
    </row>
    <row r="1250" spans="1:16" ht="13.2" x14ac:dyDescent="0.25">
      <c r="A1250" s="381" t="str">
        <f>IF(B1250="","",ROW()-ROW($A$3)+'Diário 2º PA'!$O$1)</f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20"/>
        <v/>
      </c>
      <c r="K1250" s="387"/>
      <c r="L1250" s="388"/>
      <c r="M1250" s="387"/>
      <c r="N1250" s="382"/>
      <c r="O1250" s="384"/>
      <c r="P1250" s="184"/>
    </row>
    <row r="1251" spans="1:16" ht="13.2" x14ac:dyDescent="0.25">
      <c r="A1251" s="381" t="str">
        <f>IF(B1251="","",ROW()-ROW($A$3)+'Diário 2º PA'!$O$1)</f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20"/>
        <v/>
      </c>
      <c r="K1251" s="387"/>
      <c r="L1251" s="388"/>
      <c r="M1251" s="387"/>
      <c r="N1251" s="382"/>
      <c r="O1251" s="384"/>
      <c r="P1251" s="184"/>
    </row>
    <row r="1252" spans="1:16" ht="13.2" x14ac:dyDescent="0.25">
      <c r="A1252" s="381" t="str">
        <f>IF(B1252="","",ROW()-ROW($A$3)+'Diário 2º PA'!$O$1)</f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20"/>
        <v/>
      </c>
      <c r="K1252" s="387"/>
      <c r="L1252" s="388"/>
      <c r="M1252" s="387"/>
      <c r="N1252" s="382"/>
      <c r="O1252" s="384"/>
      <c r="P1252" s="184"/>
    </row>
    <row r="1253" spans="1:16" ht="13.2" x14ac:dyDescent="0.25">
      <c r="A1253" s="381" t="str">
        <f>IF(B1253="","",ROW()-ROW($A$3)+'Diário 2º PA'!$O$1)</f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20"/>
        <v/>
      </c>
      <c r="K1253" s="387"/>
      <c r="L1253" s="388"/>
      <c r="M1253" s="387"/>
      <c r="N1253" s="382"/>
      <c r="O1253" s="384"/>
      <c r="P1253" s="184"/>
    </row>
    <row r="1254" spans="1:16" ht="13.2" x14ac:dyDescent="0.25">
      <c r="A1254" s="381" t="str">
        <f>IF(B1254="","",ROW()-ROW($A$3)+'Diário 2º PA'!$O$1)</f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20"/>
        <v/>
      </c>
      <c r="K1254" s="387"/>
      <c r="L1254" s="388"/>
      <c r="M1254" s="387"/>
      <c r="N1254" s="382"/>
      <c r="O1254" s="384"/>
      <c r="P1254" s="184"/>
    </row>
    <row r="1255" spans="1:16" ht="13.2" x14ac:dyDescent="0.25">
      <c r="A1255" s="381" t="str">
        <f>IF(B1255="","",ROW()-ROW($A$3)+'Diário 2º PA'!$O$1)</f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20"/>
        <v/>
      </c>
      <c r="K1255" s="387"/>
      <c r="L1255" s="388"/>
      <c r="M1255" s="387"/>
      <c r="N1255" s="382"/>
      <c r="O1255" s="384"/>
      <c r="P1255" s="184"/>
    </row>
    <row r="1256" spans="1:16" ht="13.2" x14ac:dyDescent="0.25">
      <c r="A1256" s="381" t="str">
        <f>IF(B1256="","",ROW()-ROW($A$3)+'Diário 2º PA'!$O$1)</f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20"/>
        <v/>
      </c>
      <c r="K1256" s="387"/>
      <c r="L1256" s="388"/>
      <c r="M1256" s="387"/>
      <c r="N1256" s="382"/>
      <c r="O1256" s="384"/>
      <c r="P1256" s="184"/>
    </row>
    <row r="1257" spans="1:16" ht="13.2" x14ac:dyDescent="0.25">
      <c r="A1257" s="381" t="str">
        <f>IF(B1257="","",ROW()-ROW($A$3)+'Diário 2º PA'!$O$1)</f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20"/>
        <v/>
      </c>
      <c r="K1257" s="387"/>
      <c r="L1257" s="388"/>
      <c r="M1257" s="387"/>
      <c r="N1257" s="382"/>
      <c r="O1257" s="384"/>
      <c r="P1257" s="184"/>
    </row>
    <row r="1258" spans="1:16" ht="13.2" x14ac:dyDescent="0.25">
      <c r="A1258" s="381" t="str">
        <f>IF(B1258="","",ROW()-ROW($A$3)+'Diário 2º PA'!$O$1)</f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20"/>
        <v/>
      </c>
      <c r="K1258" s="387"/>
      <c r="L1258" s="388"/>
      <c r="M1258" s="387"/>
      <c r="N1258" s="382"/>
      <c r="O1258" s="384"/>
      <c r="P1258" s="184"/>
    </row>
    <row r="1259" spans="1:16" ht="13.2" x14ac:dyDescent="0.25">
      <c r="A1259" s="381" t="str">
        <f>IF(B1259="","",ROW()-ROW($A$3)+'Diário 2º PA'!$O$1)</f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20"/>
        <v/>
      </c>
      <c r="K1259" s="387"/>
      <c r="L1259" s="388"/>
      <c r="M1259" s="387"/>
      <c r="N1259" s="382"/>
      <c r="O1259" s="384"/>
      <c r="P1259" s="184"/>
    </row>
    <row r="1260" spans="1:16" ht="13.2" x14ac:dyDescent="0.25">
      <c r="A1260" s="381" t="str">
        <f>IF(B1260="","",ROW()-ROW($A$3)+'Diário 2º PA'!$O$1)</f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20"/>
        <v/>
      </c>
      <c r="K1260" s="387"/>
      <c r="L1260" s="388"/>
      <c r="M1260" s="387"/>
      <c r="N1260" s="382"/>
      <c r="O1260" s="384"/>
      <c r="P1260" s="184"/>
    </row>
    <row r="1261" spans="1:16" ht="13.2" x14ac:dyDescent="0.25">
      <c r="A1261" s="381" t="str">
        <f>IF(B1261="","",ROW()-ROW($A$3)+'Diário 2º PA'!$O$1)</f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20"/>
        <v/>
      </c>
      <c r="K1261" s="387"/>
      <c r="L1261" s="388"/>
      <c r="M1261" s="387"/>
      <c r="N1261" s="382"/>
      <c r="O1261" s="384"/>
      <c r="P1261" s="184"/>
    </row>
    <row r="1262" spans="1:16" ht="13.2" x14ac:dyDescent="0.25">
      <c r="A1262" s="381" t="str">
        <f>IF(B1262="","",ROW()-ROW($A$3)+'Diário 2º PA'!$O$1)</f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20"/>
        <v/>
      </c>
      <c r="K1262" s="387"/>
      <c r="L1262" s="388"/>
      <c r="M1262" s="387"/>
      <c r="N1262" s="382"/>
      <c r="O1262" s="384"/>
      <c r="P1262" s="184"/>
    </row>
    <row r="1263" spans="1:16" ht="13.2" x14ac:dyDescent="0.25">
      <c r="A1263" s="381" t="str">
        <f>IF(B1263="","",ROW()-ROW($A$3)+'Diário 2º PA'!$O$1)</f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20"/>
        <v/>
      </c>
      <c r="K1263" s="387"/>
      <c r="L1263" s="388"/>
      <c r="M1263" s="387"/>
      <c r="N1263" s="382"/>
      <c r="O1263" s="384"/>
      <c r="P1263" s="184"/>
    </row>
    <row r="1264" spans="1:16" ht="13.2" x14ac:dyDescent="0.25">
      <c r="A1264" s="381" t="str">
        <f>IF(B1264="","",ROW()-ROW($A$3)+'Diário 2º PA'!$O$1)</f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20"/>
        <v/>
      </c>
      <c r="K1264" s="387"/>
      <c r="L1264" s="388"/>
      <c r="M1264" s="387"/>
      <c r="N1264" s="382"/>
      <c r="O1264" s="384"/>
      <c r="P1264" s="184"/>
    </row>
    <row r="1265" spans="1:16" ht="13.2" x14ac:dyDescent="0.25">
      <c r="A1265" s="381" t="str">
        <f>IF(B1265="","",ROW()-ROW($A$3)+'Diário 2º PA'!$O$1)</f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20"/>
        <v/>
      </c>
      <c r="K1265" s="387"/>
      <c r="L1265" s="388"/>
      <c r="M1265" s="387"/>
      <c r="N1265" s="382"/>
      <c r="O1265" s="384"/>
      <c r="P1265" s="184"/>
    </row>
    <row r="1266" spans="1:16" ht="13.2" x14ac:dyDescent="0.25">
      <c r="A1266" s="381" t="str">
        <f>IF(B1266="","",ROW()-ROW($A$3)+'Diário 2º PA'!$O$1)</f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20"/>
        <v/>
      </c>
      <c r="K1266" s="387"/>
      <c r="L1266" s="388"/>
      <c r="M1266" s="387"/>
      <c r="N1266" s="382"/>
      <c r="O1266" s="384"/>
      <c r="P1266" s="184"/>
    </row>
    <row r="1267" spans="1:16" ht="13.2" x14ac:dyDescent="0.25">
      <c r="A1267" s="381" t="str">
        <f>IF(B1267="","",ROW()-ROW($A$3)+'Diário 2º PA'!$O$1)</f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20"/>
        <v/>
      </c>
      <c r="K1267" s="387"/>
      <c r="L1267" s="388"/>
      <c r="M1267" s="387"/>
      <c r="N1267" s="382"/>
      <c r="O1267" s="384"/>
      <c r="P1267" s="184"/>
    </row>
    <row r="1268" spans="1:16" ht="13.2" x14ac:dyDescent="0.25">
      <c r="A1268" s="381" t="str">
        <f>IF(B1268="","",ROW()-ROW($A$3)+'Diário 2º PA'!$O$1)</f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20"/>
        <v/>
      </c>
      <c r="K1268" s="387"/>
      <c r="L1268" s="388"/>
      <c r="M1268" s="387"/>
      <c r="N1268" s="382"/>
      <c r="O1268" s="384"/>
      <c r="P1268" s="184"/>
    </row>
    <row r="1269" spans="1:16" ht="13.2" x14ac:dyDescent="0.25">
      <c r="A1269" s="381" t="str">
        <f>IF(B1269="","",ROW()-ROW($A$3)+'Diário 2º PA'!$O$1)</f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20"/>
        <v/>
      </c>
      <c r="K1269" s="387"/>
      <c r="L1269" s="388"/>
      <c r="M1269" s="387"/>
      <c r="N1269" s="382"/>
      <c r="O1269" s="384"/>
      <c r="P1269" s="184"/>
    </row>
    <row r="1270" spans="1:16" ht="13.2" x14ac:dyDescent="0.25">
      <c r="A1270" s="381" t="str">
        <f>IF(B1270="","",ROW()-ROW($A$3)+'Diário 2º PA'!$O$1)</f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20"/>
        <v/>
      </c>
      <c r="K1270" s="387"/>
      <c r="L1270" s="388"/>
      <c r="M1270" s="387"/>
      <c r="N1270" s="382"/>
      <c r="O1270" s="384"/>
      <c r="P1270" s="184"/>
    </row>
    <row r="1271" spans="1:16" ht="13.2" x14ac:dyDescent="0.25">
      <c r="A1271" s="381" t="str">
        <f>IF(B1271="","",ROW()-ROW($A$3)+'Diário 2º PA'!$O$1)</f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20"/>
        <v/>
      </c>
      <c r="K1271" s="387"/>
      <c r="L1271" s="388"/>
      <c r="M1271" s="387"/>
      <c r="N1271" s="382"/>
      <c r="O1271" s="384"/>
      <c r="P1271" s="184"/>
    </row>
    <row r="1272" spans="1:16" ht="13.2" x14ac:dyDescent="0.25">
      <c r="A1272" s="381" t="str">
        <f>IF(B1272="","",ROW()-ROW($A$3)+'Diário 2º PA'!$O$1)</f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20"/>
        <v/>
      </c>
      <c r="K1272" s="387"/>
      <c r="L1272" s="388"/>
      <c r="M1272" s="387"/>
      <c r="N1272" s="382"/>
      <c r="O1272" s="384"/>
      <c r="P1272" s="184"/>
    </row>
    <row r="1273" spans="1:16" ht="13.2" x14ac:dyDescent="0.25">
      <c r="A1273" s="381" t="str">
        <f>IF(B1273="","",ROW()-ROW($A$3)+'Diário 2º PA'!$O$1)</f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20"/>
        <v/>
      </c>
      <c r="K1273" s="387"/>
      <c r="L1273" s="388"/>
      <c r="M1273" s="387"/>
      <c r="N1273" s="382"/>
      <c r="O1273" s="384"/>
      <c r="P1273" s="184"/>
    </row>
    <row r="1274" spans="1:16" ht="13.2" x14ac:dyDescent="0.25">
      <c r="A1274" s="381" t="str">
        <f>IF(B1274="","",ROW()-ROW($A$3)+'Diário 2º PA'!$O$1)</f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20"/>
        <v/>
      </c>
      <c r="K1274" s="387"/>
      <c r="L1274" s="388"/>
      <c r="M1274" s="387"/>
      <c r="N1274" s="382"/>
      <c r="O1274" s="384"/>
      <c r="P1274" s="184"/>
    </row>
    <row r="1275" spans="1:16" ht="13.2" x14ac:dyDescent="0.25">
      <c r="A1275" s="381" t="str">
        <f>IF(B1275="","",ROW()-ROW($A$3)+'Diário 2º PA'!$O$1)</f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20"/>
        <v/>
      </c>
      <c r="K1275" s="387"/>
      <c r="L1275" s="388"/>
      <c r="M1275" s="387"/>
      <c r="N1275" s="382"/>
      <c r="O1275" s="384"/>
      <c r="P1275" s="184"/>
    </row>
    <row r="1276" spans="1:16" ht="13.2" x14ac:dyDescent="0.25">
      <c r="A1276" s="381" t="str">
        <f>IF(B1276="","",ROW()-ROW($A$3)+'Diário 2º PA'!$O$1)</f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20"/>
        <v/>
      </c>
      <c r="K1276" s="387"/>
      <c r="L1276" s="388"/>
      <c r="M1276" s="387"/>
      <c r="N1276" s="382"/>
      <c r="O1276" s="384"/>
      <c r="P1276" s="184"/>
    </row>
    <row r="1277" spans="1:16" ht="13.2" x14ac:dyDescent="0.25">
      <c r="A1277" s="381" t="str">
        <f>IF(B1277="","",ROW()-ROW($A$3)+'Diário 2º PA'!$O$1)</f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20"/>
        <v/>
      </c>
      <c r="K1277" s="387"/>
      <c r="L1277" s="388"/>
      <c r="M1277" s="387"/>
      <c r="N1277" s="382"/>
      <c r="O1277" s="384"/>
      <c r="P1277" s="184"/>
    </row>
    <row r="1278" spans="1:16" ht="13.2" x14ac:dyDescent="0.25">
      <c r="A1278" s="381" t="str">
        <f>IF(B1278="","",ROW()-ROW($A$3)+'Diário 2º PA'!$O$1)</f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20"/>
        <v/>
      </c>
      <c r="K1278" s="387"/>
      <c r="L1278" s="388"/>
      <c r="M1278" s="387"/>
      <c r="N1278" s="382"/>
      <c r="O1278" s="384"/>
      <c r="P1278" s="184"/>
    </row>
    <row r="1279" spans="1:16" ht="13.2" x14ac:dyDescent="0.25">
      <c r="A1279" s="381" t="str">
        <f>IF(B1279="","",ROW()-ROW($A$3)+'Diário 2º PA'!$O$1)</f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20"/>
        <v/>
      </c>
      <c r="K1279" s="387"/>
      <c r="L1279" s="388"/>
      <c r="M1279" s="387"/>
      <c r="N1279" s="382"/>
      <c r="O1279" s="384"/>
      <c r="P1279" s="184"/>
    </row>
    <row r="1280" spans="1:16" ht="13.2" x14ac:dyDescent="0.25">
      <c r="A1280" s="381" t="str">
        <f>IF(B1280="","",ROW()-ROW($A$3)+'Diário 2º PA'!$O$1)</f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20"/>
        <v/>
      </c>
      <c r="K1280" s="387"/>
      <c r="L1280" s="388"/>
      <c r="M1280" s="387"/>
      <c r="N1280" s="382"/>
      <c r="O1280" s="384"/>
      <c r="P1280" s="184"/>
    </row>
    <row r="1281" spans="1:16" ht="13.2" x14ac:dyDescent="0.25">
      <c r="A1281" s="381" t="str">
        <f>IF(B1281="","",ROW()-ROW($A$3)+'Diário 2º PA'!$O$1)</f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si="20"/>
        <v/>
      </c>
      <c r="K1281" s="387"/>
      <c r="L1281" s="388"/>
      <c r="M1281" s="387"/>
      <c r="N1281" s="382"/>
      <c r="O1281" s="384"/>
      <c r="P1281" s="184"/>
    </row>
    <row r="1282" spans="1:16" ht="13.2" x14ac:dyDescent="0.25">
      <c r="A1282" s="381" t="str">
        <f>IF(B1282="","",ROW()-ROW($A$3)+'Diário 2º PA'!$O$1)</f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20"/>
        <v/>
      </c>
      <c r="K1282" s="387"/>
      <c r="L1282" s="388"/>
      <c r="M1282" s="387"/>
      <c r="N1282" s="382"/>
      <c r="O1282" s="384"/>
      <c r="P1282" s="184"/>
    </row>
    <row r="1283" spans="1:16" ht="13.2" x14ac:dyDescent="0.25">
      <c r="A1283" s="381" t="str">
        <f>IF(B1283="","",ROW()-ROW($A$3)+'Diário 2º PA'!$O$1)</f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20"/>
        <v/>
      </c>
      <c r="K1283" s="387"/>
      <c r="L1283" s="388"/>
      <c r="M1283" s="387"/>
      <c r="N1283" s="382"/>
      <c r="O1283" s="384"/>
      <c r="P1283" s="184"/>
    </row>
    <row r="1284" spans="1:16" ht="13.2" x14ac:dyDescent="0.25">
      <c r="A1284" s="381" t="str">
        <f>IF(B1284="","",ROW()-ROW($A$3)+'Diário 2º PA'!$O$1)</f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si="20"/>
        <v/>
      </c>
      <c r="K1284" s="387"/>
      <c r="L1284" s="388"/>
      <c r="M1284" s="387"/>
      <c r="N1284" s="382"/>
      <c r="O1284" s="384"/>
      <c r="P1284" s="184"/>
    </row>
    <row r="1285" spans="1:16" ht="13.2" x14ac:dyDescent="0.25">
      <c r="A1285" s="381" t="str">
        <f>IF(B1285="","",ROW()-ROW($A$3)+'Diário 2º PA'!$O$1)</f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20"/>
        <v/>
      </c>
      <c r="K1285" s="387"/>
      <c r="L1285" s="388"/>
      <c r="M1285" s="387"/>
      <c r="N1285" s="382"/>
      <c r="O1285" s="384"/>
      <c r="P1285" s="184"/>
    </row>
    <row r="1286" spans="1:16" ht="13.2" x14ac:dyDescent="0.25">
      <c r="A1286" s="381" t="str">
        <f>IF(B1286="","",ROW()-ROW($A$3)+'Diário 2º PA'!$O$1)</f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20"/>
        <v/>
      </c>
      <c r="K1286" s="387"/>
      <c r="L1286" s="388"/>
      <c r="M1286" s="387"/>
      <c r="N1286" s="382"/>
      <c r="O1286" s="384"/>
      <c r="P1286" s="184"/>
    </row>
    <row r="1287" spans="1:16" ht="13.2" x14ac:dyDescent="0.25">
      <c r="A1287" s="381" t="str">
        <f>IF(B1287="","",ROW()-ROW($A$3)+'Diário 2º PA'!$O$1)</f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20"/>
        <v/>
      </c>
      <c r="K1287" s="387"/>
      <c r="L1287" s="388"/>
      <c r="M1287" s="387"/>
      <c r="N1287" s="382"/>
      <c r="O1287" s="384"/>
      <c r="P1287" s="184"/>
    </row>
    <row r="1288" spans="1:16" ht="13.2" x14ac:dyDescent="0.25">
      <c r="A1288" s="381" t="str">
        <f>IF(B1288="","",ROW()-ROW($A$3)+'Diário 2º PA'!$O$1)</f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20"/>
        <v/>
      </c>
      <c r="K1288" s="387"/>
      <c r="L1288" s="388"/>
      <c r="M1288" s="387"/>
      <c r="N1288" s="382"/>
      <c r="O1288" s="384"/>
      <c r="P1288" s="184"/>
    </row>
    <row r="1289" spans="1:16" ht="13.2" x14ac:dyDescent="0.25">
      <c r="A1289" s="381" t="str">
        <f>IF(B1289="","",ROW()-ROW($A$3)+'Diário 2º PA'!$O$1)</f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si="20"/>
        <v/>
      </c>
      <c r="K1289" s="387"/>
      <c r="L1289" s="388"/>
      <c r="M1289" s="387"/>
      <c r="N1289" s="382"/>
      <c r="O1289" s="384"/>
      <c r="P1289" s="184"/>
    </row>
    <row r="1290" spans="1:16" ht="13.2" x14ac:dyDescent="0.25">
      <c r="A1290" s="381" t="str">
        <f>IF(B1290="","",ROW()-ROW($A$3)+'Diário 2º PA'!$O$1)</f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20"/>
        <v/>
      </c>
      <c r="K1290" s="387"/>
      <c r="L1290" s="388"/>
      <c r="M1290" s="387"/>
      <c r="N1290" s="382"/>
      <c r="O1290" s="384"/>
      <c r="P1290" s="184"/>
    </row>
    <row r="1291" spans="1:16" ht="13.2" x14ac:dyDescent="0.25">
      <c r="A1291" s="381" t="str">
        <f>IF(B1291="","",ROW()-ROW($A$3)+'Diário 2º PA'!$O$1)</f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20"/>
        <v/>
      </c>
      <c r="K1291" s="387"/>
      <c r="L1291" s="388"/>
      <c r="M1291" s="387"/>
      <c r="N1291" s="382"/>
      <c r="O1291" s="384"/>
      <c r="P1291" s="184"/>
    </row>
    <row r="1292" spans="1:16" ht="13.2" x14ac:dyDescent="0.25">
      <c r="A1292" s="381" t="str">
        <f>IF(B1292="","",ROW()-ROW($A$3)+'Diário 2º PA'!$O$1)</f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20"/>
        <v/>
      </c>
      <c r="K1292" s="387"/>
      <c r="L1292" s="388"/>
      <c r="M1292" s="387"/>
      <c r="N1292" s="382"/>
      <c r="O1292" s="384"/>
      <c r="P1292" s="184"/>
    </row>
    <row r="1293" spans="1:16" ht="13.2" x14ac:dyDescent="0.25">
      <c r="A1293" s="381" t="str">
        <f>IF(B1293="","",ROW()-ROW($A$3)+'Diário 2º PA'!$O$1)</f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20"/>
        <v/>
      </c>
      <c r="K1293" s="387"/>
      <c r="L1293" s="388"/>
      <c r="M1293" s="387"/>
      <c r="N1293" s="382"/>
      <c r="O1293" s="384"/>
      <c r="P1293" s="184"/>
    </row>
    <row r="1294" spans="1:16" ht="13.2" x14ac:dyDescent="0.25">
      <c r="A1294" s="381" t="str">
        <f>IF(B1294="","",ROW()-ROW($A$3)+'Diário 2º PA'!$O$1)</f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20"/>
        <v/>
      </c>
      <c r="K1294" s="387"/>
      <c r="L1294" s="388"/>
      <c r="M1294" s="387"/>
      <c r="N1294" s="382"/>
      <c r="O1294" s="384"/>
      <c r="P1294" s="184"/>
    </row>
    <row r="1295" spans="1:16" ht="13.2" x14ac:dyDescent="0.25">
      <c r="A1295" s="381" t="str">
        <f>IF(B1295="","",ROW()-ROW($A$3)+'Diário 2º PA'!$O$1)</f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20"/>
        <v/>
      </c>
      <c r="K1295" s="387"/>
      <c r="L1295" s="388"/>
      <c r="M1295" s="387"/>
      <c r="N1295" s="382"/>
      <c r="O1295" s="384"/>
      <c r="P1295" s="184"/>
    </row>
    <row r="1296" spans="1:16" ht="13.2" x14ac:dyDescent="0.25">
      <c r="A1296" s="381" t="str">
        <f>IF(B1296="","",ROW()-ROW($A$3)+'Diário 2º PA'!$O$1)</f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20"/>
        <v/>
      </c>
      <c r="K1296" s="387"/>
      <c r="L1296" s="388"/>
      <c r="M1296" s="387"/>
      <c r="N1296" s="382"/>
      <c r="O1296" s="384"/>
      <c r="P1296" s="184"/>
    </row>
    <row r="1297" spans="1:16" ht="13.2" x14ac:dyDescent="0.25">
      <c r="A1297" s="381" t="str">
        <f>IF(B1297="","",ROW()-ROW($A$3)+'Diário 2º PA'!$O$1)</f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20"/>
        <v/>
      </c>
      <c r="K1297" s="387"/>
      <c r="L1297" s="388"/>
      <c r="M1297" s="387"/>
      <c r="N1297" s="382"/>
      <c r="O1297" s="384"/>
      <c r="P1297" s="184"/>
    </row>
    <row r="1298" spans="1:16" ht="13.2" x14ac:dyDescent="0.25">
      <c r="A1298" s="381" t="str">
        <f>IF(B1298="","",ROW()-ROW($A$3)+'Diário 2º PA'!$O$1)</f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20"/>
        <v/>
      </c>
      <c r="K1298" s="387"/>
      <c r="L1298" s="388"/>
      <c r="M1298" s="387"/>
      <c r="N1298" s="382"/>
      <c r="O1298" s="384"/>
      <c r="P1298" s="184"/>
    </row>
    <row r="1299" spans="1:16" ht="13.2" x14ac:dyDescent="0.25">
      <c r="A1299" s="381" t="str">
        <f>IF(B1299="","",ROW()-ROW($A$3)+'Diário 2º PA'!$O$1)</f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20"/>
        <v/>
      </c>
      <c r="K1299" s="387"/>
      <c r="L1299" s="388"/>
      <c r="M1299" s="387"/>
      <c r="N1299" s="382"/>
      <c r="O1299" s="384"/>
      <c r="P1299" s="184"/>
    </row>
    <row r="1300" spans="1:16" ht="13.2" x14ac:dyDescent="0.25">
      <c r="A1300" s="381" t="str">
        <f>IF(B1300="","",ROW()-ROW($A$3)+'Diário 2º PA'!$O$1)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20"/>
        <v/>
      </c>
      <c r="K1300" s="387"/>
      <c r="L1300" s="388"/>
      <c r="M1300" s="387"/>
      <c r="N1300" s="382"/>
      <c r="O1300" s="384"/>
      <c r="P1300" s="184"/>
    </row>
    <row r="1301" spans="1:16" ht="13.2" x14ac:dyDescent="0.25">
      <c r="A1301" s="381" t="str">
        <f>IF(B1301="","",ROW()-ROW($A$3)+'Diário 2º PA'!$O$1)</f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20"/>
        <v/>
      </c>
      <c r="K1301" s="387"/>
      <c r="L1301" s="388"/>
      <c r="M1301" s="387"/>
      <c r="N1301" s="382"/>
      <c r="O1301" s="384"/>
      <c r="P1301" s="184"/>
    </row>
    <row r="1302" spans="1:16" ht="13.2" x14ac:dyDescent="0.25">
      <c r="A1302" s="381" t="str">
        <f>IF(B1302="","",ROW()-ROW($A$3)+'Diário 2º PA'!$O$1)</f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ref="J1302:J1365" si="21">IF(O1302="","",IF(LEN(O1302)&gt;14,O1302,"CPF Protegido - LGPD"))</f>
        <v/>
      </c>
      <c r="K1302" s="387"/>
      <c r="L1302" s="388"/>
      <c r="M1302" s="387"/>
      <c r="N1302" s="382"/>
      <c r="O1302" s="384"/>
      <c r="P1302" s="184"/>
    </row>
    <row r="1303" spans="1:16" ht="13.2" x14ac:dyDescent="0.25">
      <c r="A1303" s="381" t="str">
        <f>IF(B1303="","",ROW()-ROW($A$3)+'Diário 2º PA'!$O$1)</f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21"/>
        <v/>
      </c>
      <c r="K1303" s="387"/>
      <c r="L1303" s="388"/>
      <c r="M1303" s="387"/>
      <c r="N1303" s="382"/>
      <c r="O1303" s="384"/>
      <c r="P1303" s="184"/>
    </row>
    <row r="1304" spans="1:16" ht="13.2" x14ac:dyDescent="0.25">
      <c r="A1304" s="381" t="str">
        <f>IF(B1304="","",ROW()-ROW($A$3)+'Diário 2º PA'!$O$1)</f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21"/>
        <v/>
      </c>
      <c r="K1304" s="387"/>
      <c r="L1304" s="388"/>
      <c r="M1304" s="387"/>
      <c r="N1304" s="382"/>
      <c r="O1304" s="384"/>
      <c r="P1304" s="184"/>
    </row>
    <row r="1305" spans="1:16" ht="13.2" x14ac:dyDescent="0.25">
      <c r="A1305" s="381" t="str">
        <f>IF(B1305="","",ROW()-ROW($A$3)+'Diário 2º PA'!$O$1)</f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21"/>
        <v/>
      </c>
      <c r="K1305" s="387"/>
      <c r="L1305" s="388"/>
      <c r="M1305" s="387"/>
      <c r="N1305" s="382"/>
      <c r="O1305" s="384"/>
      <c r="P1305" s="184"/>
    </row>
    <row r="1306" spans="1:16" ht="13.2" x14ac:dyDescent="0.25">
      <c r="A1306" s="381" t="str">
        <f>IF(B1306="","",ROW()-ROW($A$3)+'Diário 2º PA'!$O$1)</f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21"/>
        <v/>
      </c>
      <c r="K1306" s="387"/>
      <c r="L1306" s="388"/>
      <c r="M1306" s="387"/>
      <c r="N1306" s="382"/>
      <c r="O1306" s="384"/>
      <c r="P1306" s="184"/>
    </row>
    <row r="1307" spans="1:16" ht="13.2" x14ac:dyDescent="0.25">
      <c r="A1307" s="381" t="str">
        <f>IF(B1307="","",ROW()-ROW($A$3)+'Diário 2º PA'!$O$1)</f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21"/>
        <v/>
      </c>
      <c r="K1307" s="387"/>
      <c r="L1307" s="388"/>
      <c r="M1307" s="387"/>
      <c r="N1307" s="382"/>
      <c r="O1307" s="384"/>
      <c r="P1307" s="184"/>
    </row>
    <row r="1308" spans="1:16" ht="13.2" x14ac:dyDescent="0.25">
      <c r="A1308" s="381" t="str">
        <f>IF(B1308="","",ROW()-ROW($A$3)+'Diário 2º PA'!$O$1)</f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21"/>
        <v/>
      </c>
      <c r="K1308" s="387"/>
      <c r="L1308" s="388"/>
      <c r="M1308" s="387"/>
      <c r="N1308" s="382"/>
      <c r="O1308" s="384"/>
      <c r="P1308" s="184"/>
    </row>
    <row r="1309" spans="1:16" ht="13.2" x14ac:dyDescent="0.25">
      <c r="A1309" s="381" t="str">
        <f>IF(B1309="","",ROW()-ROW($A$3)+'Diário 2º PA'!$O$1)</f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21"/>
        <v/>
      </c>
      <c r="K1309" s="387"/>
      <c r="L1309" s="388"/>
      <c r="M1309" s="387"/>
      <c r="N1309" s="382"/>
      <c r="O1309" s="384"/>
      <c r="P1309" s="184"/>
    </row>
    <row r="1310" spans="1:16" ht="13.2" x14ac:dyDescent="0.25">
      <c r="A1310" s="381" t="str">
        <f>IF(B1310="","",ROW()-ROW($A$3)+'Diário 2º PA'!$O$1)</f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21"/>
        <v/>
      </c>
      <c r="K1310" s="387"/>
      <c r="L1310" s="388"/>
      <c r="M1310" s="387"/>
      <c r="N1310" s="382"/>
      <c r="O1310" s="384"/>
      <c r="P1310" s="184"/>
    </row>
    <row r="1311" spans="1:16" ht="13.2" x14ac:dyDescent="0.25">
      <c r="A1311" s="381" t="str">
        <f>IF(B1311="","",ROW()-ROW($A$3)+'Diário 2º PA'!$O$1)</f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21"/>
        <v/>
      </c>
      <c r="K1311" s="387"/>
      <c r="L1311" s="388"/>
      <c r="M1311" s="387"/>
      <c r="N1311" s="382"/>
      <c r="O1311" s="384"/>
      <c r="P1311" s="184"/>
    </row>
    <row r="1312" spans="1:16" ht="13.2" x14ac:dyDescent="0.25">
      <c r="A1312" s="381" t="str">
        <f>IF(B1312="","",ROW()-ROW($A$3)+'Diário 2º PA'!$O$1)</f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21"/>
        <v/>
      </c>
      <c r="K1312" s="387"/>
      <c r="L1312" s="388"/>
      <c r="M1312" s="387"/>
      <c r="N1312" s="382"/>
      <c r="O1312" s="384"/>
      <c r="P1312" s="184"/>
    </row>
    <row r="1313" spans="1:16" ht="13.2" x14ac:dyDescent="0.25">
      <c r="A1313" s="381" t="str">
        <f>IF(B1313="","",ROW()-ROW($A$3)+'Diário 2º PA'!$O$1)</f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21"/>
        <v/>
      </c>
      <c r="K1313" s="387"/>
      <c r="L1313" s="388"/>
      <c r="M1313" s="387"/>
      <c r="N1313" s="382"/>
      <c r="O1313" s="384"/>
      <c r="P1313" s="184"/>
    </row>
    <row r="1314" spans="1:16" ht="13.2" x14ac:dyDescent="0.25">
      <c r="A1314" s="381" t="str">
        <f>IF(B1314="","",ROW()-ROW($A$3)+'Diário 2º PA'!$O$1)</f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21"/>
        <v/>
      </c>
      <c r="K1314" s="387"/>
      <c r="L1314" s="388"/>
      <c r="M1314" s="387"/>
      <c r="N1314" s="382"/>
      <c r="O1314" s="384"/>
      <c r="P1314" s="184"/>
    </row>
    <row r="1315" spans="1:16" ht="13.2" x14ac:dyDescent="0.25">
      <c r="A1315" s="381" t="str">
        <f>IF(B1315="","",ROW()-ROW($A$3)+'Diário 2º PA'!$O$1)</f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21"/>
        <v/>
      </c>
      <c r="K1315" s="387"/>
      <c r="L1315" s="388"/>
      <c r="M1315" s="387"/>
      <c r="N1315" s="382"/>
      <c r="O1315" s="384"/>
      <c r="P1315" s="184"/>
    </row>
    <row r="1316" spans="1:16" ht="13.2" x14ac:dyDescent="0.25">
      <c r="A1316" s="381" t="str">
        <f>IF(B1316="","",ROW()-ROW($A$3)+'Diário 2º PA'!$O$1)</f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21"/>
        <v/>
      </c>
      <c r="K1316" s="387"/>
      <c r="L1316" s="388"/>
      <c r="M1316" s="387"/>
      <c r="N1316" s="382"/>
      <c r="O1316" s="384"/>
      <c r="P1316" s="184"/>
    </row>
    <row r="1317" spans="1:16" ht="13.2" x14ac:dyDescent="0.25">
      <c r="A1317" s="381" t="str">
        <f>IF(B1317="","",ROW()-ROW($A$3)+'Diário 2º PA'!$O$1)</f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21"/>
        <v/>
      </c>
      <c r="K1317" s="387"/>
      <c r="L1317" s="388"/>
      <c r="M1317" s="387"/>
      <c r="N1317" s="382"/>
      <c r="O1317" s="384"/>
      <c r="P1317" s="184"/>
    </row>
    <row r="1318" spans="1:16" ht="13.2" x14ac:dyDescent="0.25">
      <c r="A1318" s="381" t="str">
        <f>IF(B1318="","",ROW()-ROW($A$3)+'Diário 2º PA'!$O$1)</f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21"/>
        <v/>
      </c>
      <c r="K1318" s="387"/>
      <c r="L1318" s="388"/>
      <c r="M1318" s="387"/>
      <c r="N1318" s="382"/>
      <c r="O1318" s="384"/>
      <c r="P1318" s="184"/>
    </row>
    <row r="1319" spans="1:16" ht="13.2" x14ac:dyDescent="0.25">
      <c r="A1319" s="381" t="str">
        <f>IF(B1319="","",ROW()-ROW($A$3)+'Diário 2º PA'!$O$1)</f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21"/>
        <v/>
      </c>
      <c r="K1319" s="387"/>
      <c r="L1319" s="388"/>
      <c r="M1319" s="387"/>
      <c r="N1319" s="382"/>
      <c r="O1319" s="384"/>
      <c r="P1319" s="184"/>
    </row>
    <row r="1320" spans="1:16" ht="13.2" x14ac:dyDescent="0.25">
      <c r="A1320" s="381" t="str">
        <f>IF(B1320="","",ROW()-ROW($A$3)+'Diário 2º PA'!$O$1)</f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21"/>
        <v/>
      </c>
      <c r="K1320" s="387"/>
      <c r="L1320" s="388"/>
      <c r="M1320" s="387"/>
      <c r="N1320" s="382"/>
      <c r="O1320" s="384"/>
      <c r="P1320" s="184"/>
    </row>
    <row r="1321" spans="1:16" ht="13.2" x14ac:dyDescent="0.25">
      <c r="A1321" s="381" t="str">
        <f>IF(B1321="","",ROW()-ROW($A$3)+'Diário 2º PA'!$O$1)</f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21"/>
        <v/>
      </c>
      <c r="K1321" s="387"/>
      <c r="L1321" s="388"/>
      <c r="M1321" s="387"/>
      <c r="N1321" s="382"/>
      <c r="O1321" s="384"/>
      <c r="P1321" s="184"/>
    </row>
    <row r="1322" spans="1:16" ht="13.2" x14ac:dyDescent="0.25">
      <c r="A1322" s="381" t="str">
        <f>IF(B1322="","",ROW()-ROW($A$3)+'Diário 2º PA'!$O$1)</f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21"/>
        <v/>
      </c>
      <c r="K1322" s="387"/>
      <c r="L1322" s="388"/>
      <c r="M1322" s="387"/>
      <c r="N1322" s="382"/>
      <c r="O1322" s="384"/>
      <c r="P1322" s="184"/>
    </row>
    <row r="1323" spans="1:16" ht="13.2" x14ac:dyDescent="0.25">
      <c r="A1323" s="381" t="str">
        <f>IF(B1323="","",ROW()-ROW($A$3)+'Diário 2º PA'!$O$1)</f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21"/>
        <v/>
      </c>
      <c r="K1323" s="387"/>
      <c r="L1323" s="388"/>
      <c r="M1323" s="387"/>
      <c r="N1323" s="382"/>
      <c r="O1323" s="384"/>
      <c r="P1323" s="184"/>
    </row>
    <row r="1324" spans="1:16" ht="13.2" x14ac:dyDescent="0.25">
      <c r="A1324" s="381" t="str">
        <f>IF(B1324="","",ROW()-ROW($A$3)+'Diário 2º PA'!$O$1)</f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21"/>
        <v/>
      </c>
      <c r="K1324" s="387"/>
      <c r="L1324" s="388"/>
      <c r="M1324" s="387"/>
      <c r="N1324" s="382"/>
      <c r="O1324" s="384"/>
      <c r="P1324" s="184"/>
    </row>
    <row r="1325" spans="1:16" ht="13.2" x14ac:dyDescent="0.25">
      <c r="A1325" s="381" t="str">
        <f>IF(B1325="","",ROW()-ROW($A$3)+'Diário 2º PA'!$O$1)</f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21"/>
        <v/>
      </c>
      <c r="K1325" s="387"/>
      <c r="L1325" s="388"/>
      <c r="M1325" s="387"/>
      <c r="N1325" s="382"/>
      <c r="O1325" s="384"/>
      <c r="P1325" s="184"/>
    </row>
    <row r="1326" spans="1:16" ht="13.2" x14ac:dyDescent="0.25">
      <c r="A1326" s="381" t="str">
        <f>IF(B1326="","",ROW()-ROW($A$3)+'Diário 2º PA'!$O$1)</f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21"/>
        <v/>
      </c>
      <c r="K1326" s="387"/>
      <c r="L1326" s="388"/>
      <c r="M1326" s="387"/>
      <c r="N1326" s="382"/>
      <c r="O1326" s="384"/>
      <c r="P1326" s="184"/>
    </row>
    <row r="1327" spans="1:16" ht="13.2" x14ac:dyDescent="0.25">
      <c r="A1327" s="381" t="str">
        <f>IF(B1327="","",ROW()-ROW($A$3)+'Diário 2º PA'!$O$1)</f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21"/>
        <v/>
      </c>
      <c r="K1327" s="387"/>
      <c r="L1327" s="388"/>
      <c r="M1327" s="387"/>
      <c r="N1327" s="382"/>
      <c r="O1327" s="384"/>
      <c r="P1327" s="184"/>
    </row>
    <row r="1328" spans="1:16" ht="13.2" x14ac:dyDescent="0.25">
      <c r="A1328" s="381" t="str">
        <f>IF(B1328="","",ROW()-ROW($A$3)+'Diário 2º PA'!$O$1)</f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21"/>
        <v/>
      </c>
      <c r="K1328" s="387"/>
      <c r="L1328" s="388"/>
      <c r="M1328" s="387"/>
      <c r="N1328" s="382"/>
      <c r="O1328" s="384"/>
      <c r="P1328" s="184"/>
    </row>
    <row r="1329" spans="1:16" ht="13.2" x14ac:dyDescent="0.25">
      <c r="A1329" s="381" t="str">
        <f>IF(B1329="","",ROW()-ROW($A$3)+'Diário 2º PA'!$O$1)</f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21"/>
        <v/>
      </c>
      <c r="K1329" s="387"/>
      <c r="L1329" s="388"/>
      <c r="M1329" s="387"/>
      <c r="N1329" s="382"/>
      <c r="O1329" s="384"/>
      <c r="P1329" s="184"/>
    </row>
    <row r="1330" spans="1:16" ht="13.2" x14ac:dyDescent="0.25">
      <c r="A1330" s="381" t="str">
        <f>IF(B1330="","",ROW()-ROW($A$3)+'Diário 2º PA'!$O$1)</f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21"/>
        <v/>
      </c>
      <c r="K1330" s="387"/>
      <c r="L1330" s="388"/>
      <c r="M1330" s="387"/>
      <c r="N1330" s="382"/>
      <c r="O1330" s="384"/>
      <c r="P1330" s="184"/>
    </row>
    <row r="1331" spans="1:16" ht="13.2" x14ac:dyDescent="0.25">
      <c r="A1331" s="381" t="str">
        <f>IF(B1331="","",ROW()-ROW($A$3)+'Diário 2º PA'!$O$1)</f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21"/>
        <v/>
      </c>
      <c r="K1331" s="387"/>
      <c r="L1331" s="388"/>
      <c r="M1331" s="387"/>
      <c r="N1331" s="382"/>
      <c r="O1331" s="384"/>
      <c r="P1331" s="184"/>
    </row>
    <row r="1332" spans="1:16" ht="13.2" x14ac:dyDescent="0.25">
      <c r="A1332" s="381" t="str">
        <f>IF(B1332="","",ROW()-ROW($A$3)+'Diário 2º PA'!$O$1)</f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21"/>
        <v/>
      </c>
      <c r="K1332" s="387"/>
      <c r="L1332" s="388"/>
      <c r="M1332" s="387"/>
      <c r="N1332" s="382"/>
      <c r="O1332" s="384"/>
      <c r="P1332" s="184"/>
    </row>
    <row r="1333" spans="1:16" ht="13.2" x14ac:dyDescent="0.25">
      <c r="A1333" s="381" t="str">
        <f>IF(B1333="","",ROW()-ROW($A$3)+'Diário 2º PA'!$O$1)</f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21"/>
        <v/>
      </c>
      <c r="K1333" s="387"/>
      <c r="L1333" s="388"/>
      <c r="M1333" s="387"/>
      <c r="N1333" s="382"/>
      <c r="O1333" s="384"/>
      <c r="P1333" s="184"/>
    </row>
    <row r="1334" spans="1:16" ht="13.2" x14ac:dyDescent="0.25">
      <c r="A1334" s="381" t="str">
        <f>IF(B1334="","",ROW()-ROW($A$3)+'Diário 2º PA'!$O$1)</f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21"/>
        <v/>
      </c>
      <c r="K1334" s="387"/>
      <c r="L1334" s="388"/>
      <c r="M1334" s="387"/>
      <c r="N1334" s="382"/>
      <c r="O1334" s="384"/>
      <c r="P1334" s="184"/>
    </row>
    <row r="1335" spans="1:16" ht="13.2" x14ac:dyDescent="0.25">
      <c r="A1335" s="381" t="str">
        <f>IF(B1335="","",ROW()-ROW($A$3)+'Diário 2º PA'!$O$1)</f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21"/>
        <v/>
      </c>
      <c r="K1335" s="387"/>
      <c r="L1335" s="388"/>
      <c r="M1335" s="387"/>
      <c r="N1335" s="382"/>
      <c r="O1335" s="384"/>
      <c r="P1335" s="184"/>
    </row>
    <row r="1336" spans="1:16" ht="13.2" x14ac:dyDescent="0.25">
      <c r="A1336" s="381" t="str">
        <f>IF(B1336="","",ROW()-ROW($A$3)+'Diário 2º PA'!$O$1)</f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21"/>
        <v/>
      </c>
      <c r="K1336" s="387"/>
      <c r="L1336" s="388"/>
      <c r="M1336" s="387"/>
      <c r="N1336" s="382"/>
      <c r="O1336" s="384"/>
      <c r="P1336" s="184"/>
    </row>
    <row r="1337" spans="1:16" ht="13.2" x14ac:dyDescent="0.25">
      <c r="A1337" s="381" t="str">
        <f>IF(B1337="","",ROW()-ROW($A$3)+'Diário 2º PA'!$O$1)</f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21"/>
        <v/>
      </c>
      <c r="K1337" s="387"/>
      <c r="L1337" s="388"/>
      <c r="M1337" s="387"/>
      <c r="N1337" s="382"/>
      <c r="O1337" s="384"/>
      <c r="P1337" s="184"/>
    </row>
    <row r="1338" spans="1:16" ht="13.2" x14ac:dyDescent="0.25">
      <c r="A1338" s="381" t="str">
        <f>IF(B1338="","",ROW()-ROW($A$3)+'Diário 2º PA'!$O$1)</f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21"/>
        <v/>
      </c>
      <c r="K1338" s="387"/>
      <c r="L1338" s="388"/>
      <c r="M1338" s="387"/>
      <c r="N1338" s="382"/>
      <c r="O1338" s="384"/>
      <c r="P1338" s="184"/>
    </row>
    <row r="1339" spans="1:16" ht="13.2" x14ac:dyDescent="0.25">
      <c r="A1339" s="381" t="str">
        <f>IF(B1339="","",ROW()-ROW($A$3)+'Diário 2º PA'!$O$1)</f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21"/>
        <v/>
      </c>
      <c r="K1339" s="387"/>
      <c r="L1339" s="388"/>
      <c r="M1339" s="387"/>
      <c r="N1339" s="382"/>
      <c r="O1339" s="384"/>
      <c r="P1339" s="184"/>
    </row>
    <row r="1340" spans="1:16" ht="13.2" x14ac:dyDescent="0.25">
      <c r="A1340" s="381" t="str">
        <f>IF(B1340="","",ROW()-ROW($A$3)+'Diário 2º PA'!$O$1)</f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21"/>
        <v/>
      </c>
      <c r="K1340" s="387"/>
      <c r="L1340" s="388"/>
      <c r="M1340" s="387"/>
      <c r="N1340" s="382"/>
      <c r="O1340" s="384"/>
      <c r="P1340" s="184"/>
    </row>
    <row r="1341" spans="1:16" ht="13.2" x14ac:dyDescent="0.25">
      <c r="A1341" s="381" t="str">
        <f>IF(B1341="","",ROW()-ROW($A$3)+'Diário 2º PA'!$O$1)</f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21"/>
        <v/>
      </c>
      <c r="K1341" s="387"/>
      <c r="L1341" s="388"/>
      <c r="M1341" s="387"/>
      <c r="N1341" s="382"/>
      <c r="O1341" s="384"/>
      <c r="P1341" s="184"/>
    </row>
    <row r="1342" spans="1:16" ht="13.2" x14ac:dyDescent="0.25">
      <c r="A1342" s="381" t="str">
        <f>IF(B1342="","",ROW()-ROW($A$3)+'Diário 2º PA'!$O$1)</f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21"/>
        <v/>
      </c>
      <c r="K1342" s="387"/>
      <c r="L1342" s="388"/>
      <c r="M1342" s="387"/>
      <c r="N1342" s="382"/>
      <c r="O1342" s="384"/>
      <c r="P1342" s="184"/>
    </row>
    <row r="1343" spans="1:16" ht="13.2" x14ac:dyDescent="0.25">
      <c r="A1343" s="381" t="str">
        <f>IF(B1343="","",ROW()-ROW($A$3)+'Diário 2º PA'!$O$1)</f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21"/>
        <v/>
      </c>
      <c r="K1343" s="387"/>
      <c r="L1343" s="388"/>
      <c r="M1343" s="387"/>
      <c r="N1343" s="382"/>
      <c r="O1343" s="384"/>
      <c r="P1343" s="184"/>
    </row>
    <row r="1344" spans="1:16" ht="13.2" x14ac:dyDescent="0.25">
      <c r="A1344" s="381" t="str">
        <f>IF(B1344="","",ROW()-ROW($A$3)+'Diário 2º PA'!$O$1)</f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21"/>
        <v/>
      </c>
      <c r="K1344" s="387"/>
      <c r="L1344" s="388"/>
      <c r="M1344" s="387"/>
      <c r="N1344" s="382"/>
      <c r="O1344" s="384"/>
      <c r="P1344" s="184"/>
    </row>
    <row r="1345" spans="1:16" ht="13.2" x14ac:dyDescent="0.25">
      <c r="A1345" s="381" t="str">
        <f>IF(B1345="","",ROW()-ROW($A$3)+'Diário 2º PA'!$O$1)</f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si="21"/>
        <v/>
      </c>
      <c r="K1345" s="387"/>
      <c r="L1345" s="388"/>
      <c r="M1345" s="387"/>
      <c r="N1345" s="382"/>
      <c r="O1345" s="384"/>
      <c r="P1345" s="184"/>
    </row>
    <row r="1346" spans="1:16" ht="13.2" x14ac:dyDescent="0.25">
      <c r="A1346" s="381" t="str">
        <f>IF(B1346="","",ROW()-ROW($A$3)+'Diário 2º PA'!$O$1)</f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21"/>
        <v/>
      </c>
      <c r="K1346" s="387"/>
      <c r="L1346" s="388"/>
      <c r="M1346" s="387"/>
      <c r="N1346" s="382"/>
      <c r="O1346" s="384"/>
      <c r="P1346" s="184"/>
    </row>
    <row r="1347" spans="1:16" ht="13.2" x14ac:dyDescent="0.25">
      <c r="A1347" s="381" t="str">
        <f>IF(B1347="","",ROW()-ROW($A$3)+'Diário 2º PA'!$O$1)</f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21"/>
        <v/>
      </c>
      <c r="K1347" s="387"/>
      <c r="L1347" s="388"/>
      <c r="M1347" s="387"/>
      <c r="N1347" s="382"/>
      <c r="O1347" s="384"/>
      <c r="P1347" s="184"/>
    </row>
    <row r="1348" spans="1:16" ht="13.2" x14ac:dyDescent="0.25">
      <c r="A1348" s="381" t="str">
        <f>IF(B1348="","",ROW()-ROW($A$3)+'Diário 2º PA'!$O$1)</f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si="21"/>
        <v/>
      </c>
      <c r="K1348" s="387"/>
      <c r="L1348" s="388"/>
      <c r="M1348" s="387"/>
      <c r="N1348" s="382"/>
      <c r="O1348" s="384"/>
      <c r="P1348" s="184"/>
    </row>
    <row r="1349" spans="1:16" ht="13.2" x14ac:dyDescent="0.25">
      <c r="A1349" s="381" t="str">
        <f>IF(B1349="","",ROW()-ROW($A$3)+'Diário 2º PA'!$O$1)</f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21"/>
        <v/>
      </c>
      <c r="K1349" s="387"/>
      <c r="L1349" s="388"/>
      <c r="M1349" s="387"/>
      <c r="N1349" s="382"/>
      <c r="O1349" s="384"/>
      <c r="P1349" s="184"/>
    </row>
    <row r="1350" spans="1:16" ht="13.2" x14ac:dyDescent="0.25">
      <c r="A1350" s="381" t="str">
        <f>IF(B1350="","",ROW()-ROW($A$3)+'Diário 2º PA'!$O$1)</f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21"/>
        <v/>
      </c>
      <c r="K1350" s="387"/>
      <c r="L1350" s="388"/>
      <c r="M1350" s="387"/>
      <c r="N1350" s="382"/>
      <c r="O1350" s="384"/>
      <c r="P1350" s="184"/>
    </row>
    <row r="1351" spans="1:16" ht="13.2" x14ac:dyDescent="0.25">
      <c r="A1351" s="381" t="str">
        <f>IF(B1351="","",ROW()-ROW($A$3)+'Diário 2º PA'!$O$1)</f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21"/>
        <v/>
      </c>
      <c r="K1351" s="387"/>
      <c r="L1351" s="388"/>
      <c r="M1351" s="387"/>
      <c r="N1351" s="382"/>
      <c r="O1351" s="384"/>
      <c r="P1351" s="184"/>
    </row>
    <row r="1352" spans="1:16" ht="13.2" x14ac:dyDescent="0.25">
      <c r="A1352" s="381" t="str">
        <f>IF(B1352="","",ROW()-ROW($A$3)+'Diário 2º PA'!$O$1)</f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21"/>
        <v/>
      </c>
      <c r="K1352" s="387"/>
      <c r="L1352" s="388"/>
      <c r="M1352" s="387"/>
      <c r="N1352" s="382"/>
      <c r="O1352" s="384"/>
      <c r="P1352" s="184"/>
    </row>
    <row r="1353" spans="1:16" ht="13.2" x14ac:dyDescent="0.25">
      <c r="A1353" s="381" t="str">
        <f>IF(B1353="","",ROW()-ROW($A$3)+'Diário 2º PA'!$O$1)</f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si="21"/>
        <v/>
      </c>
      <c r="K1353" s="387"/>
      <c r="L1353" s="388"/>
      <c r="M1353" s="387"/>
      <c r="N1353" s="382"/>
      <c r="O1353" s="384"/>
      <c r="P1353" s="184"/>
    </row>
    <row r="1354" spans="1:16" ht="13.2" x14ac:dyDescent="0.25">
      <c r="A1354" s="381" t="str">
        <f>IF(B1354="","",ROW()-ROW($A$3)+'Diário 2º PA'!$O$1)</f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21"/>
        <v/>
      </c>
      <c r="K1354" s="387"/>
      <c r="L1354" s="388"/>
      <c r="M1354" s="387"/>
      <c r="N1354" s="382"/>
      <c r="O1354" s="384"/>
      <c r="P1354" s="184"/>
    </row>
    <row r="1355" spans="1:16" ht="13.2" x14ac:dyDescent="0.25">
      <c r="A1355" s="381" t="str">
        <f>IF(B1355="","",ROW()-ROW($A$3)+'Diário 2º PA'!$O$1)</f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21"/>
        <v/>
      </c>
      <c r="K1355" s="387"/>
      <c r="L1355" s="388"/>
      <c r="M1355" s="387"/>
      <c r="N1355" s="382"/>
      <c r="O1355" s="384"/>
      <c r="P1355" s="184"/>
    </row>
    <row r="1356" spans="1:16" ht="13.2" x14ac:dyDescent="0.25">
      <c r="A1356" s="381" t="str">
        <f>IF(B1356="","",ROW()-ROW($A$3)+'Diário 2º PA'!$O$1)</f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21"/>
        <v/>
      </c>
      <c r="K1356" s="387"/>
      <c r="L1356" s="388"/>
      <c r="M1356" s="387"/>
      <c r="N1356" s="382"/>
      <c r="O1356" s="384"/>
      <c r="P1356" s="184"/>
    </row>
    <row r="1357" spans="1:16" ht="13.2" x14ac:dyDescent="0.25">
      <c r="A1357" s="381" t="str">
        <f>IF(B1357="","",ROW()-ROW($A$3)+'Diário 2º PA'!$O$1)</f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21"/>
        <v/>
      </c>
      <c r="K1357" s="387"/>
      <c r="L1357" s="388"/>
      <c r="M1357" s="387"/>
      <c r="N1357" s="382"/>
      <c r="O1357" s="384"/>
      <c r="P1357" s="184"/>
    </row>
    <row r="1358" spans="1:16" ht="13.2" x14ac:dyDescent="0.25">
      <c r="A1358" s="381" t="str">
        <f>IF(B1358="","",ROW()-ROW($A$3)+'Diário 2º PA'!$O$1)</f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21"/>
        <v/>
      </c>
      <c r="K1358" s="387"/>
      <c r="L1358" s="388"/>
      <c r="M1358" s="387"/>
      <c r="N1358" s="382"/>
      <c r="O1358" s="384"/>
      <c r="P1358" s="184"/>
    </row>
    <row r="1359" spans="1:16" ht="13.2" x14ac:dyDescent="0.25">
      <c r="A1359" s="381" t="str">
        <f>IF(B1359="","",ROW()-ROW($A$3)+'Diário 2º PA'!$O$1)</f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21"/>
        <v/>
      </c>
      <c r="K1359" s="387"/>
      <c r="L1359" s="388"/>
      <c r="M1359" s="387"/>
      <c r="N1359" s="382"/>
      <c r="O1359" s="384"/>
      <c r="P1359" s="184"/>
    </row>
    <row r="1360" spans="1:16" ht="13.2" x14ac:dyDescent="0.25">
      <c r="A1360" s="381" t="str">
        <f>IF(B1360="","",ROW()-ROW($A$3)+'Diário 2º PA'!$O$1)</f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21"/>
        <v/>
      </c>
      <c r="K1360" s="387"/>
      <c r="L1360" s="388"/>
      <c r="M1360" s="387"/>
      <c r="N1360" s="382"/>
      <c r="O1360" s="384"/>
      <c r="P1360" s="184"/>
    </row>
    <row r="1361" spans="1:16" ht="13.2" x14ac:dyDescent="0.25">
      <c r="A1361" s="381" t="str">
        <f>IF(B1361="","",ROW()-ROW($A$3)+'Diário 2º PA'!$O$1)</f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21"/>
        <v/>
      </c>
      <c r="K1361" s="387"/>
      <c r="L1361" s="388"/>
      <c r="M1361" s="387"/>
      <c r="N1361" s="382"/>
      <c r="O1361" s="384"/>
      <c r="P1361" s="184"/>
    </row>
    <row r="1362" spans="1:16" ht="13.2" x14ac:dyDescent="0.25">
      <c r="A1362" s="381" t="str">
        <f>IF(B1362="","",ROW()-ROW($A$3)+'Diário 2º PA'!$O$1)</f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21"/>
        <v/>
      </c>
      <c r="K1362" s="387"/>
      <c r="L1362" s="388"/>
      <c r="M1362" s="387"/>
      <c r="N1362" s="382"/>
      <c r="O1362" s="384"/>
      <c r="P1362" s="184"/>
    </row>
    <row r="1363" spans="1:16" ht="13.2" x14ac:dyDescent="0.25">
      <c r="A1363" s="381" t="str">
        <f>IF(B1363="","",ROW()-ROW($A$3)+'Diário 2º PA'!$O$1)</f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21"/>
        <v/>
      </c>
      <c r="K1363" s="387"/>
      <c r="L1363" s="388"/>
      <c r="M1363" s="387"/>
      <c r="N1363" s="382"/>
      <c r="O1363" s="384"/>
      <c r="P1363" s="184"/>
    </row>
    <row r="1364" spans="1:16" ht="13.2" x14ac:dyDescent="0.25">
      <c r="A1364" s="381" t="str">
        <f>IF(B1364="","",ROW()-ROW($A$3)+'Diário 2º PA'!$O$1)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21"/>
        <v/>
      </c>
      <c r="K1364" s="387"/>
      <c r="L1364" s="388"/>
      <c r="M1364" s="387"/>
      <c r="N1364" s="382"/>
      <c r="O1364" s="384"/>
      <c r="P1364" s="184"/>
    </row>
    <row r="1365" spans="1:16" ht="13.2" x14ac:dyDescent="0.25">
      <c r="A1365" s="381" t="str">
        <f>IF(B1365="","",ROW()-ROW($A$3)+'Diário 2º PA'!$O$1)</f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21"/>
        <v/>
      </c>
      <c r="K1365" s="387"/>
      <c r="L1365" s="388"/>
      <c r="M1365" s="387"/>
      <c r="N1365" s="382"/>
      <c r="O1365" s="384"/>
      <c r="P1365" s="184"/>
    </row>
    <row r="1366" spans="1:16" ht="13.2" x14ac:dyDescent="0.25">
      <c r="A1366" s="381" t="str">
        <f>IF(B1366="","",ROW()-ROW($A$3)+'Diário 2º PA'!$O$1)</f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ref="J1366:J1429" si="22">IF(O1366="","",IF(LEN(O1366)&gt;14,O1366,"CPF Protegido - LGPD"))</f>
        <v/>
      </c>
      <c r="K1366" s="387"/>
      <c r="L1366" s="388"/>
      <c r="M1366" s="387"/>
      <c r="N1366" s="382"/>
      <c r="O1366" s="384"/>
      <c r="P1366" s="184"/>
    </row>
    <row r="1367" spans="1:16" ht="13.2" x14ac:dyDescent="0.25">
      <c r="A1367" s="381" t="str">
        <f>IF(B1367="","",ROW()-ROW($A$3)+'Diário 2º PA'!$O$1)</f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22"/>
        <v/>
      </c>
      <c r="K1367" s="387"/>
      <c r="L1367" s="388"/>
      <c r="M1367" s="387"/>
      <c r="N1367" s="382"/>
      <c r="O1367" s="384"/>
      <c r="P1367" s="184"/>
    </row>
    <row r="1368" spans="1:16" ht="13.2" x14ac:dyDescent="0.25">
      <c r="A1368" s="381" t="str">
        <f>IF(B1368="","",ROW()-ROW($A$3)+'Diário 2º PA'!$O$1)</f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22"/>
        <v/>
      </c>
      <c r="K1368" s="387"/>
      <c r="L1368" s="388"/>
      <c r="M1368" s="387"/>
      <c r="N1368" s="382"/>
      <c r="O1368" s="384"/>
      <c r="P1368" s="184"/>
    </row>
    <row r="1369" spans="1:16" ht="13.2" x14ac:dyDescent="0.25">
      <c r="A1369" s="381" t="str">
        <f>IF(B1369="","",ROW()-ROW($A$3)+'Diário 2º PA'!$O$1)</f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22"/>
        <v/>
      </c>
      <c r="K1369" s="387"/>
      <c r="L1369" s="388"/>
      <c r="M1369" s="387"/>
      <c r="N1369" s="382"/>
      <c r="O1369" s="384"/>
      <c r="P1369" s="184"/>
    </row>
    <row r="1370" spans="1:16" ht="13.2" x14ac:dyDescent="0.25">
      <c r="A1370" s="381" t="str">
        <f>IF(B1370="","",ROW()-ROW($A$3)+'Diário 2º PA'!$O$1)</f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22"/>
        <v/>
      </c>
      <c r="K1370" s="387"/>
      <c r="L1370" s="388"/>
      <c r="M1370" s="387"/>
      <c r="N1370" s="382"/>
      <c r="O1370" s="384"/>
      <c r="P1370" s="184"/>
    </row>
    <row r="1371" spans="1:16" ht="13.2" x14ac:dyDescent="0.25">
      <c r="A1371" s="381" t="str">
        <f>IF(B1371="","",ROW()-ROW($A$3)+'Diário 2º PA'!$O$1)</f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22"/>
        <v/>
      </c>
      <c r="K1371" s="387"/>
      <c r="L1371" s="388"/>
      <c r="M1371" s="387"/>
      <c r="N1371" s="382"/>
      <c r="O1371" s="384"/>
      <c r="P1371" s="184"/>
    </row>
    <row r="1372" spans="1:16" ht="13.2" x14ac:dyDescent="0.25">
      <c r="A1372" s="381" t="str">
        <f>IF(B1372="","",ROW()-ROW($A$3)+'Diário 2º PA'!$O$1)</f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22"/>
        <v/>
      </c>
      <c r="K1372" s="387"/>
      <c r="L1372" s="388"/>
      <c r="M1372" s="387"/>
      <c r="N1372" s="382"/>
      <c r="O1372" s="384"/>
      <c r="P1372" s="184"/>
    </row>
    <row r="1373" spans="1:16" ht="13.2" x14ac:dyDescent="0.25">
      <c r="A1373" s="381" t="str">
        <f>IF(B1373="","",ROW()-ROW($A$3)+'Diário 2º PA'!$O$1)</f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22"/>
        <v/>
      </c>
      <c r="K1373" s="387"/>
      <c r="L1373" s="388"/>
      <c r="M1373" s="387"/>
      <c r="N1373" s="382"/>
      <c r="O1373" s="384"/>
      <c r="P1373" s="184"/>
    </row>
    <row r="1374" spans="1:16" ht="13.2" x14ac:dyDescent="0.25">
      <c r="A1374" s="381" t="str">
        <f>IF(B1374="","",ROW()-ROW($A$3)+'Diário 2º PA'!$O$1)</f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22"/>
        <v/>
      </c>
      <c r="K1374" s="387"/>
      <c r="L1374" s="388"/>
      <c r="M1374" s="387"/>
      <c r="N1374" s="382"/>
      <c r="O1374" s="384"/>
      <c r="P1374" s="184"/>
    </row>
    <row r="1375" spans="1:16" ht="13.2" x14ac:dyDescent="0.25">
      <c r="A1375" s="381" t="str">
        <f>IF(B1375="","",ROW()-ROW($A$3)+'Diário 2º PA'!$O$1)</f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22"/>
        <v/>
      </c>
      <c r="K1375" s="387"/>
      <c r="L1375" s="388"/>
      <c r="M1375" s="387"/>
      <c r="N1375" s="382"/>
      <c r="O1375" s="384"/>
      <c r="P1375" s="184"/>
    </row>
    <row r="1376" spans="1:16" ht="13.2" x14ac:dyDescent="0.25">
      <c r="A1376" s="381" t="str">
        <f>IF(B1376="","",ROW()-ROW($A$3)+'Diário 2º PA'!$O$1)</f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22"/>
        <v/>
      </c>
      <c r="K1376" s="387"/>
      <c r="L1376" s="388"/>
      <c r="M1376" s="387"/>
      <c r="N1376" s="382"/>
      <c r="O1376" s="384"/>
      <c r="P1376" s="184"/>
    </row>
    <row r="1377" spans="1:16" ht="13.2" x14ac:dyDescent="0.25">
      <c r="A1377" s="381" t="str">
        <f>IF(B1377="","",ROW()-ROW($A$3)+'Diário 2º PA'!$O$1)</f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22"/>
        <v/>
      </c>
      <c r="K1377" s="387"/>
      <c r="L1377" s="388"/>
      <c r="M1377" s="387"/>
      <c r="N1377" s="382"/>
      <c r="O1377" s="384"/>
      <c r="P1377" s="184"/>
    </row>
    <row r="1378" spans="1:16" ht="13.2" x14ac:dyDescent="0.25">
      <c r="A1378" s="381" t="str">
        <f>IF(B1378="","",ROW()-ROW($A$3)+'Diário 2º PA'!$O$1)</f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22"/>
        <v/>
      </c>
      <c r="K1378" s="387"/>
      <c r="L1378" s="388"/>
      <c r="M1378" s="387"/>
      <c r="N1378" s="382"/>
      <c r="O1378" s="384"/>
      <c r="P1378" s="184"/>
    </row>
    <row r="1379" spans="1:16" ht="13.2" x14ac:dyDescent="0.25">
      <c r="A1379" s="381" t="str">
        <f>IF(B1379="","",ROW()-ROW($A$3)+'Diário 2º PA'!$O$1)</f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22"/>
        <v/>
      </c>
      <c r="K1379" s="387"/>
      <c r="L1379" s="388"/>
      <c r="M1379" s="387"/>
      <c r="N1379" s="382"/>
      <c r="O1379" s="384"/>
      <c r="P1379" s="184"/>
    </row>
    <row r="1380" spans="1:16" ht="13.2" x14ac:dyDescent="0.25">
      <c r="A1380" s="381" t="str">
        <f>IF(B1380="","",ROW()-ROW($A$3)+'Diário 2º PA'!$O$1)</f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22"/>
        <v/>
      </c>
      <c r="K1380" s="387"/>
      <c r="L1380" s="388"/>
      <c r="M1380" s="387"/>
      <c r="N1380" s="382"/>
      <c r="O1380" s="384"/>
      <c r="P1380" s="184"/>
    </row>
    <row r="1381" spans="1:16" ht="13.2" x14ac:dyDescent="0.25">
      <c r="A1381" s="381" t="str">
        <f>IF(B1381="","",ROW()-ROW($A$3)+'Diário 2º PA'!$O$1)</f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22"/>
        <v/>
      </c>
      <c r="K1381" s="387"/>
      <c r="L1381" s="388"/>
      <c r="M1381" s="387"/>
      <c r="N1381" s="382"/>
      <c r="O1381" s="384"/>
      <c r="P1381" s="184"/>
    </row>
    <row r="1382" spans="1:16" ht="13.2" x14ac:dyDescent="0.25">
      <c r="A1382" s="381" t="str">
        <f>IF(B1382="","",ROW()-ROW($A$3)+'Diário 2º PA'!$O$1)</f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22"/>
        <v/>
      </c>
      <c r="K1382" s="387"/>
      <c r="L1382" s="388"/>
      <c r="M1382" s="387"/>
      <c r="N1382" s="382"/>
      <c r="O1382" s="384"/>
      <c r="P1382" s="184"/>
    </row>
    <row r="1383" spans="1:16" ht="13.2" x14ac:dyDescent="0.25">
      <c r="A1383" s="381" t="str">
        <f>IF(B1383="","",ROW()-ROW($A$3)+'Diário 2º PA'!$O$1)</f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22"/>
        <v/>
      </c>
      <c r="K1383" s="387"/>
      <c r="L1383" s="388"/>
      <c r="M1383" s="387"/>
      <c r="N1383" s="382"/>
      <c r="O1383" s="384"/>
      <c r="P1383" s="184"/>
    </row>
    <row r="1384" spans="1:16" ht="13.2" x14ac:dyDescent="0.25">
      <c r="A1384" s="381" t="str">
        <f>IF(B1384="","",ROW()-ROW($A$3)+'Diário 2º PA'!$O$1)</f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22"/>
        <v/>
      </c>
      <c r="K1384" s="387"/>
      <c r="L1384" s="388"/>
      <c r="M1384" s="387"/>
      <c r="N1384" s="382"/>
      <c r="O1384" s="384"/>
      <c r="P1384" s="184"/>
    </row>
    <row r="1385" spans="1:16" ht="13.2" x14ac:dyDescent="0.25">
      <c r="A1385" s="381" t="str">
        <f>IF(B1385="","",ROW()-ROW($A$3)+'Diário 2º PA'!$O$1)</f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22"/>
        <v/>
      </c>
      <c r="K1385" s="387"/>
      <c r="L1385" s="388"/>
      <c r="M1385" s="387"/>
      <c r="N1385" s="382"/>
      <c r="O1385" s="384"/>
      <c r="P1385" s="184"/>
    </row>
    <row r="1386" spans="1:16" ht="13.2" x14ac:dyDescent="0.25">
      <c r="A1386" s="381" t="str">
        <f>IF(B1386="","",ROW()-ROW($A$3)+'Diário 2º PA'!$O$1)</f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22"/>
        <v/>
      </c>
      <c r="K1386" s="387"/>
      <c r="L1386" s="388"/>
      <c r="M1386" s="387"/>
      <c r="N1386" s="382"/>
      <c r="O1386" s="384"/>
      <c r="P1386" s="184"/>
    </row>
    <row r="1387" spans="1:16" ht="13.2" x14ac:dyDescent="0.25">
      <c r="A1387" s="381" t="str">
        <f>IF(B1387="","",ROW()-ROW($A$3)+'Diário 2º PA'!$O$1)</f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22"/>
        <v/>
      </c>
      <c r="K1387" s="387"/>
      <c r="L1387" s="388"/>
      <c r="M1387" s="387"/>
      <c r="N1387" s="382"/>
      <c r="O1387" s="384"/>
      <c r="P1387" s="184"/>
    </row>
    <row r="1388" spans="1:16" ht="13.2" x14ac:dyDescent="0.25">
      <c r="A1388" s="381" t="str">
        <f>IF(B1388="","",ROW()-ROW($A$3)+'Diário 2º PA'!$O$1)</f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22"/>
        <v/>
      </c>
      <c r="K1388" s="387"/>
      <c r="L1388" s="388"/>
      <c r="M1388" s="387"/>
      <c r="N1388" s="382"/>
      <c r="O1388" s="384"/>
      <c r="P1388" s="184"/>
    </row>
    <row r="1389" spans="1:16" ht="13.2" x14ac:dyDescent="0.25">
      <c r="A1389" s="381" t="str">
        <f>IF(B1389="","",ROW()-ROW($A$3)+'Diário 2º PA'!$O$1)</f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22"/>
        <v/>
      </c>
      <c r="K1389" s="387"/>
      <c r="L1389" s="388"/>
      <c r="M1389" s="387"/>
      <c r="N1389" s="382"/>
      <c r="O1389" s="384"/>
      <c r="P1389" s="184"/>
    </row>
    <row r="1390" spans="1:16" ht="13.2" x14ac:dyDescent="0.25">
      <c r="A1390" s="381" t="str">
        <f>IF(B1390="","",ROW()-ROW($A$3)+'Diário 2º PA'!$O$1)</f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22"/>
        <v/>
      </c>
      <c r="K1390" s="387"/>
      <c r="L1390" s="388"/>
      <c r="M1390" s="387"/>
      <c r="N1390" s="382"/>
      <c r="O1390" s="384"/>
      <c r="P1390" s="184"/>
    </row>
    <row r="1391" spans="1:16" ht="13.2" x14ac:dyDescent="0.25">
      <c r="A1391" s="381" t="str">
        <f>IF(B1391="","",ROW()-ROW($A$3)+'Diário 2º PA'!$O$1)</f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22"/>
        <v/>
      </c>
      <c r="K1391" s="387"/>
      <c r="L1391" s="388"/>
      <c r="M1391" s="387"/>
      <c r="N1391" s="382"/>
      <c r="O1391" s="384"/>
      <c r="P1391" s="184"/>
    </row>
    <row r="1392" spans="1:16" ht="13.2" x14ac:dyDescent="0.25">
      <c r="A1392" s="381" t="str">
        <f>IF(B1392="","",ROW()-ROW($A$3)+'Diário 2º PA'!$O$1)</f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22"/>
        <v/>
      </c>
      <c r="K1392" s="387"/>
      <c r="L1392" s="388"/>
      <c r="M1392" s="387"/>
      <c r="N1392" s="382"/>
      <c r="O1392" s="384"/>
      <c r="P1392" s="184"/>
    </row>
    <row r="1393" spans="1:16" ht="13.2" x14ac:dyDescent="0.25">
      <c r="A1393" s="381" t="str">
        <f>IF(B1393="","",ROW()-ROW($A$3)+'Diário 2º PA'!$O$1)</f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22"/>
        <v/>
      </c>
      <c r="K1393" s="387"/>
      <c r="L1393" s="388"/>
      <c r="M1393" s="387"/>
      <c r="N1393" s="382"/>
      <c r="O1393" s="384"/>
      <c r="P1393" s="184"/>
    </row>
    <row r="1394" spans="1:16" ht="13.2" x14ac:dyDescent="0.25">
      <c r="A1394" s="381" t="str">
        <f>IF(B1394="","",ROW()-ROW($A$3)+'Diário 2º PA'!$O$1)</f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22"/>
        <v/>
      </c>
      <c r="K1394" s="387"/>
      <c r="L1394" s="388"/>
      <c r="M1394" s="387"/>
      <c r="N1394" s="382"/>
      <c r="O1394" s="384"/>
      <c r="P1394" s="184"/>
    </row>
    <row r="1395" spans="1:16" ht="13.2" x14ac:dyDescent="0.25">
      <c r="A1395" s="381" t="str">
        <f>IF(B1395="","",ROW()-ROW($A$3)+'Diário 2º PA'!$O$1)</f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22"/>
        <v/>
      </c>
      <c r="K1395" s="387"/>
      <c r="L1395" s="388"/>
      <c r="M1395" s="387"/>
      <c r="N1395" s="382"/>
      <c r="O1395" s="384"/>
      <c r="P1395" s="184"/>
    </row>
    <row r="1396" spans="1:16" ht="13.2" x14ac:dyDescent="0.25">
      <c r="A1396" s="381" t="str">
        <f>IF(B1396="","",ROW()-ROW($A$3)+'Diário 2º PA'!$O$1)</f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22"/>
        <v/>
      </c>
      <c r="K1396" s="387"/>
      <c r="L1396" s="388"/>
      <c r="M1396" s="387"/>
      <c r="N1396" s="382"/>
      <c r="O1396" s="384"/>
      <c r="P1396" s="184"/>
    </row>
    <row r="1397" spans="1:16" ht="13.2" x14ac:dyDescent="0.25">
      <c r="A1397" s="381" t="str">
        <f>IF(B1397="","",ROW()-ROW($A$3)+'Diário 2º PA'!$O$1)</f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22"/>
        <v/>
      </c>
      <c r="K1397" s="387"/>
      <c r="L1397" s="388"/>
      <c r="M1397" s="387"/>
      <c r="N1397" s="382"/>
      <c r="O1397" s="384"/>
      <c r="P1397" s="184"/>
    </row>
    <row r="1398" spans="1:16" ht="13.2" x14ac:dyDescent="0.25">
      <c r="A1398" s="381" t="str">
        <f>IF(B1398="","",ROW()-ROW($A$3)+'Diário 2º PA'!$O$1)</f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22"/>
        <v/>
      </c>
      <c r="K1398" s="387"/>
      <c r="L1398" s="388"/>
      <c r="M1398" s="387"/>
      <c r="N1398" s="382"/>
      <c r="O1398" s="384"/>
      <c r="P1398" s="184"/>
    </row>
    <row r="1399" spans="1:16" ht="13.2" x14ac:dyDescent="0.25">
      <c r="A1399" s="381" t="str">
        <f>IF(B1399="","",ROW()-ROW($A$3)+'Diário 2º PA'!$O$1)</f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22"/>
        <v/>
      </c>
      <c r="K1399" s="387"/>
      <c r="L1399" s="388"/>
      <c r="M1399" s="387"/>
      <c r="N1399" s="382"/>
      <c r="O1399" s="384"/>
      <c r="P1399" s="184"/>
    </row>
    <row r="1400" spans="1:16" ht="13.2" x14ac:dyDescent="0.25">
      <c r="A1400" s="381" t="str">
        <f>IF(B1400="","",ROW()-ROW($A$3)+'Diário 2º PA'!$O$1)</f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22"/>
        <v/>
      </c>
      <c r="K1400" s="387"/>
      <c r="L1400" s="388"/>
      <c r="M1400" s="387"/>
      <c r="N1400" s="382"/>
      <c r="O1400" s="384"/>
      <c r="P1400" s="184"/>
    </row>
    <row r="1401" spans="1:16" ht="13.2" x14ac:dyDescent="0.25">
      <c r="A1401" s="381" t="str">
        <f>IF(B1401="","",ROW()-ROW($A$3)+'Diário 2º PA'!$O$1)</f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22"/>
        <v/>
      </c>
      <c r="K1401" s="387"/>
      <c r="L1401" s="388"/>
      <c r="M1401" s="387"/>
      <c r="N1401" s="382"/>
      <c r="O1401" s="384"/>
      <c r="P1401" s="184"/>
    </row>
    <row r="1402" spans="1:16" ht="13.2" x14ac:dyDescent="0.25">
      <c r="A1402" s="381" t="str">
        <f>IF(B1402="","",ROW()-ROW($A$3)+'Diário 2º PA'!$O$1)</f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22"/>
        <v/>
      </c>
      <c r="K1402" s="387"/>
      <c r="L1402" s="388"/>
      <c r="M1402" s="387"/>
      <c r="N1402" s="382"/>
      <c r="O1402" s="384"/>
      <c r="P1402" s="184"/>
    </row>
    <row r="1403" spans="1:16" ht="13.2" x14ac:dyDescent="0.25">
      <c r="A1403" s="381" t="str">
        <f>IF(B1403="","",ROW()-ROW($A$3)+'Diário 2º PA'!$O$1)</f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22"/>
        <v/>
      </c>
      <c r="K1403" s="387"/>
      <c r="L1403" s="388"/>
      <c r="M1403" s="387"/>
      <c r="N1403" s="382"/>
      <c r="O1403" s="384"/>
      <c r="P1403" s="184"/>
    </row>
    <row r="1404" spans="1:16" ht="13.2" x14ac:dyDescent="0.25">
      <c r="A1404" s="381" t="str">
        <f>IF(B1404="","",ROW()-ROW($A$3)+'Diário 2º PA'!$O$1)</f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22"/>
        <v/>
      </c>
      <c r="K1404" s="387"/>
      <c r="L1404" s="388"/>
      <c r="M1404" s="387"/>
      <c r="N1404" s="382"/>
      <c r="O1404" s="384"/>
      <c r="P1404" s="184"/>
    </row>
    <row r="1405" spans="1:16" ht="13.2" x14ac:dyDescent="0.25">
      <c r="A1405" s="381" t="str">
        <f>IF(B1405="","",ROW()-ROW($A$3)+'Diário 2º PA'!$O$1)</f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22"/>
        <v/>
      </c>
      <c r="K1405" s="387"/>
      <c r="L1405" s="388"/>
      <c r="M1405" s="387"/>
      <c r="N1405" s="382"/>
      <c r="O1405" s="384"/>
      <c r="P1405" s="184"/>
    </row>
    <row r="1406" spans="1:16" ht="13.2" x14ac:dyDescent="0.25">
      <c r="A1406" s="381" t="str">
        <f>IF(B1406="","",ROW()-ROW($A$3)+'Diário 2º PA'!$O$1)</f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22"/>
        <v/>
      </c>
      <c r="K1406" s="387"/>
      <c r="L1406" s="388"/>
      <c r="M1406" s="387"/>
      <c r="N1406" s="382"/>
      <c r="O1406" s="384"/>
      <c r="P1406" s="184"/>
    </row>
    <row r="1407" spans="1:16" ht="13.2" x14ac:dyDescent="0.25">
      <c r="A1407" s="381" t="str">
        <f>IF(B1407="","",ROW()-ROW($A$3)+'Diário 2º PA'!$O$1)</f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22"/>
        <v/>
      </c>
      <c r="K1407" s="387"/>
      <c r="L1407" s="388"/>
      <c r="M1407" s="387"/>
      <c r="N1407" s="382"/>
      <c r="O1407" s="384"/>
      <c r="P1407" s="184"/>
    </row>
    <row r="1408" spans="1:16" ht="13.2" x14ac:dyDescent="0.25">
      <c r="A1408" s="381" t="str">
        <f>IF(B1408="","",ROW()-ROW($A$3)+'Diário 2º PA'!$O$1)</f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22"/>
        <v/>
      </c>
      <c r="K1408" s="387"/>
      <c r="L1408" s="388"/>
      <c r="M1408" s="387"/>
      <c r="N1408" s="382"/>
      <c r="O1408" s="384"/>
      <c r="P1408" s="184"/>
    </row>
    <row r="1409" spans="1:16" ht="13.2" x14ac:dyDescent="0.25">
      <c r="A1409" s="381" t="str">
        <f>IF(B1409="","",ROW()-ROW($A$3)+'Diário 2º PA'!$O$1)</f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si="22"/>
        <v/>
      </c>
      <c r="K1409" s="387"/>
      <c r="L1409" s="388"/>
      <c r="M1409" s="387"/>
      <c r="N1409" s="382"/>
      <c r="O1409" s="384"/>
      <c r="P1409" s="184"/>
    </row>
    <row r="1410" spans="1:16" ht="13.2" x14ac:dyDescent="0.25">
      <c r="A1410" s="381" t="str">
        <f>IF(B1410="","",ROW()-ROW($A$3)+'Diário 2º PA'!$O$1)</f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22"/>
        <v/>
      </c>
      <c r="K1410" s="387"/>
      <c r="L1410" s="388"/>
      <c r="M1410" s="387"/>
      <c r="N1410" s="382"/>
      <c r="O1410" s="384"/>
      <c r="P1410" s="184"/>
    </row>
    <row r="1411" spans="1:16" ht="13.2" x14ac:dyDescent="0.25">
      <c r="A1411" s="381" t="str">
        <f>IF(B1411="","",ROW()-ROW($A$3)+'Diário 2º PA'!$O$1)</f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22"/>
        <v/>
      </c>
      <c r="K1411" s="387"/>
      <c r="L1411" s="388"/>
      <c r="M1411" s="387"/>
      <c r="N1411" s="382"/>
      <c r="O1411" s="384"/>
      <c r="P1411" s="184"/>
    </row>
    <row r="1412" spans="1:16" ht="13.2" x14ac:dyDescent="0.25">
      <c r="A1412" s="381" t="str">
        <f>IF(B1412="","",ROW()-ROW($A$3)+'Diário 2º PA'!$O$1)</f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si="22"/>
        <v/>
      </c>
      <c r="K1412" s="387"/>
      <c r="L1412" s="388"/>
      <c r="M1412" s="387"/>
      <c r="N1412" s="382"/>
      <c r="O1412" s="384"/>
      <c r="P1412" s="184"/>
    </row>
    <row r="1413" spans="1:16" ht="13.2" x14ac:dyDescent="0.25">
      <c r="A1413" s="381" t="str">
        <f>IF(B1413="","",ROW()-ROW($A$3)+'Diário 2º PA'!$O$1)</f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22"/>
        <v/>
      </c>
      <c r="K1413" s="387"/>
      <c r="L1413" s="388"/>
      <c r="M1413" s="387"/>
      <c r="N1413" s="382"/>
      <c r="O1413" s="384"/>
      <c r="P1413" s="184"/>
    </row>
    <row r="1414" spans="1:16" ht="13.2" x14ac:dyDescent="0.25">
      <c r="A1414" s="381" t="str">
        <f>IF(B1414="","",ROW()-ROW($A$3)+'Diário 2º PA'!$O$1)</f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22"/>
        <v/>
      </c>
      <c r="K1414" s="387"/>
      <c r="L1414" s="388"/>
      <c r="M1414" s="387"/>
      <c r="N1414" s="382"/>
      <c r="O1414" s="384"/>
      <c r="P1414" s="184"/>
    </row>
    <row r="1415" spans="1:16" ht="13.2" x14ac:dyDescent="0.25">
      <c r="A1415" s="381" t="str">
        <f>IF(B1415="","",ROW()-ROW($A$3)+'Diário 2º PA'!$O$1)</f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22"/>
        <v/>
      </c>
      <c r="K1415" s="387"/>
      <c r="L1415" s="388"/>
      <c r="M1415" s="387"/>
      <c r="N1415" s="382"/>
      <c r="O1415" s="384"/>
      <c r="P1415" s="184"/>
    </row>
    <row r="1416" spans="1:16" ht="13.2" x14ac:dyDescent="0.25">
      <c r="A1416" s="381" t="str">
        <f>IF(B1416="","",ROW()-ROW($A$3)+'Diário 2º PA'!$O$1)</f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22"/>
        <v/>
      </c>
      <c r="K1416" s="387"/>
      <c r="L1416" s="388"/>
      <c r="M1416" s="387"/>
      <c r="N1416" s="382"/>
      <c r="O1416" s="384"/>
      <c r="P1416" s="184"/>
    </row>
    <row r="1417" spans="1:16" ht="13.2" x14ac:dyDescent="0.25">
      <c r="A1417" s="381" t="str">
        <f>IF(B1417="","",ROW()-ROW($A$3)+'Diário 2º PA'!$O$1)</f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si="22"/>
        <v/>
      </c>
      <c r="K1417" s="387"/>
      <c r="L1417" s="388"/>
      <c r="M1417" s="387"/>
      <c r="N1417" s="382"/>
      <c r="O1417" s="384"/>
      <c r="P1417" s="184"/>
    </row>
    <row r="1418" spans="1:16" ht="13.2" x14ac:dyDescent="0.25">
      <c r="A1418" s="381" t="str">
        <f>IF(B1418="","",ROW()-ROW($A$3)+'Diário 2º PA'!$O$1)</f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22"/>
        <v/>
      </c>
      <c r="K1418" s="387"/>
      <c r="L1418" s="388"/>
      <c r="M1418" s="387"/>
      <c r="N1418" s="382"/>
      <c r="O1418" s="384"/>
      <c r="P1418" s="184"/>
    </row>
    <row r="1419" spans="1:16" ht="13.2" x14ac:dyDescent="0.25">
      <c r="A1419" s="381" t="str">
        <f>IF(B1419="","",ROW()-ROW($A$3)+'Diário 2º PA'!$O$1)</f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22"/>
        <v/>
      </c>
      <c r="K1419" s="387"/>
      <c r="L1419" s="388"/>
      <c r="M1419" s="387"/>
      <c r="N1419" s="382"/>
      <c r="O1419" s="384"/>
      <c r="P1419" s="184"/>
    </row>
    <row r="1420" spans="1:16" ht="13.2" x14ac:dyDescent="0.25">
      <c r="A1420" s="381" t="str">
        <f>IF(B1420="","",ROW()-ROW($A$3)+'Diário 2º PA'!$O$1)</f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22"/>
        <v/>
      </c>
      <c r="K1420" s="387"/>
      <c r="L1420" s="388"/>
      <c r="M1420" s="387"/>
      <c r="N1420" s="382"/>
      <c r="O1420" s="384"/>
      <c r="P1420" s="184"/>
    </row>
    <row r="1421" spans="1:16" ht="13.2" x14ac:dyDescent="0.25">
      <c r="A1421" s="381" t="str">
        <f>IF(B1421="","",ROW()-ROW($A$3)+'Diário 2º PA'!$O$1)</f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22"/>
        <v/>
      </c>
      <c r="K1421" s="387"/>
      <c r="L1421" s="388"/>
      <c r="M1421" s="387"/>
      <c r="N1421" s="382"/>
      <c r="O1421" s="384"/>
      <c r="P1421" s="184"/>
    </row>
    <row r="1422" spans="1:16" ht="13.2" x14ac:dyDescent="0.25">
      <c r="A1422" s="381" t="str">
        <f>IF(B1422="","",ROW()-ROW($A$3)+'Diário 2º PA'!$O$1)</f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22"/>
        <v/>
      </c>
      <c r="K1422" s="387"/>
      <c r="L1422" s="388"/>
      <c r="M1422" s="387"/>
      <c r="N1422" s="382"/>
      <c r="O1422" s="384"/>
      <c r="P1422" s="184"/>
    </row>
    <row r="1423" spans="1:16" ht="13.2" x14ac:dyDescent="0.25">
      <c r="A1423" s="381" t="str">
        <f>IF(B1423="","",ROW()-ROW($A$3)+'Diário 2º PA'!$O$1)</f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22"/>
        <v/>
      </c>
      <c r="K1423" s="387"/>
      <c r="L1423" s="388"/>
      <c r="M1423" s="387"/>
      <c r="N1423" s="382"/>
      <c r="O1423" s="384"/>
      <c r="P1423" s="184"/>
    </row>
    <row r="1424" spans="1:16" ht="13.2" x14ac:dyDescent="0.25">
      <c r="A1424" s="381" t="str">
        <f>IF(B1424="","",ROW()-ROW($A$3)+'Diário 2º PA'!$O$1)</f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22"/>
        <v/>
      </c>
      <c r="K1424" s="387"/>
      <c r="L1424" s="388"/>
      <c r="M1424" s="387"/>
      <c r="N1424" s="382"/>
      <c r="O1424" s="384"/>
      <c r="P1424" s="184"/>
    </row>
    <row r="1425" spans="1:16" ht="13.2" x14ac:dyDescent="0.25">
      <c r="A1425" s="381" t="str">
        <f>IF(B1425="","",ROW()-ROW($A$3)+'Diário 2º PA'!$O$1)</f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22"/>
        <v/>
      </c>
      <c r="K1425" s="387"/>
      <c r="L1425" s="388"/>
      <c r="M1425" s="387"/>
      <c r="N1425" s="382"/>
      <c r="O1425" s="384"/>
      <c r="P1425" s="184"/>
    </row>
    <row r="1426" spans="1:16" ht="13.2" x14ac:dyDescent="0.25">
      <c r="A1426" s="381" t="str">
        <f>IF(B1426="","",ROW()-ROW($A$3)+'Diário 2º PA'!$O$1)</f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22"/>
        <v/>
      </c>
      <c r="K1426" s="387"/>
      <c r="L1426" s="388"/>
      <c r="M1426" s="387"/>
      <c r="N1426" s="382"/>
      <c r="O1426" s="384"/>
      <c r="P1426" s="184"/>
    </row>
    <row r="1427" spans="1:16" ht="13.2" x14ac:dyDescent="0.25">
      <c r="A1427" s="381" t="str">
        <f>IF(B1427="","",ROW()-ROW($A$3)+'Diário 2º PA'!$O$1)</f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22"/>
        <v/>
      </c>
      <c r="K1427" s="387"/>
      <c r="L1427" s="388"/>
      <c r="M1427" s="387"/>
      <c r="N1427" s="382"/>
      <c r="O1427" s="384"/>
      <c r="P1427" s="184"/>
    </row>
    <row r="1428" spans="1:16" ht="13.2" x14ac:dyDescent="0.25">
      <c r="A1428" s="381" t="str">
        <f>IF(B1428="","",ROW()-ROW($A$3)+'Diário 2º PA'!$O$1)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22"/>
        <v/>
      </c>
      <c r="K1428" s="387"/>
      <c r="L1428" s="388"/>
      <c r="M1428" s="387"/>
      <c r="N1428" s="382"/>
      <c r="O1428" s="384"/>
      <c r="P1428" s="184"/>
    </row>
    <row r="1429" spans="1:16" ht="13.2" x14ac:dyDescent="0.25">
      <c r="A1429" s="381" t="str">
        <f>IF(B1429="","",ROW()-ROW($A$3)+'Diário 2º PA'!$O$1)</f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22"/>
        <v/>
      </c>
      <c r="K1429" s="387"/>
      <c r="L1429" s="388"/>
      <c r="M1429" s="387"/>
      <c r="N1429" s="382"/>
      <c r="O1429" s="384"/>
      <c r="P1429" s="184"/>
    </row>
    <row r="1430" spans="1:16" ht="13.2" x14ac:dyDescent="0.25">
      <c r="A1430" s="381" t="str">
        <f>IF(B1430="","",ROW()-ROW($A$3)+'Diário 2º PA'!$O$1)</f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ref="J1430:J1493" si="23">IF(O1430="","",IF(LEN(O1430)&gt;14,O1430,"CPF Protegido - LGPD"))</f>
        <v/>
      </c>
      <c r="K1430" s="387"/>
      <c r="L1430" s="388"/>
      <c r="M1430" s="387"/>
      <c r="N1430" s="382"/>
      <c r="O1430" s="384"/>
      <c r="P1430" s="184"/>
    </row>
    <row r="1431" spans="1:16" ht="13.2" x14ac:dyDescent="0.25">
      <c r="A1431" s="381" t="str">
        <f>IF(B1431="","",ROW()-ROW($A$3)+'Diário 2º PA'!$O$1)</f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23"/>
        <v/>
      </c>
      <c r="K1431" s="387"/>
      <c r="L1431" s="388"/>
      <c r="M1431" s="387"/>
      <c r="N1431" s="382"/>
      <c r="O1431" s="384"/>
      <c r="P1431" s="184"/>
    </row>
    <row r="1432" spans="1:16" ht="13.2" x14ac:dyDescent="0.25">
      <c r="A1432" s="381" t="str">
        <f>IF(B1432="","",ROW()-ROW($A$3)+'Diário 2º PA'!$O$1)</f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23"/>
        <v/>
      </c>
      <c r="K1432" s="387"/>
      <c r="L1432" s="388"/>
      <c r="M1432" s="387"/>
      <c r="N1432" s="382"/>
      <c r="O1432" s="384"/>
      <c r="P1432" s="184"/>
    </row>
    <row r="1433" spans="1:16" ht="13.2" x14ac:dyDescent="0.25">
      <c r="A1433" s="381" t="str">
        <f>IF(B1433="","",ROW()-ROW($A$3)+'Diário 2º PA'!$O$1)</f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23"/>
        <v/>
      </c>
      <c r="K1433" s="387"/>
      <c r="L1433" s="388"/>
      <c r="M1433" s="387"/>
      <c r="N1433" s="382"/>
      <c r="O1433" s="384"/>
      <c r="P1433" s="184"/>
    </row>
    <row r="1434" spans="1:16" ht="13.2" x14ac:dyDescent="0.25">
      <c r="A1434" s="381" t="str">
        <f>IF(B1434="","",ROW()-ROW($A$3)+'Diário 2º PA'!$O$1)</f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23"/>
        <v/>
      </c>
      <c r="K1434" s="387"/>
      <c r="L1434" s="388"/>
      <c r="M1434" s="387"/>
      <c r="N1434" s="382"/>
      <c r="O1434" s="384"/>
      <c r="P1434" s="184"/>
    </row>
    <row r="1435" spans="1:16" ht="13.2" x14ac:dyDescent="0.25">
      <c r="A1435" s="381" t="str">
        <f>IF(B1435="","",ROW()-ROW($A$3)+'Diário 2º PA'!$O$1)</f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23"/>
        <v/>
      </c>
      <c r="K1435" s="387"/>
      <c r="L1435" s="388"/>
      <c r="M1435" s="387"/>
      <c r="N1435" s="382"/>
      <c r="O1435" s="384"/>
      <c r="P1435" s="184"/>
    </row>
    <row r="1436" spans="1:16" ht="13.2" x14ac:dyDescent="0.25">
      <c r="A1436" s="381" t="str">
        <f>IF(B1436="","",ROW()-ROW($A$3)+'Diário 2º PA'!$O$1)</f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23"/>
        <v/>
      </c>
      <c r="K1436" s="387"/>
      <c r="L1436" s="388"/>
      <c r="M1436" s="387"/>
      <c r="N1436" s="382"/>
      <c r="O1436" s="384"/>
      <c r="P1436" s="184"/>
    </row>
    <row r="1437" spans="1:16" ht="13.2" x14ac:dyDescent="0.25">
      <c r="A1437" s="381" t="str">
        <f>IF(B1437="","",ROW()-ROW($A$3)+'Diário 2º PA'!$O$1)</f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23"/>
        <v/>
      </c>
      <c r="K1437" s="387"/>
      <c r="L1437" s="388"/>
      <c r="M1437" s="387"/>
      <c r="N1437" s="382"/>
      <c r="O1437" s="384"/>
      <c r="P1437" s="184"/>
    </row>
    <row r="1438" spans="1:16" ht="13.2" x14ac:dyDescent="0.25">
      <c r="A1438" s="381" t="str">
        <f>IF(B1438="","",ROW()-ROW($A$3)+'Diário 2º PA'!$O$1)</f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23"/>
        <v/>
      </c>
      <c r="K1438" s="387"/>
      <c r="L1438" s="388"/>
      <c r="M1438" s="387"/>
      <c r="N1438" s="382"/>
      <c r="O1438" s="384"/>
      <c r="P1438" s="184"/>
    </row>
    <row r="1439" spans="1:16" ht="13.2" x14ac:dyDescent="0.25">
      <c r="A1439" s="381" t="str">
        <f>IF(B1439="","",ROW()-ROW($A$3)+'Diário 2º PA'!$O$1)</f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23"/>
        <v/>
      </c>
      <c r="K1439" s="387"/>
      <c r="L1439" s="388"/>
      <c r="M1439" s="387"/>
      <c r="N1439" s="382"/>
      <c r="O1439" s="384"/>
      <c r="P1439" s="184"/>
    </row>
    <row r="1440" spans="1:16" ht="13.2" x14ac:dyDescent="0.25">
      <c r="A1440" s="381" t="str">
        <f>IF(B1440="","",ROW()-ROW($A$3)+'Diário 2º PA'!$O$1)</f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23"/>
        <v/>
      </c>
      <c r="K1440" s="387"/>
      <c r="L1440" s="388"/>
      <c r="M1440" s="387"/>
      <c r="N1440" s="382"/>
      <c r="O1440" s="384"/>
      <c r="P1440" s="184"/>
    </row>
    <row r="1441" spans="1:16" ht="13.2" x14ac:dyDescent="0.25">
      <c r="A1441" s="381" t="str">
        <f>IF(B1441="","",ROW()-ROW($A$3)+'Diário 2º PA'!$O$1)</f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23"/>
        <v/>
      </c>
      <c r="K1441" s="387"/>
      <c r="L1441" s="388"/>
      <c r="M1441" s="387"/>
      <c r="N1441" s="382"/>
      <c r="O1441" s="384"/>
      <c r="P1441" s="184"/>
    </row>
    <row r="1442" spans="1:16" ht="13.2" x14ac:dyDescent="0.25">
      <c r="A1442" s="381" t="str">
        <f>IF(B1442="","",ROW()-ROW($A$3)+'Diário 2º PA'!$O$1)</f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23"/>
        <v/>
      </c>
      <c r="K1442" s="387"/>
      <c r="L1442" s="388"/>
      <c r="M1442" s="387"/>
      <c r="N1442" s="382"/>
      <c r="O1442" s="384"/>
      <c r="P1442" s="184"/>
    </row>
    <row r="1443" spans="1:16" ht="13.2" x14ac:dyDescent="0.25">
      <c r="A1443" s="381" t="str">
        <f>IF(B1443="","",ROW()-ROW($A$3)+'Diário 2º PA'!$O$1)</f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23"/>
        <v/>
      </c>
      <c r="K1443" s="387"/>
      <c r="L1443" s="388"/>
      <c r="M1443" s="387"/>
      <c r="N1443" s="382"/>
      <c r="O1443" s="384"/>
      <c r="P1443" s="184"/>
    </row>
    <row r="1444" spans="1:16" ht="13.2" x14ac:dyDescent="0.25">
      <c r="A1444" s="381" t="str">
        <f>IF(B1444="","",ROW()-ROW($A$3)+'Diário 2º PA'!$O$1)</f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23"/>
        <v/>
      </c>
      <c r="K1444" s="387"/>
      <c r="L1444" s="388"/>
      <c r="M1444" s="387"/>
      <c r="N1444" s="382"/>
      <c r="O1444" s="384"/>
      <c r="P1444" s="184"/>
    </row>
    <row r="1445" spans="1:16" ht="13.2" x14ac:dyDescent="0.25">
      <c r="A1445" s="381" t="str">
        <f>IF(B1445="","",ROW()-ROW($A$3)+'Diário 2º PA'!$O$1)</f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23"/>
        <v/>
      </c>
      <c r="K1445" s="387"/>
      <c r="L1445" s="388"/>
      <c r="M1445" s="387"/>
      <c r="N1445" s="382"/>
      <c r="O1445" s="384"/>
      <c r="P1445" s="184"/>
    </row>
    <row r="1446" spans="1:16" ht="13.2" x14ac:dyDescent="0.25">
      <c r="A1446" s="381" t="str">
        <f>IF(B1446="","",ROW()-ROW($A$3)+'Diário 2º PA'!$O$1)</f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23"/>
        <v/>
      </c>
      <c r="K1446" s="387"/>
      <c r="L1446" s="388"/>
      <c r="M1446" s="387"/>
      <c r="N1446" s="382"/>
      <c r="O1446" s="384"/>
      <c r="P1446" s="184"/>
    </row>
    <row r="1447" spans="1:16" ht="13.2" x14ac:dyDescent="0.25">
      <c r="A1447" s="381" t="str">
        <f>IF(B1447="","",ROW()-ROW($A$3)+'Diário 2º PA'!$O$1)</f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23"/>
        <v/>
      </c>
      <c r="K1447" s="387"/>
      <c r="L1447" s="388"/>
      <c r="M1447" s="387"/>
      <c r="N1447" s="382"/>
      <c r="O1447" s="384"/>
      <c r="P1447" s="184"/>
    </row>
    <row r="1448" spans="1:16" ht="13.2" x14ac:dyDescent="0.25">
      <c r="A1448" s="381" t="str">
        <f>IF(B1448="","",ROW()-ROW($A$3)+'Diário 2º PA'!$O$1)</f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23"/>
        <v/>
      </c>
      <c r="K1448" s="387"/>
      <c r="L1448" s="388"/>
      <c r="M1448" s="387"/>
      <c r="N1448" s="382"/>
      <c r="O1448" s="384"/>
      <c r="P1448" s="184"/>
    </row>
    <row r="1449" spans="1:16" ht="13.2" x14ac:dyDescent="0.25">
      <c r="A1449" s="381" t="str">
        <f>IF(B1449="","",ROW()-ROW($A$3)+'Diário 2º PA'!$O$1)</f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23"/>
        <v/>
      </c>
      <c r="K1449" s="387"/>
      <c r="L1449" s="388"/>
      <c r="M1449" s="387"/>
      <c r="N1449" s="382"/>
      <c r="O1449" s="384"/>
      <c r="P1449" s="184"/>
    </row>
    <row r="1450" spans="1:16" ht="13.2" x14ac:dyDescent="0.25">
      <c r="A1450" s="381" t="str">
        <f>IF(B1450="","",ROW()-ROW($A$3)+'Diário 2º PA'!$O$1)</f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23"/>
        <v/>
      </c>
      <c r="K1450" s="387"/>
      <c r="L1450" s="388"/>
      <c r="M1450" s="387"/>
      <c r="N1450" s="382"/>
      <c r="O1450" s="384"/>
      <c r="P1450" s="184"/>
    </row>
    <row r="1451" spans="1:16" ht="13.2" x14ac:dyDescent="0.25">
      <c r="A1451" s="381" t="str">
        <f>IF(B1451="","",ROW()-ROW($A$3)+'Diário 2º PA'!$O$1)</f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23"/>
        <v/>
      </c>
      <c r="K1451" s="387"/>
      <c r="L1451" s="388"/>
      <c r="M1451" s="387"/>
      <c r="N1451" s="382"/>
      <c r="O1451" s="384"/>
      <c r="P1451" s="184"/>
    </row>
    <row r="1452" spans="1:16" ht="13.2" x14ac:dyDescent="0.25">
      <c r="A1452" s="381" t="str">
        <f>IF(B1452="","",ROW()-ROW($A$3)+'Diário 2º PA'!$O$1)</f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23"/>
        <v/>
      </c>
      <c r="K1452" s="387"/>
      <c r="L1452" s="388"/>
      <c r="M1452" s="387"/>
      <c r="N1452" s="382"/>
      <c r="O1452" s="384"/>
      <c r="P1452" s="184"/>
    </row>
    <row r="1453" spans="1:16" ht="13.2" x14ac:dyDescent="0.25">
      <c r="A1453" s="381" t="str">
        <f>IF(B1453="","",ROW()-ROW($A$3)+'Diário 2º PA'!$O$1)</f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23"/>
        <v/>
      </c>
      <c r="K1453" s="387"/>
      <c r="L1453" s="388"/>
      <c r="M1453" s="387"/>
      <c r="N1453" s="382"/>
      <c r="O1453" s="384"/>
      <c r="P1453" s="184"/>
    </row>
    <row r="1454" spans="1:16" ht="13.2" x14ac:dyDescent="0.25">
      <c r="A1454" s="381" t="str">
        <f>IF(B1454="","",ROW()-ROW($A$3)+'Diário 2º PA'!$O$1)</f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23"/>
        <v/>
      </c>
      <c r="K1454" s="387"/>
      <c r="L1454" s="388"/>
      <c r="M1454" s="387"/>
      <c r="N1454" s="382"/>
      <c r="O1454" s="384"/>
      <c r="P1454" s="184"/>
    </row>
    <row r="1455" spans="1:16" ht="13.2" x14ac:dyDescent="0.25">
      <c r="A1455" s="381" t="str">
        <f>IF(B1455="","",ROW()-ROW($A$3)+'Diário 2º PA'!$O$1)</f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23"/>
        <v/>
      </c>
      <c r="K1455" s="387"/>
      <c r="L1455" s="388"/>
      <c r="M1455" s="387"/>
      <c r="N1455" s="382"/>
      <c r="O1455" s="384"/>
      <c r="P1455" s="184"/>
    </row>
    <row r="1456" spans="1:16" ht="13.2" x14ac:dyDescent="0.25">
      <c r="A1456" s="381" t="str">
        <f>IF(B1456="","",ROW()-ROW($A$3)+'Diário 2º PA'!$O$1)</f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23"/>
        <v/>
      </c>
      <c r="K1456" s="387"/>
      <c r="L1456" s="388"/>
      <c r="M1456" s="387"/>
      <c r="N1456" s="382"/>
      <c r="O1456" s="384"/>
      <c r="P1456" s="184"/>
    </row>
    <row r="1457" spans="1:16" ht="13.2" x14ac:dyDescent="0.25">
      <c r="A1457" s="381" t="str">
        <f>IF(B1457="","",ROW()-ROW($A$3)+'Diário 2º PA'!$O$1)</f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23"/>
        <v/>
      </c>
      <c r="K1457" s="387"/>
      <c r="L1457" s="388"/>
      <c r="M1457" s="387"/>
      <c r="N1457" s="382"/>
      <c r="O1457" s="384"/>
      <c r="P1457" s="184"/>
    </row>
    <row r="1458" spans="1:16" ht="13.2" x14ac:dyDescent="0.25">
      <c r="A1458" s="381" t="str">
        <f>IF(B1458="","",ROW()-ROW($A$3)+'Diário 2º PA'!$O$1)</f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23"/>
        <v/>
      </c>
      <c r="K1458" s="387"/>
      <c r="L1458" s="388"/>
      <c r="M1458" s="387"/>
      <c r="N1458" s="382"/>
      <c r="O1458" s="384"/>
      <c r="P1458" s="184"/>
    </row>
    <row r="1459" spans="1:16" ht="13.2" x14ac:dyDescent="0.25">
      <c r="A1459" s="381" t="str">
        <f>IF(B1459="","",ROW()-ROW($A$3)+'Diário 2º PA'!$O$1)</f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23"/>
        <v/>
      </c>
      <c r="K1459" s="387"/>
      <c r="L1459" s="388"/>
      <c r="M1459" s="387"/>
      <c r="N1459" s="382"/>
      <c r="O1459" s="384"/>
      <c r="P1459" s="184"/>
    </row>
    <row r="1460" spans="1:16" ht="13.2" x14ac:dyDescent="0.25">
      <c r="A1460" s="381" t="str">
        <f>IF(B1460="","",ROW()-ROW($A$3)+'Diário 2º PA'!$O$1)</f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23"/>
        <v/>
      </c>
      <c r="K1460" s="387"/>
      <c r="L1460" s="388"/>
      <c r="M1460" s="387"/>
      <c r="N1460" s="382"/>
      <c r="O1460" s="384"/>
      <c r="P1460" s="184"/>
    </row>
    <row r="1461" spans="1:16" ht="13.2" x14ac:dyDescent="0.25">
      <c r="A1461" s="381" t="str">
        <f>IF(B1461="","",ROW()-ROW($A$3)+'Diário 2º PA'!$O$1)</f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23"/>
        <v/>
      </c>
      <c r="K1461" s="387"/>
      <c r="L1461" s="388"/>
      <c r="M1461" s="387"/>
      <c r="N1461" s="382"/>
      <c r="O1461" s="384"/>
      <c r="P1461" s="184"/>
    </row>
    <row r="1462" spans="1:16" ht="13.2" x14ac:dyDescent="0.25">
      <c r="A1462" s="381" t="str">
        <f>IF(B1462="","",ROW()-ROW($A$3)+'Diário 2º PA'!$O$1)</f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23"/>
        <v/>
      </c>
      <c r="K1462" s="387"/>
      <c r="L1462" s="388"/>
      <c r="M1462" s="387"/>
      <c r="N1462" s="382"/>
      <c r="O1462" s="384"/>
      <c r="P1462" s="184"/>
    </row>
    <row r="1463" spans="1:16" ht="13.2" x14ac:dyDescent="0.25">
      <c r="A1463" s="381" t="str">
        <f>IF(B1463="","",ROW()-ROW($A$3)+'Diário 2º PA'!$O$1)</f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23"/>
        <v/>
      </c>
      <c r="K1463" s="387"/>
      <c r="L1463" s="388"/>
      <c r="M1463" s="387"/>
      <c r="N1463" s="382"/>
      <c r="O1463" s="384"/>
      <c r="P1463" s="184"/>
    </row>
    <row r="1464" spans="1:16" ht="13.2" x14ac:dyDescent="0.25">
      <c r="A1464" s="381" t="str">
        <f>IF(B1464="","",ROW()-ROW($A$3)+'Diário 2º PA'!$O$1)</f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23"/>
        <v/>
      </c>
      <c r="K1464" s="387"/>
      <c r="L1464" s="388"/>
      <c r="M1464" s="387"/>
      <c r="N1464" s="382"/>
      <c r="O1464" s="384"/>
      <c r="P1464" s="184"/>
    </row>
    <row r="1465" spans="1:16" ht="13.2" x14ac:dyDescent="0.25">
      <c r="A1465" s="381" t="str">
        <f>IF(B1465="","",ROW()-ROW($A$3)+'Diário 2º PA'!$O$1)</f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23"/>
        <v/>
      </c>
      <c r="K1465" s="387"/>
      <c r="L1465" s="388"/>
      <c r="M1465" s="387"/>
      <c r="N1465" s="382"/>
      <c r="O1465" s="384"/>
      <c r="P1465" s="184"/>
    </row>
    <row r="1466" spans="1:16" ht="13.2" x14ac:dyDescent="0.25">
      <c r="A1466" s="381" t="str">
        <f>IF(B1466="","",ROW()-ROW($A$3)+'Diário 2º PA'!$O$1)</f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23"/>
        <v/>
      </c>
      <c r="K1466" s="387"/>
      <c r="L1466" s="388"/>
      <c r="M1466" s="387"/>
      <c r="N1466" s="382"/>
      <c r="O1466" s="384"/>
      <c r="P1466" s="184"/>
    </row>
    <row r="1467" spans="1:16" ht="13.2" x14ac:dyDescent="0.25">
      <c r="A1467" s="381" t="str">
        <f>IF(B1467="","",ROW()-ROW($A$3)+'Diário 2º PA'!$O$1)</f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23"/>
        <v/>
      </c>
      <c r="K1467" s="387"/>
      <c r="L1467" s="388"/>
      <c r="M1467" s="387"/>
      <c r="N1467" s="382"/>
      <c r="O1467" s="384"/>
      <c r="P1467" s="184"/>
    </row>
    <row r="1468" spans="1:16" ht="13.2" x14ac:dyDescent="0.25">
      <c r="A1468" s="381" t="str">
        <f>IF(B1468="","",ROW()-ROW($A$3)+'Diário 2º PA'!$O$1)</f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23"/>
        <v/>
      </c>
      <c r="K1468" s="387"/>
      <c r="L1468" s="388"/>
      <c r="M1468" s="387"/>
      <c r="N1468" s="382"/>
      <c r="O1468" s="384"/>
      <c r="P1468" s="184"/>
    </row>
    <row r="1469" spans="1:16" ht="13.2" x14ac:dyDescent="0.25">
      <c r="A1469" s="381" t="str">
        <f>IF(B1469="","",ROW()-ROW($A$3)+'Diário 2º PA'!$O$1)</f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23"/>
        <v/>
      </c>
      <c r="K1469" s="387"/>
      <c r="L1469" s="388"/>
      <c r="M1469" s="387"/>
      <c r="N1469" s="382"/>
      <c r="O1469" s="384"/>
      <c r="P1469" s="184"/>
    </row>
    <row r="1470" spans="1:16" ht="13.2" x14ac:dyDescent="0.25">
      <c r="A1470" s="381" t="str">
        <f>IF(B1470="","",ROW()-ROW($A$3)+'Diário 2º PA'!$O$1)</f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23"/>
        <v/>
      </c>
      <c r="K1470" s="387"/>
      <c r="L1470" s="388"/>
      <c r="M1470" s="387"/>
      <c r="N1470" s="382"/>
      <c r="O1470" s="384"/>
      <c r="P1470" s="184"/>
    </row>
    <row r="1471" spans="1:16" ht="13.2" x14ac:dyDescent="0.25">
      <c r="A1471" s="381" t="str">
        <f>IF(B1471="","",ROW()-ROW($A$3)+'Diário 2º PA'!$O$1)</f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23"/>
        <v/>
      </c>
      <c r="K1471" s="387"/>
      <c r="L1471" s="388"/>
      <c r="M1471" s="387"/>
      <c r="N1471" s="382"/>
      <c r="O1471" s="384"/>
      <c r="P1471" s="184"/>
    </row>
    <row r="1472" spans="1:16" ht="13.2" x14ac:dyDescent="0.25">
      <c r="A1472" s="381" t="str">
        <f>IF(B1472="","",ROW()-ROW($A$3)+'Diário 2º PA'!$O$1)</f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23"/>
        <v/>
      </c>
      <c r="K1472" s="387"/>
      <c r="L1472" s="388"/>
      <c r="M1472" s="387"/>
      <c r="N1472" s="382"/>
      <c r="O1472" s="384"/>
      <c r="P1472" s="184"/>
    </row>
    <row r="1473" spans="1:16" ht="13.2" x14ac:dyDescent="0.25">
      <c r="A1473" s="381" t="str">
        <f>IF(B1473="","",ROW()-ROW($A$3)+'Diário 2º PA'!$O$1)</f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si="23"/>
        <v/>
      </c>
      <c r="K1473" s="387"/>
      <c r="L1473" s="388"/>
      <c r="M1473" s="387"/>
      <c r="N1473" s="382"/>
      <c r="O1473" s="384"/>
      <c r="P1473" s="184"/>
    </row>
    <row r="1474" spans="1:16" ht="13.2" x14ac:dyDescent="0.25">
      <c r="A1474" s="381" t="str">
        <f>IF(B1474="","",ROW()-ROW($A$3)+'Diário 2º PA'!$O$1)</f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23"/>
        <v/>
      </c>
      <c r="K1474" s="387"/>
      <c r="L1474" s="388"/>
      <c r="M1474" s="387"/>
      <c r="N1474" s="382"/>
      <c r="O1474" s="384"/>
      <c r="P1474" s="184"/>
    </row>
    <row r="1475" spans="1:16" ht="13.2" x14ac:dyDescent="0.25">
      <c r="A1475" s="381" t="str">
        <f>IF(B1475="","",ROW()-ROW($A$3)+'Diário 2º PA'!$O$1)</f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23"/>
        <v/>
      </c>
      <c r="K1475" s="387"/>
      <c r="L1475" s="388"/>
      <c r="M1475" s="387"/>
      <c r="N1475" s="382"/>
      <c r="O1475" s="384"/>
      <c r="P1475" s="184"/>
    </row>
    <row r="1476" spans="1:16" ht="13.2" x14ac:dyDescent="0.25">
      <c r="A1476" s="381" t="str">
        <f>IF(B1476="","",ROW()-ROW($A$3)+'Diário 2º PA'!$O$1)</f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si="23"/>
        <v/>
      </c>
      <c r="K1476" s="387"/>
      <c r="L1476" s="388"/>
      <c r="M1476" s="387"/>
      <c r="N1476" s="382"/>
      <c r="O1476" s="384"/>
      <c r="P1476" s="184"/>
    </row>
    <row r="1477" spans="1:16" ht="13.2" x14ac:dyDescent="0.25">
      <c r="A1477" s="381" t="str">
        <f>IF(B1477="","",ROW()-ROW($A$3)+'Diário 2º PA'!$O$1)</f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23"/>
        <v/>
      </c>
      <c r="K1477" s="387"/>
      <c r="L1477" s="388"/>
      <c r="M1477" s="387"/>
      <c r="N1477" s="382"/>
      <c r="O1477" s="384"/>
      <c r="P1477" s="184"/>
    </row>
    <row r="1478" spans="1:16" ht="13.2" x14ac:dyDescent="0.25">
      <c r="A1478" s="381" t="str">
        <f>IF(B1478="","",ROW()-ROW($A$3)+'Diário 2º PA'!$O$1)</f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23"/>
        <v/>
      </c>
      <c r="K1478" s="387"/>
      <c r="L1478" s="388"/>
      <c r="M1478" s="387"/>
      <c r="N1478" s="382"/>
      <c r="O1478" s="384"/>
      <c r="P1478" s="184"/>
    </row>
    <row r="1479" spans="1:16" ht="13.2" x14ac:dyDescent="0.25">
      <c r="A1479" s="381" t="str">
        <f>IF(B1479="","",ROW()-ROW($A$3)+'Diário 2º PA'!$O$1)</f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23"/>
        <v/>
      </c>
      <c r="K1479" s="387"/>
      <c r="L1479" s="388"/>
      <c r="M1479" s="387"/>
      <c r="N1479" s="382"/>
      <c r="O1479" s="384"/>
      <c r="P1479" s="184"/>
    </row>
    <row r="1480" spans="1:16" ht="13.2" x14ac:dyDescent="0.25">
      <c r="A1480" s="381" t="str">
        <f>IF(B1480="","",ROW()-ROW($A$3)+'Diário 2º PA'!$O$1)</f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23"/>
        <v/>
      </c>
      <c r="K1480" s="387"/>
      <c r="L1480" s="388"/>
      <c r="M1480" s="387"/>
      <c r="N1480" s="382"/>
      <c r="O1480" s="384"/>
      <c r="P1480" s="184"/>
    </row>
    <row r="1481" spans="1:16" ht="13.2" x14ac:dyDescent="0.25">
      <c r="A1481" s="381" t="str">
        <f>IF(B1481="","",ROW()-ROW($A$3)+'Diário 2º PA'!$O$1)</f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si="23"/>
        <v/>
      </c>
      <c r="K1481" s="387"/>
      <c r="L1481" s="388"/>
      <c r="M1481" s="387"/>
      <c r="N1481" s="382"/>
      <c r="O1481" s="384"/>
      <c r="P1481" s="184"/>
    </row>
    <row r="1482" spans="1:16" ht="13.2" x14ac:dyDescent="0.25">
      <c r="A1482" s="381" t="str">
        <f>IF(B1482="","",ROW()-ROW($A$3)+'Diário 2º PA'!$O$1)</f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23"/>
        <v/>
      </c>
      <c r="K1482" s="387"/>
      <c r="L1482" s="388"/>
      <c r="M1482" s="387"/>
      <c r="N1482" s="382"/>
      <c r="O1482" s="384"/>
      <c r="P1482" s="184"/>
    </row>
    <row r="1483" spans="1:16" ht="13.2" x14ac:dyDescent="0.25">
      <c r="A1483" s="381" t="str">
        <f>IF(B1483="","",ROW()-ROW($A$3)+'Diário 2º PA'!$O$1)</f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23"/>
        <v/>
      </c>
      <c r="K1483" s="387"/>
      <c r="L1483" s="388"/>
      <c r="M1483" s="387"/>
      <c r="N1483" s="382"/>
      <c r="O1483" s="384"/>
      <c r="P1483" s="184"/>
    </row>
    <row r="1484" spans="1:16" ht="13.2" x14ac:dyDescent="0.25">
      <c r="A1484" s="381" t="str">
        <f>IF(B1484="","",ROW()-ROW($A$3)+'Diário 2º PA'!$O$1)</f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23"/>
        <v/>
      </c>
      <c r="K1484" s="387"/>
      <c r="L1484" s="388"/>
      <c r="M1484" s="387"/>
      <c r="N1484" s="382"/>
      <c r="O1484" s="384"/>
      <c r="P1484" s="184"/>
    </row>
    <row r="1485" spans="1:16" ht="13.2" x14ac:dyDescent="0.25">
      <c r="A1485" s="381" t="str">
        <f>IF(B1485="","",ROW()-ROW($A$3)+'Diário 2º PA'!$O$1)</f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23"/>
        <v/>
      </c>
      <c r="K1485" s="387"/>
      <c r="L1485" s="388"/>
      <c r="M1485" s="387"/>
      <c r="N1485" s="382"/>
      <c r="O1485" s="384"/>
      <c r="P1485" s="184"/>
    </row>
    <row r="1486" spans="1:16" ht="13.2" x14ac:dyDescent="0.25">
      <c r="A1486" s="381" t="str">
        <f>IF(B1486="","",ROW()-ROW($A$3)+'Diário 2º PA'!$O$1)</f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23"/>
        <v/>
      </c>
      <c r="K1486" s="387"/>
      <c r="L1486" s="388"/>
      <c r="M1486" s="387"/>
      <c r="N1486" s="382"/>
      <c r="O1486" s="384"/>
      <c r="P1486" s="184"/>
    </row>
    <row r="1487" spans="1:16" ht="13.2" x14ac:dyDescent="0.25">
      <c r="A1487" s="381" t="str">
        <f>IF(B1487="","",ROW()-ROW($A$3)+'Diário 2º PA'!$O$1)</f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23"/>
        <v/>
      </c>
      <c r="K1487" s="387"/>
      <c r="L1487" s="388"/>
      <c r="M1487" s="387"/>
      <c r="N1487" s="382"/>
      <c r="O1487" s="384"/>
      <c r="P1487" s="184"/>
    </row>
    <row r="1488" spans="1:16" ht="13.2" x14ac:dyDescent="0.25">
      <c r="A1488" s="381" t="str">
        <f>IF(B1488="","",ROW()-ROW($A$3)+'Diário 2º PA'!$O$1)</f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23"/>
        <v/>
      </c>
      <c r="K1488" s="387"/>
      <c r="L1488" s="388"/>
      <c r="M1488" s="387"/>
      <c r="N1488" s="382"/>
      <c r="O1488" s="384"/>
      <c r="P1488" s="184"/>
    </row>
    <row r="1489" spans="1:16" ht="13.2" x14ac:dyDescent="0.25">
      <c r="A1489" s="381" t="str">
        <f>IF(B1489="","",ROW()-ROW($A$3)+'Diário 2º PA'!$O$1)</f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23"/>
        <v/>
      </c>
      <c r="K1489" s="387"/>
      <c r="L1489" s="388"/>
      <c r="M1489" s="387"/>
      <c r="N1489" s="382"/>
      <c r="O1489" s="384"/>
      <c r="P1489" s="184"/>
    </row>
    <row r="1490" spans="1:16" ht="13.2" x14ac:dyDescent="0.25">
      <c r="A1490" s="381" t="str">
        <f>IF(B1490="","",ROW()-ROW($A$3)+'Diário 2º PA'!$O$1)</f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23"/>
        <v/>
      </c>
      <c r="K1490" s="387"/>
      <c r="L1490" s="388"/>
      <c r="M1490" s="387"/>
      <c r="N1490" s="382"/>
      <c r="O1490" s="384"/>
      <c r="P1490" s="184"/>
    </row>
    <row r="1491" spans="1:16" ht="13.2" x14ac:dyDescent="0.25">
      <c r="A1491" s="381" t="str">
        <f>IF(B1491="","",ROW()-ROW($A$3)+'Diário 2º PA'!$O$1)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23"/>
        <v/>
      </c>
      <c r="K1491" s="387"/>
      <c r="L1491" s="388"/>
      <c r="M1491" s="387"/>
      <c r="N1491" s="382"/>
      <c r="O1491" s="384"/>
      <c r="P1491" s="184"/>
    </row>
    <row r="1492" spans="1:16" ht="13.2" x14ac:dyDescent="0.25">
      <c r="A1492" s="381" t="str">
        <f>IF(B1492="","",ROW()-ROW($A$3)+'Diário 2º PA'!$O$1)</f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23"/>
        <v/>
      </c>
      <c r="K1492" s="387"/>
      <c r="L1492" s="388"/>
      <c r="M1492" s="387"/>
      <c r="N1492" s="382"/>
      <c r="O1492" s="384"/>
      <c r="P1492" s="184"/>
    </row>
    <row r="1493" spans="1:16" ht="13.2" x14ac:dyDescent="0.25">
      <c r="A1493" s="381" t="str">
        <f>IF(B1493="","",ROW()-ROW($A$3)+'Diário 2º PA'!$O$1)</f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23"/>
        <v/>
      </c>
      <c r="K1493" s="387"/>
      <c r="L1493" s="388"/>
      <c r="M1493" s="387"/>
      <c r="N1493" s="382"/>
      <c r="O1493" s="384"/>
      <c r="P1493" s="184"/>
    </row>
    <row r="1494" spans="1:16" ht="13.2" x14ac:dyDescent="0.25">
      <c r="A1494" s="381" t="str">
        <f>IF(B1494="","",ROW()-ROW($A$3)+'Diário 2º PA'!$O$1)</f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ref="J1494:J1557" si="24">IF(O1494="","",IF(LEN(O1494)&gt;14,O1494,"CPF Protegido - LGPD"))</f>
        <v/>
      </c>
      <c r="K1494" s="387"/>
      <c r="L1494" s="388"/>
      <c r="M1494" s="387"/>
      <c r="N1494" s="382"/>
      <c r="O1494" s="384"/>
      <c r="P1494" s="184"/>
    </row>
    <row r="1495" spans="1:16" ht="13.2" x14ac:dyDescent="0.25">
      <c r="A1495" s="381" t="str">
        <f>IF(B1495="","",ROW()-ROW($A$3)+'Diário 2º PA'!$O$1)</f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24"/>
        <v/>
      </c>
      <c r="K1495" s="387"/>
      <c r="L1495" s="388"/>
      <c r="M1495" s="387"/>
      <c r="N1495" s="382"/>
      <c r="O1495" s="384"/>
      <c r="P1495" s="184"/>
    </row>
    <row r="1496" spans="1:16" ht="13.2" x14ac:dyDescent="0.25">
      <c r="A1496" s="381" t="str">
        <f>IF(B1496="","",ROW()-ROW($A$3)+'Diário 2º PA'!$O$1)</f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24"/>
        <v/>
      </c>
      <c r="K1496" s="387"/>
      <c r="L1496" s="388"/>
      <c r="M1496" s="387"/>
      <c r="N1496" s="382"/>
      <c r="O1496" s="384"/>
      <c r="P1496" s="184"/>
    </row>
    <row r="1497" spans="1:16" ht="13.2" x14ac:dyDescent="0.25">
      <c r="A1497" s="381" t="str">
        <f>IF(B1497="","",ROW()-ROW($A$3)+'Diário 2º PA'!$O$1)</f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24"/>
        <v/>
      </c>
      <c r="K1497" s="387"/>
      <c r="L1497" s="388"/>
      <c r="M1497" s="387"/>
      <c r="N1497" s="382"/>
      <c r="O1497" s="384"/>
      <c r="P1497" s="184"/>
    </row>
    <row r="1498" spans="1:16" ht="13.2" x14ac:dyDescent="0.25">
      <c r="A1498" s="381" t="str">
        <f>IF(B1498="","",ROW()-ROW($A$3)+'Diário 2º PA'!$O$1)</f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24"/>
        <v/>
      </c>
      <c r="K1498" s="387"/>
      <c r="L1498" s="388"/>
      <c r="M1498" s="387"/>
      <c r="N1498" s="382"/>
      <c r="O1498" s="384"/>
      <c r="P1498" s="184"/>
    </row>
    <row r="1499" spans="1:16" ht="13.2" x14ac:dyDescent="0.25">
      <c r="A1499" s="381" t="str">
        <f>IF(B1499="","",ROW()-ROW($A$3)+'Diário 2º PA'!$O$1)</f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24"/>
        <v/>
      </c>
      <c r="K1499" s="387"/>
      <c r="L1499" s="388"/>
      <c r="M1499" s="387"/>
      <c r="N1499" s="382"/>
      <c r="O1499" s="384"/>
      <c r="P1499" s="184"/>
    </row>
    <row r="1500" spans="1:16" ht="13.2" x14ac:dyDescent="0.25">
      <c r="A1500" s="381" t="str">
        <f>IF(B1500="","",ROW()-ROW($A$3)+'Diário 2º PA'!$O$1)</f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24"/>
        <v/>
      </c>
      <c r="K1500" s="387"/>
      <c r="L1500" s="388"/>
      <c r="M1500" s="387"/>
      <c r="N1500" s="382"/>
      <c r="O1500" s="384"/>
      <c r="P1500" s="184"/>
    </row>
    <row r="1501" spans="1:16" ht="13.2" x14ac:dyDescent="0.25">
      <c r="A1501" s="381" t="str">
        <f>IF(B1501="","",ROW()-ROW($A$3)+'Diário 2º PA'!$O$1)</f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24"/>
        <v/>
      </c>
      <c r="K1501" s="387"/>
      <c r="L1501" s="388"/>
      <c r="M1501" s="387"/>
      <c r="N1501" s="382"/>
      <c r="O1501" s="384"/>
      <c r="P1501" s="184"/>
    </row>
    <row r="1502" spans="1:16" ht="13.2" x14ac:dyDescent="0.25">
      <c r="A1502" s="381" t="str">
        <f>IF(B1502="","",ROW()-ROW($A$3)+'Diário 2º PA'!$O$1)</f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24"/>
        <v/>
      </c>
      <c r="K1502" s="387"/>
      <c r="L1502" s="388"/>
      <c r="M1502" s="387"/>
      <c r="N1502" s="382"/>
      <c r="O1502" s="384"/>
      <c r="P1502" s="184"/>
    </row>
    <row r="1503" spans="1:16" ht="13.2" x14ac:dyDescent="0.25">
      <c r="A1503" s="381" t="str">
        <f>IF(B1503="","",ROW()-ROW($A$3)+'Diário 2º PA'!$O$1)</f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24"/>
        <v/>
      </c>
      <c r="K1503" s="387"/>
      <c r="L1503" s="388"/>
      <c r="M1503" s="387"/>
      <c r="N1503" s="382"/>
      <c r="O1503" s="384"/>
      <c r="P1503" s="184"/>
    </row>
    <row r="1504" spans="1:16" ht="13.2" x14ac:dyDescent="0.25">
      <c r="A1504" s="381" t="str">
        <f>IF(B1504="","",ROW()-ROW($A$3)+'Diário 2º PA'!$O$1)</f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24"/>
        <v/>
      </c>
      <c r="K1504" s="387"/>
      <c r="L1504" s="388"/>
      <c r="M1504" s="387"/>
      <c r="N1504" s="382"/>
      <c r="O1504" s="384"/>
      <c r="P1504" s="184"/>
    </row>
    <row r="1505" spans="1:16" ht="13.2" x14ac:dyDescent="0.25">
      <c r="A1505" s="381" t="str">
        <f>IF(B1505="","",ROW()-ROW($A$3)+'Diário 2º PA'!$O$1)</f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24"/>
        <v/>
      </c>
      <c r="K1505" s="387"/>
      <c r="L1505" s="388"/>
      <c r="M1505" s="387"/>
      <c r="N1505" s="382"/>
      <c r="O1505" s="384"/>
      <c r="P1505" s="184"/>
    </row>
    <row r="1506" spans="1:16" ht="13.2" x14ac:dyDescent="0.25">
      <c r="A1506" s="381" t="str">
        <f>IF(B1506="","",ROW()-ROW($A$3)+'Diário 2º PA'!$O$1)</f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24"/>
        <v/>
      </c>
      <c r="K1506" s="387"/>
      <c r="L1506" s="388"/>
      <c r="M1506" s="387"/>
      <c r="N1506" s="382"/>
      <c r="O1506" s="384"/>
      <c r="P1506" s="184"/>
    </row>
    <row r="1507" spans="1:16" ht="13.2" x14ac:dyDescent="0.25">
      <c r="A1507" s="381" t="str">
        <f>IF(B1507="","",ROW()-ROW($A$3)+'Diário 2º PA'!$O$1)</f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24"/>
        <v/>
      </c>
      <c r="K1507" s="387"/>
      <c r="L1507" s="388"/>
      <c r="M1507" s="387"/>
      <c r="N1507" s="382"/>
      <c r="O1507" s="384"/>
      <c r="P1507" s="184"/>
    </row>
    <row r="1508" spans="1:16" ht="13.2" x14ac:dyDescent="0.25">
      <c r="A1508" s="381" t="str">
        <f>IF(B1508="","",ROW()-ROW($A$3)+'Diário 2º PA'!$O$1)</f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24"/>
        <v/>
      </c>
      <c r="K1508" s="387"/>
      <c r="L1508" s="388"/>
      <c r="M1508" s="387"/>
      <c r="N1508" s="382"/>
      <c r="O1508" s="384"/>
      <c r="P1508" s="184"/>
    </row>
    <row r="1509" spans="1:16" ht="13.2" x14ac:dyDescent="0.25">
      <c r="A1509" s="381" t="str">
        <f>IF(B1509="","",ROW()-ROW($A$3)+'Diário 2º PA'!$O$1)</f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24"/>
        <v/>
      </c>
      <c r="K1509" s="387"/>
      <c r="L1509" s="388"/>
      <c r="M1509" s="387"/>
      <c r="N1509" s="382"/>
      <c r="O1509" s="384"/>
      <c r="P1509" s="184"/>
    </row>
    <row r="1510" spans="1:16" ht="13.2" x14ac:dyDescent="0.25">
      <c r="A1510" s="381" t="str">
        <f>IF(B1510="","",ROW()-ROW($A$3)+'Diário 2º PA'!$O$1)</f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24"/>
        <v/>
      </c>
      <c r="K1510" s="387"/>
      <c r="L1510" s="388"/>
      <c r="M1510" s="387"/>
      <c r="N1510" s="382"/>
      <c r="O1510" s="384"/>
      <c r="P1510" s="184"/>
    </row>
    <row r="1511" spans="1:16" ht="13.2" x14ac:dyDescent="0.25">
      <c r="A1511" s="381" t="str">
        <f>IF(B1511="","",ROW()-ROW($A$3)+'Diário 2º PA'!$O$1)</f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24"/>
        <v/>
      </c>
      <c r="K1511" s="387"/>
      <c r="L1511" s="388"/>
      <c r="M1511" s="387"/>
      <c r="N1511" s="382"/>
      <c r="O1511" s="384"/>
      <c r="P1511" s="184"/>
    </row>
    <row r="1512" spans="1:16" ht="13.2" x14ac:dyDescent="0.25">
      <c r="A1512" s="381" t="str">
        <f>IF(B1512="","",ROW()-ROW($A$3)+'Diário 2º PA'!$O$1)</f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24"/>
        <v/>
      </c>
      <c r="K1512" s="387"/>
      <c r="L1512" s="388"/>
      <c r="M1512" s="387"/>
      <c r="N1512" s="382"/>
      <c r="O1512" s="384"/>
      <c r="P1512" s="184"/>
    </row>
    <row r="1513" spans="1:16" ht="13.2" x14ac:dyDescent="0.25">
      <c r="A1513" s="381" t="str">
        <f>IF(B1513="","",ROW()-ROW($A$3)+'Diário 2º PA'!$O$1)</f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24"/>
        <v/>
      </c>
      <c r="K1513" s="387"/>
      <c r="L1513" s="388"/>
      <c r="M1513" s="387"/>
      <c r="N1513" s="382"/>
      <c r="O1513" s="384"/>
      <c r="P1513" s="184"/>
    </row>
    <row r="1514" spans="1:16" ht="13.2" x14ac:dyDescent="0.25">
      <c r="A1514" s="381" t="str">
        <f>IF(B1514="","",ROW()-ROW($A$3)+'Diário 2º PA'!$O$1)</f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24"/>
        <v/>
      </c>
      <c r="K1514" s="387"/>
      <c r="L1514" s="388"/>
      <c r="M1514" s="387"/>
      <c r="N1514" s="382"/>
      <c r="O1514" s="384"/>
      <c r="P1514" s="184"/>
    </row>
    <row r="1515" spans="1:16" ht="13.2" x14ac:dyDescent="0.25">
      <c r="A1515" s="381" t="str">
        <f>IF(B1515="","",ROW()-ROW($A$3)+'Diário 2º PA'!$O$1)</f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24"/>
        <v/>
      </c>
      <c r="K1515" s="387"/>
      <c r="L1515" s="388"/>
      <c r="M1515" s="387"/>
      <c r="N1515" s="382"/>
      <c r="O1515" s="384"/>
      <c r="P1515" s="184"/>
    </row>
    <row r="1516" spans="1:16" ht="13.2" x14ac:dyDescent="0.25">
      <c r="A1516" s="381" t="str">
        <f>IF(B1516="","",ROW()-ROW($A$3)+'Diário 2º PA'!$O$1)</f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24"/>
        <v/>
      </c>
      <c r="K1516" s="387"/>
      <c r="L1516" s="388"/>
      <c r="M1516" s="387"/>
      <c r="N1516" s="382"/>
      <c r="O1516" s="384"/>
      <c r="P1516" s="184"/>
    </row>
    <row r="1517" spans="1:16" ht="13.2" x14ac:dyDescent="0.25">
      <c r="A1517" s="381" t="str">
        <f>IF(B1517="","",ROW()-ROW($A$3)+'Diário 2º PA'!$O$1)</f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24"/>
        <v/>
      </c>
      <c r="K1517" s="387"/>
      <c r="L1517" s="388"/>
      <c r="M1517" s="387"/>
      <c r="N1517" s="382"/>
      <c r="O1517" s="384"/>
      <c r="P1517" s="184"/>
    </row>
    <row r="1518" spans="1:16" ht="13.2" x14ac:dyDescent="0.25">
      <c r="A1518" s="381" t="str">
        <f>IF(B1518="","",ROW()-ROW($A$3)+'Diário 2º PA'!$O$1)</f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24"/>
        <v/>
      </c>
      <c r="K1518" s="387"/>
      <c r="L1518" s="388"/>
      <c r="M1518" s="387"/>
      <c r="N1518" s="382"/>
      <c r="O1518" s="384"/>
      <c r="P1518" s="184"/>
    </row>
    <row r="1519" spans="1:16" ht="13.2" x14ac:dyDescent="0.25">
      <c r="A1519" s="381" t="str">
        <f>IF(B1519="","",ROW()-ROW($A$3)+'Diário 2º PA'!$O$1)</f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24"/>
        <v/>
      </c>
      <c r="K1519" s="387"/>
      <c r="L1519" s="388"/>
      <c r="M1519" s="387"/>
      <c r="N1519" s="382"/>
      <c r="O1519" s="384"/>
      <c r="P1519" s="184"/>
    </row>
    <row r="1520" spans="1:16" ht="13.2" x14ac:dyDescent="0.25">
      <c r="A1520" s="381" t="str">
        <f>IF(B1520="","",ROW()-ROW($A$3)+'Diário 2º PA'!$O$1)</f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24"/>
        <v/>
      </c>
      <c r="K1520" s="387"/>
      <c r="L1520" s="388"/>
      <c r="M1520" s="387"/>
      <c r="N1520" s="382"/>
      <c r="O1520" s="384"/>
      <c r="P1520" s="184"/>
    </row>
    <row r="1521" spans="1:16" ht="13.2" x14ac:dyDescent="0.25">
      <c r="A1521" s="381" t="str">
        <f>IF(B1521="","",ROW()-ROW($A$3)+'Diário 2º PA'!$O$1)</f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24"/>
        <v/>
      </c>
      <c r="K1521" s="387"/>
      <c r="L1521" s="388"/>
      <c r="M1521" s="387"/>
      <c r="N1521" s="382"/>
      <c r="O1521" s="384"/>
      <c r="P1521" s="184"/>
    </row>
    <row r="1522" spans="1:16" ht="13.2" x14ac:dyDescent="0.25">
      <c r="A1522" s="381" t="str">
        <f>IF(B1522="","",ROW()-ROW($A$3)+'Diário 2º PA'!$O$1)</f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24"/>
        <v/>
      </c>
      <c r="K1522" s="387"/>
      <c r="L1522" s="388"/>
      <c r="M1522" s="387"/>
      <c r="N1522" s="382"/>
      <c r="O1522" s="384"/>
      <c r="P1522" s="184"/>
    </row>
    <row r="1523" spans="1:16" ht="13.2" x14ac:dyDescent="0.25">
      <c r="A1523" s="381" t="str">
        <f>IF(B1523="","",ROW()-ROW($A$3)+'Diário 2º PA'!$O$1)</f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24"/>
        <v/>
      </c>
      <c r="K1523" s="387"/>
      <c r="L1523" s="388"/>
      <c r="M1523" s="387"/>
      <c r="N1523" s="382"/>
      <c r="O1523" s="384"/>
      <c r="P1523" s="184"/>
    </row>
    <row r="1524" spans="1:16" ht="13.2" x14ac:dyDescent="0.25">
      <c r="A1524" s="381" t="str">
        <f>IF(B1524="","",ROW()-ROW($A$3)+'Diário 2º PA'!$O$1)</f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24"/>
        <v/>
      </c>
      <c r="K1524" s="387"/>
      <c r="L1524" s="388"/>
      <c r="M1524" s="387"/>
      <c r="N1524" s="382"/>
      <c r="O1524" s="384"/>
      <c r="P1524" s="184"/>
    </row>
    <row r="1525" spans="1:16" ht="13.2" x14ac:dyDescent="0.25">
      <c r="A1525" s="381" t="str">
        <f>IF(B1525="","",ROW()-ROW($A$3)+'Diário 2º PA'!$O$1)</f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24"/>
        <v/>
      </c>
      <c r="K1525" s="387"/>
      <c r="L1525" s="388"/>
      <c r="M1525" s="387"/>
      <c r="N1525" s="382"/>
      <c r="O1525" s="384"/>
      <c r="P1525" s="184"/>
    </row>
    <row r="1526" spans="1:16" ht="13.2" x14ac:dyDescent="0.25">
      <c r="A1526" s="381" t="str">
        <f>IF(B1526="","",ROW()-ROW($A$3)+'Diário 2º PA'!$O$1)</f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24"/>
        <v/>
      </c>
      <c r="K1526" s="387"/>
      <c r="L1526" s="388"/>
      <c r="M1526" s="387"/>
      <c r="N1526" s="382"/>
      <c r="O1526" s="384"/>
      <c r="P1526" s="184"/>
    </row>
    <row r="1527" spans="1:16" ht="13.2" x14ac:dyDescent="0.25">
      <c r="A1527" s="381" t="str">
        <f>IF(B1527="","",ROW()-ROW($A$3)+'Diário 2º PA'!$O$1)</f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24"/>
        <v/>
      </c>
      <c r="K1527" s="387"/>
      <c r="L1527" s="388"/>
      <c r="M1527" s="387"/>
      <c r="N1527" s="382"/>
      <c r="O1527" s="384"/>
      <c r="P1527" s="184"/>
    </row>
    <row r="1528" spans="1:16" ht="13.2" x14ac:dyDescent="0.25">
      <c r="A1528" s="381" t="str">
        <f>IF(B1528="","",ROW()-ROW($A$3)+'Diário 2º PA'!$O$1)</f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24"/>
        <v/>
      </c>
      <c r="K1528" s="387"/>
      <c r="L1528" s="388"/>
      <c r="M1528" s="387"/>
      <c r="N1528" s="382"/>
      <c r="O1528" s="384"/>
      <c r="P1528" s="184"/>
    </row>
    <row r="1529" spans="1:16" ht="13.2" x14ac:dyDescent="0.25">
      <c r="A1529" s="381" t="str">
        <f>IF(B1529="","",ROW()-ROW($A$3)+'Diário 2º PA'!$O$1)</f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24"/>
        <v/>
      </c>
      <c r="K1529" s="387"/>
      <c r="L1529" s="388"/>
      <c r="M1529" s="387"/>
      <c r="N1529" s="382"/>
      <c r="O1529" s="384"/>
      <c r="P1529" s="184"/>
    </row>
    <row r="1530" spans="1:16" ht="13.2" x14ac:dyDescent="0.25">
      <c r="A1530" s="381" t="str">
        <f>IF(B1530="","",ROW()-ROW($A$3)+'Diário 2º PA'!$O$1)</f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24"/>
        <v/>
      </c>
      <c r="K1530" s="387"/>
      <c r="L1530" s="388"/>
      <c r="M1530" s="387"/>
      <c r="N1530" s="382"/>
      <c r="O1530" s="384"/>
      <c r="P1530" s="184"/>
    </row>
    <row r="1531" spans="1:16" ht="13.2" x14ac:dyDescent="0.25">
      <c r="A1531" s="381" t="str">
        <f>IF(B1531="","",ROW()-ROW($A$3)+'Diário 2º PA'!$O$1)</f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24"/>
        <v/>
      </c>
      <c r="K1531" s="387"/>
      <c r="L1531" s="388"/>
      <c r="M1531" s="387"/>
      <c r="N1531" s="382"/>
      <c r="O1531" s="384"/>
      <c r="P1531" s="184"/>
    </row>
    <row r="1532" spans="1:16" ht="13.2" x14ac:dyDescent="0.25">
      <c r="A1532" s="381" t="str">
        <f>IF(B1532="","",ROW()-ROW($A$3)+'Diário 2º PA'!$O$1)</f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24"/>
        <v/>
      </c>
      <c r="K1532" s="387"/>
      <c r="L1532" s="388"/>
      <c r="M1532" s="387"/>
      <c r="N1532" s="382"/>
      <c r="O1532" s="384"/>
      <c r="P1532" s="184"/>
    </row>
    <row r="1533" spans="1:16" ht="13.2" x14ac:dyDescent="0.25">
      <c r="A1533" s="381" t="str">
        <f>IF(B1533="","",ROW()-ROW($A$3)+'Diário 2º PA'!$O$1)</f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24"/>
        <v/>
      </c>
      <c r="K1533" s="387"/>
      <c r="L1533" s="388"/>
      <c r="M1533" s="387"/>
      <c r="N1533" s="382"/>
      <c r="O1533" s="384"/>
      <c r="P1533" s="184"/>
    </row>
    <row r="1534" spans="1:16" ht="13.2" x14ac:dyDescent="0.25">
      <c r="A1534" s="381" t="str">
        <f>IF(B1534="","",ROW()-ROW($A$3)+'Diário 2º PA'!$O$1)</f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24"/>
        <v/>
      </c>
      <c r="K1534" s="387"/>
      <c r="L1534" s="388"/>
      <c r="M1534" s="387"/>
      <c r="N1534" s="382"/>
      <c r="O1534" s="384"/>
      <c r="P1534" s="184"/>
    </row>
    <row r="1535" spans="1:16" ht="13.2" x14ac:dyDescent="0.25">
      <c r="A1535" s="381" t="str">
        <f>IF(B1535="","",ROW()-ROW($A$3)+'Diário 2º PA'!$O$1)</f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24"/>
        <v/>
      </c>
      <c r="K1535" s="387"/>
      <c r="L1535" s="388"/>
      <c r="M1535" s="387"/>
      <c r="N1535" s="382"/>
      <c r="O1535" s="384"/>
      <c r="P1535" s="184"/>
    </row>
    <row r="1536" spans="1:16" ht="13.2" x14ac:dyDescent="0.25">
      <c r="A1536" s="381" t="str">
        <f>IF(B1536="","",ROW()-ROW($A$3)+'Diário 2º PA'!$O$1)</f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24"/>
        <v/>
      </c>
      <c r="K1536" s="387"/>
      <c r="L1536" s="388"/>
      <c r="M1536" s="387"/>
      <c r="N1536" s="382"/>
      <c r="O1536" s="384"/>
      <c r="P1536" s="184"/>
    </row>
    <row r="1537" spans="1:16" ht="13.2" x14ac:dyDescent="0.25">
      <c r="A1537" s="381" t="str">
        <f>IF(B1537="","",ROW()-ROW($A$3)+'Diário 2º PA'!$O$1)</f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si="24"/>
        <v/>
      </c>
      <c r="K1537" s="387"/>
      <c r="L1537" s="388"/>
      <c r="M1537" s="387"/>
      <c r="N1537" s="382"/>
      <c r="O1537" s="384"/>
      <c r="P1537" s="184"/>
    </row>
    <row r="1538" spans="1:16" ht="13.2" x14ac:dyDescent="0.25">
      <c r="A1538" s="381" t="str">
        <f>IF(B1538="","",ROW()-ROW($A$3)+'Diário 2º PA'!$O$1)</f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24"/>
        <v/>
      </c>
      <c r="K1538" s="387"/>
      <c r="L1538" s="388"/>
      <c r="M1538" s="387"/>
      <c r="N1538" s="382"/>
      <c r="O1538" s="384"/>
      <c r="P1538" s="184"/>
    </row>
    <row r="1539" spans="1:16" ht="13.2" x14ac:dyDescent="0.25">
      <c r="A1539" s="381" t="str">
        <f>IF(B1539="","",ROW()-ROW($A$3)+'Diário 2º PA'!$O$1)</f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24"/>
        <v/>
      </c>
      <c r="K1539" s="387"/>
      <c r="L1539" s="388"/>
      <c r="M1539" s="387"/>
      <c r="N1539" s="382"/>
      <c r="O1539" s="384"/>
      <c r="P1539" s="184"/>
    </row>
    <row r="1540" spans="1:16" ht="13.2" x14ac:dyDescent="0.25">
      <c r="A1540" s="381" t="str">
        <f>IF(B1540="","",ROW()-ROW($A$3)+'Diário 2º PA'!$O$1)</f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si="24"/>
        <v/>
      </c>
      <c r="K1540" s="387"/>
      <c r="L1540" s="388"/>
      <c r="M1540" s="387"/>
      <c r="N1540" s="382"/>
      <c r="O1540" s="384"/>
      <c r="P1540" s="184"/>
    </row>
    <row r="1541" spans="1:16" ht="13.2" x14ac:dyDescent="0.25">
      <c r="A1541" s="381" t="str">
        <f>IF(B1541="","",ROW()-ROW($A$3)+'Diário 2º PA'!$O$1)</f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24"/>
        <v/>
      </c>
      <c r="K1541" s="387"/>
      <c r="L1541" s="388"/>
      <c r="M1541" s="387"/>
      <c r="N1541" s="382"/>
      <c r="O1541" s="384"/>
      <c r="P1541" s="184"/>
    </row>
    <row r="1542" spans="1:16" ht="13.2" x14ac:dyDescent="0.25">
      <c r="A1542" s="381" t="str">
        <f>IF(B1542="","",ROW()-ROW($A$3)+'Diário 2º PA'!$O$1)</f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24"/>
        <v/>
      </c>
      <c r="K1542" s="387"/>
      <c r="L1542" s="388"/>
      <c r="M1542" s="387"/>
      <c r="N1542" s="382"/>
      <c r="O1542" s="384"/>
      <c r="P1542" s="184"/>
    </row>
    <row r="1543" spans="1:16" ht="13.2" x14ac:dyDescent="0.25">
      <c r="A1543" s="381" t="str">
        <f>IF(B1543="","",ROW()-ROW($A$3)+'Diário 2º PA'!$O$1)</f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24"/>
        <v/>
      </c>
      <c r="K1543" s="387"/>
      <c r="L1543" s="388"/>
      <c r="M1543" s="387"/>
      <c r="N1543" s="382"/>
      <c r="O1543" s="384"/>
      <c r="P1543" s="184"/>
    </row>
    <row r="1544" spans="1:16" ht="13.2" x14ac:dyDescent="0.25">
      <c r="A1544" s="381" t="str">
        <f>IF(B1544="","",ROW()-ROW($A$3)+'Diário 2º PA'!$O$1)</f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24"/>
        <v/>
      </c>
      <c r="K1544" s="387"/>
      <c r="L1544" s="388"/>
      <c r="M1544" s="387"/>
      <c r="N1544" s="382"/>
      <c r="O1544" s="384"/>
      <c r="P1544" s="184"/>
    </row>
    <row r="1545" spans="1:16" ht="13.2" x14ac:dyDescent="0.25">
      <c r="A1545" s="381" t="str">
        <f>IF(B1545="","",ROW()-ROW($A$3)+'Diário 2º PA'!$O$1)</f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si="24"/>
        <v/>
      </c>
      <c r="K1545" s="387"/>
      <c r="L1545" s="388"/>
      <c r="M1545" s="387"/>
      <c r="N1545" s="382"/>
      <c r="O1545" s="384"/>
      <c r="P1545" s="184"/>
    </row>
    <row r="1546" spans="1:16" ht="13.2" x14ac:dyDescent="0.25">
      <c r="A1546" s="381" t="str">
        <f>IF(B1546="","",ROW()-ROW($A$3)+'Diário 2º PA'!$O$1)</f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24"/>
        <v/>
      </c>
      <c r="K1546" s="387"/>
      <c r="L1546" s="388"/>
      <c r="M1546" s="387"/>
      <c r="N1546" s="382"/>
      <c r="O1546" s="384"/>
      <c r="P1546" s="184"/>
    </row>
    <row r="1547" spans="1:16" ht="13.2" x14ac:dyDescent="0.25">
      <c r="A1547" s="381" t="str">
        <f>IF(B1547="","",ROW()-ROW($A$3)+'Diário 2º PA'!$O$1)</f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24"/>
        <v/>
      </c>
      <c r="K1547" s="387"/>
      <c r="L1547" s="388"/>
      <c r="M1547" s="387"/>
      <c r="N1547" s="382"/>
      <c r="O1547" s="384"/>
      <c r="P1547" s="184"/>
    </row>
    <row r="1548" spans="1:16" ht="13.2" x14ac:dyDescent="0.25">
      <c r="A1548" s="381" t="str">
        <f>IF(B1548="","",ROW()-ROW($A$3)+'Diário 2º PA'!$O$1)</f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24"/>
        <v/>
      </c>
      <c r="K1548" s="387"/>
      <c r="L1548" s="388"/>
      <c r="M1548" s="387"/>
      <c r="N1548" s="382"/>
      <c r="O1548" s="384"/>
      <c r="P1548" s="184"/>
    </row>
    <row r="1549" spans="1:16" ht="13.2" x14ac:dyDescent="0.25">
      <c r="A1549" s="381" t="str">
        <f>IF(B1549="","",ROW()-ROW($A$3)+'Diário 2º PA'!$O$1)</f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24"/>
        <v/>
      </c>
      <c r="K1549" s="387"/>
      <c r="L1549" s="388"/>
      <c r="M1549" s="387"/>
      <c r="N1549" s="382"/>
      <c r="O1549" s="384"/>
      <c r="P1549" s="184"/>
    </row>
    <row r="1550" spans="1:16" ht="13.2" x14ac:dyDescent="0.25">
      <c r="A1550" s="381" t="str">
        <f>IF(B1550="","",ROW()-ROW($A$3)+'Diário 2º PA'!$O$1)</f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24"/>
        <v/>
      </c>
      <c r="K1550" s="387"/>
      <c r="L1550" s="388"/>
      <c r="M1550" s="387"/>
      <c r="N1550" s="382"/>
      <c r="O1550" s="384"/>
      <c r="P1550" s="184"/>
    </row>
    <row r="1551" spans="1:16" ht="13.2" x14ac:dyDescent="0.25">
      <c r="A1551" s="381" t="str">
        <f>IF(B1551="","",ROW()-ROW($A$3)+'Diário 2º PA'!$O$1)</f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24"/>
        <v/>
      </c>
      <c r="K1551" s="387"/>
      <c r="L1551" s="388"/>
      <c r="M1551" s="387"/>
      <c r="N1551" s="382"/>
      <c r="O1551" s="384"/>
      <c r="P1551" s="184"/>
    </row>
    <row r="1552" spans="1:16" ht="13.2" x14ac:dyDescent="0.25">
      <c r="A1552" s="381" t="str">
        <f>IF(B1552="","",ROW()-ROW($A$3)+'Diário 2º PA'!$O$1)</f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24"/>
        <v/>
      </c>
      <c r="K1552" s="387"/>
      <c r="L1552" s="388"/>
      <c r="M1552" s="387"/>
      <c r="N1552" s="382"/>
      <c r="O1552" s="384"/>
      <c r="P1552" s="184"/>
    </row>
    <row r="1553" spans="1:16" ht="13.2" x14ac:dyDescent="0.25">
      <c r="A1553" s="381" t="str">
        <f>IF(B1553="","",ROW()-ROW($A$3)+'Diário 2º PA'!$O$1)</f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24"/>
        <v/>
      </c>
      <c r="K1553" s="387"/>
      <c r="L1553" s="388"/>
      <c r="M1553" s="387"/>
      <c r="N1553" s="382"/>
      <c r="O1553" s="384"/>
      <c r="P1553" s="184"/>
    </row>
    <row r="1554" spans="1:16" ht="13.2" x14ac:dyDescent="0.25">
      <c r="A1554" s="381" t="str">
        <f>IF(B1554="","",ROW()-ROW($A$3)+'Diário 2º PA'!$O$1)</f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24"/>
        <v/>
      </c>
      <c r="K1554" s="387"/>
      <c r="L1554" s="388"/>
      <c r="M1554" s="387"/>
      <c r="N1554" s="382"/>
      <c r="O1554" s="384"/>
      <c r="P1554" s="184"/>
    </row>
    <row r="1555" spans="1:16" ht="13.2" x14ac:dyDescent="0.25">
      <c r="A1555" s="381" t="str">
        <f>IF(B1555="","",ROW()-ROW($A$3)+'Diário 2º PA'!$O$1)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24"/>
        <v/>
      </c>
      <c r="K1555" s="387"/>
      <c r="L1555" s="388"/>
      <c r="M1555" s="387"/>
      <c r="N1555" s="382"/>
      <c r="O1555" s="384"/>
      <c r="P1555" s="184"/>
    </row>
    <row r="1556" spans="1:16" ht="13.2" x14ac:dyDescent="0.25">
      <c r="A1556" s="381" t="str">
        <f>IF(B1556="","",ROW()-ROW($A$3)+'Diário 2º PA'!$O$1)</f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24"/>
        <v/>
      </c>
      <c r="K1556" s="387"/>
      <c r="L1556" s="388"/>
      <c r="M1556" s="387"/>
      <c r="N1556" s="382"/>
      <c r="O1556" s="384"/>
      <c r="P1556" s="184"/>
    </row>
    <row r="1557" spans="1:16" ht="13.2" x14ac:dyDescent="0.25">
      <c r="A1557" s="381" t="str">
        <f>IF(B1557="","",ROW()-ROW($A$3)+'Diário 2º PA'!$O$1)</f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24"/>
        <v/>
      </c>
      <c r="K1557" s="387"/>
      <c r="L1557" s="388"/>
      <c r="M1557" s="387"/>
      <c r="N1557" s="382"/>
      <c r="O1557" s="384"/>
      <c r="P1557" s="184"/>
    </row>
    <row r="1558" spans="1:16" ht="13.2" x14ac:dyDescent="0.25">
      <c r="A1558" s="381" t="str">
        <f>IF(B1558="","",ROW()-ROW($A$3)+'Diário 2º PA'!$O$1)</f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ref="J1558:J1621" si="25">IF(O1558="","",IF(LEN(O1558)&gt;14,O1558,"CPF Protegido - LGPD"))</f>
        <v/>
      </c>
      <c r="K1558" s="387"/>
      <c r="L1558" s="388"/>
      <c r="M1558" s="387"/>
      <c r="N1558" s="382"/>
      <c r="O1558" s="384"/>
      <c r="P1558" s="184"/>
    </row>
    <row r="1559" spans="1:16" ht="13.2" x14ac:dyDescent="0.25">
      <c r="A1559" s="381" t="str">
        <f>IF(B1559="","",ROW()-ROW($A$3)+'Diário 2º PA'!$O$1)</f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25"/>
        <v/>
      </c>
      <c r="K1559" s="387"/>
      <c r="L1559" s="388"/>
      <c r="M1559" s="387"/>
      <c r="N1559" s="382"/>
      <c r="O1559" s="384"/>
      <c r="P1559" s="184"/>
    </row>
    <row r="1560" spans="1:16" ht="13.2" x14ac:dyDescent="0.25">
      <c r="A1560" s="381" t="str">
        <f>IF(B1560="","",ROW()-ROW($A$3)+'Diário 2º PA'!$O$1)</f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25"/>
        <v/>
      </c>
      <c r="K1560" s="387"/>
      <c r="L1560" s="388"/>
      <c r="M1560" s="387"/>
      <c r="N1560" s="382"/>
      <c r="O1560" s="384"/>
      <c r="P1560" s="184"/>
    </row>
    <row r="1561" spans="1:16" ht="13.2" x14ac:dyDescent="0.25">
      <c r="A1561" s="381" t="str">
        <f>IF(B1561="","",ROW()-ROW($A$3)+'Diário 2º PA'!$O$1)</f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25"/>
        <v/>
      </c>
      <c r="K1561" s="387"/>
      <c r="L1561" s="388"/>
      <c r="M1561" s="387"/>
      <c r="N1561" s="382"/>
      <c r="O1561" s="384"/>
      <c r="P1561" s="184"/>
    </row>
    <row r="1562" spans="1:16" ht="13.2" x14ac:dyDescent="0.25">
      <c r="A1562" s="381" t="str">
        <f>IF(B1562="","",ROW()-ROW($A$3)+'Diário 2º PA'!$O$1)</f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25"/>
        <v/>
      </c>
      <c r="K1562" s="387"/>
      <c r="L1562" s="388"/>
      <c r="M1562" s="387"/>
      <c r="N1562" s="382"/>
      <c r="O1562" s="384"/>
      <c r="P1562" s="184"/>
    </row>
    <row r="1563" spans="1:16" ht="13.2" x14ac:dyDescent="0.25">
      <c r="A1563" s="381" t="str">
        <f>IF(B1563="","",ROW()-ROW($A$3)+'Diário 2º PA'!$O$1)</f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25"/>
        <v/>
      </c>
      <c r="K1563" s="387"/>
      <c r="L1563" s="388"/>
      <c r="M1563" s="387"/>
      <c r="N1563" s="382"/>
      <c r="O1563" s="384"/>
      <c r="P1563" s="184"/>
    </row>
    <row r="1564" spans="1:16" ht="13.2" x14ac:dyDescent="0.25">
      <c r="A1564" s="381" t="str">
        <f>IF(B1564="","",ROW()-ROW($A$3)+'Diário 2º PA'!$O$1)</f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25"/>
        <v/>
      </c>
      <c r="K1564" s="387"/>
      <c r="L1564" s="388"/>
      <c r="M1564" s="387"/>
      <c r="N1564" s="382"/>
      <c r="O1564" s="384"/>
      <c r="P1564" s="184"/>
    </row>
    <row r="1565" spans="1:16" ht="13.2" x14ac:dyDescent="0.25">
      <c r="A1565" s="381" t="str">
        <f>IF(B1565="","",ROW()-ROW($A$3)+'Diário 2º PA'!$O$1)</f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25"/>
        <v/>
      </c>
      <c r="K1565" s="387"/>
      <c r="L1565" s="388"/>
      <c r="M1565" s="387"/>
      <c r="N1565" s="382"/>
      <c r="O1565" s="384"/>
      <c r="P1565" s="184"/>
    </row>
    <row r="1566" spans="1:16" ht="13.2" x14ac:dyDescent="0.25">
      <c r="A1566" s="381" t="str">
        <f>IF(B1566="","",ROW()-ROW($A$3)+'Diário 2º PA'!$O$1)</f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25"/>
        <v/>
      </c>
      <c r="K1566" s="387"/>
      <c r="L1566" s="388"/>
      <c r="M1566" s="387"/>
      <c r="N1566" s="382"/>
      <c r="O1566" s="384"/>
      <c r="P1566" s="184"/>
    </row>
    <row r="1567" spans="1:16" ht="13.2" x14ac:dyDescent="0.25">
      <c r="A1567" s="381" t="str">
        <f>IF(B1567="","",ROW()-ROW($A$3)+'Diário 2º PA'!$O$1)</f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25"/>
        <v/>
      </c>
      <c r="K1567" s="387"/>
      <c r="L1567" s="388"/>
      <c r="M1567" s="387"/>
      <c r="N1567" s="382"/>
      <c r="O1567" s="384"/>
      <c r="P1567" s="184"/>
    </row>
    <row r="1568" spans="1:16" ht="13.2" x14ac:dyDescent="0.25">
      <c r="A1568" s="381" t="str">
        <f>IF(B1568="","",ROW()-ROW($A$3)+'Diário 2º PA'!$O$1)</f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25"/>
        <v/>
      </c>
      <c r="K1568" s="387"/>
      <c r="L1568" s="388"/>
      <c r="M1568" s="387"/>
      <c r="N1568" s="382"/>
      <c r="O1568" s="384"/>
      <c r="P1568" s="184"/>
    </row>
    <row r="1569" spans="1:16" ht="13.2" x14ac:dyDescent="0.25">
      <c r="A1569" s="381" t="str">
        <f>IF(B1569="","",ROW()-ROW($A$3)+'Diário 2º PA'!$O$1)</f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25"/>
        <v/>
      </c>
      <c r="K1569" s="387"/>
      <c r="L1569" s="388"/>
      <c r="M1569" s="387"/>
      <c r="N1569" s="382"/>
      <c r="O1569" s="384"/>
      <c r="P1569" s="184"/>
    </row>
    <row r="1570" spans="1:16" ht="13.2" x14ac:dyDescent="0.25">
      <c r="A1570" s="381" t="str">
        <f>IF(B1570="","",ROW()-ROW($A$3)+'Diário 2º PA'!$O$1)</f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25"/>
        <v/>
      </c>
      <c r="K1570" s="387"/>
      <c r="L1570" s="388"/>
      <c r="M1570" s="387"/>
      <c r="N1570" s="382"/>
      <c r="O1570" s="384"/>
      <c r="P1570" s="184"/>
    </row>
    <row r="1571" spans="1:16" ht="13.2" x14ac:dyDescent="0.25">
      <c r="A1571" s="381" t="str">
        <f>IF(B1571="","",ROW()-ROW($A$3)+'Diário 2º PA'!$O$1)</f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25"/>
        <v/>
      </c>
      <c r="K1571" s="387"/>
      <c r="L1571" s="388"/>
      <c r="M1571" s="387"/>
      <c r="N1571" s="382"/>
      <c r="O1571" s="384"/>
      <c r="P1571" s="184"/>
    </row>
    <row r="1572" spans="1:16" ht="13.2" x14ac:dyDescent="0.25">
      <c r="A1572" s="381" t="str">
        <f>IF(B1572="","",ROW()-ROW($A$3)+'Diário 2º PA'!$O$1)</f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25"/>
        <v/>
      </c>
      <c r="K1572" s="387"/>
      <c r="L1572" s="388"/>
      <c r="M1572" s="387"/>
      <c r="N1572" s="382"/>
      <c r="O1572" s="384"/>
      <c r="P1572" s="184"/>
    </row>
    <row r="1573" spans="1:16" ht="13.2" x14ac:dyDescent="0.25">
      <c r="A1573" s="381" t="str">
        <f>IF(B1573="","",ROW()-ROW($A$3)+'Diário 2º PA'!$O$1)</f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25"/>
        <v/>
      </c>
      <c r="K1573" s="387"/>
      <c r="L1573" s="388"/>
      <c r="M1573" s="387"/>
      <c r="N1573" s="382"/>
      <c r="O1573" s="384"/>
      <c r="P1573" s="184"/>
    </row>
    <row r="1574" spans="1:16" ht="13.2" x14ac:dyDescent="0.25">
      <c r="A1574" s="381" t="str">
        <f>IF(B1574="","",ROW()-ROW($A$3)+'Diário 2º PA'!$O$1)</f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25"/>
        <v/>
      </c>
      <c r="K1574" s="387"/>
      <c r="L1574" s="388"/>
      <c r="M1574" s="387"/>
      <c r="N1574" s="382"/>
      <c r="O1574" s="384"/>
      <c r="P1574" s="184"/>
    </row>
    <row r="1575" spans="1:16" ht="13.2" x14ac:dyDescent="0.25">
      <c r="A1575" s="381" t="str">
        <f>IF(B1575="","",ROW()-ROW($A$3)+'Diário 2º PA'!$O$1)</f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25"/>
        <v/>
      </c>
      <c r="K1575" s="387"/>
      <c r="L1575" s="388"/>
      <c r="M1575" s="387"/>
      <c r="N1575" s="382"/>
      <c r="O1575" s="384"/>
      <c r="P1575" s="184"/>
    </row>
    <row r="1576" spans="1:16" ht="13.2" x14ac:dyDescent="0.25">
      <c r="A1576" s="381" t="str">
        <f>IF(B1576="","",ROW()-ROW($A$3)+'Diário 2º PA'!$O$1)</f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25"/>
        <v/>
      </c>
      <c r="K1576" s="387"/>
      <c r="L1576" s="388"/>
      <c r="M1576" s="387"/>
      <c r="N1576" s="382"/>
      <c r="O1576" s="384"/>
      <c r="P1576" s="184"/>
    </row>
    <row r="1577" spans="1:16" ht="13.2" x14ac:dyDescent="0.25">
      <c r="A1577" s="381" t="str">
        <f>IF(B1577="","",ROW()-ROW($A$3)+'Diário 2º PA'!$O$1)</f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25"/>
        <v/>
      </c>
      <c r="K1577" s="387"/>
      <c r="L1577" s="388"/>
      <c r="M1577" s="387"/>
      <c r="N1577" s="382"/>
      <c r="O1577" s="384"/>
      <c r="P1577" s="184"/>
    </row>
    <row r="1578" spans="1:16" ht="13.2" x14ac:dyDescent="0.25">
      <c r="A1578" s="381" t="str">
        <f>IF(B1578="","",ROW()-ROW($A$3)+'Diário 2º PA'!$O$1)</f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25"/>
        <v/>
      </c>
      <c r="K1578" s="387"/>
      <c r="L1578" s="388"/>
      <c r="M1578" s="387"/>
      <c r="N1578" s="382"/>
      <c r="O1578" s="384"/>
      <c r="P1578" s="184"/>
    </row>
    <row r="1579" spans="1:16" ht="13.2" x14ac:dyDescent="0.25">
      <c r="A1579" s="381" t="str">
        <f>IF(B1579="","",ROW()-ROW($A$3)+'Diário 2º PA'!$O$1)</f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25"/>
        <v/>
      </c>
      <c r="K1579" s="387"/>
      <c r="L1579" s="388"/>
      <c r="M1579" s="387"/>
      <c r="N1579" s="382"/>
      <c r="O1579" s="384"/>
      <c r="P1579" s="184"/>
    </row>
    <row r="1580" spans="1:16" ht="13.2" x14ac:dyDescent="0.25">
      <c r="A1580" s="381" t="str">
        <f>IF(B1580="","",ROW()-ROW($A$3)+'Diário 2º PA'!$O$1)</f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25"/>
        <v/>
      </c>
      <c r="K1580" s="387"/>
      <c r="L1580" s="388"/>
      <c r="M1580" s="387"/>
      <c r="N1580" s="382"/>
      <c r="O1580" s="384"/>
      <c r="P1580" s="184"/>
    </row>
    <row r="1581" spans="1:16" ht="13.2" x14ac:dyDescent="0.25">
      <c r="A1581" s="381" t="str">
        <f>IF(B1581="","",ROW()-ROW($A$3)+'Diário 2º PA'!$O$1)</f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25"/>
        <v/>
      </c>
      <c r="K1581" s="387"/>
      <c r="L1581" s="388"/>
      <c r="M1581" s="387"/>
      <c r="N1581" s="382"/>
      <c r="O1581" s="384"/>
      <c r="P1581" s="184"/>
    </row>
    <row r="1582" spans="1:16" ht="13.2" x14ac:dyDescent="0.25">
      <c r="A1582" s="381" t="str">
        <f>IF(B1582="","",ROW()-ROW($A$3)+'Diário 2º PA'!$O$1)</f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25"/>
        <v/>
      </c>
      <c r="K1582" s="387"/>
      <c r="L1582" s="388"/>
      <c r="M1582" s="387"/>
      <c r="N1582" s="382"/>
      <c r="O1582" s="384"/>
      <c r="P1582" s="184"/>
    </row>
    <row r="1583" spans="1:16" ht="13.2" x14ac:dyDescent="0.25">
      <c r="A1583" s="381" t="str">
        <f>IF(B1583="","",ROW()-ROW($A$3)+'Diário 2º PA'!$O$1)</f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25"/>
        <v/>
      </c>
      <c r="K1583" s="387"/>
      <c r="L1583" s="388"/>
      <c r="M1583" s="387"/>
      <c r="N1583" s="382"/>
      <c r="O1583" s="384"/>
      <c r="P1583" s="184"/>
    </row>
    <row r="1584" spans="1:16" ht="13.2" x14ac:dyDescent="0.25">
      <c r="A1584" s="381" t="str">
        <f>IF(B1584="","",ROW()-ROW($A$3)+'Diário 2º PA'!$O$1)</f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25"/>
        <v/>
      </c>
      <c r="K1584" s="387"/>
      <c r="L1584" s="388"/>
      <c r="M1584" s="387"/>
      <c r="N1584" s="382"/>
      <c r="O1584" s="384"/>
      <c r="P1584" s="184"/>
    </row>
    <row r="1585" spans="1:16" ht="13.2" x14ac:dyDescent="0.25">
      <c r="A1585" s="381" t="str">
        <f>IF(B1585="","",ROW()-ROW($A$3)+'Diário 2º PA'!$O$1)</f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25"/>
        <v/>
      </c>
      <c r="K1585" s="387"/>
      <c r="L1585" s="388"/>
      <c r="M1585" s="387"/>
      <c r="N1585" s="382"/>
      <c r="O1585" s="384"/>
      <c r="P1585" s="184"/>
    </row>
    <row r="1586" spans="1:16" ht="13.2" x14ac:dyDescent="0.25">
      <c r="A1586" s="381" t="str">
        <f>IF(B1586="","",ROW()-ROW($A$3)+'Diário 2º PA'!$O$1)</f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25"/>
        <v/>
      </c>
      <c r="K1586" s="387"/>
      <c r="L1586" s="388"/>
      <c r="M1586" s="387"/>
      <c r="N1586" s="382"/>
      <c r="O1586" s="384"/>
      <c r="P1586" s="184"/>
    </row>
    <row r="1587" spans="1:16" ht="13.2" x14ac:dyDescent="0.25">
      <c r="A1587" s="381" t="str">
        <f>IF(B1587="","",ROW()-ROW($A$3)+'Diário 2º PA'!$O$1)</f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25"/>
        <v/>
      </c>
      <c r="K1587" s="387"/>
      <c r="L1587" s="388"/>
      <c r="M1587" s="387"/>
      <c r="N1587" s="382"/>
      <c r="O1587" s="384"/>
      <c r="P1587" s="184"/>
    </row>
    <row r="1588" spans="1:16" ht="13.2" x14ac:dyDescent="0.25">
      <c r="A1588" s="381" t="str">
        <f>IF(B1588="","",ROW()-ROW($A$3)+'Diário 2º PA'!$O$1)</f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25"/>
        <v/>
      </c>
      <c r="K1588" s="387"/>
      <c r="L1588" s="388"/>
      <c r="M1588" s="387"/>
      <c r="N1588" s="382"/>
      <c r="O1588" s="384"/>
      <c r="P1588" s="184"/>
    </row>
    <row r="1589" spans="1:16" ht="13.2" x14ac:dyDescent="0.25">
      <c r="A1589" s="381" t="str">
        <f>IF(B1589="","",ROW()-ROW($A$3)+'Diário 2º PA'!$O$1)</f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25"/>
        <v/>
      </c>
      <c r="K1589" s="387"/>
      <c r="L1589" s="388"/>
      <c r="M1589" s="387"/>
      <c r="N1589" s="382"/>
      <c r="O1589" s="384"/>
      <c r="P1589" s="184"/>
    </row>
    <row r="1590" spans="1:16" ht="13.2" x14ac:dyDescent="0.25">
      <c r="A1590" s="381" t="str">
        <f>IF(B1590="","",ROW()-ROW($A$3)+'Diário 2º PA'!$O$1)</f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25"/>
        <v/>
      </c>
      <c r="K1590" s="387"/>
      <c r="L1590" s="388"/>
      <c r="M1590" s="387"/>
      <c r="N1590" s="382"/>
      <c r="O1590" s="384"/>
      <c r="P1590" s="184"/>
    </row>
    <row r="1591" spans="1:16" ht="13.2" x14ac:dyDescent="0.25">
      <c r="A1591" s="381" t="str">
        <f>IF(B1591="","",ROW()-ROW($A$3)+'Diário 2º PA'!$O$1)</f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25"/>
        <v/>
      </c>
      <c r="K1591" s="387"/>
      <c r="L1591" s="388"/>
      <c r="M1591" s="387"/>
      <c r="N1591" s="382"/>
      <c r="O1591" s="384"/>
      <c r="P1591" s="184"/>
    </row>
    <row r="1592" spans="1:16" ht="13.2" x14ac:dyDescent="0.25">
      <c r="A1592" s="381" t="str">
        <f>IF(B1592="","",ROW()-ROW($A$3)+'Diário 2º PA'!$O$1)</f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25"/>
        <v/>
      </c>
      <c r="K1592" s="387"/>
      <c r="L1592" s="388"/>
      <c r="M1592" s="387"/>
      <c r="N1592" s="382"/>
      <c r="O1592" s="384"/>
      <c r="P1592" s="184"/>
    </row>
    <row r="1593" spans="1:16" ht="13.2" x14ac:dyDescent="0.25">
      <c r="A1593" s="381" t="str">
        <f>IF(B1593="","",ROW()-ROW($A$3)+'Diário 2º PA'!$O$1)</f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25"/>
        <v/>
      </c>
      <c r="K1593" s="387"/>
      <c r="L1593" s="388"/>
      <c r="M1593" s="387"/>
      <c r="N1593" s="382"/>
      <c r="O1593" s="384"/>
      <c r="P1593" s="184"/>
    </row>
    <row r="1594" spans="1:16" ht="13.2" x14ac:dyDescent="0.25">
      <c r="A1594" s="381" t="str">
        <f>IF(B1594="","",ROW()-ROW($A$3)+'Diário 2º PA'!$O$1)</f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25"/>
        <v/>
      </c>
      <c r="K1594" s="387"/>
      <c r="L1594" s="388"/>
      <c r="M1594" s="387"/>
      <c r="N1594" s="382"/>
      <c r="O1594" s="384"/>
      <c r="P1594" s="184"/>
    </row>
    <row r="1595" spans="1:16" ht="13.2" x14ac:dyDescent="0.25">
      <c r="A1595" s="381" t="str">
        <f>IF(B1595="","",ROW()-ROW($A$3)+'Diário 2º PA'!$O$1)</f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25"/>
        <v/>
      </c>
      <c r="K1595" s="387"/>
      <c r="L1595" s="388"/>
      <c r="M1595" s="387"/>
      <c r="N1595" s="382"/>
      <c r="O1595" s="384"/>
      <c r="P1595" s="184"/>
    </row>
    <row r="1596" spans="1:16" ht="13.2" x14ac:dyDescent="0.25">
      <c r="A1596" s="381" t="str">
        <f>IF(B1596="","",ROW()-ROW($A$3)+'Diário 2º PA'!$O$1)</f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25"/>
        <v/>
      </c>
      <c r="K1596" s="387"/>
      <c r="L1596" s="388"/>
      <c r="M1596" s="387"/>
      <c r="N1596" s="382"/>
      <c r="O1596" s="384"/>
      <c r="P1596" s="184"/>
    </row>
    <row r="1597" spans="1:16" ht="13.2" x14ac:dyDescent="0.25">
      <c r="A1597" s="381" t="str">
        <f>IF(B1597="","",ROW()-ROW($A$3)+'Diário 2º PA'!$O$1)</f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25"/>
        <v/>
      </c>
      <c r="K1597" s="387"/>
      <c r="L1597" s="388"/>
      <c r="M1597" s="387"/>
      <c r="N1597" s="382"/>
      <c r="O1597" s="384"/>
      <c r="P1597" s="184"/>
    </row>
    <row r="1598" spans="1:16" ht="13.2" x14ac:dyDescent="0.25">
      <c r="A1598" s="381" t="str">
        <f>IF(B1598="","",ROW()-ROW($A$3)+'Diário 2º PA'!$O$1)</f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25"/>
        <v/>
      </c>
      <c r="K1598" s="387"/>
      <c r="L1598" s="388"/>
      <c r="M1598" s="387"/>
      <c r="N1598" s="382"/>
      <c r="O1598" s="384"/>
      <c r="P1598" s="184"/>
    </row>
    <row r="1599" spans="1:16" ht="13.2" x14ac:dyDescent="0.25">
      <c r="A1599" s="381" t="str">
        <f>IF(B1599="","",ROW()-ROW($A$3)+'Diário 2º PA'!$O$1)</f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25"/>
        <v/>
      </c>
      <c r="K1599" s="387"/>
      <c r="L1599" s="388"/>
      <c r="M1599" s="387"/>
      <c r="N1599" s="382"/>
      <c r="O1599" s="384"/>
      <c r="P1599" s="184"/>
    </row>
    <row r="1600" spans="1:16" ht="13.2" x14ac:dyDescent="0.25">
      <c r="A1600" s="381" t="str">
        <f>IF(B1600="","",ROW()-ROW($A$3)+'Diário 2º PA'!$O$1)</f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25"/>
        <v/>
      </c>
      <c r="K1600" s="387"/>
      <c r="L1600" s="388"/>
      <c r="M1600" s="387"/>
      <c r="N1600" s="382"/>
      <c r="O1600" s="384"/>
      <c r="P1600" s="184"/>
    </row>
    <row r="1601" spans="1:16" ht="13.2" x14ac:dyDescent="0.25">
      <c r="A1601" s="381" t="str">
        <f>IF(B1601="","",ROW()-ROW($A$3)+'Diário 2º PA'!$O$1)</f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si="25"/>
        <v/>
      </c>
      <c r="K1601" s="387"/>
      <c r="L1601" s="388"/>
      <c r="M1601" s="387"/>
      <c r="N1601" s="382"/>
      <c r="O1601" s="384"/>
      <c r="P1601" s="184"/>
    </row>
    <row r="1602" spans="1:16" ht="13.2" x14ac:dyDescent="0.25">
      <c r="A1602" s="381" t="str">
        <f>IF(B1602="","",ROW()-ROW($A$3)+'Diário 2º PA'!$O$1)</f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25"/>
        <v/>
      </c>
      <c r="K1602" s="387"/>
      <c r="L1602" s="388"/>
      <c r="M1602" s="387"/>
      <c r="N1602" s="382"/>
      <c r="O1602" s="384"/>
      <c r="P1602" s="184"/>
    </row>
    <row r="1603" spans="1:16" ht="13.2" x14ac:dyDescent="0.25">
      <c r="A1603" s="381" t="str">
        <f>IF(B1603="","",ROW()-ROW($A$3)+'Diário 2º PA'!$O$1)</f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25"/>
        <v/>
      </c>
      <c r="K1603" s="387"/>
      <c r="L1603" s="388"/>
      <c r="M1603" s="387"/>
      <c r="N1603" s="382"/>
      <c r="O1603" s="384"/>
      <c r="P1603" s="184"/>
    </row>
    <row r="1604" spans="1:16" ht="13.2" x14ac:dyDescent="0.25">
      <c r="A1604" s="381" t="str">
        <f>IF(B1604="","",ROW()-ROW($A$3)+'Diário 2º PA'!$O$1)</f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si="25"/>
        <v/>
      </c>
      <c r="K1604" s="387"/>
      <c r="L1604" s="388"/>
      <c r="M1604" s="387"/>
      <c r="N1604" s="382"/>
      <c r="O1604" s="384"/>
      <c r="P1604" s="184"/>
    </row>
    <row r="1605" spans="1:16" ht="13.2" x14ac:dyDescent="0.25">
      <c r="A1605" s="381" t="str">
        <f>IF(B1605="","",ROW()-ROW($A$3)+'Diário 2º PA'!$O$1)</f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25"/>
        <v/>
      </c>
      <c r="K1605" s="387"/>
      <c r="L1605" s="388"/>
      <c r="M1605" s="387"/>
      <c r="N1605" s="382"/>
      <c r="O1605" s="384"/>
      <c r="P1605" s="184"/>
    </row>
    <row r="1606" spans="1:16" ht="13.2" x14ac:dyDescent="0.25">
      <c r="A1606" s="381" t="str">
        <f>IF(B1606="","",ROW()-ROW($A$3)+'Diário 2º PA'!$O$1)</f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25"/>
        <v/>
      </c>
      <c r="K1606" s="387"/>
      <c r="L1606" s="388"/>
      <c r="M1606" s="387"/>
      <c r="N1606" s="382"/>
      <c r="O1606" s="384"/>
      <c r="P1606" s="184"/>
    </row>
    <row r="1607" spans="1:16" ht="13.2" x14ac:dyDescent="0.25">
      <c r="A1607" s="381" t="str">
        <f>IF(B1607="","",ROW()-ROW($A$3)+'Diário 2º PA'!$O$1)</f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25"/>
        <v/>
      </c>
      <c r="K1607" s="387"/>
      <c r="L1607" s="388"/>
      <c r="M1607" s="387"/>
      <c r="N1607" s="382"/>
      <c r="O1607" s="384"/>
      <c r="P1607" s="184"/>
    </row>
    <row r="1608" spans="1:16" ht="13.2" x14ac:dyDescent="0.25">
      <c r="A1608" s="381" t="str">
        <f>IF(B1608="","",ROW()-ROW($A$3)+'Diário 2º PA'!$O$1)</f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25"/>
        <v/>
      </c>
      <c r="K1608" s="387"/>
      <c r="L1608" s="388"/>
      <c r="M1608" s="387"/>
      <c r="N1608" s="382"/>
      <c r="O1608" s="384"/>
      <c r="P1608" s="184"/>
    </row>
    <row r="1609" spans="1:16" ht="13.2" x14ac:dyDescent="0.25">
      <c r="A1609" s="381" t="str">
        <f>IF(B1609="","",ROW()-ROW($A$3)+'Diário 2º PA'!$O$1)</f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si="25"/>
        <v/>
      </c>
      <c r="K1609" s="387"/>
      <c r="L1609" s="388"/>
      <c r="M1609" s="387"/>
      <c r="N1609" s="382"/>
      <c r="O1609" s="384"/>
      <c r="P1609" s="184"/>
    </row>
    <row r="1610" spans="1:16" ht="13.2" x14ac:dyDescent="0.25">
      <c r="A1610" s="381" t="str">
        <f>IF(B1610="","",ROW()-ROW($A$3)+'Diário 2º PA'!$O$1)</f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25"/>
        <v/>
      </c>
      <c r="K1610" s="387"/>
      <c r="L1610" s="388"/>
      <c r="M1610" s="387"/>
      <c r="N1610" s="382"/>
      <c r="O1610" s="384"/>
      <c r="P1610" s="184"/>
    </row>
    <row r="1611" spans="1:16" ht="13.2" x14ac:dyDescent="0.25">
      <c r="A1611" s="381" t="str">
        <f>IF(B1611="","",ROW()-ROW($A$3)+'Diário 2º PA'!$O$1)</f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25"/>
        <v/>
      </c>
      <c r="K1611" s="387"/>
      <c r="L1611" s="388"/>
      <c r="M1611" s="387"/>
      <c r="N1611" s="382"/>
      <c r="O1611" s="384"/>
      <c r="P1611" s="184"/>
    </row>
    <row r="1612" spans="1:16" ht="13.2" x14ac:dyDescent="0.25">
      <c r="A1612" s="381" t="str">
        <f>IF(B1612="","",ROW()-ROW($A$3)+'Diário 2º PA'!$O$1)</f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25"/>
        <v/>
      </c>
      <c r="K1612" s="387"/>
      <c r="L1612" s="388"/>
      <c r="M1612" s="387"/>
      <c r="N1612" s="382"/>
      <c r="O1612" s="384"/>
      <c r="P1612" s="184"/>
    </row>
    <row r="1613" spans="1:16" ht="13.2" x14ac:dyDescent="0.25">
      <c r="A1613" s="381" t="str">
        <f>IF(B1613="","",ROW()-ROW($A$3)+'Diário 2º PA'!$O$1)</f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25"/>
        <v/>
      </c>
      <c r="K1613" s="387"/>
      <c r="L1613" s="388"/>
      <c r="M1613" s="387"/>
      <c r="N1613" s="382"/>
      <c r="O1613" s="384"/>
      <c r="P1613" s="184"/>
    </row>
    <row r="1614" spans="1:16" ht="13.2" x14ac:dyDescent="0.25">
      <c r="A1614" s="381" t="str">
        <f>IF(B1614="","",ROW()-ROW($A$3)+'Diário 2º PA'!$O$1)</f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25"/>
        <v/>
      </c>
      <c r="K1614" s="387"/>
      <c r="L1614" s="388"/>
      <c r="M1614" s="387"/>
      <c r="N1614" s="382"/>
      <c r="O1614" s="384"/>
      <c r="P1614" s="184"/>
    </row>
    <row r="1615" spans="1:16" ht="13.2" x14ac:dyDescent="0.25">
      <c r="A1615" s="381" t="str">
        <f>IF(B1615="","",ROW()-ROW($A$3)+'Diário 2º PA'!$O$1)</f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25"/>
        <v/>
      </c>
      <c r="K1615" s="387"/>
      <c r="L1615" s="388"/>
      <c r="M1615" s="387"/>
      <c r="N1615" s="382"/>
      <c r="O1615" s="384"/>
      <c r="P1615" s="184"/>
    </row>
    <row r="1616" spans="1:16" ht="13.2" x14ac:dyDescent="0.25">
      <c r="A1616" s="381" t="str">
        <f>IF(B1616="","",ROW()-ROW($A$3)+'Diário 2º PA'!$O$1)</f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25"/>
        <v/>
      </c>
      <c r="K1616" s="387"/>
      <c r="L1616" s="388"/>
      <c r="M1616" s="387"/>
      <c r="N1616" s="382"/>
      <c r="O1616" s="384"/>
      <c r="P1616" s="184"/>
    </row>
    <row r="1617" spans="1:16" ht="13.2" x14ac:dyDescent="0.25">
      <c r="A1617" s="381" t="str">
        <f>IF(B1617="","",ROW()-ROW($A$3)+'Diário 2º PA'!$O$1)</f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25"/>
        <v/>
      </c>
      <c r="K1617" s="387"/>
      <c r="L1617" s="388"/>
      <c r="M1617" s="387"/>
      <c r="N1617" s="382"/>
      <c r="O1617" s="384"/>
      <c r="P1617" s="184"/>
    </row>
    <row r="1618" spans="1:16" ht="13.2" x14ac:dyDescent="0.25">
      <c r="A1618" s="381" t="str">
        <f>IF(B1618="","",ROW()-ROW($A$3)+'Diário 2º PA'!$O$1)</f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25"/>
        <v/>
      </c>
      <c r="K1618" s="387"/>
      <c r="L1618" s="388"/>
      <c r="M1618" s="387"/>
      <c r="N1618" s="382"/>
      <c r="O1618" s="384"/>
      <c r="P1618" s="184"/>
    </row>
    <row r="1619" spans="1:16" ht="13.2" x14ac:dyDescent="0.25">
      <c r="A1619" s="381" t="str">
        <f>IF(B1619="","",ROW()-ROW($A$3)+'Diário 2º PA'!$O$1)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25"/>
        <v/>
      </c>
      <c r="K1619" s="387"/>
      <c r="L1619" s="388"/>
      <c r="M1619" s="387"/>
      <c r="N1619" s="382"/>
      <c r="O1619" s="384"/>
      <c r="P1619" s="184"/>
    </row>
    <row r="1620" spans="1:16" ht="13.2" x14ac:dyDescent="0.25">
      <c r="A1620" s="381" t="str">
        <f>IF(B1620="","",ROW()-ROW($A$3)+'Diário 2º PA'!$O$1)</f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25"/>
        <v/>
      </c>
      <c r="K1620" s="387"/>
      <c r="L1620" s="388"/>
      <c r="M1620" s="387"/>
      <c r="N1620" s="382"/>
      <c r="O1620" s="384"/>
      <c r="P1620" s="184"/>
    </row>
    <row r="1621" spans="1:16" ht="13.2" x14ac:dyDescent="0.25">
      <c r="A1621" s="381" t="str">
        <f>IF(B1621="","",ROW()-ROW($A$3)+'Diário 2º PA'!$O$1)</f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25"/>
        <v/>
      </c>
      <c r="K1621" s="387"/>
      <c r="L1621" s="388"/>
      <c r="M1621" s="387"/>
      <c r="N1621" s="382"/>
      <c r="O1621" s="384"/>
      <c r="P1621" s="184"/>
    </row>
    <row r="1622" spans="1:16" ht="13.2" x14ac:dyDescent="0.25">
      <c r="A1622" s="381" t="str">
        <f>IF(B1622="","",ROW()-ROW($A$3)+'Diário 2º PA'!$O$1)</f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ref="J1622:J1685" si="26">IF(O1622="","",IF(LEN(O1622)&gt;14,O1622,"CPF Protegido - LGPD"))</f>
        <v/>
      </c>
      <c r="K1622" s="387"/>
      <c r="L1622" s="388"/>
      <c r="M1622" s="387"/>
      <c r="N1622" s="382"/>
      <c r="O1622" s="384"/>
      <c r="P1622" s="184"/>
    </row>
    <row r="1623" spans="1:16" ht="13.2" x14ac:dyDescent="0.25">
      <c r="A1623" s="381" t="str">
        <f>IF(B1623="","",ROW()-ROW($A$3)+'Diário 2º PA'!$O$1)</f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26"/>
        <v/>
      </c>
      <c r="K1623" s="387"/>
      <c r="L1623" s="388"/>
      <c r="M1623" s="387"/>
      <c r="N1623" s="382"/>
      <c r="O1623" s="384"/>
      <c r="P1623" s="184"/>
    </row>
    <row r="1624" spans="1:16" ht="13.2" x14ac:dyDescent="0.25">
      <c r="A1624" s="381" t="str">
        <f>IF(B1624="","",ROW()-ROW($A$3)+'Diário 2º PA'!$O$1)</f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26"/>
        <v/>
      </c>
      <c r="K1624" s="387"/>
      <c r="L1624" s="388"/>
      <c r="M1624" s="387"/>
      <c r="N1624" s="382"/>
      <c r="O1624" s="384"/>
      <c r="P1624" s="184"/>
    </row>
    <row r="1625" spans="1:16" ht="13.2" x14ac:dyDescent="0.25">
      <c r="A1625" s="381" t="str">
        <f>IF(B1625="","",ROW()-ROW($A$3)+'Diário 2º PA'!$O$1)</f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26"/>
        <v/>
      </c>
      <c r="K1625" s="387"/>
      <c r="L1625" s="388"/>
      <c r="M1625" s="387"/>
      <c r="N1625" s="382"/>
      <c r="O1625" s="384"/>
      <c r="P1625" s="184"/>
    </row>
    <row r="1626" spans="1:16" ht="13.2" x14ac:dyDescent="0.25">
      <c r="A1626" s="381" t="str">
        <f>IF(B1626="","",ROW()-ROW($A$3)+'Diário 2º PA'!$O$1)</f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26"/>
        <v/>
      </c>
      <c r="K1626" s="387"/>
      <c r="L1626" s="388"/>
      <c r="M1626" s="387"/>
      <c r="N1626" s="382"/>
      <c r="O1626" s="384"/>
      <c r="P1626" s="184"/>
    </row>
    <row r="1627" spans="1:16" ht="13.2" x14ac:dyDescent="0.25">
      <c r="A1627" s="381" t="str">
        <f>IF(B1627="","",ROW()-ROW($A$3)+'Diário 2º PA'!$O$1)</f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26"/>
        <v/>
      </c>
      <c r="K1627" s="387"/>
      <c r="L1627" s="388"/>
      <c r="M1627" s="387"/>
      <c r="N1627" s="382"/>
      <c r="O1627" s="384"/>
      <c r="P1627" s="184"/>
    </row>
    <row r="1628" spans="1:16" ht="13.2" x14ac:dyDescent="0.25">
      <c r="A1628" s="381" t="str">
        <f>IF(B1628="","",ROW()-ROW($A$3)+'Diário 2º PA'!$O$1)</f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26"/>
        <v/>
      </c>
      <c r="K1628" s="387"/>
      <c r="L1628" s="388"/>
      <c r="M1628" s="387"/>
      <c r="N1628" s="382"/>
      <c r="O1628" s="384"/>
      <c r="P1628" s="184"/>
    </row>
    <row r="1629" spans="1:16" ht="13.2" x14ac:dyDescent="0.25">
      <c r="A1629" s="381" t="str">
        <f>IF(B1629="","",ROW()-ROW($A$3)+'Diário 2º PA'!$O$1)</f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26"/>
        <v/>
      </c>
      <c r="K1629" s="387"/>
      <c r="L1629" s="388"/>
      <c r="M1629" s="387"/>
      <c r="N1629" s="382"/>
      <c r="O1629" s="384"/>
      <c r="P1629" s="184"/>
    </row>
    <row r="1630" spans="1:16" ht="13.2" x14ac:dyDescent="0.25">
      <c r="A1630" s="381" t="str">
        <f>IF(B1630="","",ROW()-ROW($A$3)+'Diário 2º PA'!$O$1)</f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26"/>
        <v/>
      </c>
      <c r="K1630" s="387"/>
      <c r="L1630" s="388"/>
      <c r="M1630" s="387"/>
      <c r="N1630" s="382"/>
      <c r="O1630" s="384"/>
      <c r="P1630" s="184"/>
    </row>
    <row r="1631" spans="1:16" ht="13.2" x14ac:dyDescent="0.25">
      <c r="A1631" s="381" t="str">
        <f>IF(B1631="","",ROW()-ROW($A$3)+'Diário 2º PA'!$O$1)</f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26"/>
        <v/>
      </c>
      <c r="K1631" s="387"/>
      <c r="L1631" s="388"/>
      <c r="M1631" s="387"/>
      <c r="N1631" s="382"/>
      <c r="O1631" s="384"/>
      <c r="P1631" s="184"/>
    </row>
    <row r="1632" spans="1:16" ht="13.2" x14ac:dyDescent="0.25">
      <c r="A1632" s="381" t="str">
        <f>IF(B1632="","",ROW()-ROW($A$3)+'Diário 2º PA'!$O$1)</f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26"/>
        <v/>
      </c>
      <c r="K1632" s="387"/>
      <c r="L1632" s="388"/>
      <c r="M1632" s="387"/>
      <c r="N1632" s="382"/>
      <c r="O1632" s="384"/>
      <c r="P1632" s="184"/>
    </row>
    <row r="1633" spans="1:16" ht="13.2" x14ac:dyDescent="0.25">
      <c r="A1633" s="381" t="str">
        <f>IF(B1633="","",ROW()-ROW($A$3)+'Diário 2º PA'!$O$1)</f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26"/>
        <v/>
      </c>
      <c r="K1633" s="387"/>
      <c r="L1633" s="388"/>
      <c r="M1633" s="387"/>
      <c r="N1633" s="382"/>
      <c r="O1633" s="384"/>
      <c r="P1633" s="184"/>
    </row>
    <row r="1634" spans="1:16" ht="13.2" x14ac:dyDescent="0.25">
      <c r="A1634" s="381" t="str">
        <f>IF(B1634="","",ROW()-ROW($A$3)+'Diário 2º PA'!$O$1)</f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26"/>
        <v/>
      </c>
      <c r="K1634" s="387"/>
      <c r="L1634" s="388"/>
      <c r="M1634" s="387"/>
      <c r="N1634" s="382"/>
      <c r="O1634" s="384"/>
      <c r="P1634" s="184"/>
    </row>
    <row r="1635" spans="1:16" ht="13.2" x14ac:dyDescent="0.25">
      <c r="A1635" s="381" t="str">
        <f>IF(B1635="","",ROW()-ROW($A$3)+'Diário 2º PA'!$O$1)</f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26"/>
        <v/>
      </c>
      <c r="K1635" s="387"/>
      <c r="L1635" s="388"/>
      <c r="M1635" s="387"/>
      <c r="N1635" s="382"/>
      <c r="O1635" s="384"/>
      <c r="P1635" s="184"/>
    </row>
    <row r="1636" spans="1:16" ht="13.2" x14ac:dyDescent="0.25">
      <c r="A1636" s="381" t="str">
        <f>IF(B1636="","",ROW()-ROW($A$3)+'Diário 2º PA'!$O$1)</f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26"/>
        <v/>
      </c>
      <c r="K1636" s="387"/>
      <c r="L1636" s="388"/>
      <c r="M1636" s="387"/>
      <c r="N1636" s="382"/>
      <c r="O1636" s="384"/>
      <c r="P1636" s="184"/>
    </row>
    <row r="1637" spans="1:16" ht="13.2" x14ac:dyDescent="0.25">
      <c r="A1637" s="381" t="str">
        <f>IF(B1637="","",ROW()-ROW($A$3)+'Diário 2º PA'!$O$1)</f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26"/>
        <v/>
      </c>
      <c r="K1637" s="387"/>
      <c r="L1637" s="388"/>
      <c r="M1637" s="387"/>
      <c r="N1637" s="382"/>
      <c r="O1637" s="384"/>
      <c r="P1637" s="184"/>
    </row>
    <row r="1638" spans="1:16" ht="13.2" x14ac:dyDescent="0.25">
      <c r="A1638" s="381" t="str">
        <f>IF(B1638="","",ROW()-ROW($A$3)+'Diário 2º PA'!$O$1)</f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26"/>
        <v/>
      </c>
      <c r="K1638" s="387"/>
      <c r="L1638" s="388"/>
      <c r="M1638" s="387"/>
      <c r="N1638" s="382"/>
      <c r="O1638" s="384"/>
      <c r="P1638" s="184"/>
    </row>
    <row r="1639" spans="1:16" ht="13.2" x14ac:dyDescent="0.25">
      <c r="A1639" s="381" t="str">
        <f>IF(B1639="","",ROW()-ROW($A$3)+'Diário 2º PA'!$O$1)</f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26"/>
        <v/>
      </c>
      <c r="K1639" s="387"/>
      <c r="L1639" s="388"/>
      <c r="M1639" s="387"/>
      <c r="N1639" s="382"/>
      <c r="O1639" s="384"/>
      <c r="P1639" s="184"/>
    </row>
    <row r="1640" spans="1:16" ht="13.2" x14ac:dyDescent="0.25">
      <c r="A1640" s="381" t="str">
        <f>IF(B1640="","",ROW()-ROW($A$3)+'Diário 2º PA'!$O$1)</f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26"/>
        <v/>
      </c>
      <c r="K1640" s="387"/>
      <c r="L1640" s="388"/>
      <c r="M1640" s="387"/>
      <c r="N1640" s="382"/>
      <c r="O1640" s="384"/>
      <c r="P1640" s="184"/>
    </row>
    <row r="1641" spans="1:16" ht="13.2" x14ac:dyDescent="0.25">
      <c r="A1641" s="381" t="str">
        <f>IF(B1641="","",ROW()-ROW($A$3)+'Diário 2º PA'!$O$1)</f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26"/>
        <v/>
      </c>
      <c r="K1641" s="387"/>
      <c r="L1641" s="388"/>
      <c r="M1641" s="387"/>
      <c r="N1641" s="382"/>
      <c r="O1641" s="384"/>
      <c r="P1641" s="184"/>
    </row>
    <row r="1642" spans="1:16" ht="13.2" x14ac:dyDescent="0.25">
      <c r="A1642" s="381" t="str">
        <f>IF(B1642="","",ROW()-ROW($A$3)+'Diário 2º PA'!$O$1)</f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26"/>
        <v/>
      </c>
      <c r="K1642" s="387"/>
      <c r="L1642" s="388"/>
      <c r="M1642" s="387"/>
      <c r="N1642" s="382"/>
      <c r="O1642" s="384"/>
      <c r="P1642" s="184"/>
    </row>
    <row r="1643" spans="1:16" ht="13.2" x14ac:dyDescent="0.25">
      <c r="A1643" s="381" t="str">
        <f>IF(B1643="","",ROW()-ROW($A$3)+'Diário 2º PA'!$O$1)</f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26"/>
        <v/>
      </c>
      <c r="K1643" s="387"/>
      <c r="L1643" s="388"/>
      <c r="M1643" s="387"/>
      <c r="N1643" s="382"/>
      <c r="O1643" s="384"/>
      <c r="P1643" s="184"/>
    </row>
    <row r="1644" spans="1:16" ht="13.2" x14ac:dyDescent="0.25">
      <c r="A1644" s="381" t="str">
        <f>IF(B1644="","",ROW()-ROW($A$3)+'Diário 2º PA'!$O$1)</f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26"/>
        <v/>
      </c>
      <c r="K1644" s="387"/>
      <c r="L1644" s="388"/>
      <c r="M1644" s="387"/>
      <c r="N1644" s="382"/>
      <c r="O1644" s="384"/>
      <c r="P1644" s="184"/>
    </row>
    <row r="1645" spans="1:16" ht="13.2" x14ac:dyDescent="0.25">
      <c r="A1645" s="381" t="str">
        <f>IF(B1645="","",ROW()-ROW($A$3)+'Diário 2º PA'!$O$1)</f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26"/>
        <v/>
      </c>
      <c r="K1645" s="387"/>
      <c r="L1645" s="388"/>
      <c r="M1645" s="387"/>
      <c r="N1645" s="382"/>
      <c r="O1645" s="384"/>
      <c r="P1645" s="184"/>
    </row>
    <row r="1646" spans="1:16" ht="13.2" x14ac:dyDescent="0.25">
      <c r="A1646" s="381" t="str">
        <f>IF(B1646="","",ROW()-ROW($A$3)+'Diário 2º PA'!$O$1)</f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26"/>
        <v/>
      </c>
      <c r="K1646" s="387"/>
      <c r="L1646" s="388"/>
      <c r="M1646" s="387"/>
      <c r="N1646" s="382"/>
      <c r="O1646" s="384"/>
      <c r="P1646" s="184"/>
    </row>
    <row r="1647" spans="1:16" ht="13.2" x14ac:dyDescent="0.25">
      <c r="A1647" s="381" t="str">
        <f>IF(B1647="","",ROW()-ROW($A$3)+'Diário 2º PA'!$O$1)</f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26"/>
        <v/>
      </c>
      <c r="K1647" s="387"/>
      <c r="L1647" s="388"/>
      <c r="M1647" s="387"/>
      <c r="N1647" s="382"/>
      <c r="O1647" s="384"/>
      <c r="P1647" s="184"/>
    </row>
    <row r="1648" spans="1:16" ht="13.2" x14ac:dyDescent="0.25">
      <c r="A1648" s="381" t="str">
        <f>IF(B1648="","",ROW()-ROW($A$3)+'Diário 2º PA'!$O$1)</f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26"/>
        <v/>
      </c>
      <c r="K1648" s="387"/>
      <c r="L1648" s="388"/>
      <c r="M1648" s="387"/>
      <c r="N1648" s="382"/>
      <c r="O1648" s="384"/>
      <c r="P1648" s="184"/>
    </row>
    <row r="1649" spans="1:16" ht="13.2" x14ac:dyDescent="0.25">
      <c r="A1649" s="381" t="str">
        <f>IF(B1649="","",ROW()-ROW($A$3)+'Diário 2º PA'!$O$1)</f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26"/>
        <v/>
      </c>
      <c r="K1649" s="387"/>
      <c r="L1649" s="388"/>
      <c r="M1649" s="387"/>
      <c r="N1649" s="382"/>
      <c r="O1649" s="384"/>
      <c r="P1649" s="184"/>
    </row>
    <row r="1650" spans="1:16" ht="13.2" x14ac:dyDescent="0.25">
      <c r="A1650" s="381" t="str">
        <f>IF(B1650="","",ROW()-ROW($A$3)+'Diário 2º PA'!$O$1)</f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26"/>
        <v/>
      </c>
      <c r="K1650" s="387"/>
      <c r="L1650" s="388"/>
      <c r="M1650" s="387"/>
      <c r="N1650" s="382"/>
      <c r="O1650" s="384"/>
      <c r="P1650" s="184"/>
    </row>
    <row r="1651" spans="1:16" ht="13.2" x14ac:dyDescent="0.25">
      <c r="A1651" s="381" t="str">
        <f>IF(B1651="","",ROW()-ROW($A$3)+'Diário 2º PA'!$O$1)</f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26"/>
        <v/>
      </c>
      <c r="K1651" s="387"/>
      <c r="L1651" s="388"/>
      <c r="M1651" s="387"/>
      <c r="N1651" s="382"/>
      <c r="O1651" s="384"/>
      <c r="P1651" s="184"/>
    </row>
    <row r="1652" spans="1:16" ht="13.2" x14ac:dyDescent="0.25">
      <c r="A1652" s="381" t="str">
        <f>IF(B1652="","",ROW()-ROW($A$3)+'Diário 2º PA'!$O$1)</f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26"/>
        <v/>
      </c>
      <c r="K1652" s="387"/>
      <c r="L1652" s="388"/>
      <c r="M1652" s="387"/>
      <c r="N1652" s="382"/>
      <c r="O1652" s="384"/>
      <c r="P1652" s="184"/>
    </row>
    <row r="1653" spans="1:16" ht="13.2" x14ac:dyDescent="0.25">
      <c r="A1653" s="381" t="str">
        <f>IF(B1653="","",ROW()-ROW($A$3)+'Diário 2º PA'!$O$1)</f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26"/>
        <v/>
      </c>
      <c r="K1653" s="387"/>
      <c r="L1653" s="388"/>
      <c r="M1653" s="387"/>
      <c r="N1653" s="382"/>
      <c r="O1653" s="384"/>
      <c r="P1653" s="184"/>
    </row>
    <row r="1654" spans="1:16" ht="13.2" x14ac:dyDescent="0.25">
      <c r="A1654" s="381" t="str">
        <f>IF(B1654="","",ROW()-ROW($A$3)+'Diário 2º PA'!$O$1)</f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26"/>
        <v/>
      </c>
      <c r="K1654" s="387"/>
      <c r="L1654" s="388"/>
      <c r="M1654" s="387"/>
      <c r="N1654" s="382"/>
      <c r="O1654" s="384"/>
      <c r="P1654" s="184"/>
    </row>
    <row r="1655" spans="1:16" ht="13.2" x14ac:dyDescent="0.25">
      <c r="A1655" s="381" t="str">
        <f>IF(B1655="","",ROW()-ROW($A$3)+'Diário 2º PA'!$O$1)</f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26"/>
        <v/>
      </c>
      <c r="K1655" s="387"/>
      <c r="L1655" s="388"/>
      <c r="M1655" s="387"/>
      <c r="N1655" s="382"/>
      <c r="O1655" s="384"/>
      <c r="P1655" s="184"/>
    </row>
    <row r="1656" spans="1:16" ht="13.2" x14ac:dyDescent="0.25">
      <c r="A1656" s="381" t="str">
        <f>IF(B1656="","",ROW()-ROW($A$3)+'Diário 2º PA'!$O$1)</f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26"/>
        <v/>
      </c>
      <c r="K1656" s="387"/>
      <c r="L1656" s="388"/>
      <c r="M1656" s="387"/>
      <c r="N1656" s="382"/>
      <c r="O1656" s="384"/>
      <c r="P1656" s="184"/>
    </row>
    <row r="1657" spans="1:16" ht="13.2" x14ac:dyDescent="0.25">
      <c r="A1657" s="381" t="str">
        <f>IF(B1657="","",ROW()-ROW($A$3)+'Diário 2º PA'!$O$1)</f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26"/>
        <v/>
      </c>
      <c r="K1657" s="387"/>
      <c r="L1657" s="388"/>
      <c r="M1657" s="387"/>
      <c r="N1657" s="382"/>
      <c r="O1657" s="384"/>
      <c r="P1657" s="184"/>
    </row>
    <row r="1658" spans="1:16" ht="13.2" x14ac:dyDescent="0.25">
      <c r="A1658" s="381" t="str">
        <f>IF(B1658="","",ROW()-ROW($A$3)+'Diário 2º PA'!$O$1)</f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26"/>
        <v/>
      </c>
      <c r="K1658" s="387"/>
      <c r="L1658" s="388"/>
      <c r="M1658" s="387"/>
      <c r="N1658" s="382"/>
      <c r="O1658" s="384"/>
      <c r="P1658" s="184"/>
    </row>
    <row r="1659" spans="1:16" ht="13.2" x14ac:dyDescent="0.25">
      <c r="A1659" s="381" t="str">
        <f>IF(B1659="","",ROW()-ROW($A$3)+'Diário 2º PA'!$O$1)</f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26"/>
        <v/>
      </c>
      <c r="K1659" s="387"/>
      <c r="L1659" s="388"/>
      <c r="M1659" s="387"/>
      <c r="N1659" s="382"/>
      <c r="O1659" s="384"/>
      <c r="P1659" s="184"/>
    </row>
    <row r="1660" spans="1:16" ht="13.2" x14ac:dyDescent="0.25">
      <c r="A1660" s="381" t="str">
        <f>IF(B1660="","",ROW()-ROW($A$3)+'Diário 2º PA'!$O$1)</f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26"/>
        <v/>
      </c>
      <c r="K1660" s="387"/>
      <c r="L1660" s="388"/>
      <c r="M1660" s="387"/>
      <c r="N1660" s="382"/>
      <c r="O1660" s="384"/>
      <c r="P1660" s="184"/>
    </row>
    <row r="1661" spans="1:16" ht="13.2" x14ac:dyDescent="0.25">
      <c r="A1661" s="381" t="str">
        <f>IF(B1661="","",ROW()-ROW($A$3)+'Diário 2º PA'!$O$1)</f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26"/>
        <v/>
      </c>
      <c r="K1661" s="387"/>
      <c r="L1661" s="388"/>
      <c r="M1661" s="387"/>
      <c r="N1661" s="382"/>
      <c r="O1661" s="384"/>
      <c r="P1661" s="184"/>
    </row>
    <row r="1662" spans="1:16" ht="13.2" x14ac:dyDescent="0.25">
      <c r="A1662" s="381" t="str">
        <f>IF(B1662="","",ROW()-ROW($A$3)+'Diário 2º PA'!$O$1)</f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26"/>
        <v/>
      </c>
      <c r="K1662" s="387"/>
      <c r="L1662" s="388"/>
      <c r="M1662" s="387"/>
      <c r="N1662" s="382"/>
      <c r="O1662" s="384"/>
      <c r="P1662" s="184"/>
    </row>
    <row r="1663" spans="1:16" ht="13.2" x14ac:dyDescent="0.25">
      <c r="A1663" s="381" t="str">
        <f>IF(B1663="","",ROW()-ROW($A$3)+'Diário 2º PA'!$O$1)</f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26"/>
        <v/>
      </c>
      <c r="K1663" s="387"/>
      <c r="L1663" s="388"/>
      <c r="M1663" s="387"/>
      <c r="N1663" s="382"/>
      <c r="O1663" s="384"/>
      <c r="P1663" s="184"/>
    </row>
    <row r="1664" spans="1:16" ht="13.2" x14ac:dyDescent="0.25">
      <c r="A1664" s="381" t="str">
        <f>IF(B1664="","",ROW()-ROW($A$3)+'Diário 2º PA'!$O$1)</f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26"/>
        <v/>
      </c>
      <c r="K1664" s="387"/>
      <c r="L1664" s="388"/>
      <c r="M1664" s="387"/>
      <c r="N1664" s="382"/>
      <c r="O1664" s="384"/>
      <c r="P1664" s="184"/>
    </row>
    <row r="1665" spans="1:16" ht="13.2" x14ac:dyDescent="0.25">
      <c r="A1665" s="381" t="str">
        <f>IF(B1665="","",ROW()-ROW($A$3)+'Diário 2º PA'!$O$1)</f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si="26"/>
        <v/>
      </c>
      <c r="K1665" s="387"/>
      <c r="L1665" s="388"/>
      <c r="M1665" s="387"/>
      <c r="N1665" s="382"/>
      <c r="O1665" s="384"/>
      <c r="P1665" s="184"/>
    </row>
    <row r="1666" spans="1:16" ht="13.2" x14ac:dyDescent="0.25">
      <c r="A1666" s="381" t="str">
        <f>IF(B1666="","",ROW()-ROW($A$3)+'Diário 2º PA'!$O$1)</f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26"/>
        <v/>
      </c>
      <c r="K1666" s="387"/>
      <c r="L1666" s="388"/>
      <c r="M1666" s="387"/>
      <c r="N1666" s="382"/>
      <c r="O1666" s="384"/>
      <c r="P1666" s="184"/>
    </row>
    <row r="1667" spans="1:16" ht="13.2" x14ac:dyDescent="0.25">
      <c r="A1667" s="381" t="str">
        <f>IF(B1667="","",ROW()-ROW($A$3)+'Diário 2º PA'!$O$1)</f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26"/>
        <v/>
      </c>
      <c r="K1667" s="387"/>
      <c r="L1667" s="388"/>
      <c r="M1667" s="387"/>
      <c r="N1667" s="382"/>
      <c r="O1667" s="384"/>
      <c r="P1667" s="184"/>
    </row>
    <row r="1668" spans="1:16" ht="13.2" x14ac:dyDescent="0.25">
      <c r="A1668" s="381" t="str">
        <f>IF(B1668="","",ROW()-ROW($A$3)+'Diário 2º PA'!$O$1)</f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si="26"/>
        <v/>
      </c>
      <c r="K1668" s="387"/>
      <c r="L1668" s="388"/>
      <c r="M1668" s="387"/>
      <c r="N1668" s="382"/>
      <c r="O1668" s="384"/>
      <c r="P1668" s="184"/>
    </row>
    <row r="1669" spans="1:16" ht="13.2" x14ac:dyDescent="0.25">
      <c r="A1669" s="381" t="str">
        <f>IF(B1669="","",ROW()-ROW($A$3)+'Diário 2º PA'!$O$1)</f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26"/>
        <v/>
      </c>
      <c r="K1669" s="387"/>
      <c r="L1669" s="388"/>
      <c r="M1669" s="387"/>
      <c r="N1669" s="382"/>
      <c r="O1669" s="384"/>
      <c r="P1669" s="184"/>
    </row>
    <row r="1670" spans="1:16" ht="13.2" x14ac:dyDescent="0.25">
      <c r="A1670" s="381" t="str">
        <f>IF(B1670="","",ROW()-ROW($A$3)+'Diário 2º PA'!$O$1)</f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26"/>
        <v/>
      </c>
      <c r="K1670" s="387"/>
      <c r="L1670" s="388"/>
      <c r="M1670" s="387"/>
      <c r="N1670" s="382"/>
      <c r="O1670" s="384"/>
      <c r="P1670" s="184"/>
    </row>
    <row r="1671" spans="1:16" ht="13.2" x14ac:dyDescent="0.25">
      <c r="A1671" s="381" t="str">
        <f>IF(B1671="","",ROW()-ROW($A$3)+'Diário 2º PA'!$O$1)</f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26"/>
        <v/>
      </c>
      <c r="K1671" s="387"/>
      <c r="L1671" s="388"/>
      <c r="M1671" s="387"/>
      <c r="N1671" s="382"/>
      <c r="O1671" s="384"/>
      <c r="P1671" s="184"/>
    </row>
    <row r="1672" spans="1:16" ht="13.2" x14ac:dyDescent="0.25">
      <c r="A1672" s="381" t="str">
        <f>IF(B1672="","",ROW()-ROW($A$3)+'Diário 2º PA'!$O$1)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26"/>
        <v/>
      </c>
      <c r="K1672" s="387"/>
      <c r="L1672" s="388"/>
      <c r="M1672" s="387"/>
      <c r="N1672" s="382"/>
      <c r="O1672" s="384"/>
      <c r="P1672" s="184"/>
    </row>
    <row r="1673" spans="1:16" ht="13.2" x14ac:dyDescent="0.25">
      <c r="A1673" s="381" t="str">
        <f>IF(B1673="","",ROW()-ROW($A$3)+'Diário 2º PA'!$O$1)</f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si="26"/>
        <v/>
      </c>
      <c r="K1673" s="387"/>
      <c r="L1673" s="388"/>
      <c r="M1673" s="387"/>
      <c r="N1673" s="382"/>
      <c r="O1673" s="384"/>
      <c r="P1673" s="184"/>
    </row>
    <row r="1674" spans="1:16" ht="13.2" x14ac:dyDescent="0.25">
      <c r="A1674" s="381" t="str">
        <f>IF(B1674="","",ROW()-ROW($A$3)+'Diário 2º PA'!$O$1)</f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26"/>
        <v/>
      </c>
      <c r="K1674" s="387"/>
      <c r="L1674" s="388"/>
      <c r="M1674" s="387"/>
      <c r="N1674" s="382"/>
      <c r="O1674" s="384"/>
      <c r="P1674" s="184"/>
    </row>
    <row r="1675" spans="1:16" ht="13.2" x14ac:dyDescent="0.25">
      <c r="A1675" s="381" t="str">
        <f>IF(B1675="","",ROW()-ROW($A$3)+'Diário 2º PA'!$O$1)</f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26"/>
        <v/>
      </c>
      <c r="K1675" s="387"/>
      <c r="L1675" s="388"/>
      <c r="M1675" s="387"/>
      <c r="N1675" s="382"/>
      <c r="O1675" s="384"/>
      <c r="P1675" s="184"/>
    </row>
    <row r="1676" spans="1:16" ht="13.2" x14ac:dyDescent="0.25">
      <c r="A1676" s="381" t="str">
        <f>IF(B1676="","",ROW()-ROW($A$3)+'Diário 2º PA'!$O$1)</f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26"/>
        <v/>
      </c>
      <c r="K1676" s="387"/>
      <c r="L1676" s="388"/>
      <c r="M1676" s="387"/>
      <c r="N1676" s="382"/>
      <c r="O1676" s="384"/>
      <c r="P1676" s="184"/>
    </row>
    <row r="1677" spans="1:16" ht="13.2" x14ac:dyDescent="0.25">
      <c r="A1677" s="381" t="str">
        <f>IF(B1677="","",ROW()-ROW($A$3)+'Diário 2º PA'!$O$1)</f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26"/>
        <v/>
      </c>
      <c r="K1677" s="387"/>
      <c r="L1677" s="388"/>
      <c r="M1677" s="387"/>
      <c r="N1677" s="382"/>
      <c r="O1677" s="384"/>
      <c r="P1677" s="184"/>
    </row>
    <row r="1678" spans="1:16" ht="13.2" x14ac:dyDescent="0.25">
      <c r="A1678" s="381" t="str">
        <f>IF(B1678="","",ROW()-ROW($A$3)+'Diário 2º PA'!$O$1)</f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26"/>
        <v/>
      </c>
      <c r="K1678" s="387"/>
      <c r="L1678" s="388"/>
      <c r="M1678" s="387"/>
      <c r="N1678" s="382"/>
      <c r="O1678" s="384"/>
      <c r="P1678" s="184"/>
    </row>
    <row r="1679" spans="1:16" ht="13.2" x14ac:dyDescent="0.25">
      <c r="A1679" s="381" t="str">
        <f>IF(B1679="","",ROW()-ROW($A$3)+'Diário 2º PA'!$O$1)</f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26"/>
        <v/>
      </c>
      <c r="K1679" s="387"/>
      <c r="L1679" s="388"/>
      <c r="M1679" s="387"/>
      <c r="N1679" s="382"/>
      <c r="O1679" s="384"/>
      <c r="P1679" s="184"/>
    </row>
    <row r="1680" spans="1:16" ht="13.2" x14ac:dyDescent="0.25">
      <c r="A1680" s="381" t="str">
        <f>IF(B1680="","",ROW()-ROW($A$3)+'Diário 2º PA'!$O$1)</f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26"/>
        <v/>
      </c>
      <c r="K1680" s="387"/>
      <c r="L1680" s="388"/>
      <c r="M1680" s="387"/>
      <c r="N1680" s="382"/>
      <c r="O1680" s="384"/>
      <c r="P1680" s="184"/>
    </row>
    <row r="1681" spans="1:16" ht="13.2" x14ac:dyDescent="0.25">
      <c r="A1681" s="381" t="str">
        <f>IF(B1681="","",ROW()-ROW($A$3)+'Diário 2º PA'!$O$1)</f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26"/>
        <v/>
      </c>
      <c r="K1681" s="387"/>
      <c r="L1681" s="388"/>
      <c r="M1681" s="387"/>
      <c r="N1681" s="382"/>
      <c r="O1681" s="384"/>
      <c r="P1681" s="184"/>
    </row>
    <row r="1682" spans="1:16" ht="13.2" x14ac:dyDescent="0.25">
      <c r="A1682" s="381" t="str">
        <f>IF(B1682="","",ROW()-ROW($A$3)+'Diário 2º PA'!$O$1)</f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26"/>
        <v/>
      </c>
      <c r="K1682" s="387"/>
      <c r="L1682" s="388"/>
      <c r="M1682" s="387"/>
      <c r="N1682" s="382"/>
      <c r="O1682" s="384"/>
      <c r="P1682" s="184"/>
    </row>
    <row r="1683" spans="1:16" ht="13.2" x14ac:dyDescent="0.25">
      <c r="A1683" s="381" t="str">
        <f>IF(B1683="","",ROW()-ROW($A$3)+'Diário 2º PA'!$O$1)</f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26"/>
        <v/>
      </c>
      <c r="K1683" s="387"/>
      <c r="L1683" s="388"/>
      <c r="M1683" s="387"/>
      <c r="N1683" s="382"/>
      <c r="O1683" s="384"/>
      <c r="P1683" s="184"/>
    </row>
    <row r="1684" spans="1:16" ht="13.2" x14ac:dyDescent="0.25">
      <c r="A1684" s="381" t="str">
        <f>IF(B1684="","",ROW()-ROW($A$3)+'Diário 2º PA'!$O$1)</f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26"/>
        <v/>
      </c>
      <c r="K1684" s="387"/>
      <c r="L1684" s="388"/>
      <c r="M1684" s="387"/>
      <c r="N1684" s="382"/>
      <c r="O1684" s="384"/>
      <c r="P1684" s="184"/>
    </row>
    <row r="1685" spans="1:16" ht="13.2" x14ac:dyDescent="0.25">
      <c r="A1685" s="381" t="str">
        <f>IF(B1685="","",ROW()-ROW($A$3)+'Diário 2º PA'!$O$1)</f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26"/>
        <v/>
      </c>
      <c r="K1685" s="387"/>
      <c r="L1685" s="388"/>
      <c r="M1685" s="387"/>
      <c r="N1685" s="382"/>
      <c r="O1685" s="384"/>
      <c r="P1685" s="184"/>
    </row>
    <row r="1686" spans="1:16" ht="13.2" x14ac:dyDescent="0.25">
      <c r="A1686" s="381" t="str">
        <f>IF(B1686="","",ROW()-ROW($A$3)+'Diário 2º PA'!$O$1)</f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ref="J1686:J1749" si="27">IF(O1686="","",IF(LEN(O1686)&gt;14,O1686,"CPF Protegido - LGPD"))</f>
        <v/>
      </c>
      <c r="K1686" s="387"/>
      <c r="L1686" s="388"/>
      <c r="M1686" s="387"/>
      <c r="N1686" s="382"/>
      <c r="O1686" s="384"/>
      <c r="P1686" s="184"/>
    </row>
    <row r="1687" spans="1:16" ht="13.2" x14ac:dyDescent="0.25">
      <c r="A1687" s="381" t="str">
        <f>IF(B1687="","",ROW()-ROW($A$3)+'Diário 2º PA'!$O$1)</f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27"/>
        <v/>
      </c>
      <c r="K1687" s="387"/>
      <c r="L1687" s="388"/>
      <c r="M1687" s="387"/>
      <c r="N1687" s="382"/>
      <c r="O1687" s="384"/>
      <c r="P1687" s="184"/>
    </row>
    <row r="1688" spans="1:16" ht="13.2" x14ac:dyDescent="0.25">
      <c r="A1688" s="381" t="str">
        <f>IF(B1688="","",ROW()-ROW($A$3)+'Diário 2º PA'!$O$1)</f>
        <v/>
      </c>
      <c r="B1688" s="382"/>
      <c r="C1688" s="383"/>
      <c r="D1688" s="384"/>
      <c r="E1688" s="184"/>
      <c r="F1688" s="385"/>
      <c r="G1688" s="384"/>
      <c r="H1688" s="384"/>
      <c r="I1688" s="184"/>
      <c r="J1688" s="386" t="str">
        <f t="shared" si="27"/>
        <v/>
      </c>
      <c r="K1688" s="387"/>
      <c r="L1688" s="388"/>
      <c r="M1688" s="387"/>
      <c r="N1688" s="382"/>
      <c r="O1688" s="384"/>
      <c r="P1688" s="184"/>
    </row>
    <row r="1689" spans="1:16" ht="13.2" x14ac:dyDescent="0.25">
      <c r="A1689" s="381" t="str">
        <f>IF(B1689="","",ROW()-ROW($A$3)+'Diário 2º PA'!$O$1)</f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27"/>
        <v/>
      </c>
      <c r="K1689" s="387"/>
      <c r="L1689" s="388"/>
      <c r="M1689" s="387"/>
      <c r="N1689" s="382"/>
      <c r="O1689" s="384"/>
      <c r="P1689" s="184"/>
    </row>
    <row r="1690" spans="1:16" ht="13.2" x14ac:dyDescent="0.25">
      <c r="A1690" s="381" t="str">
        <f>IF(B1690="","",ROW()-ROW($A$3)+'Diário 2º PA'!$O$1)</f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27"/>
        <v/>
      </c>
      <c r="K1690" s="387"/>
      <c r="L1690" s="388"/>
      <c r="M1690" s="387"/>
      <c r="N1690" s="382"/>
      <c r="O1690" s="384"/>
      <c r="P1690" s="184"/>
    </row>
    <row r="1691" spans="1:16" ht="13.2" x14ac:dyDescent="0.25">
      <c r="A1691" s="381" t="str">
        <f>IF(B1691="","",ROW()-ROW($A$3)+'Diário 2º PA'!$O$1)</f>
        <v/>
      </c>
      <c r="B1691" s="382"/>
      <c r="C1691" s="383"/>
      <c r="D1691" s="384"/>
      <c r="E1691" s="184"/>
      <c r="F1691" s="385"/>
      <c r="G1691" s="384"/>
      <c r="H1691" s="384"/>
      <c r="I1691" s="184"/>
      <c r="J1691" s="386" t="str">
        <f t="shared" si="27"/>
        <v/>
      </c>
      <c r="K1691" s="387"/>
      <c r="L1691" s="388"/>
      <c r="M1691" s="387"/>
      <c r="N1691" s="382"/>
      <c r="O1691" s="384"/>
      <c r="P1691" s="184"/>
    </row>
    <row r="1692" spans="1:16" ht="13.2" x14ac:dyDescent="0.25">
      <c r="A1692" s="381" t="str">
        <f>IF(B1692="","",ROW()-ROW($A$3)+'Diário 2º PA'!$O$1)</f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27"/>
        <v/>
      </c>
      <c r="K1692" s="387"/>
      <c r="L1692" s="388"/>
      <c r="M1692" s="387"/>
      <c r="N1692" s="382"/>
      <c r="O1692" s="384"/>
      <c r="P1692" s="184"/>
    </row>
    <row r="1693" spans="1:16" ht="13.2" x14ac:dyDescent="0.25">
      <c r="A1693" s="381" t="str">
        <f>IF(B1693="","",ROW()-ROW($A$3)+'Diário 2º PA'!$O$1)</f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27"/>
        <v/>
      </c>
      <c r="K1693" s="387"/>
      <c r="L1693" s="388"/>
      <c r="M1693" s="387"/>
      <c r="N1693" s="382"/>
      <c r="O1693" s="384"/>
      <c r="P1693" s="184"/>
    </row>
    <row r="1694" spans="1:16" ht="13.2" x14ac:dyDescent="0.25">
      <c r="A1694" s="381" t="str">
        <f>IF(B1694="","",ROW()-ROW($A$3)+'Diário 2º PA'!$O$1)</f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27"/>
        <v/>
      </c>
      <c r="K1694" s="387"/>
      <c r="L1694" s="388"/>
      <c r="M1694" s="387"/>
      <c r="N1694" s="382"/>
      <c r="O1694" s="384"/>
      <c r="P1694" s="184"/>
    </row>
    <row r="1695" spans="1:16" ht="13.2" x14ac:dyDescent="0.25">
      <c r="A1695" s="381" t="str">
        <f>IF(B1695="","",ROW()-ROW($A$3)+'Diário 2º PA'!$O$1)</f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27"/>
        <v/>
      </c>
      <c r="K1695" s="387"/>
      <c r="L1695" s="388"/>
      <c r="M1695" s="387"/>
      <c r="N1695" s="382"/>
      <c r="O1695" s="384"/>
      <c r="P1695" s="184"/>
    </row>
    <row r="1696" spans="1:16" ht="13.2" x14ac:dyDescent="0.25">
      <c r="A1696" s="381" t="str">
        <f>IF(B1696="","",ROW()-ROW($A$3)+'Diário 2º PA'!$O$1)</f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27"/>
        <v/>
      </c>
      <c r="K1696" s="387"/>
      <c r="L1696" s="388"/>
      <c r="M1696" s="387"/>
      <c r="N1696" s="382"/>
      <c r="O1696" s="384"/>
      <c r="P1696" s="184"/>
    </row>
    <row r="1697" spans="1:16" ht="13.2" x14ac:dyDescent="0.25">
      <c r="A1697" s="381" t="str">
        <f>IF(B1697="","",ROW()-ROW($A$3)+'Diário 2º PA'!$O$1)</f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27"/>
        <v/>
      </c>
      <c r="K1697" s="387"/>
      <c r="L1697" s="388"/>
      <c r="M1697" s="387"/>
      <c r="N1697" s="382"/>
      <c r="O1697" s="384"/>
      <c r="P1697" s="184"/>
    </row>
    <row r="1698" spans="1:16" ht="13.2" x14ac:dyDescent="0.25">
      <c r="A1698" s="381" t="str">
        <f>IF(B1698="","",ROW()-ROW($A$3)+'Diário 2º PA'!$O$1)</f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27"/>
        <v/>
      </c>
      <c r="K1698" s="387"/>
      <c r="L1698" s="388"/>
      <c r="M1698" s="387"/>
      <c r="N1698" s="382"/>
      <c r="O1698" s="384"/>
      <c r="P1698" s="184"/>
    </row>
    <row r="1699" spans="1:16" ht="13.2" x14ac:dyDescent="0.25">
      <c r="A1699" s="381" t="str">
        <f>IF(B1699="","",ROW()-ROW($A$3)+'Diário 2º PA'!$O$1)</f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27"/>
        <v/>
      </c>
      <c r="K1699" s="387"/>
      <c r="L1699" s="388"/>
      <c r="M1699" s="387"/>
      <c r="N1699" s="382"/>
      <c r="O1699" s="384"/>
      <c r="P1699" s="184"/>
    </row>
    <row r="1700" spans="1:16" ht="13.2" x14ac:dyDescent="0.25">
      <c r="A1700" s="381" t="str">
        <f>IF(B1700="","",ROW()-ROW($A$3)+'Diário 2º PA'!$O$1)</f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27"/>
        <v/>
      </c>
      <c r="K1700" s="387"/>
      <c r="L1700" s="388"/>
      <c r="M1700" s="387"/>
      <c r="N1700" s="382"/>
      <c r="O1700" s="384"/>
      <c r="P1700" s="184"/>
    </row>
    <row r="1701" spans="1:16" ht="13.2" x14ac:dyDescent="0.25">
      <c r="A1701" s="381" t="str">
        <f>IF(B1701="","",ROW()-ROW($A$3)+'Diário 2º PA'!$O$1)</f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27"/>
        <v/>
      </c>
      <c r="K1701" s="387"/>
      <c r="L1701" s="388"/>
      <c r="M1701" s="387"/>
      <c r="N1701" s="382"/>
      <c r="O1701" s="384"/>
      <c r="P1701" s="184"/>
    </row>
    <row r="1702" spans="1:16" ht="13.2" x14ac:dyDescent="0.25">
      <c r="A1702" s="381" t="str">
        <f>IF(B1702="","",ROW()-ROW($A$3)+'Diário 2º PA'!$O$1)</f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27"/>
        <v/>
      </c>
      <c r="K1702" s="387"/>
      <c r="L1702" s="388"/>
      <c r="M1702" s="387"/>
      <c r="N1702" s="382"/>
      <c r="O1702" s="384"/>
      <c r="P1702" s="184"/>
    </row>
    <row r="1703" spans="1:16" ht="13.2" x14ac:dyDescent="0.25">
      <c r="A1703" s="381" t="str">
        <f>IF(B1703="","",ROW()-ROW($A$3)+'Diário 2º PA'!$O$1)</f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27"/>
        <v/>
      </c>
      <c r="K1703" s="387"/>
      <c r="L1703" s="388"/>
      <c r="M1703" s="387"/>
      <c r="N1703" s="382"/>
      <c r="O1703" s="384"/>
      <c r="P1703" s="184"/>
    </row>
    <row r="1704" spans="1:16" ht="13.2" x14ac:dyDescent="0.25">
      <c r="A1704" s="381" t="str">
        <f>IF(B1704="","",ROW()-ROW($A$3)+'Diário 2º PA'!$O$1)</f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27"/>
        <v/>
      </c>
      <c r="K1704" s="387"/>
      <c r="L1704" s="388"/>
      <c r="M1704" s="387"/>
      <c r="N1704" s="382"/>
      <c r="O1704" s="384"/>
      <c r="P1704" s="184"/>
    </row>
    <row r="1705" spans="1:16" ht="13.2" x14ac:dyDescent="0.25">
      <c r="A1705" s="381" t="str">
        <f>IF(B1705="","",ROW()-ROW($A$3)+'Diário 2º PA'!$O$1)</f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27"/>
        <v/>
      </c>
      <c r="K1705" s="387"/>
      <c r="L1705" s="388"/>
      <c r="M1705" s="387"/>
      <c r="N1705" s="382"/>
      <c r="O1705" s="384"/>
      <c r="P1705" s="184"/>
    </row>
    <row r="1706" spans="1:16" ht="13.2" x14ac:dyDescent="0.25">
      <c r="A1706" s="381" t="str">
        <f>IF(B1706="","",ROW()-ROW($A$3)+'Diário 2º PA'!$O$1)</f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27"/>
        <v/>
      </c>
      <c r="K1706" s="387"/>
      <c r="L1706" s="388"/>
      <c r="M1706" s="387"/>
      <c r="N1706" s="382"/>
      <c r="O1706" s="384"/>
      <c r="P1706" s="184"/>
    </row>
    <row r="1707" spans="1:16" ht="13.2" x14ac:dyDescent="0.25">
      <c r="A1707" s="381" t="str">
        <f>IF(B1707="","",ROW()-ROW($A$3)+'Diário 2º PA'!$O$1)</f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27"/>
        <v/>
      </c>
      <c r="K1707" s="387"/>
      <c r="L1707" s="388"/>
      <c r="M1707" s="387"/>
      <c r="N1707" s="382"/>
      <c r="O1707" s="384"/>
      <c r="P1707" s="184"/>
    </row>
    <row r="1708" spans="1:16" ht="13.2" x14ac:dyDescent="0.25">
      <c r="A1708" s="381" t="str">
        <f>IF(B1708="","",ROW()-ROW($A$3)+'Diário 2º PA'!$O$1)</f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27"/>
        <v/>
      </c>
      <c r="K1708" s="387"/>
      <c r="L1708" s="388"/>
      <c r="M1708" s="387"/>
      <c r="N1708" s="382"/>
      <c r="O1708" s="384"/>
      <c r="P1708" s="184"/>
    </row>
    <row r="1709" spans="1:16" ht="13.2" x14ac:dyDescent="0.25">
      <c r="A1709" s="381" t="str">
        <f>IF(B1709="","",ROW()-ROW($A$3)+'Diário 2º PA'!$O$1)</f>
        <v/>
      </c>
      <c r="B1709" s="382"/>
      <c r="C1709" s="383"/>
      <c r="D1709" s="384"/>
      <c r="E1709" s="184"/>
      <c r="F1709" s="391"/>
      <c r="G1709" s="384"/>
      <c r="H1709" s="384"/>
      <c r="I1709" s="184"/>
      <c r="J1709" s="386" t="str">
        <f t="shared" si="27"/>
        <v/>
      </c>
      <c r="K1709" s="387"/>
      <c r="L1709" s="388"/>
      <c r="M1709" s="387"/>
      <c r="N1709" s="382"/>
      <c r="O1709" s="384"/>
      <c r="P1709" s="184"/>
    </row>
    <row r="1710" spans="1:16" ht="13.2" x14ac:dyDescent="0.25">
      <c r="A1710" s="381" t="str">
        <f>IF(B1710="","",ROW()-ROW($A$3)+'Diário 2º PA'!$O$1)</f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27"/>
        <v/>
      </c>
      <c r="K1710" s="387"/>
      <c r="L1710" s="388"/>
      <c r="M1710" s="387"/>
      <c r="N1710" s="382"/>
      <c r="O1710" s="384"/>
      <c r="P1710" s="184"/>
    </row>
    <row r="1711" spans="1:16" ht="13.2" x14ac:dyDescent="0.25">
      <c r="A1711" s="381" t="str">
        <f>IF(B1711="","",ROW()-ROW($A$3)+'Diário 2º PA'!$O$1)</f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27"/>
        <v/>
      </c>
      <c r="K1711" s="387"/>
      <c r="L1711" s="388"/>
      <c r="M1711" s="387"/>
      <c r="N1711" s="382"/>
      <c r="O1711" s="384"/>
      <c r="P1711" s="184"/>
    </row>
    <row r="1712" spans="1:16" ht="13.2" x14ac:dyDescent="0.25">
      <c r="A1712" s="381" t="str">
        <f>IF(B1712="","",ROW()-ROW($A$3)+'Diário 2º PA'!$O$1)</f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27"/>
        <v/>
      </c>
      <c r="K1712" s="387"/>
      <c r="L1712" s="388"/>
      <c r="M1712" s="387"/>
      <c r="N1712" s="382"/>
      <c r="O1712" s="384"/>
      <c r="P1712" s="184"/>
    </row>
    <row r="1713" spans="1:16" ht="13.2" x14ac:dyDescent="0.25">
      <c r="A1713" s="381" t="str">
        <f>IF(B1713="","",ROW()-ROW($A$3)+'Diário 2º PA'!$O$1)</f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27"/>
        <v/>
      </c>
      <c r="K1713" s="387"/>
      <c r="L1713" s="388"/>
      <c r="M1713" s="387"/>
      <c r="N1713" s="382"/>
      <c r="O1713" s="384"/>
      <c r="P1713" s="184"/>
    </row>
    <row r="1714" spans="1:16" ht="13.2" x14ac:dyDescent="0.25">
      <c r="A1714" s="381" t="str">
        <f>IF(B1714="","",ROW()-ROW($A$3)+'Diário 2º PA'!$O$1)</f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27"/>
        <v/>
      </c>
      <c r="K1714" s="387"/>
      <c r="L1714" s="388"/>
      <c r="M1714" s="387"/>
      <c r="N1714" s="382"/>
      <c r="O1714" s="384"/>
      <c r="P1714" s="184"/>
    </row>
    <row r="1715" spans="1:16" ht="13.2" x14ac:dyDescent="0.25">
      <c r="A1715" s="381" t="str">
        <f>IF(B1715="","",ROW()-ROW($A$3)+'Diário 2º PA'!$O$1)</f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27"/>
        <v/>
      </c>
      <c r="K1715" s="387"/>
      <c r="L1715" s="388"/>
      <c r="M1715" s="387"/>
      <c r="N1715" s="382"/>
      <c r="O1715" s="384"/>
      <c r="P1715" s="184"/>
    </row>
    <row r="1716" spans="1:16" ht="13.2" x14ac:dyDescent="0.25">
      <c r="A1716" s="381" t="str">
        <f>IF(B1716="","",ROW()-ROW($A$3)+'Diário 2º PA'!$O$1)</f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27"/>
        <v/>
      </c>
      <c r="K1716" s="387"/>
      <c r="L1716" s="388"/>
      <c r="M1716" s="387"/>
      <c r="N1716" s="382"/>
      <c r="O1716" s="384"/>
      <c r="P1716" s="184"/>
    </row>
    <row r="1717" spans="1:16" ht="13.2" x14ac:dyDescent="0.25">
      <c r="A1717" s="381" t="str">
        <f>IF(B1717="","",ROW()-ROW($A$3)+'Diário 2º PA'!$O$1)</f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27"/>
        <v/>
      </c>
      <c r="K1717" s="387"/>
      <c r="L1717" s="388"/>
      <c r="M1717" s="387"/>
      <c r="N1717" s="382"/>
      <c r="O1717" s="384"/>
      <c r="P1717" s="184"/>
    </row>
    <row r="1718" spans="1:16" ht="13.2" x14ac:dyDescent="0.25">
      <c r="A1718" s="381" t="str">
        <f>IF(B1718="","",ROW()-ROW($A$3)+'Diário 2º PA'!$O$1)</f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27"/>
        <v/>
      </c>
      <c r="K1718" s="387"/>
      <c r="L1718" s="388"/>
      <c r="M1718" s="387"/>
      <c r="N1718" s="382"/>
      <c r="O1718" s="384"/>
      <c r="P1718" s="184"/>
    </row>
    <row r="1719" spans="1:16" ht="13.2" x14ac:dyDescent="0.25">
      <c r="A1719" s="381" t="str">
        <f>IF(B1719="","",ROW()-ROW($A$3)+'Diário 2º PA'!$O$1)</f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27"/>
        <v/>
      </c>
      <c r="K1719" s="387"/>
      <c r="L1719" s="388"/>
      <c r="M1719" s="387"/>
      <c r="N1719" s="382"/>
      <c r="O1719" s="384"/>
      <c r="P1719" s="184"/>
    </row>
    <row r="1720" spans="1:16" ht="13.2" x14ac:dyDescent="0.25">
      <c r="A1720" s="381" t="str">
        <f>IF(B1720="","",ROW()-ROW($A$3)+'Diário 2º PA'!$O$1)</f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27"/>
        <v/>
      </c>
      <c r="K1720" s="387"/>
      <c r="L1720" s="388"/>
      <c r="M1720" s="387"/>
      <c r="N1720" s="382"/>
      <c r="O1720" s="384"/>
      <c r="P1720" s="184"/>
    </row>
    <row r="1721" spans="1:16" ht="13.2" x14ac:dyDescent="0.25">
      <c r="A1721" s="381" t="str">
        <f>IF(B1721="","",ROW()-ROW($A$3)+'Diário 2º PA'!$O$1)</f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27"/>
        <v/>
      </c>
      <c r="K1721" s="387"/>
      <c r="L1721" s="388"/>
      <c r="M1721" s="387"/>
      <c r="N1721" s="382"/>
      <c r="O1721" s="384"/>
      <c r="P1721" s="184"/>
    </row>
    <row r="1722" spans="1:16" ht="13.2" x14ac:dyDescent="0.25">
      <c r="A1722" s="381" t="str">
        <f>IF(B1722="","",ROW()-ROW($A$3)+'Diário 2º PA'!$O$1)</f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27"/>
        <v/>
      </c>
      <c r="K1722" s="387"/>
      <c r="L1722" s="388"/>
      <c r="M1722" s="387"/>
      <c r="N1722" s="382"/>
      <c r="O1722" s="384"/>
      <c r="P1722" s="184"/>
    </row>
    <row r="1723" spans="1:16" ht="13.2" x14ac:dyDescent="0.25">
      <c r="A1723" s="381" t="str">
        <f>IF(B1723="","",ROW()-ROW($A$3)+'Diário 2º PA'!$O$1)</f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27"/>
        <v/>
      </c>
      <c r="K1723" s="387"/>
      <c r="L1723" s="388"/>
      <c r="M1723" s="387"/>
      <c r="N1723" s="382"/>
      <c r="O1723" s="384"/>
      <c r="P1723" s="184"/>
    </row>
    <row r="1724" spans="1:16" ht="13.2" x14ac:dyDescent="0.25">
      <c r="A1724" s="381" t="str">
        <f>IF(B1724="","",ROW()-ROW($A$3)+'Diário 2º PA'!$O$1)</f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27"/>
        <v/>
      </c>
      <c r="K1724" s="387"/>
      <c r="L1724" s="388"/>
      <c r="M1724" s="387"/>
      <c r="N1724" s="382"/>
      <c r="O1724" s="384"/>
      <c r="P1724" s="184"/>
    </row>
    <row r="1725" spans="1:16" ht="13.2" x14ac:dyDescent="0.25">
      <c r="A1725" s="381" t="str">
        <f>IF(B1725="","",ROW()-ROW($A$3)+'Diário 2º PA'!$O$1)</f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27"/>
        <v/>
      </c>
      <c r="K1725" s="387"/>
      <c r="L1725" s="388"/>
      <c r="M1725" s="387"/>
      <c r="N1725" s="382"/>
      <c r="O1725" s="384"/>
      <c r="P1725" s="184"/>
    </row>
    <row r="1726" spans="1:16" ht="13.2" x14ac:dyDescent="0.25">
      <c r="A1726" s="381" t="str">
        <f>IF(B1726="","",ROW()-ROW($A$3)+'Diário 2º PA'!$O$1)</f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27"/>
        <v/>
      </c>
      <c r="K1726" s="387"/>
      <c r="L1726" s="388"/>
      <c r="M1726" s="387"/>
      <c r="N1726" s="382"/>
      <c r="O1726" s="384"/>
      <c r="P1726" s="184"/>
    </row>
    <row r="1727" spans="1:16" ht="13.2" x14ac:dyDescent="0.25">
      <c r="A1727" s="381" t="str">
        <f>IF(B1727="","",ROW()-ROW($A$3)+'Diário 2º PA'!$O$1)</f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27"/>
        <v/>
      </c>
      <c r="K1727" s="387"/>
      <c r="L1727" s="388"/>
      <c r="M1727" s="387"/>
      <c r="N1727" s="382"/>
      <c r="O1727" s="384"/>
      <c r="P1727" s="184"/>
    </row>
    <row r="1728" spans="1:16" ht="13.2" x14ac:dyDescent="0.25">
      <c r="A1728" s="381" t="str">
        <f>IF(B1728="","",ROW()-ROW($A$3)+'Diário 2º PA'!$O$1)</f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27"/>
        <v/>
      </c>
      <c r="K1728" s="387"/>
      <c r="L1728" s="388"/>
      <c r="M1728" s="387"/>
      <c r="N1728" s="382"/>
      <c r="O1728" s="384"/>
      <c r="P1728" s="184"/>
    </row>
    <row r="1729" spans="1:16" ht="13.2" x14ac:dyDescent="0.25">
      <c r="A1729" s="381" t="str">
        <f>IF(B1729="","",ROW()-ROW($A$3)+'Diário 2º PA'!$O$1)</f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si="27"/>
        <v/>
      </c>
      <c r="K1729" s="387"/>
      <c r="L1729" s="388"/>
      <c r="M1729" s="387"/>
      <c r="N1729" s="382"/>
      <c r="O1729" s="384"/>
      <c r="P1729" s="184"/>
    </row>
    <row r="1730" spans="1:16" ht="13.2" x14ac:dyDescent="0.25">
      <c r="A1730" s="381" t="str">
        <f>IF(B1730="","",ROW()-ROW($A$3)+'Diário 2º PA'!$O$1)</f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27"/>
        <v/>
      </c>
      <c r="K1730" s="387"/>
      <c r="L1730" s="388"/>
      <c r="M1730" s="387"/>
      <c r="N1730" s="382"/>
      <c r="O1730" s="384"/>
      <c r="P1730" s="184"/>
    </row>
    <row r="1731" spans="1:16" ht="13.2" x14ac:dyDescent="0.25">
      <c r="A1731" s="381" t="str">
        <f>IF(B1731="","",ROW()-ROW($A$3)+'Diário 2º PA'!$O$1)</f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27"/>
        <v/>
      </c>
      <c r="K1731" s="387"/>
      <c r="L1731" s="388"/>
      <c r="M1731" s="387"/>
      <c r="N1731" s="382"/>
      <c r="O1731" s="384"/>
      <c r="P1731" s="184"/>
    </row>
    <row r="1732" spans="1:16" ht="13.2" x14ac:dyDescent="0.25">
      <c r="A1732" s="381" t="str">
        <f>IF(B1732="","",ROW()-ROW($A$3)+'Diário 2º PA'!$O$1)</f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si="27"/>
        <v/>
      </c>
      <c r="K1732" s="387"/>
      <c r="L1732" s="388"/>
      <c r="M1732" s="387"/>
      <c r="N1732" s="382"/>
      <c r="O1732" s="384"/>
      <c r="P1732" s="184"/>
    </row>
    <row r="1733" spans="1:16" ht="13.2" x14ac:dyDescent="0.25">
      <c r="A1733" s="381" t="str">
        <f>IF(B1733="","",ROW()-ROW($A$3)+'Diário 2º PA'!$O$1)</f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27"/>
        <v/>
      </c>
      <c r="K1733" s="387"/>
      <c r="L1733" s="388"/>
      <c r="M1733" s="387"/>
      <c r="N1733" s="382"/>
      <c r="O1733" s="384"/>
      <c r="P1733" s="184"/>
    </row>
    <row r="1734" spans="1:16" ht="13.2" x14ac:dyDescent="0.25">
      <c r="A1734" s="381" t="str">
        <f>IF(B1734="","",ROW()-ROW($A$3)+'Diário 2º PA'!$O$1)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27"/>
        <v/>
      </c>
      <c r="K1734" s="387"/>
      <c r="L1734" s="388"/>
      <c r="M1734" s="387"/>
      <c r="N1734" s="382"/>
      <c r="O1734" s="384"/>
      <c r="P1734" s="184"/>
    </row>
    <row r="1735" spans="1:16" ht="13.2" x14ac:dyDescent="0.25">
      <c r="A1735" s="381" t="str">
        <f>IF(B1735="","",ROW()-ROW($A$3)+'Diário 2º PA'!$O$1)</f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27"/>
        <v/>
      </c>
      <c r="K1735" s="387"/>
      <c r="L1735" s="388"/>
      <c r="M1735" s="387"/>
      <c r="N1735" s="382"/>
      <c r="O1735" s="384"/>
      <c r="P1735" s="184"/>
    </row>
    <row r="1736" spans="1:16" ht="13.2" x14ac:dyDescent="0.25">
      <c r="A1736" s="381" t="str">
        <f>IF(B1736="","",ROW()-ROW($A$3)+'Diário 2º PA'!$O$1)</f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27"/>
        <v/>
      </c>
      <c r="K1736" s="387"/>
      <c r="L1736" s="388"/>
      <c r="M1736" s="387"/>
      <c r="N1736" s="382"/>
      <c r="O1736" s="384"/>
      <c r="P1736" s="184"/>
    </row>
    <row r="1737" spans="1:16" ht="13.2" x14ac:dyDescent="0.25">
      <c r="A1737" s="381" t="str">
        <f>IF(B1737="","",ROW()-ROW($A$3)+'Diário 2º PA'!$O$1)</f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si="27"/>
        <v/>
      </c>
      <c r="K1737" s="387"/>
      <c r="L1737" s="388"/>
      <c r="M1737" s="387"/>
      <c r="N1737" s="382"/>
      <c r="O1737" s="384"/>
      <c r="P1737" s="184"/>
    </row>
    <row r="1738" spans="1:16" ht="13.2" x14ac:dyDescent="0.25">
      <c r="A1738" s="381" t="str">
        <f>IF(B1738="","",ROW()-ROW($A$3)+'Diário 2º PA'!$O$1)</f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27"/>
        <v/>
      </c>
      <c r="K1738" s="387"/>
      <c r="L1738" s="388"/>
      <c r="M1738" s="387"/>
      <c r="N1738" s="382"/>
      <c r="O1738" s="384"/>
      <c r="P1738" s="184"/>
    </row>
    <row r="1739" spans="1:16" ht="13.2" x14ac:dyDescent="0.25">
      <c r="A1739" s="381" t="str">
        <f>IF(B1739="","",ROW()-ROW($A$3)+'Diário 2º PA'!$O$1)</f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27"/>
        <v/>
      </c>
      <c r="K1739" s="387"/>
      <c r="L1739" s="388"/>
      <c r="M1739" s="387"/>
      <c r="N1739" s="382"/>
      <c r="O1739" s="384"/>
      <c r="P1739" s="184"/>
    </row>
    <row r="1740" spans="1:16" ht="13.2" x14ac:dyDescent="0.25">
      <c r="A1740" s="381" t="str">
        <f>IF(B1740="","",ROW()-ROW($A$3)+'Diário 2º PA'!$O$1)</f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27"/>
        <v/>
      </c>
      <c r="K1740" s="387"/>
      <c r="L1740" s="388"/>
      <c r="M1740" s="387"/>
      <c r="N1740" s="382"/>
      <c r="O1740" s="384"/>
      <c r="P1740" s="184"/>
    </row>
    <row r="1741" spans="1:16" ht="13.2" x14ac:dyDescent="0.25">
      <c r="A1741" s="381" t="str">
        <f>IF(B1741="","",ROW()-ROW($A$3)+'Diário 2º PA'!$O$1)</f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27"/>
        <v/>
      </c>
      <c r="K1741" s="387"/>
      <c r="L1741" s="388"/>
      <c r="M1741" s="387"/>
      <c r="N1741" s="382"/>
      <c r="O1741" s="384"/>
      <c r="P1741" s="184"/>
    </row>
    <row r="1742" spans="1:16" ht="13.2" x14ac:dyDescent="0.25">
      <c r="A1742" s="381" t="str">
        <f>IF(B1742="","",ROW()-ROW($A$3)+'Diário 2º PA'!$O$1)</f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27"/>
        <v/>
      </c>
      <c r="K1742" s="387"/>
      <c r="L1742" s="388"/>
      <c r="M1742" s="387"/>
      <c r="N1742" s="382"/>
      <c r="O1742" s="384"/>
      <c r="P1742" s="184"/>
    </row>
    <row r="1743" spans="1:16" ht="13.2" x14ac:dyDescent="0.25">
      <c r="A1743" s="381" t="str">
        <f>IF(B1743="","",ROW()-ROW($A$3)+'Diário 2º PA'!$O$1)</f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27"/>
        <v/>
      </c>
      <c r="K1743" s="387"/>
      <c r="L1743" s="388"/>
      <c r="M1743" s="387"/>
      <c r="N1743" s="382"/>
      <c r="O1743" s="384"/>
      <c r="P1743" s="184"/>
    </row>
    <row r="1744" spans="1:16" ht="13.2" x14ac:dyDescent="0.25">
      <c r="A1744" s="381" t="str">
        <f>IF(B1744="","",ROW()-ROW($A$3)+'Diário 2º PA'!$O$1)</f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27"/>
        <v/>
      </c>
      <c r="K1744" s="387"/>
      <c r="L1744" s="388"/>
      <c r="M1744" s="387"/>
      <c r="N1744" s="382"/>
      <c r="O1744" s="384"/>
      <c r="P1744" s="184"/>
    </row>
    <row r="1745" spans="1:16" ht="13.2" x14ac:dyDescent="0.25">
      <c r="A1745" s="381" t="str">
        <f>IF(B1745="","",ROW()-ROW($A$3)+'Diário 2º PA'!$O$1)</f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27"/>
        <v/>
      </c>
      <c r="K1745" s="387"/>
      <c r="L1745" s="388"/>
      <c r="M1745" s="387"/>
      <c r="N1745" s="382"/>
      <c r="O1745" s="384"/>
      <c r="P1745" s="184"/>
    </row>
    <row r="1746" spans="1:16" ht="13.2" x14ac:dyDescent="0.25">
      <c r="A1746" s="381" t="str">
        <f>IF(B1746="","",ROW()-ROW($A$3)+'Diário 2º PA'!$O$1)</f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27"/>
        <v/>
      </c>
      <c r="K1746" s="387"/>
      <c r="L1746" s="388"/>
      <c r="M1746" s="387"/>
      <c r="N1746" s="382"/>
      <c r="O1746" s="384"/>
      <c r="P1746" s="184"/>
    </row>
    <row r="1747" spans="1:16" ht="13.2" x14ac:dyDescent="0.25">
      <c r="A1747" s="381" t="str">
        <f>IF(B1747="","",ROW()-ROW($A$3)+'Diário 2º PA'!$O$1)</f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27"/>
        <v/>
      </c>
      <c r="K1747" s="387"/>
      <c r="L1747" s="388"/>
      <c r="M1747" s="387"/>
      <c r="N1747" s="382"/>
      <c r="O1747" s="384"/>
      <c r="P1747" s="184"/>
    </row>
    <row r="1748" spans="1:16" ht="13.2" x14ac:dyDescent="0.25">
      <c r="A1748" s="381" t="str">
        <f>IF(B1748="","",ROW()-ROW($A$3)+'Diário 2º PA'!$O$1)</f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27"/>
        <v/>
      </c>
      <c r="K1748" s="387"/>
      <c r="L1748" s="388"/>
      <c r="M1748" s="387"/>
      <c r="N1748" s="382"/>
      <c r="O1748" s="384"/>
      <c r="P1748" s="184"/>
    </row>
    <row r="1749" spans="1:16" ht="13.2" x14ac:dyDescent="0.25">
      <c r="A1749" s="381" t="str">
        <f>IF(B1749="","",ROW()-ROW($A$3)+'Diário 2º PA'!$O$1)</f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27"/>
        <v/>
      </c>
      <c r="K1749" s="387"/>
      <c r="L1749" s="388"/>
      <c r="M1749" s="387"/>
      <c r="N1749" s="382"/>
      <c r="O1749" s="384"/>
      <c r="P1749" s="184"/>
    </row>
    <row r="1750" spans="1:16" ht="13.2" x14ac:dyDescent="0.25">
      <c r="A1750" s="381" t="str">
        <f>IF(B1750="","",ROW()-ROW($A$3)+'Diário 2º PA'!$O$1)</f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ref="J1750:J1813" si="28">IF(O1750="","",IF(LEN(O1750)&gt;14,O1750,"CPF Protegido - LGPD"))</f>
        <v/>
      </c>
      <c r="K1750" s="387"/>
      <c r="L1750" s="388"/>
      <c r="M1750" s="387"/>
      <c r="N1750" s="382"/>
      <c r="O1750" s="384"/>
      <c r="P1750" s="184"/>
    </row>
    <row r="1751" spans="1:16" ht="13.2" x14ac:dyDescent="0.25">
      <c r="A1751" s="381" t="str">
        <f>IF(B1751="","",ROW()-ROW($A$3)+'Diário 2º PA'!$O$1)</f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28"/>
        <v/>
      </c>
      <c r="K1751" s="387"/>
      <c r="L1751" s="388"/>
      <c r="M1751" s="387"/>
      <c r="N1751" s="382"/>
      <c r="O1751" s="384"/>
      <c r="P1751" s="184"/>
    </row>
    <row r="1752" spans="1:16" ht="13.2" x14ac:dyDescent="0.25">
      <c r="A1752" s="381" t="str">
        <f>IF(B1752="","",ROW()-ROW($A$3)+'Diário 2º PA'!$O$1)</f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28"/>
        <v/>
      </c>
      <c r="K1752" s="387"/>
      <c r="L1752" s="388"/>
      <c r="M1752" s="387"/>
      <c r="N1752" s="382"/>
      <c r="O1752" s="384"/>
      <c r="P1752" s="184"/>
    </row>
    <row r="1753" spans="1:16" ht="13.2" x14ac:dyDescent="0.25">
      <c r="A1753" s="381" t="str">
        <f>IF(B1753="","",ROW()-ROW($A$3)+'Diário 2º PA'!$O$1)</f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28"/>
        <v/>
      </c>
      <c r="K1753" s="387"/>
      <c r="L1753" s="388"/>
      <c r="M1753" s="387"/>
      <c r="N1753" s="382"/>
      <c r="O1753" s="384"/>
      <c r="P1753" s="184"/>
    </row>
    <row r="1754" spans="1:16" ht="13.2" x14ac:dyDescent="0.25">
      <c r="A1754" s="381" t="str">
        <f>IF(B1754="","",ROW()-ROW($A$3)+'Diário 2º PA'!$O$1)</f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28"/>
        <v/>
      </c>
      <c r="K1754" s="387"/>
      <c r="L1754" s="388"/>
      <c r="M1754" s="387"/>
      <c r="N1754" s="382"/>
      <c r="O1754" s="384"/>
      <c r="P1754" s="184"/>
    </row>
    <row r="1755" spans="1:16" ht="13.2" x14ac:dyDescent="0.25">
      <c r="A1755" s="381" t="str">
        <f>IF(B1755="","",ROW()-ROW($A$3)+'Diário 2º PA'!$O$1)</f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28"/>
        <v/>
      </c>
      <c r="K1755" s="387"/>
      <c r="L1755" s="388"/>
      <c r="M1755" s="387"/>
      <c r="N1755" s="382"/>
      <c r="O1755" s="384"/>
      <c r="P1755" s="184"/>
    </row>
    <row r="1756" spans="1:16" ht="13.2" x14ac:dyDescent="0.25">
      <c r="A1756" s="381" t="str">
        <f>IF(B1756="","",ROW()-ROW($A$3)+'Diário 2º PA'!$O$1)</f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28"/>
        <v/>
      </c>
      <c r="K1756" s="387"/>
      <c r="L1756" s="388"/>
      <c r="M1756" s="387"/>
      <c r="N1756" s="382"/>
      <c r="O1756" s="384"/>
      <c r="P1756" s="184"/>
    </row>
    <row r="1757" spans="1:16" ht="13.2" x14ac:dyDescent="0.25">
      <c r="A1757" s="381" t="str">
        <f>IF(B1757="","",ROW()-ROW($A$3)+'Diário 2º PA'!$O$1)</f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28"/>
        <v/>
      </c>
      <c r="K1757" s="387"/>
      <c r="L1757" s="388"/>
      <c r="M1757" s="387"/>
      <c r="N1757" s="382"/>
      <c r="O1757" s="384"/>
      <c r="P1757" s="184"/>
    </row>
    <row r="1758" spans="1:16" ht="13.2" x14ac:dyDescent="0.25">
      <c r="A1758" s="381" t="str">
        <f>IF(B1758="","",ROW()-ROW($A$3)+'Diário 2º PA'!$O$1)</f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28"/>
        <v/>
      </c>
      <c r="K1758" s="387"/>
      <c r="L1758" s="388"/>
      <c r="M1758" s="387"/>
      <c r="N1758" s="382"/>
      <c r="O1758" s="384"/>
      <c r="P1758" s="184"/>
    </row>
    <row r="1759" spans="1:16" ht="13.2" x14ac:dyDescent="0.25">
      <c r="A1759" s="381" t="str">
        <f>IF(B1759="","",ROW()-ROW($A$3)+'Diário 2º PA'!$O$1)</f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28"/>
        <v/>
      </c>
      <c r="K1759" s="387"/>
      <c r="L1759" s="388"/>
      <c r="M1759" s="387"/>
      <c r="N1759" s="382"/>
      <c r="O1759" s="384"/>
      <c r="P1759" s="184"/>
    </row>
    <row r="1760" spans="1:16" ht="13.2" x14ac:dyDescent="0.25">
      <c r="A1760" s="381" t="str">
        <f>IF(B1760="","",ROW()-ROW($A$3)+'Diário 2º PA'!$O$1)</f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28"/>
        <v/>
      </c>
      <c r="K1760" s="387"/>
      <c r="L1760" s="388"/>
      <c r="M1760" s="387"/>
      <c r="N1760" s="382"/>
      <c r="O1760" s="384"/>
      <c r="P1760" s="184"/>
    </row>
    <row r="1761" spans="1:16" ht="13.2" x14ac:dyDescent="0.25">
      <c r="A1761" s="381" t="str">
        <f>IF(B1761="","",ROW()-ROW($A$3)+'Diário 2º PA'!$O$1)</f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28"/>
        <v/>
      </c>
      <c r="K1761" s="387"/>
      <c r="L1761" s="388"/>
      <c r="M1761" s="387"/>
      <c r="N1761" s="382"/>
      <c r="O1761" s="384"/>
      <c r="P1761" s="184"/>
    </row>
    <row r="1762" spans="1:16" ht="13.2" x14ac:dyDescent="0.25">
      <c r="A1762" s="381" t="str">
        <f>IF(B1762="","",ROW()-ROW($A$3)+'Diário 2º PA'!$O$1)</f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28"/>
        <v/>
      </c>
      <c r="K1762" s="387"/>
      <c r="L1762" s="388"/>
      <c r="M1762" s="387"/>
      <c r="N1762" s="382"/>
      <c r="O1762" s="384"/>
      <c r="P1762" s="184"/>
    </row>
    <row r="1763" spans="1:16" ht="13.2" x14ac:dyDescent="0.25">
      <c r="A1763" s="381" t="str">
        <f>IF(B1763="","",ROW()-ROW($A$3)+'Diário 2º PA'!$O$1)</f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28"/>
        <v/>
      </c>
      <c r="K1763" s="387"/>
      <c r="L1763" s="388"/>
      <c r="M1763" s="387"/>
      <c r="N1763" s="382"/>
      <c r="O1763" s="384"/>
      <c r="P1763" s="184"/>
    </row>
    <row r="1764" spans="1:16" ht="13.2" x14ac:dyDescent="0.25">
      <c r="A1764" s="381" t="str">
        <f>IF(B1764="","",ROW()-ROW($A$3)+'Diário 2º PA'!$O$1)</f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28"/>
        <v/>
      </c>
      <c r="K1764" s="387"/>
      <c r="L1764" s="388"/>
      <c r="M1764" s="387"/>
      <c r="N1764" s="382"/>
      <c r="O1764" s="384"/>
      <c r="P1764" s="184"/>
    </row>
    <row r="1765" spans="1:16" ht="13.2" x14ac:dyDescent="0.25">
      <c r="A1765" s="381" t="str">
        <f>IF(B1765="","",ROW()-ROW($A$3)+'Diário 2º PA'!$O$1)</f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28"/>
        <v/>
      </c>
      <c r="K1765" s="387"/>
      <c r="L1765" s="388"/>
      <c r="M1765" s="387"/>
      <c r="N1765" s="382"/>
      <c r="O1765" s="384"/>
      <c r="P1765" s="184"/>
    </row>
    <row r="1766" spans="1:16" ht="13.2" x14ac:dyDescent="0.25">
      <c r="A1766" s="381" t="str">
        <f>IF(B1766="","",ROW()-ROW($A$3)+'Diário 2º PA'!$O$1)</f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28"/>
        <v/>
      </c>
      <c r="K1766" s="387"/>
      <c r="L1766" s="388"/>
      <c r="M1766" s="387"/>
      <c r="N1766" s="382"/>
      <c r="O1766" s="384"/>
      <c r="P1766" s="184"/>
    </row>
    <row r="1767" spans="1:16" ht="13.2" x14ac:dyDescent="0.25">
      <c r="A1767" s="381" t="str">
        <f>IF(B1767="","",ROW()-ROW($A$3)+'Diário 2º PA'!$O$1)</f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28"/>
        <v/>
      </c>
      <c r="K1767" s="387"/>
      <c r="L1767" s="388"/>
      <c r="M1767" s="387"/>
      <c r="N1767" s="382"/>
      <c r="O1767" s="384"/>
      <c r="P1767" s="184"/>
    </row>
    <row r="1768" spans="1:16" ht="13.2" x14ac:dyDescent="0.25">
      <c r="A1768" s="381" t="str">
        <f>IF(B1768="","",ROW()-ROW($A$3)+'Diário 2º PA'!$O$1)</f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28"/>
        <v/>
      </c>
      <c r="K1768" s="387"/>
      <c r="L1768" s="388"/>
      <c r="M1768" s="387"/>
      <c r="N1768" s="382"/>
      <c r="O1768" s="384"/>
      <c r="P1768" s="184"/>
    </row>
    <row r="1769" spans="1:16" ht="13.2" x14ac:dyDescent="0.25">
      <c r="A1769" s="381" t="str">
        <f>IF(B1769="","",ROW()-ROW($A$3)+'Diário 2º PA'!$O$1)</f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28"/>
        <v/>
      </c>
      <c r="K1769" s="387"/>
      <c r="L1769" s="388"/>
      <c r="M1769" s="387"/>
      <c r="N1769" s="382"/>
      <c r="O1769" s="384"/>
      <c r="P1769" s="184"/>
    </row>
    <row r="1770" spans="1:16" ht="13.2" x14ac:dyDescent="0.25">
      <c r="A1770" s="381" t="str">
        <f>IF(B1770="","",ROW()-ROW($A$3)+'Diário 2º PA'!$O$1)</f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28"/>
        <v/>
      </c>
      <c r="K1770" s="387"/>
      <c r="L1770" s="388"/>
      <c r="M1770" s="387"/>
      <c r="N1770" s="382"/>
      <c r="O1770" s="384"/>
      <c r="P1770" s="184"/>
    </row>
    <row r="1771" spans="1:16" ht="13.2" x14ac:dyDescent="0.25">
      <c r="A1771" s="381" t="str">
        <f>IF(B1771="","",ROW()-ROW($A$3)+'Diário 2º PA'!$O$1)</f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28"/>
        <v/>
      </c>
      <c r="K1771" s="387"/>
      <c r="L1771" s="388"/>
      <c r="M1771" s="387"/>
      <c r="N1771" s="382"/>
      <c r="O1771" s="384"/>
      <c r="P1771" s="184"/>
    </row>
    <row r="1772" spans="1:16" ht="13.2" x14ac:dyDescent="0.25">
      <c r="A1772" s="381" t="str">
        <f>IF(B1772="","",ROW()-ROW($A$3)+'Diário 2º PA'!$O$1)</f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28"/>
        <v/>
      </c>
      <c r="K1772" s="387"/>
      <c r="L1772" s="388"/>
      <c r="M1772" s="387"/>
      <c r="N1772" s="382"/>
      <c r="O1772" s="384"/>
      <c r="P1772" s="184"/>
    </row>
    <row r="1773" spans="1:16" ht="13.2" x14ac:dyDescent="0.25">
      <c r="A1773" s="381" t="str">
        <f>IF(B1773="","",ROW()-ROW($A$3)+'Diário 2º PA'!$O$1)</f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28"/>
        <v/>
      </c>
      <c r="K1773" s="387"/>
      <c r="L1773" s="388"/>
      <c r="M1773" s="387"/>
      <c r="N1773" s="382"/>
      <c r="O1773" s="384"/>
      <c r="P1773" s="184"/>
    </row>
    <row r="1774" spans="1:16" ht="13.2" x14ac:dyDescent="0.25">
      <c r="A1774" s="381" t="str">
        <f>IF(B1774="","",ROW()-ROW($A$3)+'Diário 2º PA'!$O$1)</f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28"/>
        <v/>
      </c>
      <c r="K1774" s="387"/>
      <c r="L1774" s="388"/>
      <c r="M1774" s="387"/>
      <c r="N1774" s="382"/>
      <c r="O1774" s="384"/>
      <c r="P1774" s="184"/>
    </row>
    <row r="1775" spans="1:16" ht="13.2" x14ac:dyDescent="0.25">
      <c r="A1775" s="381" t="str">
        <f>IF(B1775="","",ROW()-ROW($A$3)+'Diário 2º PA'!$O$1)</f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28"/>
        <v/>
      </c>
      <c r="K1775" s="387"/>
      <c r="L1775" s="388"/>
      <c r="M1775" s="387"/>
      <c r="N1775" s="382"/>
      <c r="O1775" s="384"/>
      <c r="P1775" s="184"/>
    </row>
    <row r="1776" spans="1:16" ht="13.2" x14ac:dyDescent="0.25">
      <c r="A1776" s="381" t="str">
        <f>IF(B1776="","",ROW()-ROW($A$3)+'Diário 2º PA'!$O$1)</f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28"/>
        <v/>
      </c>
      <c r="K1776" s="387"/>
      <c r="L1776" s="388"/>
      <c r="M1776" s="387"/>
      <c r="N1776" s="382"/>
      <c r="O1776" s="384"/>
      <c r="P1776" s="184"/>
    </row>
    <row r="1777" spans="1:16" ht="13.2" x14ac:dyDescent="0.25">
      <c r="A1777" s="381" t="str">
        <f>IF(B1777="","",ROW()-ROW($A$3)+'Diário 2º PA'!$O$1)</f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28"/>
        <v/>
      </c>
      <c r="K1777" s="387"/>
      <c r="L1777" s="388"/>
      <c r="M1777" s="387"/>
      <c r="N1777" s="382"/>
      <c r="O1777" s="384"/>
      <c r="P1777" s="184"/>
    </row>
    <row r="1778" spans="1:16" ht="13.2" x14ac:dyDescent="0.25">
      <c r="A1778" s="381" t="str">
        <f>IF(B1778="","",ROW()-ROW($A$3)+'Diário 2º PA'!$O$1)</f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28"/>
        <v/>
      </c>
      <c r="K1778" s="387"/>
      <c r="L1778" s="388"/>
      <c r="M1778" s="387"/>
      <c r="N1778" s="382"/>
      <c r="O1778" s="384"/>
      <c r="P1778" s="184"/>
    </row>
    <row r="1779" spans="1:16" ht="13.2" x14ac:dyDescent="0.25">
      <c r="A1779" s="381" t="str">
        <f>IF(B1779="","",ROW()-ROW($A$3)+'Diário 2º PA'!$O$1)</f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28"/>
        <v/>
      </c>
      <c r="K1779" s="387"/>
      <c r="L1779" s="388"/>
      <c r="M1779" s="387"/>
      <c r="N1779" s="382"/>
      <c r="O1779" s="384"/>
      <c r="P1779" s="184"/>
    </row>
    <row r="1780" spans="1:16" ht="13.2" x14ac:dyDescent="0.25">
      <c r="A1780" s="381" t="str">
        <f>IF(B1780="","",ROW()-ROW($A$3)+'Diário 2º PA'!$O$1)</f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28"/>
        <v/>
      </c>
      <c r="K1780" s="387"/>
      <c r="L1780" s="388"/>
      <c r="M1780" s="387"/>
      <c r="N1780" s="382"/>
      <c r="O1780" s="384"/>
      <c r="P1780" s="184"/>
    </row>
    <row r="1781" spans="1:16" ht="13.2" x14ac:dyDescent="0.25">
      <c r="A1781" s="381" t="str">
        <f>IF(B1781="","",ROW()-ROW($A$3)+'Diário 2º PA'!$O$1)</f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28"/>
        <v/>
      </c>
      <c r="K1781" s="387"/>
      <c r="L1781" s="388"/>
      <c r="M1781" s="387"/>
      <c r="N1781" s="382"/>
      <c r="O1781" s="384"/>
      <c r="P1781" s="184"/>
    </row>
    <row r="1782" spans="1:16" ht="13.2" x14ac:dyDescent="0.25">
      <c r="A1782" s="381" t="str">
        <f>IF(B1782="","",ROW()-ROW($A$3)+'Diário 2º PA'!$O$1)</f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28"/>
        <v/>
      </c>
      <c r="K1782" s="387"/>
      <c r="L1782" s="388"/>
      <c r="M1782" s="387"/>
      <c r="N1782" s="382"/>
      <c r="O1782" s="384"/>
      <c r="P1782" s="184"/>
    </row>
    <row r="1783" spans="1:16" ht="13.2" x14ac:dyDescent="0.25">
      <c r="A1783" s="381" t="str">
        <f>IF(B1783="","",ROW()-ROW($A$3)+'Diário 2º PA'!$O$1)</f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28"/>
        <v/>
      </c>
      <c r="K1783" s="387"/>
      <c r="L1783" s="388"/>
      <c r="M1783" s="387"/>
      <c r="N1783" s="382"/>
      <c r="O1783" s="384"/>
      <c r="P1783" s="184"/>
    </row>
    <row r="1784" spans="1:16" ht="13.2" x14ac:dyDescent="0.25">
      <c r="A1784" s="381" t="str">
        <f>IF(B1784="","",ROW()-ROW($A$3)+'Diário 2º PA'!$O$1)</f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28"/>
        <v/>
      </c>
      <c r="K1784" s="387"/>
      <c r="L1784" s="388"/>
      <c r="M1784" s="387"/>
      <c r="N1784" s="382"/>
      <c r="O1784" s="384"/>
      <c r="P1784" s="184"/>
    </row>
    <row r="1785" spans="1:16" ht="13.2" x14ac:dyDescent="0.25">
      <c r="A1785" s="381" t="str">
        <f>IF(B1785="","",ROW()-ROW($A$3)+'Diário 2º PA'!$O$1)</f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28"/>
        <v/>
      </c>
      <c r="K1785" s="387"/>
      <c r="L1785" s="388"/>
      <c r="M1785" s="387"/>
      <c r="N1785" s="382"/>
      <c r="O1785" s="384"/>
      <c r="P1785" s="184"/>
    </row>
    <row r="1786" spans="1:16" ht="13.2" x14ac:dyDescent="0.25">
      <c r="A1786" s="381" t="str">
        <f>IF(B1786="","",ROW()-ROW($A$3)+'Diário 2º PA'!$O$1)</f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28"/>
        <v/>
      </c>
      <c r="K1786" s="387"/>
      <c r="L1786" s="388"/>
      <c r="M1786" s="387"/>
      <c r="N1786" s="382"/>
      <c r="O1786" s="384"/>
      <c r="P1786" s="184"/>
    </row>
    <row r="1787" spans="1:16" ht="13.2" x14ac:dyDescent="0.25">
      <c r="A1787" s="381" t="str">
        <f>IF(B1787="","",ROW()-ROW($A$3)+'Diário 2º PA'!$O$1)</f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28"/>
        <v/>
      </c>
      <c r="K1787" s="387"/>
      <c r="L1787" s="388"/>
      <c r="M1787" s="387"/>
      <c r="N1787" s="382"/>
      <c r="O1787" s="384"/>
      <c r="P1787" s="184"/>
    </row>
    <row r="1788" spans="1:16" ht="13.2" x14ac:dyDescent="0.25">
      <c r="A1788" s="381" t="str">
        <f>IF(B1788="","",ROW()-ROW($A$3)+'Diário 2º PA'!$O$1)</f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28"/>
        <v/>
      </c>
      <c r="K1788" s="387"/>
      <c r="L1788" s="388"/>
      <c r="M1788" s="387"/>
      <c r="N1788" s="382"/>
      <c r="O1788" s="384"/>
      <c r="P1788" s="184"/>
    </row>
    <row r="1789" spans="1:16" ht="13.2" x14ac:dyDescent="0.25">
      <c r="A1789" s="381" t="str">
        <f>IF(B1789="","",ROW()-ROW($A$3)+'Diário 2º PA'!$O$1)</f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28"/>
        <v/>
      </c>
      <c r="K1789" s="387"/>
      <c r="L1789" s="388"/>
      <c r="M1789" s="387"/>
      <c r="N1789" s="382"/>
      <c r="O1789" s="384"/>
      <c r="P1789" s="184"/>
    </row>
    <row r="1790" spans="1:16" ht="13.2" x14ac:dyDescent="0.25">
      <c r="A1790" s="381" t="str">
        <f>IF(B1790="","",ROW()-ROW($A$3)+'Diário 2º PA'!$O$1)</f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28"/>
        <v/>
      </c>
      <c r="K1790" s="387"/>
      <c r="L1790" s="388"/>
      <c r="M1790" s="387"/>
      <c r="N1790" s="382"/>
      <c r="O1790" s="384"/>
      <c r="P1790" s="184"/>
    </row>
    <row r="1791" spans="1:16" ht="13.2" x14ac:dyDescent="0.25">
      <c r="A1791" s="381" t="str">
        <f>IF(B1791="","",ROW()-ROW($A$3)+'Diário 2º PA'!$O$1)</f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28"/>
        <v/>
      </c>
      <c r="K1791" s="387"/>
      <c r="L1791" s="388"/>
      <c r="M1791" s="387"/>
      <c r="N1791" s="382"/>
      <c r="O1791" s="384"/>
      <c r="P1791" s="184"/>
    </row>
    <row r="1792" spans="1:16" ht="13.2" x14ac:dyDescent="0.25">
      <c r="A1792" s="381" t="str">
        <f>IF(B1792="","",ROW()-ROW($A$3)+'Diário 2º PA'!$O$1)</f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28"/>
        <v/>
      </c>
      <c r="K1792" s="387"/>
      <c r="L1792" s="388"/>
      <c r="M1792" s="387"/>
      <c r="N1792" s="382"/>
      <c r="O1792" s="384"/>
      <c r="P1792" s="184"/>
    </row>
    <row r="1793" spans="1:16" ht="13.2" x14ac:dyDescent="0.25">
      <c r="A1793" s="381" t="str">
        <f>IF(B1793="","",ROW()-ROW($A$3)+'Diário 2º PA'!$O$1)</f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si="28"/>
        <v/>
      </c>
      <c r="K1793" s="387"/>
      <c r="L1793" s="388"/>
      <c r="M1793" s="387"/>
      <c r="N1793" s="382"/>
      <c r="O1793" s="384"/>
      <c r="P1793" s="184"/>
    </row>
    <row r="1794" spans="1:16" ht="13.2" x14ac:dyDescent="0.25">
      <c r="A1794" s="381" t="str">
        <f>IF(B1794="","",ROW()-ROW($A$3)+'Diário 2º PA'!$O$1)</f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28"/>
        <v/>
      </c>
      <c r="K1794" s="387"/>
      <c r="L1794" s="388"/>
      <c r="M1794" s="387"/>
      <c r="N1794" s="382"/>
      <c r="O1794" s="384"/>
      <c r="P1794" s="184"/>
    </row>
    <row r="1795" spans="1:16" ht="13.2" x14ac:dyDescent="0.25">
      <c r="A1795" s="381" t="str">
        <f>IF(B1795="","",ROW()-ROW($A$3)+'Diário 2º PA'!$O$1)</f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28"/>
        <v/>
      </c>
      <c r="K1795" s="387"/>
      <c r="L1795" s="388"/>
      <c r="M1795" s="387"/>
      <c r="N1795" s="382"/>
      <c r="O1795" s="384"/>
      <c r="P1795" s="184"/>
    </row>
    <row r="1796" spans="1:16" ht="13.2" x14ac:dyDescent="0.25">
      <c r="A1796" s="381" t="str">
        <f>IF(B1796="","",ROW()-ROW($A$3)+'Diário 2º PA'!$O$1)</f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si="28"/>
        <v/>
      </c>
      <c r="K1796" s="387"/>
      <c r="L1796" s="388"/>
      <c r="M1796" s="387"/>
      <c r="N1796" s="382"/>
      <c r="O1796" s="384"/>
      <c r="P1796" s="184"/>
    </row>
    <row r="1797" spans="1:16" ht="13.2" x14ac:dyDescent="0.25">
      <c r="A1797" s="381" t="str">
        <f>IF(B1797="","",ROW()-ROW($A$3)+'Diário 2º PA'!$O$1)</f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28"/>
        <v/>
      </c>
      <c r="K1797" s="387"/>
      <c r="L1797" s="388"/>
      <c r="M1797" s="387"/>
      <c r="N1797" s="382"/>
      <c r="O1797" s="384"/>
      <c r="P1797" s="184"/>
    </row>
    <row r="1798" spans="1:16" ht="13.2" x14ac:dyDescent="0.25">
      <c r="A1798" s="381" t="str">
        <f>IF(B1798="","",ROW()-ROW($A$3)+'Diário 2º PA'!$O$1)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28"/>
        <v/>
      </c>
      <c r="K1798" s="387"/>
      <c r="L1798" s="388"/>
      <c r="M1798" s="387"/>
      <c r="N1798" s="382"/>
      <c r="O1798" s="384"/>
      <c r="P1798" s="184"/>
    </row>
    <row r="1799" spans="1:16" ht="13.2" x14ac:dyDescent="0.25">
      <c r="A1799" s="381" t="str">
        <f>IF(B1799="","",ROW()-ROW($A$3)+'Diário 2º PA'!$O$1)</f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28"/>
        <v/>
      </c>
      <c r="K1799" s="387"/>
      <c r="L1799" s="388"/>
      <c r="M1799" s="387"/>
      <c r="N1799" s="382"/>
      <c r="O1799" s="384"/>
      <c r="P1799" s="184"/>
    </row>
    <row r="1800" spans="1:16" ht="13.2" x14ac:dyDescent="0.25">
      <c r="A1800" s="381" t="str">
        <f>IF(B1800="","",ROW()-ROW($A$3)+'Diário 2º PA'!$O$1)</f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28"/>
        <v/>
      </c>
      <c r="K1800" s="387"/>
      <c r="L1800" s="388"/>
      <c r="M1800" s="387"/>
      <c r="N1800" s="382"/>
      <c r="O1800" s="384"/>
      <c r="P1800" s="184"/>
    </row>
    <row r="1801" spans="1:16" ht="13.2" x14ac:dyDescent="0.25">
      <c r="A1801" s="381" t="str">
        <f>IF(B1801="","",ROW()-ROW($A$3)+'Diário 2º PA'!$O$1)</f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si="28"/>
        <v/>
      </c>
      <c r="K1801" s="387"/>
      <c r="L1801" s="388"/>
      <c r="M1801" s="387"/>
      <c r="N1801" s="382"/>
      <c r="O1801" s="384"/>
      <c r="P1801" s="184"/>
    </row>
    <row r="1802" spans="1:16" ht="13.2" x14ac:dyDescent="0.25">
      <c r="A1802" s="381" t="str">
        <f>IF(B1802="","",ROW()-ROW($A$3)+'Diário 2º PA'!$O$1)</f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28"/>
        <v/>
      </c>
      <c r="K1802" s="387"/>
      <c r="L1802" s="388"/>
      <c r="M1802" s="387"/>
      <c r="N1802" s="382"/>
      <c r="O1802" s="384"/>
      <c r="P1802" s="184"/>
    </row>
    <row r="1803" spans="1:16" ht="13.2" x14ac:dyDescent="0.25">
      <c r="A1803" s="381" t="str">
        <f>IF(B1803="","",ROW()-ROW($A$3)+'Diário 2º PA'!$O$1)</f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28"/>
        <v/>
      </c>
      <c r="K1803" s="387"/>
      <c r="L1803" s="388"/>
      <c r="M1803" s="387"/>
      <c r="N1803" s="382"/>
      <c r="O1803" s="384"/>
      <c r="P1803" s="184"/>
    </row>
    <row r="1804" spans="1:16" ht="13.2" x14ac:dyDescent="0.25">
      <c r="A1804" s="381" t="str">
        <f>IF(B1804="","",ROW()-ROW($A$3)+'Diário 2º PA'!$O$1)</f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28"/>
        <v/>
      </c>
      <c r="K1804" s="387"/>
      <c r="L1804" s="388"/>
      <c r="M1804" s="387"/>
      <c r="N1804" s="382"/>
      <c r="O1804" s="384"/>
      <c r="P1804" s="184"/>
    </row>
    <row r="1805" spans="1:16" ht="13.2" x14ac:dyDescent="0.25">
      <c r="A1805" s="381" t="str">
        <f>IF(B1805="","",ROW()-ROW($A$3)+'Diário 2º PA'!$O$1)</f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28"/>
        <v/>
      </c>
      <c r="K1805" s="387"/>
      <c r="L1805" s="388"/>
      <c r="M1805" s="387"/>
      <c r="N1805" s="382"/>
      <c r="O1805" s="384"/>
      <c r="P1805" s="184"/>
    </row>
    <row r="1806" spans="1:16" ht="13.2" x14ac:dyDescent="0.25">
      <c r="A1806" s="381" t="str">
        <f>IF(B1806="","",ROW()-ROW($A$3)+'Diário 2º PA'!$O$1)</f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28"/>
        <v/>
      </c>
      <c r="K1806" s="387"/>
      <c r="L1806" s="388"/>
      <c r="M1806" s="387"/>
      <c r="N1806" s="382"/>
      <c r="O1806" s="384"/>
      <c r="P1806" s="184"/>
    </row>
    <row r="1807" spans="1:16" ht="13.2" x14ac:dyDescent="0.25">
      <c r="A1807" s="381" t="str">
        <f>IF(B1807="","",ROW()-ROW($A$3)+'Diário 2º PA'!$O$1)</f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28"/>
        <v/>
      </c>
      <c r="K1807" s="387"/>
      <c r="L1807" s="388"/>
      <c r="M1807" s="387"/>
      <c r="N1807" s="382"/>
      <c r="O1807" s="384"/>
      <c r="P1807" s="184"/>
    </row>
    <row r="1808" spans="1:16" ht="13.2" x14ac:dyDescent="0.25">
      <c r="A1808" s="381" t="str">
        <f>IF(B1808="","",ROW()-ROW($A$3)+'Diário 2º PA'!$O$1)</f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28"/>
        <v/>
      </c>
      <c r="K1808" s="387"/>
      <c r="L1808" s="388"/>
      <c r="M1808" s="387"/>
      <c r="N1808" s="382"/>
      <c r="O1808" s="384"/>
      <c r="P1808" s="184"/>
    </row>
    <row r="1809" spans="1:16" ht="13.2" x14ac:dyDescent="0.25">
      <c r="A1809" s="381" t="str">
        <f>IF(B1809="","",ROW()-ROW($A$3)+'Diário 2º PA'!$O$1)</f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28"/>
        <v/>
      </c>
      <c r="K1809" s="387"/>
      <c r="L1809" s="388"/>
      <c r="M1809" s="387"/>
      <c r="N1809" s="382"/>
      <c r="O1809" s="384"/>
      <c r="P1809" s="184"/>
    </row>
    <row r="1810" spans="1:16" ht="13.2" x14ac:dyDescent="0.25">
      <c r="A1810" s="381" t="str">
        <f>IF(B1810="","",ROW()-ROW($A$3)+'Diário 2º PA'!$O$1)</f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28"/>
        <v/>
      </c>
      <c r="K1810" s="387"/>
      <c r="L1810" s="388"/>
      <c r="M1810" s="387"/>
      <c r="N1810" s="382"/>
      <c r="O1810" s="384"/>
      <c r="P1810" s="184"/>
    </row>
    <row r="1811" spans="1:16" ht="13.2" x14ac:dyDescent="0.25">
      <c r="A1811" s="381" t="str">
        <f>IF(B1811="","",ROW()-ROW($A$3)+'Diário 2º PA'!$O$1)</f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28"/>
        <v/>
      </c>
      <c r="K1811" s="387"/>
      <c r="L1811" s="388"/>
      <c r="M1811" s="387"/>
      <c r="N1811" s="382"/>
      <c r="O1811" s="384"/>
      <c r="P1811" s="184"/>
    </row>
    <row r="1812" spans="1:16" ht="13.2" x14ac:dyDescent="0.25">
      <c r="A1812" s="381" t="str">
        <f>IF(B1812="","",ROW()-ROW($A$3)+'Diário 2º PA'!$O$1)</f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28"/>
        <v/>
      </c>
      <c r="K1812" s="387"/>
      <c r="L1812" s="388"/>
      <c r="M1812" s="387"/>
      <c r="N1812" s="382"/>
      <c r="O1812" s="384"/>
      <c r="P1812" s="184"/>
    </row>
    <row r="1813" spans="1:16" ht="13.2" x14ac:dyDescent="0.25">
      <c r="A1813" s="381" t="str">
        <f>IF(B1813="","",ROW()-ROW($A$3)+'Diário 2º PA'!$O$1)</f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28"/>
        <v/>
      </c>
      <c r="K1813" s="387"/>
      <c r="L1813" s="388"/>
      <c r="M1813" s="387"/>
      <c r="N1813" s="382"/>
      <c r="O1813" s="384"/>
      <c r="P1813" s="184"/>
    </row>
    <row r="1814" spans="1:16" ht="13.2" x14ac:dyDescent="0.25">
      <c r="A1814" s="381" t="str">
        <f>IF(B1814="","",ROW()-ROW($A$3)+'Diário 2º PA'!$O$1)</f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ref="J1814:J1877" si="29">IF(O1814="","",IF(LEN(O1814)&gt;14,O1814,"CPF Protegido - LGPD"))</f>
        <v/>
      </c>
      <c r="K1814" s="387"/>
      <c r="L1814" s="388"/>
      <c r="M1814" s="387"/>
      <c r="N1814" s="382"/>
      <c r="O1814" s="384"/>
      <c r="P1814" s="184"/>
    </row>
    <row r="1815" spans="1:16" ht="13.2" x14ac:dyDescent="0.25">
      <c r="A1815" s="381" t="str">
        <f>IF(B1815="","",ROW()-ROW($A$3)+'Diário 2º PA'!$O$1)</f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29"/>
        <v/>
      </c>
      <c r="K1815" s="387"/>
      <c r="L1815" s="388"/>
      <c r="M1815" s="387"/>
      <c r="N1815" s="382"/>
      <c r="O1815" s="384"/>
      <c r="P1815" s="184"/>
    </row>
    <row r="1816" spans="1:16" ht="13.2" x14ac:dyDescent="0.25">
      <c r="A1816" s="381" t="str">
        <f>IF(B1816="","",ROW()-ROW($A$3)+'Diário 2º PA'!$O$1)</f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29"/>
        <v/>
      </c>
      <c r="K1816" s="387"/>
      <c r="L1816" s="388"/>
      <c r="M1816" s="387"/>
      <c r="N1816" s="382"/>
      <c r="O1816" s="384"/>
      <c r="P1816" s="184"/>
    </row>
    <row r="1817" spans="1:16" ht="13.2" x14ac:dyDescent="0.25">
      <c r="A1817" s="381" t="str">
        <f>IF(B1817="","",ROW()-ROW($A$3)+'Diário 2º PA'!$O$1)</f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29"/>
        <v/>
      </c>
      <c r="K1817" s="387"/>
      <c r="L1817" s="388"/>
      <c r="M1817" s="387"/>
      <c r="N1817" s="382"/>
      <c r="O1817" s="384"/>
      <c r="P1817" s="184"/>
    </row>
    <row r="1818" spans="1:16" ht="13.2" x14ac:dyDescent="0.25">
      <c r="A1818" s="381" t="str">
        <f>IF(B1818="","",ROW()-ROW($A$3)+'Diário 2º PA'!$O$1)</f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29"/>
        <v/>
      </c>
      <c r="K1818" s="387"/>
      <c r="L1818" s="388"/>
      <c r="M1818" s="387"/>
      <c r="N1818" s="382"/>
      <c r="O1818" s="384"/>
      <c r="P1818" s="184"/>
    </row>
    <row r="1819" spans="1:16" ht="13.2" x14ac:dyDescent="0.25">
      <c r="A1819" s="381" t="str">
        <f>IF(B1819="","",ROW()-ROW($A$3)+'Diário 2º PA'!$O$1)</f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29"/>
        <v/>
      </c>
      <c r="K1819" s="387"/>
      <c r="L1819" s="388"/>
      <c r="M1819" s="387"/>
      <c r="N1819" s="382"/>
      <c r="O1819" s="384"/>
      <c r="P1819" s="184"/>
    </row>
    <row r="1820" spans="1:16" ht="13.2" x14ac:dyDescent="0.25">
      <c r="A1820" s="381" t="str">
        <f>IF(B1820="","",ROW()-ROW($A$3)+'Diário 2º PA'!$O$1)</f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29"/>
        <v/>
      </c>
      <c r="K1820" s="387"/>
      <c r="L1820" s="388"/>
      <c r="M1820" s="387"/>
      <c r="N1820" s="382"/>
      <c r="O1820" s="384"/>
      <c r="P1820" s="184"/>
    </row>
    <row r="1821" spans="1:16" ht="13.2" x14ac:dyDescent="0.25">
      <c r="A1821" s="381" t="str">
        <f>IF(B1821="","",ROW()-ROW($A$3)+'Diário 2º PA'!$O$1)</f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29"/>
        <v/>
      </c>
      <c r="K1821" s="387"/>
      <c r="L1821" s="388"/>
      <c r="M1821" s="387"/>
      <c r="N1821" s="382"/>
      <c r="O1821" s="384"/>
      <c r="P1821" s="184"/>
    </row>
    <row r="1822" spans="1:16" ht="13.2" x14ac:dyDescent="0.25">
      <c r="A1822" s="381" t="str">
        <f>IF(B1822="","",ROW()-ROW($A$3)+'Diário 2º PA'!$O$1)</f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29"/>
        <v/>
      </c>
      <c r="K1822" s="387"/>
      <c r="L1822" s="388"/>
      <c r="M1822" s="387"/>
      <c r="N1822" s="382"/>
      <c r="O1822" s="384"/>
      <c r="P1822" s="184"/>
    </row>
    <row r="1823" spans="1:16" ht="13.2" x14ac:dyDescent="0.25">
      <c r="A1823" s="381" t="str">
        <f>IF(B1823="","",ROW()-ROW($A$3)+'Diário 2º PA'!$O$1)</f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29"/>
        <v/>
      </c>
      <c r="K1823" s="387"/>
      <c r="L1823" s="388"/>
      <c r="M1823" s="387"/>
      <c r="N1823" s="382"/>
      <c r="O1823" s="384"/>
      <c r="P1823" s="184"/>
    </row>
    <row r="1824" spans="1:16" ht="13.2" x14ac:dyDescent="0.25">
      <c r="A1824" s="381" t="str">
        <f>IF(B1824="","",ROW()-ROW($A$3)+'Diário 2º PA'!$O$1)</f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29"/>
        <v/>
      </c>
      <c r="K1824" s="387"/>
      <c r="L1824" s="388"/>
      <c r="M1824" s="387"/>
      <c r="N1824" s="382"/>
      <c r="O1824" s="384"/>
      <c r="P1824" s="184"/>
    </row>
    <row r="1825" spans="1:16" ht="13.2" x14ac:dyDescent="0.25">
      <c r="A1825" s="381" t="str">
        <f>IF(B1825="","",ROW()-ROW($A$3)+'Diário 2º PA'!$O$1)</f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29"/>
        <v/>
      </c>
      <c r="K1825" s="387"/>
      <c r="L1825" s="388"/>
      <c r="M1825" s="387"/>
      <c r="N1825" s="382"/>
      <c r="O1825" s="384"/>
      <c r="P1825" s="184"/>
    </row>
    <row r="1826" spans="1:16" ht="13.2" x14ac:dyDescent="0.25">
      <c r="A1826" s="381" t="str">
        <f>IF(B1826="","",ROW()-ROW($A$3)+'Diário 2º PA'!$O$1)</f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29"/>
        <v/>
      </c>
      <c r="K1826" s="387"/>
      <c r="L1826" s="388"/>
      <c r="M1826" s="387"/>
      <c r="N1826" s="382"/>
      <c r="O1826" s="384"/>
      <c r="P1826" s="184"/>
    </row>
    <row r="1827" spans="1:16" ht="13.2" x14ac:dyDescent="0.25">
      <c r="A1827" s="381" t="str">
        <f>IF(B1827="","",ROW()-ROW($A$3)+'Diário 2º PA'!$O$1)</f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29"/>
        <v/>
      </c>
      <c r="K1827" s="387"/>
      <c r="L1827" s="388"/>
      <c r="M1827" s="387"/>
      <c r="N1827" s="382"/>
      <c r="O1827" s="384"/>
      <c r="P1827" s="184"/>
    </row>
    <row r="1828" spans="1:16" ht="13.2" x14ac:dyDescent="0.25">
      <c r="A1828" s="381" t="str">
        <f>IF(B1828="","",ROW()-ROW($A$3)+'Diário 2º PA'!$O$1)</f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29"/>
        <v/>
      </c>
      <c r="K1828" s="387"/>
      <c r="L1828" s="388"/>
      <c r="M1828" s="387"/>
      <c r="N1828" s="382"/>
      <c r="O1828" s="384"/>
      <c r="P1828" s="184"/>
    </row>
    <row r="1829" spans="1:16" ht="13.2" x14ac:dyDescent="0.25">
      <c r="A1829" s="381" t="str">
        <f>IF(B1829="","",ROW()-ROW($A$3)+'Diário 2º PA'!$O$1)</f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29"/>
        <v/>
      </c>
      <c r="K1829" s="387"/>
      <c r="L1829" s="388"/>
      <c r="M1829" s="387"/>
      <c r="N1829" s="382"/>
      <c r="O1829" s="384"/>
      <c r="P1829" s="184"/>
    </row>
    <row r="1830" spans="1:16" ht="13.2" x14ac:dyDescent="0.25">
      <c r="A1830" s="381" t="str">
        <f>IF(B1830="","",ROW()-ROW($A$3)+'Diário 2º PA'!$O$1)</f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29"/>
        <v/>
      </c>
      <c r="K1830" s="387"/>
      <c r="L1830" s="388"/>
      <c r="M1830" s="387"/>
      <c r="N1830" s="382"/>
      <c r="O1830" s="384"/>
      <c r="P1830" s="184"/>
    </row>
    <row r="1831" spans="1:16" ht="13.2" x14ac:dyDescent="0.25">
      <c r="A1831" s="381" t="str">
        <f>IF(B1831="","",ROW()-ROW($A$3)+'Diário 2º PA'!$O$1)</f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29"/>
        <v/>
      </c>
      <c r="K1831" s="387"/>
      <c r="L1831" s="388"/>
      <c r="M1831" s="387"/>
      <c r="N1831" s="382"/>
      <c r="O1831" s="384"/>
      <c r="P1831" s="184"/>
    </row>
    <row r="1832" spans="1:16" ht="13.2" x14ac:dyDescent="0.25">
      <c r="A1832" s="381" t="str">
        <f>IF(B1832="","",ROW()-ROW($A$3)+'Diário 2º PA'!$O$1)</f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29"/>
        <v/>
      </c>
      <c r="K1832" s="387"/>
      <c r="L1832" s="388"/>
      <c r="M1832" s="387"/>
      <c r="N1832" s="382"/>
      <c r="O1832" s="384"/>
      <c r="P1832" s="184"/>
    </row>
    <row r="1833" spans="1:16" ht="13.2" x14ac:dyDescent="0.25">
      <c r="A1833" s="381" t="str">
        <f>IF(B1833="","",ROW()-ROW($A$3)+'Diário 2º PA'!$O$1)</f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29"/>
        <v/>
      </c>
      <c r="K1833" s="387"/>
      <c r="L1833" s="388"/>
      <c r="M1833" s="387"/>
      <c r="N1833" s="382"/>
      <c r="O1833" s="384"/>
      <c r="P1833" s="184"/>
    </row>
    <row r="1834" spans="1:16" ht="13.2" x14ac:dyDescent="0.25">
      <c r="A1834" s="381" t="str">
        <f>IF(B1834="","",ROW()-ROW($A$3)+'Diário 2º PA'!$O$1)</f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29"/>
        <v/>
      </c>
      <c r="K1834" s="387"/>
      <c r="L1834" s="388"/>
      <c r="M1834" s="387"/>
      <c r="N1834" s="382"/>
      <c r="O1834" s="384"/>
      <c r="P1834" s="184"/>
    </row>
    <row r="1835" spans="1:16" ht="13.2" x14ac:dyDescent="0.25">
      <c r="A1835" s="381" t="str">
        <f>IF(B1835="","",ROW()-ROW($A$3)+'Diário 2º PA'!$O$1)</f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29"/>
        <v/>
      </c>
      <c r="K1835" s="387"/>
      <c r="L1835" s="388"/>
      <c r="M1835" s="387"/>
      <c r="N1835" s="382"/>
      <c r="O1835" s="384"/>
      <c r="P1835" s="184"/>
    </row>
    <row r="1836" spans="1:16" ht="13.2" x14ac:dyDescent="0.25">
      <c r="A1836" s="381" t="str">
        <f>IF(B1836="","",ROW()-ROW($A$3)+'Diário 2º PA'!$O$1)</f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29"/>
        <v/>
      </c>
      <c r="K1836" s="387"/>
      <c r="L1836" s="388"/>
      <c r="M1836" s="387"/>
      <c r="N1836" s="382"/>
      <c r="O1836" s="384"/>
      <c r="P1836" s="184"/>
    </row>
    <row r="1837" spans="1:16" ht="13.2" x14ac:dyDescent="0.25">
      <c r="A1837" s="381" t="str">
        <f>IF(B1837="","",ROW()-ROW($A$3)+'Diário 2º PA'!$O$1)</f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29"/>
        <v/>
      </c>
      <c r="K1837" s="387"/>
      <c r="L1837" s="388"/>
      <c r="M1837" s="387"/>
      <c r="N1837" s="382"/>
      <c r="O1837" s="384"/>
      <c r="P1837" s="184"/>
    </row>
    <row r="1838" spans="1:16" ht="13.2" x14ac:dyDescent="0.25">
      <c r="A1838" s="381" t="str">
        <f>IF(B1838="","",ROW()-ROW($A$3)+'Diário 2º PA'!$O$1)</f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29"/>
        <v/>
      </c>
      <c r="K1838" s="387"/>
      <c r="L1838" s="388"/>
      <c r="M1838" s="387"/>
      <c r="N1838" s="382"/>
      <c r="O1838" s="384"/>
      <c r="P1838" s="184"/>
    </row>
    <row r="1839" spans="1:16" ht="13.2" x14ac:dyDescent="0.25">
      <c r="A1839" s="381" t="str">
        <f>IF(B1839="","",ROW()-ROW($A$3)+'Diário 2º PA'!$O$1)</f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29"/>
        <v/>
      </c>
      <c r="K1839" s="387"/>
      <c r="L1839" s="388"/>
      <c r="M1839" s="387"/>
      <c r="N1839" s="382"/>
      <c r="O1839" s="384"/>
      <c r="P1839" s="184"/>
    </row>
    <row r="1840" spans="1:16" ht="13.2" x14ac:dyDescent="0.25">
      <c r="A1840" s="381" t="str">
        <f>IF(B1840="","",ROW()-ROW($A$3)+'Diário 2º PA'!$O$1)</f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29"/>
        <v/>
      </c>
      <c r="K1840" s="387"/>
      <c r="L1840" s="388"/>
      <c r="M1840" s="387"/>
      <c r="N1840" s="382"/>
      <c r="O1840" s="384"/>
      <c r="P1840" s="184"/>
    </row>
    <row r="1841" spans="1:16" ht="13.2" x14ac:dyDescent="0.25">
      <c r="A1841" s="381" t="str">
        <f>IF(B1841="","",ROW()-ROW($A$3)+'Diário 2º PA'!$O$1)</f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29"/>
        <v/>
      </c>
      <c r="K1841" s="387"/>
      <c r="L1841" s="388"/>
      <c r="M1841" s="387"/>
      <c r="N1841" s="382"/>
      <c r="O1841" s="384"/>
      <c r="P1841" s="184"/>
    </row>
    <row r="1842" spans="1:16" ht="13.2" x14ac:dyDescent="0.25">
      <c r="A1842" s="381" t="str">
        <f>IF(B1842="","",ROW()-ROW($A$3)+'Diário 2º PA'!$O$1)</f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29"/>
        <v/>
      </c>
      <c r="K1842" s="387"/>
      <c r="L1842" s="388"/>
      <c r="M1842" s="387"/>
      <c r="N1842" s="382"/>
      <c r="O1842" s="384"/>
      <c r="P1842" s="184"/>
    </row>
    <row r="1843" spans="1:16" ht="13.2" x14ac:dyDescent="0.25">
      <c r="A1843" s="381" t="str">
        <f>IF(B1843="","",ROW()-ROW($A$3)+'Diário 2º PA'!$O$1)</f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29"/>
        <v/>
      </c>
      <c r="K1843" s="387"/>
      <c r="L1843" s="388"/>
      <c r="M1843" s="387"/>
      <c r="N1843" s="382"/>
      <c r="O1843" s="384"/>
      <c r="P1843" s="184"/>
    </row>
    <row r="1844" spans="1:16" ht="13.2" x14ac:dyDescent="0.25">
      <c r="A1844" s="381" t="str">
        <f>IF(B1844="","",ROW()-ROW($A$3)+'Diário 2º PA'!$O$1)</f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29"/>
        <v/>
      </c>
      <c r="K1844" s="387"/>
      <c r="L1844" s="388"/>
      <c r="M1844" s="387"/>
      <c r="N1844" s="382"/>
      <c r="O1844" s="384"/>
      <c r="P1844" s="184"/>
    </row>
    <row r="1845" spans="1:16" ht="13.2" x14ac:dyDescent="0.25">
      <c r="A1845" s="381" t="str">
        <f>IF(B1845="","",ROW()-ROW($A$3)+'Diário 2º PA'!$O$1)</f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29"/>
        <v/>
      </c>
      <c r="K1845" s="387"/>
      <c r="L1845" s="388"/>
      <c r="M1845" s="387"/>
      <c r="N1845" s="382"/>
      <c r="O1845" s="384"/>
      <c r="P1845" s="184"/>
    </row>
    <row r="1846" spans="1:16" ht="13.2" x14ac:dyDescent="0.25">
      <c r="A1846" s="381" t="str">
        <f>IF(B1846="","",ROW()-ROW($A$3)+'Diário 2º PA'!$O$1)</f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29"/>
        <v/>
      </c>
      <c r="K1846" s="387"/>
      <c r="L1846" s="388"/>
      <c r="M1846" s="387"/>
      <c r="N1846" s="382"/>
      <c r="O1846" s="384"/>
      <c r="P1846" s="184"/>
    </row>
    <row r="1847" spans="1:16" ht="13.2" x14ac:dyDescent="0.25">
      <c r="A1847" s="381" t="str">
        <f>IF(B1847="","",ROW()-ROW($A$3)+'Diário 2º PA'!$O$1)</f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29"/>
        <v/>
      </c>
      <c r="K1847" s="387"/>
      <c r="L1847" s="388"/>
      <c r="M1847" s="387"/>
      <c r="N1847" s="382"/>
      <c r="O1847" s="384"/>
      <c r="P1847" s="184"/>
    </row>
    <row r="1848" spans="1:16" ht="13.2" x14ac:dyDescent="0.25">
      <c r="A1848" s="381" t="str">
        <f>IF(B1848="","",ROW()-ROW($A$3)+'Diário 2º PA'!$O$1)</f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29"/>
        <v/>
      </c>
      <c r="K1848" s="387"/>
      <c r="L1848" s="388"/>
      <c r="M1848" s="387"/>
      <c r="N1848" s="382"/>
      <c r="O1848" s="384"/>
      <c r="P1848" s="184"/>
    </row>
    <row r="1849" spans="1:16" ht="13.2" x14ac:dyDescent="0.25">
      <c r="A1849" s="381" t="str">
        <f>IF(B1849="","",ROW()-ROW($A$3)+'Diário 2º PA'!$O$1)</f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29"/>
        <v/>
      </c>
      <c r="K1849" s="387"/>
      <c r="L1849" s="388"/>
      <c r="M1849" s="387"/>
      <c r="N1849" s="382"/>
      <c r="O1849" s="384"/>
      <c r="P1849" s="184"/>
    </row>
    <row r="1850" spans="1:16" ht="13.2" x14ac:dyDescent="0.25">
      <c r="A1850" s="381" t="str">
        <f>IF(B1850="","",ROW()-ROW($A$3)+'Diário 2º PA'!$O$1)</f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29"/>
        <v/>
      </c>
      <c r="K1850" s="387"/>
      <c r="L1850" s="388"/>
      <c r="M1850" s="387"/>
      <c r="N1850" s="382"/>
      <c r="O1850" s="384"/>
      <c r="P1850" s="184"/>
    </row>
    <row r="1851" spans="1:16" ht="13.2" x14ac:dyDescent="0.25">
      <c r="A1851" s="381" t="str">
        <f>IF(B1851="","",ROW()-ROW($A$3)+'Diário 2º PA'!$O$1)</f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29"/>
        <v/>
      </c>
      <c r="K1851" s="387"/>
      <c r="L1851" s="388"/>
      <c r="M1851" s="387"/>
      <c r="N1851" s="382"/>
      <c r="O1851" s="384"/>
      <c r="P1851" s="184"/>
    </row>
    <row r="1852" spans="1:16" ht="13.2" x14ac:dyDescent="0.25">
      <c r="A1852" s="381" t="str">
        <f>IF(B1852="","",ROW()-ROW($A$3)+'Diário 2º PA'!$O$1)</f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29"/>
        <v/>
      </c>
      <c r="K1852" s="387"/>
      <c r="L1852" s="388"/>
      <c r="M1852" s="387"/>
      <c r="N1852" s="382"/>
      <c r="O1852" s="384"/>
      <c r="P1852" s="184"/>
    </row>
    <row r="1853" spans="1:16" ht="13.2" x14ac:dyDescent="0.25">
      <c r="A1853" s="381" t="str">
        <f>IF(B1853="","",ROW()-ROW($A$3)+'Diário 2º PA'!$O$1)</f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29"/>
        <v/>
      </c>
      <c r="K1853" s="387"/>
      <c r="L1853" s="388"/>
      <c r="M1853" s="387"/>
      <c r="N1853" s="382"/>
      <c r="O1853" s="384"/>
      <c r="P1853" s="184"/>
    </row>
    <row r="1854" spans="1:16" ht="13.2" x14ac:dyDescent="0.25">
      <c r="A1854" s="381" t="str">
        <f>IF(B1854="","",ROW()-ROW($A$3)+'Diário 2º PA'!$O$1)</f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29"/>
        <v/>
      </c>
      <c r="K1854" s="387"/>
      <c r="L1854" s="388"/>
      <c r="M1854" s="387"/>
      <c r="N1854" s="382"/>
      <c r="O1854" s="384"/>
      <c r="P1854" s="184"/>
    </row>
    <row r="1855" spans="1:16" ht="13.2" x14ac:dyDescent="0.25">
      <c r="A1855" s="381" t="str">
        <f>IF(B1855="","",ROW()-ROW($A$3)+'Diário 2º PA'!$O$1)</f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29"/>
        <v/>
      </c>
      <c r="K1855" s="387"/>
      <c r="L1855" s="388"/>
      <c r="M1855" s="387"/>
      <c r="N1855" s="382"/>
      <c r="O1855" s="384"/>
      <c r="P1855" s="184"/>
    </row>
    <row r="1856" spans="1:16" ht="13.2" x14ac:dyDescent="0.25">
      <c r="A1856" s="381" t="str">
        <f>IF(B1856="","",ROW()-ROW($A$3)+'Diário 2º PA'!$O$1)</f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29"/>
        <v/>
      </c>
      <c r="K1856" s="387"/>
      <c r="L1856" s="388"/>
      <c r="M1856" s="387"/>
      <c r="N1856" s="382"/>
      <c r="O1856" s="384"/>
      <c r="P1856" s="184"/>
    </row>
    <row r="1857" spans="1:16" ht="13.2" x14ac:dyDescent="0.25">
      <c r="A1857" s="381" t="str">
        <f>IF(B1857="","",ROW()-ROW($A$3)+'Diário 2º PA'!$O$1)</f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si="29"/>
        <v/>
      </c>
      <c r="K1857" s="387"/>
      <c r="L1857" s="388"/>
      <c r="M1857" s="387"/>
      <c r="N1857" s="382"/>
      <c r="O1857" s="384"/>
      <c r="P1857" s="184"/>
    </row>
    <row r="1858" spans="1:16" ht="13.2" x14ac:dyDescent="0.25">
      <c r="A1858" s="381" t="str">
        <f>IF(B1858="","",ROW()-ROW($A$3)+'Diário 2º PA'!$O$1)</f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29"/>
        <v/>
      </c>
      <c r="K1858" s="387"/>
      <c r="L1858" s="388"/>
      <c r="M1858" s="387"/>
      <c r="N1858" s="382"/>
      <c r="O1858" s="384"/>
      <c r="P1858" s="184"/>
    </row>
    <row r="1859" spans="1:16" ht="13.2" x14ac:dyDescent="0.25">
      <c r="A1859" s="381" t="str">
        <f>IF(B1859="","",ROW()-ROW($A$3)+'Diário 2º PA'!$O$1)</f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29"/>
        <v/>
      </c>
      <c r="K1859" s="387"/>
      <c r="L1859" s="388"/>
      <c r="M1859" s="387"/>
      <c r="N1859" s="382"/>
      <c r="O1859" s="384"/>
      <c r="P1859" s="184"/>
    </row>
    <row r="1860" spans="1:16" ht="13.2" x14ac:dyDescent="0.25">
      <c r="A1860" s="381" t="str">
        <f>IF(B1860="","",ROW()-ROW($A$3)+'Diário 2º PA'!$O$1)</f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si="29"/>
        <v/>
      </c>
      <c r="K1860" s="387"/>
      <c r="L1860" s="388"/>
      <c r="M1860" s="387"/>
      <c r="N1860" s="382"/>
      <c r="O1860" s="384"/>
      <c r="P1860" s="184"/>
    </row>
    <row r="1861" spans="1:16" ht="13.2" x14ac:dyDescent="0.25">
      <c r="A1861" s="381" t="str">
        <f>IF(B1861="","",ROW()-ROW($A$3)+'Diário 2º PA'!$O$1)</f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29"/>
        <v/>
      </c>
      <c r="K1861" s="387"/>
      <c r="L1861" s="388"/>
      <c r="M1861" s="387"/>
      <c r="N1861" s="382"/>
      <c r="O1861" s="384"/>
      <c r="P1861" s="184"/>
    </row>
    <row r="1862" spans="1:16" ht="13.2" x14ac:dyDescent="0.25">
      <c r="A1862" s="381" t="str">
        <f>IF(B1862="","",ROW()-ROW($A$3)+'Diário 2º PA'!$O$1)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29"/>
        <v/>
      </c>
      <c r="K1862" s="387"/>
      <c r="L1862" s="388"/>
      <c r="M1862" s="387"/>
      <c r="N1862" s="382"/>
      <c r="O1862" s="384"/>
      <c r="P1862" s="184"/>
    </row>
    <row r="1863" spans="1:16" ht="13.2" x14ac:dyDescent="0.25">
      <c r="A1863" s="381" t="str">
        <f>IF(B1863="","",ROW()-ROW($A$3)+'Diário 2º PA'!$O$1)</f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29"/>
        <v/>
      </c>
      <c r="K1863" s="387"/>
      <c r="L1863" s="388"/>
      <c r="M1863" s="387"/>
      <c r="N1863" s="382"/>
      <c r="O1863" s="384"/>
      <c r="P1863" s="184"/>
    </row>
    <row r="1864" spans="1:16" ht="13.2" x14ac:dyDescent="0.25">
      <c r="A1864" s="381" t="str">
        <f>IF(B1864="","",ROW()-ROW($A$3)+'Diário 2º PA'!$O$1)</f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29"/>
        <v/>
      </c>
      <c r="K1864" s="387"/>
      <c r="L1864" s="388"/>
      <c r="M1864" s="387"/>
      <c r="N1864" s="382"/>
      <c r="O1864" s="384"/>
      <c r="P1864" s="184"/>
    </row>
    <row r="1865" spans="1:16" ht="13.2" x14ac:dyDescent="0.25">
      <c r="A1865" s="381" t="str">
        <f>IF(B1865="","",ROW()-ROW($A$3)+'Diário 2º PA'!$O$1)</f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si="29"/>
        <v/>
      </c>
      <c r="K1865" s="387"/>
      <c r="L1865" s="388"/>
      <c r="M1865" s="387"/>
      <c r="N1865" s="382"/>
      <c r="O1865" s="384"/>
      <c r="P1865" s="184"/>
    </row>
    <row r="1866" spans="1:16" ht="13.2" x14ac:dyDescent="0.25">
      <c r="A1866" s="381" t="str">
        <f>IF(B1866="","",ROW()-ROW($A$3)+'Diário 2º PA'!$O$1)</f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29"/>
        <v/>
      </c>
      <c r="K1866" s="387"/>
      <c r="L1866" s="388"/>
      <c r="M1866" s="387"/>
      <c r="N1866" s="382"/>
      <c r="O1866" s="384"/>
      <c r="P1866" s="184"/>
    </row>
    <row r="1867" spans="1:16" ht="13.2" x14ac:dyDescent="0.25">
      <c r="A1867" s="381" t="str">
        <f>IF(B1867="","",ROW()-ROW($A$3)+'Diário 2º PA'!$O$1)</f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29"/>
        <v/>
      </c>
      <c r="K1867" s="387"/>
      <c r="L1867" s="388"/>
      <c r="M1867" s="387"/>
      <c r="N1867" s="382"/>
      <c r="O1867" s="384"/>
      <c r="P1867" s="184"/>
    </row>
    <row r="1868" spans="1:16" ht="13.2" x14ac:dyDescent="0.25">
      <c r="A1868" s="381" t="str">
        <f>IF(B1868="","",ROW()-ROW($A$3)+'Diário 2º PA'!$O$1)</f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29"/>
        <v/>
      </c>
      <c r="K1868" s="387"/>
      <c r="L1868" s="388"/>
      <c r="M1868" s="387"/>
      <c r="N1868" s="382"/>
      <c r="O1868" s="384"/>
      <c r="P1868" s="184"/>
    </row>
    <row r="1869" spans="1:16" ht="13.2" x14ac:dyDescent="0.25">
      <c r="A1869" s="381" t="str">
        <f>IF(B1869="","",ROW()-ROW($A$3)+'Diário 2º PA'!$O$1)</f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29"/>
        <v/>
      </c>
      <c r="K1869" s="387"/>
      <c r="L1869" s="388"/>
      <c r="M1869" s="387"/>
      <c r="N1869" s="382"/>
      <c r="O1869" s="384"/>
      <c r="P1869" s="184"/>
    </row>
    <row r="1870" spans="1:16" ht="13.2" x14ac:dyDescent="0.25">
      <c r="A1870" s="381" t="str">
        <f>IF(B1870="","",ROW()-ROW($A$3)+'Diário 2º PA'!$O$1)</f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29"/>
        <v/>
      </c>
      <c r="K1870" s="387"/>
      <c r="L1870" s="388"/>
      <c r="M1870" s="387"/>
      <c r="N1870" s="382"/>
      <c r="O1870" s="384"/>
      <c r="P1870" s="184"/>
    </row>
    <row r="1871" spans="1:16" ht="13.2" x14ac:dyDescent="0.25">
      <c r="A1871" s="381" t="str">
        <f>IF(B1871="","",ROW()-ROW($A$3)+'Diário 2º PA'!$O$1)</f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29"/>
        <v/>
      </c>
      <c r="K1871" s="387"/>
      <c r="L1871" s="388"/>
      <c r="M1871" s="387"/>
      <c r="N1871" s="382"/>
      <c r="O1871" s="384"/>
      <c r="P1871" s="184"/>
    </row>
    <row r="1872" spans="1:16" ht="13.2" x14ac:dyDescent="0.25">
      <c r="A1872" s="381" t="str">
        <f>IF(B1872="","",ROW()-ROW($A$3)+'Diário 2º PA'!$O$1)</f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29"/>
        <v/>
      </c>
      <c r="K1872" s="387"/>
      <c r="L1872" s="388"/>
      <c r="M1872" s="387"/>
      <c r="N1872" s="382"/>
      <c r="O1872" s="384"/>
      <c r="P1872" s="184"/>
    </row>
    <row r="1873" spans="1:16" ht="13.2" x14ac:dyDescent="0.25">
      <c r="A1873" s="381" t="str">
        <f>IF(B1873="","",ROW()-ROW($A$3)+'Diário 2º PA'!$O$1)</f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29"/>
        <v/>
      </c>
      <c r="K1873" s="387"/>
      <c r="L1873" s="388"/>
      <c r="M1873" s="387"/>
      <c r="N1873" s="382"/>
      <c r="O1873" s="384"/>
      <c r="P1873" s="184"/>
    </row>
    <row r="1874" spans="1:16" ht="13.2" x14ac:dyDescent="0.25">
      <c r="A1874" s="381" t="str">
        <f>IF(B1874="","",ROW()-ROW($A$3)+'Diário 2º PA'!$O$1)</f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29"/>
        <v/>
      </c>
      <c r="K1874" s="387"/>
      <c r="L1874" s="388"/>
      <c r="M1874" s="387"/>
      <c r="N1874" s="382"/>
      <c r="O1874" s="384"/>
      <c r="P1874" s="184"/>
    </row>
    <row r="1875" spans="1:16" ht="13.2" x14ac:dyDescent="0.25">
      <c r="A1875" s="381" t="str">
        <f>IF(B1875="","",ROW()-ROW($A$3)+'Diário 2º PA'!$O$1)</f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29"/>
        <v/>
      </c>
      <c r="K1875" s="387"/>
      <c r="L1875" s="388"/>
      <c r="M1875" s="387"/>
      <c r="N1875" s="382"/>
      <c r="O1875" s="384"/>
      <c r="P1875" s="184"/>
    </row>
    <row r="1876" spans="1:16" ht="13.2" x14ac:dyDescent="0.25">
      <c r="A1876" s="381" t="str">
        <f>IF(B1876="","",ROW()-ROW($A$3)+'Diário 2º PA'!$O$1)</f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29"/>
        <v/>
      </c>
      <c r="K1876" s="387"/>
      <c r="L1876" s="388"/>
      <c r="M1876" s="387"/>
      <c r="N1876" s="382"/>
      <c r="O1876" s="384"/>
      <c r="P1876" s="184"/>
    </row>
    <row r="1877" spans="1:16" ht="13.2" x14ac:dyDescent="0.25">
      <c r="A1877" s="381" t="str">
        <f>IF(B1877="","",ROW()-ROW($A$3)+'Diário 2º PA'!$O$1)</f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29"/>
        <v/>
      </c>
      <c r="K1877" s="387"/>
      <c r="L1877" s="388"/>
      <c r="M1877" s="387"/>
      <c r="N1877" s="382"/>
      <c r="O1877" s="384"/>
      <c r="P1877" s="184"/>
    </row>
    <row r="1878" spans="1:16" ht="13.2" x14ac:dyDescent="0.25">
      <c r="A1878" s="381" t="str">
        <f>IF(B1878="","",ROW()-ROW($A$3)+'Diário 2º PA'!$O$1)</f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ref="J1878:J1941" si="30">IF(O1878="","",IF(LEN(O1878)&gt;14,O1878,"CPF Protegido - LGPD"))</f>
        <v/>
      </c>
      <c r="K1878" s="387"/>
      <c r="L1878" s="388"/>
      <c r="M1878" s="387"/>
      <c r="N1878" s="382"/>
      <c r="O1878" s="384"/>
      <c r="P1878" s="184"/>
    </row>
    <row r="1879" spans="1:16" ht="13.2" x14ac:dyDescent="0.25">
      <c r="A1879" s="381" t="str">
        <f>IF(B1879="","",ROW()-ROW($A$3)+'Diário 2º PA'!$O$1)</f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30"/>
        <v/>
      </c>
      <c r="K1879" s="387"/>
      <c r="L1879" s="388"/>
      <c r="M1879" s="387"/>
      <c r="N1879" s="382"/>
      <c r="O1879" s="384"/>
      <c r="P1879" s="184"/>
    </row>
    <row r="1880" spans="1:16" ht="13.2" x14ac:dyDescent="0.25">
      <c r="A1880" s="381" t="str">
        <f>IF(B1880="","",ROW()-ROW($A$3)+'Diário 2º PA'!$O$1)</f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30"/>
        <v/>
      </c>
      <c r="K1880" s="387"/>
      <c r="L1880" s="388"/>
      <c r="M1880" s="387"/>
      <c r="N1880" s="382"/>
      <c r="O1880" s="384"/>
      <c r="P1880" s="184"/>
    </row>
    <row r="1881" spans="1:16" ht="13.2" x14ac:dyDescent="0.25">
      <c r="A1881" s="381" t="str">
        <f>IF(B1881="","",ROW()-ROW($A$3)+'Diário 2º PA'!$O$1)</f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30"/>
        <v/>
      </c>
      <c r="K1881" s="387"/>
      <c r="L1881" s="388"/>
      <c r="M1881" s="387"/>
      <c r="N1881" s="382"/>
      <c r="O1881" s="384"/>
      <c r="P1881" s="184"/>
    </row>
    <row r="1882" spans="1:16" ht="13.2" x14ac:dyDescent="0.25">
      <c r="A1882" s="381" t="str">
        <f>IF(B1882="","",ROW()-ROW($A$3)+'Diário 2º PA'!$O$1)</f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30"/>
        <v/>
      </c>
      <c r="K1882" s="387"/>
      <c r="L1882" s="388"/>
      <c r="M1882" s="387"/>
      <c r="N1882" s="382"/>
      <c r="O1882" s="384"/>
      <c r="P1882" s="184"/>
    </row>
    <row r="1883" spans="1:16" ht="13.2" x14ac:dyDescent="0.25">
      <c r="A1883" s="381" t="str">
        <f>IF(B1883="","",ROW()-ROW($A$3)+'Diário 2º PA'!$O$1)</f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30"/>
        <v/>
      </c>
      <c r="K1883" s="387"/>
      <c r="L1883" s="388"/>
      <c r="M1883" s="387"/>
      <c r="N1883" s="382"/>
      <c r="O1883" s="384"/>
      <c r="P1883" s="184"/>
    </row>
    <row r="1884" spans="1:16" ht="13.2" x14ac:dyDescent="0.25">
      <c r="A1884" s="381" t="str">
        <f>IF(B1884="","",ROW()-ROW($A$3)+'Diário 2º PA'!$O$1)</f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30"/>
        <v/>
      </c>
      <c r="K1884" s="387"/>
      <c r="L1884" s="388"/>
      <c r="M1884" s="387"/>
      <c r="N1884" s="382"/>
      <c r="O1884" s="384"/>
      <c r="P1884" s="184"/>
    </row>
    <row r="1885" spans="1:16" ht="13.2" x14ac:dyDescent="0.25">
      <c r="A1885" s="381" t="str">
        <f>IF(B1885="","",ROW()-ROW($A$3)+'Diário 2º PA'!$O$1)</f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30"/>
        <v/>
      </c>
      <c r="K1885" s="387"/>
      <c r="L1885" s="388"/>
      <c r="M1885" s="387"/>
      <c r="N1885" s="382"/>
      <c r="O1885" s="384"/>
      <c r="P1885" s="184"/>
    </row>
    <row r="1886" spans="1:16" ht="13.2" x14ac:dyDescent="0.25">
      <c r="A1886" s="381" t="str">
        <f>IF(B1886="","",ROW()-ROW($A$3)+'Diário 2º PA'!$O$1)</f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30"/>
        <v/>
      </c>
      <c r="K1886" s="387"/>
      <c r="L1886" s="388"/>
      <c r="M1886" s="387"/>
      <c r="N1886" s="382"/>
      <c r="O1886" s="384"/>
      <c r="P1886" s="184"/>
    </row>
    <row r="1887" spans="1:16" ht="13.2" x14ac:dyDescent="0.25">
      <c r="A1887" s="381" t="str">
        <f>IF(B1887="","",ROW()-ROW($A$3)+'Diário 2º PA'!$O$1)</f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30"/>
        <v/>
      </c>
      <c r="K1887" s="387"/>
      <c r="L1887" s="388"/>
      <c r="M1887" s="387"/>
      <c r="N1887" s="382"/>
      <c r="O1887" s="384"/>
      <c r="P1887" s="184"/>
    </row>
    <row r="1888" spans="1:16" ht="13.2" x14ac:dyDescent="0.25">
      <c r="A1888" s="381" t="str">
        <f>IF(B1888="","",ROW()-ROW($A$3)+'Diário 2º PA'!$O$1)</f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30"/>
        <v/>
      </c>
      <c r="K1888" s="387"/>
      <c r="L1888" s="388"/>
      <c r="M1888" s="387"/>
      <c r="N1888" s="382"/>
      <c r="O1888" s="384"/>
      <c r="P1888" s="184"/>
    </row>
    <row r="1889" spans="1:16" ht="13.2" x14ac:dyDescent="0.25">
      <c r="A1889" s="381" t="str">
        <f>IF(B1889="","",ROW()-ROW($A$3)+'Diário 2º PA'!$O$1)</f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30"/>
        <v/>
      </c>
      <c r="K1889" s="387"/>
      <c r="L1889" s="388"/>
      <c r="M1889" s="387"/>
      <c r="N1889" s="382"/>
      <c r="O1889" s="384"/>
      <c r="P1889" s="184"/>
    </row>
    <row r="1890" spans="1:16" ht="13.2" x14ac:dyDescent="0.25">
      <c r="A1890" s="381" t="str">
        <f>IF(B1890="","",ROW()-ROW($A$3)+'Diário 2º PA'!$O$1)</f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30"/>
        <v/>
      </c>
      <c r="K1890" s="387"/>
      <c r="L1890" s="388"/>
      <c r="M1890" s="387"/>
      <c r="N1890" s="382"/>
      <c r="O1890" s="384"/>
      <c r="P1890" s="184"/>
    </row>
    <row r="1891" spans="1:16" ht="13.2" x14ac:dyDescent="0.25">
      <c r="A1891" s="381" t="str">
        <f>IF(B1891="","",ROW()-ROW($A$3)+'Diário 2º PA'!$O$1)</f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30"/>
        <v/>
      </c>
      <c r="K1891" s="387"/>
      <c r="L1891" s="388"/>
      <c r="M1891" s="387"/>
      <c r="N1891" s="382"/>
      <c r="O1891" s="384"/>
      <c r="P1891" s="184"/>
    </row>
    <row r="1892" spans="1:16" ht="13.2" x14ac:dyDescent="0.25">
      <c r="A1892" s="381" t="str">
        <f>IF(B1892="","",ROW()-ROW($A$3)+'Diário 2º PA'!$O$1)</f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30"/>
        <v/>
      </c>
      <c r="K1892" s="387"/>
      <c r="L1892" s="388"/>
      <c r="M1892" s="387"/>
      <c r="N1892" s="382"/>
      <c r="O1892" s="384"/>
      <c r="P1892" s="184"/>
    </row>
    <row r="1893" spans="1:16" ht="13.2" x14ac:dyDescent="0.25">
      <c r="A1893" s="381" t="str">
        <f>IF(B1893="","",ROW()-ROW($A$3)+'Diário 2º PA'!$O$1)</f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30"/>
        <v/>
      </c>
      <c r="K1893" s="387"/>
      <c r="L1893" s="388"/>
      <c r="M1893" s="387"/>
      <c r="N1893" s="382"/>
      <c r="O1893" s="384"/>
      <c r="P1893" s="184"/>
    </row>
    <row r="1894" spans="1:16" ht="13.2" x14ac:dyDescent="0.25">
      <c r="A1894" s="381" t="str">
        <f>IF(B1894="","",ROW()-ROW($A$3)+'Diário 2º PA'!$O$1)</f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30"/>
        <v/>
      </c>
      <c r="K1894" s="387"/>
      <c r="L1894" s="388"/>
      <c r="M1894" s="387"/>
      <c r="N1894" s="382"/>
      <c r="O1894" s="384"/>
      <c r="P1894" s="184"/>
    </row>
    <row r="1895" spans="1:16" ht="13.2" x14ac:dyDescent="0.25">
      <c r="A1895" s="381" t="str">
        <f>IF(B1895="","",ROW()-ROW($A$3)+'Diário 2º PA'!$O$1)</f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30"/>
        <v/>
      </c>
      <c r="K1895" s="387"/>
      <c r="L1895" s="388"/>
      <c r="M1895" s="387"/>
      <c r="N1895" s="382"/>
      <c r="O1895" s="384"/>
      <c r="P1895" s="184"/>
    </row>
    <row r="1896" spans="1:16" ht="13.2" x14ac:dyDescent="0.25">
      <c r="A1896" s="381" t="str">
        <f>IF(B1896="","",ROW()-ROW($A$3)+'Diário 2º PA'!$O$1)</f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30"/>
        <v/>
      </c>
      <c r="K1896" s="387"/>
      <c r="L1896" s="388"/>
      <c r="M1896" s="387"/>
      <c r="N1896" s="382"/>
      <c r="O1896" s="384"/>
      <c r="P1896" s="184"/>
    </row>
    <row r="1897" spans="1:16" ht="13.2" x14ac:dyDescent="0.25">
      <c r="A1897" s="381" t="str">
        <f>IF(B1897="","",ROW()-ROW($A$3)+'Diário 2º PA'!$O$1)</f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30"/>
        <v/>
      </c>
      <c r="K1897" s="387"/>
      <c r="L1897" s="388"/>
      <c r="M1897" s="387"/>
      <c r="N1897" s="382"/>
      <c r="O1897" s="384"/>
      <c r="P1897" s="184"/>
    </row>
    <row r="1898" spans="1:16" ht="13.2" x14ac:dyDescent="0.25">
      <c r="A1898" s="381" t="str">
        <f>IF(B1898="","",ROW()-ROW($A$3)+'Diário 2º PA'!$O$1)</f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30"/>
        <v/>
      </c>
      <c r="K1898" s="387"/>
      <c r="L1898" s="388"/>
      <c r="M1898" s="387"/>
      <c r="N1898" s="382"/>
      <c r="O1898" s="384"/>
      <c r="P1898" s="184"/>
    </row>
    <row r="1899" spans="1:16" ht="13.2" x14ac:dyDescent="0.25">
      <c r="A1899" s="381" t="str">
        <f>IF(B1899="","",ROW()-ROW($A$3)+'Diário 2º PA'!$O$1)</f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30"/>
        <v/>
      </c>
      <c r="K1899" s="387"/>
      <c r="L1899" s="388"/>
      <c r="M1899" s="387"/>
      <c r="N1899" s="382"/>
      <c r="O1899" s="384"/>
      <c r="P1899" s="184"/>
    </row>
    <row r="1900" spans="1:16" ht="13.2" x14ac:dyDescent="0.25">
      <c r="A1900" s="381" t="str">
        <f>IF(B1900="","",ROW()-ROW($A$3)+'Diário 2º PA'!$O$1)</f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30"/>
        <v/>
      </c>
      <c r="K1900" s="387"/>
      <c r="L1900" s="388"/>
      <c r="M1900" s="387"/>
      <c r="N1900" s="382"/>
      <c r="O1900" s="384"/>
      <c r="P1900" s="184"/>
    </row>
    <row r="1901" spans="1:16" ht="13.2" x14ac:dyDescent="0.25">
      <c r="A1901" s="381" t="str">
        <f>IF(B1901="","",ROW()-ROW($A$3)+'Diário 2º PA'!$O$1)</f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30"/>
        <v/>
      </c>
      <c r="K1901" s="387"/>
      <c r="L1901" s="388"/>
      <c r="M1901" s="387"/>
      <c r="N1901" s="382"/>
      <c r="O1901" s="384"/>
      <c r="P1901" s="184"/>
    </row>
    <row r="1902" spans="1:16" ht="13.2" x14ac:dyDescent="0.25">
      <c r="A1902" s="381" t="str">
        <f>IF(B1902="","",ROW()-ROW($A$3)+'Diário 2º PA'!$O$1)</f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30"/>
        <v/>
      </c>
      <c r="K1902" s="387"/>
      <c r="L1902" s="388"/>
      <c r="M1902" s="387"/>
      <c r="N1902" s="382"/>
      <c r="O1902" s="384"/>
      <c r="P1902" s="184"/>
    </row>
    <row r="1903" spans="1:16" ht="13.2" x14ac:dyDescent="0.25">
      <c r="A1903" s="381" t="str">
        <f>IF(B1903="","",ROW()-ROW($A$3)+'Diário 2º PA'!$O$1)</f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30"/>
        <v/>
      </c>
      <c r="K1903" s="387"/>
      <c r="L1903" s="388"/>
      <c r="M1903" s="387"/>
      <c r="N1903" s="382"/>
      <c r="O1903" s="384"/>
      <c r="P1903" s="184"/>
    </row>
    <row r="1904" spans="1:16" ht="13.2" x14ac:dyDescent="0.25">
      <c r="A1904" s="381" t="str">
        <f>IF(B1904="","",ROW()-ROW($A$3)+'Diário 2º PA'!$O$1)</f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30"/>
        <v/>
      </c>
      <c r="K1904" s="387"/>
      <c r="L1904" s="388"/>
      <c r="M1904" s="387"/>
      <c r="N1904" s="382"/>
      <c r="O1904" s="384"/>
      <c r="P1904" s="184"/>
    </row>
    <row r="1905" spans="1:16" ht="13.2" x14ac:dyDescent="0.25">
      <c r="A1905" s="381" t="str">
        <f>IF(B1905="","",ROW()-ROW($A$3)+'Diário 2º PA'!$O$1)</f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30"/>
        <v/>
      </c>
      <c r="K1905" s="387"/>
      <c r="L1905" s="388"/>
      <c r="M1905" s="387"/>
      <c r="N1905" s="382"/>
      <c r="O1905" s="384"/>
      <c r="P1905" s="184"/>
    </row>
    <row r="1906" spans="1:16" ht="13.2" x14ac:dyDescent="0.25">
      <c r="A1906" s="381" t="str">
        <f>IF(B1906="","",ROW()-ROW($A$3)+'Diário 2º PA'!$O$1)</f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30"/>
        <v/>
      </c>
      <c r="K1906" s="387"/>
      <c r="L1906" s="388"/>
      <c r="M1906" s="387"/>
      <c r="N1906" s="382"/>
      <c r="O1906" s="384"/>
      <c r="P1906" s="184"/>
    </row>
    <row r="1907" spans="1:16" ht="13.2" x14ac:dyDescent="0.25">
      <c r="A1907" s="381" t="str">
        <f>IF(B1907="","",ROW()-ROW($A$3)+'Diário 2º PA'!$O$1)</f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30"/>
        <v/>
      </c>
      <c r="K1907" s="387"/>
      <c r="L1907" s="388"/>
      <c r="M1907" s="387"/>
      <c r="N1907" s="382"/>
      <c r="O1907" s="384"/>
      <c r="P1907" s="184"/>
    </row>
    <row r="1908" spans="1:16" ht="13.2" x14ac:dyDescent="0.25">
      <c r="A1908" s="381" t="str">
        <f>IF(B1908="","",ROW()-ROW($A$3)+'Diário 2º PA'!$O$1)</f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30"/>
        <v/>
      </c>
      <c r="K1908" s="387"/>
      <c r="L1908" s="388"/>
      <c r="M1908" s="387"/>
      <c r="N1908" s="382"/>
      <c r="O1908" s="384"/>
      <c r="P1908" s="184"/>
    </row>
    <row r="1909" spans="1:16" ht="13.2" x14ac:dyDescent="0.25">
      <c r="A1909" s="381" t="str">
        <f>IF(B1909="","",ROW()-ROW($A$3)+'Diário 2º PA'!$O$1)</f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30"/>
        <v/>
      </c>
      <c r="K1909" s="387"/>
      <c r="L1909" s="388"/>
      <c r="M1909" s="387"/>
      <c r="N1909" s="382"/>
      <c r="O1909" s="384"/>
      <c r="P1909" s="184"/>
    </row>
    <row r="1910" spans="1:16" ht="13.2" x14ac:dyDescent="0.25">
      <c r="A1910" s="381" t="str">
        <f>IF(B1910="","",ROW()-ROW($A$3)+'Diário 2º PA'!$O$1)</f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30"/>
        <v/>
      </c>
      <c r="K1910" s="387"/>
      <c r="L1910" s="388"/>
      <c r="M1910" s="387"/>
      <c r="N1910" s="382"/>
      <c r="O1910" s="384"/>
      <c r="P1910" s="184"/>
    </row>
    <row r="1911" spans="1:16" ht="13.2" x14ac:dyDescent="0.25">
      <c r="A1911" s="381" t="str">
        <f>IF(B1911="","",ROW()-ROW($A$3)+'Diário 2º PA'!$O$1)</f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30"/>
        <v/>
      </c>
      <c r="K1911" s="387"/>
      <c r="L1911" s="388"/>
      <c r="M1911" s="387"/>
      <c r="N1911" s="382"/>
      <c r="O1911" s="384"/>
      <c r="P1911" s="184"/>
    </row>
    <row r="1912" spans="1:16" ht="13.2" x14ac:dyDescent="0.25">
      <c r="A1912" s="381" t="str">
        <f>IF(B1912="","",ROW()-ROW($A$3)+'Diário 2º PA'!$O$1)</f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30"/>
        <v/>
      </c>
      <c r="K1912" s="387"/>
      <c r="L1912" s="388"/>
      <c r="M1912" s="387"/>
      <c r="N1912" s="382"/>
      <c r="O1912" s="384"/>
      <c r="P1912" s="184"/>
    </row>
    <row r="1913" spans="1:16" ht="13.2" x14ac:dyDescent="0.25">
      <c r="A1913" s="381" t="str">
        <f>IF(B1913="","",ROW()-ROW($A$3)+'Diário 2º PA'!$O$1)</f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30"/>
        <v/>
      </c>
      <c r="K1913" s="387"/>
      <c r="L1913" s="388"/>
      <c r="M1913" s="387"/>
      <c r="N1913" s="382"/>
      <c r="O1913" s="384"/>
      <c r="P1913" s="184"/>
    </row>
    <row r="1914" spans="1:16" ht="13.2" x14ac:dyDescent="0.25">
      <c r="A1914" s="381" t="str">
        <f>IF(B1914="","",ROW()-ROW($A$3)+'Diário 2º PA'!$O$1)</f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30"/>
        <v/>
      </c>
      <c r="K1914" s="387"/>
      <c r="L1914" s="388"/>
      <c r="M1914" s="387"/>
      <c r="N1914" s="382"/>
      <c r="O1914" s="384"/>
      <c r="P1914" s="184"/>
    </row>
    <row r="1915" spans="1:16" ht="13.2" x14ac:dyDescent="0.25">
      <c r="A1915" s="381" t="str">
        <f>IF(B1915="","",ROW()-ROW($A$3)+'Diário 2º PA'!$O$1)</f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30"/>
        <v/>
      </c>
      <c r="K1915" s="387"/>
      <c r="L1915" s="388"/>
      <c r="M1915" s="387"/>
      <c r="N1915" s="382"/>
      <c r="O1915" s="384"/>
      <c r="P1915" s="184"/>
    </row>
    <row r="1916" spans="1:16" ht="13.2" x14ac:dyDescent="0.25">
      <c r="A1916" s="381" t="str">
        <f>IF(B1916="","",ROW()-ROW($A$3)+'Diário 2º PA'!$O$1)</f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30"/>
        <v/>
      </c>
      <c r="K1916" s="387"/>
      <c r="L1916" s="388"/>
      <c r="M1916" s="387"/>
      <c r="N1916" s="382"/>
      <c r="O1916" s="384"/>
      <c r="P1916" s="184"/>
    </row>
    <row r="1917" spans="1:16" ht="13.2" x14ac:dyDescent="0.25">
      <c r="A1917" s="381" t="str">
        <f>IF(B1917="","",ROW()-ROW($A$3)+'Diário 2º PA'!$O$1)</f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30"/>
        <v/>
      </c>
      <c r="K1917" s="387"/>
      <c r="L1917" s="388"/>
      <c r="M1917" s="387"/>
      <c r="N1917" s="382"/>
      <c r="O1917" s="384"/>
      <c r="P1917" s="184"/>
    </row>
    <row r="1918" spans="1:16" ht="13.2" x14ac:dyDescent="0.25">
      <c r="A1918" s="381" t="str">
        <f>IF(B1918="","",ROW()-ROW($A$3)+'Diário 2º PA'!$O$1)</f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30"/>
        <v/>
      </c>
      <c r="K1918" s="387"/>
      <c r="L1918" s="388"/>
      <c r="M1918" s="387"/>
      <c r="N1918" s="382"/>
      <c r="O1918" s="384"/>
      <c r="P1918" s="184"/>
    </row>
    <row r="1919" spans="1:16" ht="13.2" x14ac:dyDescent="0.25">
      <c r="A1919" s="381" t="str">
        <f>IF(B1919="","",ROW()-ROW($A$3)+'Diário 2º PA'!$O$1)</f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30"/>
        <v/>
      </c>
      <c r="K1919" s="387"/>
      <c r="L1919" s="388"/>
      <c r="M1919" s="387"/>
      <c r="N1919" s="382"/>
      <c r="O1919" s="384"/>
      <c r="P1919" s="184"/>
    </row>
    <row r="1920" spans="1:16" ht="13.2" x14ac:dyDescent="0.25">
      <c r="A1920" s="381" t="str">
        <f>IF(B1920="","",ROW()-ROW($A$3)+'Diário 2º PA'!$O$1)</f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30"/>
        <v/>
      </c>
      <c r="K1920" s="387"/>
      <c r="L1920" s="388"/>
      <c r="M1920" s="387"/>
      <c r="N1920" s="382"/>
      <c r="O1920" s="384"/>
      <c r="P1920" s="184"/>
    </row>
    <row r="1921" spans="1:16" ht="13.2" x14ac:dyDescent="0.25">
      <c r="A1921" s="381" t="str">
        <f>IF(B1921="","",ROW()-ROW($A$3)+'Diário 2º PA'!$O$1)</f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si="30"/>
        <v/>
      </c>
      <c r="K1921" s="387"/>
      <c r="L1921" s="388"/>
      <c r="M1921" s="387"/>
      <c r="N1921" s="382"/>
      <c r="O1921" s="384"/>
      <c r="P1921" s="184"/>
    </row>
    <row r="1922" spans="1:16" ht="13.2" x14ac:dyDescent="0.25">
      <c r="A1922" s="381" t="str">
        <f>IF(B1922="","",ROW()-ROW($A$3)+'Diário 2º PA'!$O$1)</f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30"/>
        <v/>
      </c>
      <c r="K1922" s="387"/>
      <c r="L1922" s="388"/>
      <c r="M1922" s="387"/>
      <c r="N1922" s="382"/>
      <c r="O1922" s="384"/>
      <c r="P1922" s="184"/>
    </row>
    <row r="1923" spans="1:16" ht="13.2" x14ac:dyDescent="0.25">
      <c r="A1923" s="381" t="str">
        <f>IF(B1923="","",ROW()-ROW($A$3)+'Diário 2º PA'!$O$1)</f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30"/>
        <v/>
      </c>
      <c r="K1923" s="387"/>
      <c r="L1923" s="388"/>
      <c r="M1923" s="387"/>
      <c r="N1923" s="382"/>
      <c r="O1923" s="384"/>
      <c r="P1923" s="184"/>
    </row>
    <row r="1924" spans="1:16" ht="13.2" x14ac:dyDescent="0.25">
      <c r="A1924" s="381" t="str">
        <f>IF(B1924="","",ROW()-ROW($A$3)+'Diário 2º PA'!$O$1)</f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si="30"/>
        <v/>
      </c>
      <c r="K1924" s="387"/>
      <c r="L1924" s="388"/>
      <c r="M1924" s="387"/>
      <c r="N1924" s="382"/>
      <c r="O1924" s="384"/>
      <c r="P1924" s="184"/>
    </row>
    <row r="1925" spans="1:16" ht="13.2" x14ac:dyDescent="0.25">
      <c r="A1925" s="381" t="str">
        <f>IF(B1925="","",ROW()-ROW($A$3)+'Diário 2º PA'!$O$1)</f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30"/>
        <v/>
      </c>
      <c r="K1925" s="387"/>
      <c r="L1925" s="388"/>
      <c r="M1925" s="387"/>
      <c r="N1925" s="382"/>
      <c r="O1925" s="384"/>
      <c r="P1925" s="184"/>
    </row>
    <row r="1926" spans="1:16" ht="13.2" x14ac:dyDescent="0.25">
      <c r="A1926" s="381" t="str">
        <f>IF(B1926="","",ROW()-ROW($A$3)+'Diário 2º PA'!$O$1)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30"/>
        <v/>
      </c>
      <c r="K1926" s="387"/>
      <c r="L1926" s="388"/>
      <c r="M1926" s="387"/>
      <c r="N1926" s="382"/>
      <c r="O1926" s="384"/>
      <c r="P1926" s="184"/>
    </row>
    <row r="1927" spans="1:16" ht="13.2" x14ac:dyDescent="0.25">
      <c r="A1927" s="381" t="str">
        <f>IF(B1927="","",ROW()-ROW($A$3)+'Diário 2º PA'!$O$1)</f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30"/>
        <v/>
      </c>
      <c r="K1927" s="387"/>
      <c r="L1927" s="388"/>
      <c r="M1927" s="387"/>
      <c r="N1927" s="382"/>
      <c r="O1927" s="384"/>
      <c r="P1927" s="184"/>
    </row>
    <row r="1928" spans="1:16" ht="13.2" x14ac:dyDescent="0.25">
      <c r="A1928" s="381" t="str">
        <f>IF(B1928="","",ROW()-ROW($A$3)+'Diário 2º PA'!$O$1)</f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30"/>
        <v/>
      </c>
      <c r="K1928" s="387"/>
      <c r="L1928" s="388"/>
      <c r="M1928" s="387"/>
      <c r="N1928" s="382"/>
      <c r="O1928" s="384"/>
      <c r="P1928" s="184"/>
    </row>
    <row r="1929" spans="1:16" ht="13.2" x14ac:dyDescent="0.25">
      <c r="A1929" s="381" t="str">
        <f>IF(B1929="","",ROW()-ROW($A$3)+'Diário 2º PA'!$O$1)</f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si="30"/>
        <v/>
      </c>
      <c r="K1929" s="387"/>
      <c r="L1929" s="388"/>
      <c r="M1929" s="387"/>
      <c r="N1929" s="382"/>
      <c r="O1929" s="384"/>
      <c r="P1929" s="184"/>
    </row>
    <row r="1930" spans="1:16" ht="13.2" x14ac:dyDescent="0.25">
      <c r="A1930" s="381" t="str">
        <f>IF(B1930="","",ROW()-ROW($A$3)+'Diário 2º PA'!$O$1)</f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30"/>
        <v/>
      </c>
      <c r="K1930" s="387"/>
      <c r="L1930" s="388"/>
      <c r="M1930" s="387"/>
      <c r="N1930" s="382"/>
      <c r="O1930" s="384"/>
      <c r="P1930" s="184"/>
    </row>
    <row r="1931" spans="1:16" ht="13.2" x14ac:dyDescent="0.25">
      <c r="A1931" s="381" t="str">
        <f>IF(B1931="","",ROW()-ROW($A$3)+'Diário 2º PA'!$O$1)</f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30"/>
        <v/>
      </c>
      <c r="K1931" s="387"/>
      <c r="L1931" s="388"/>
      <c r="M1931" s="387"/>
      <c r="N1931" s="382"/>
      <c r="O1931" s="384"/>
      <c r="P1931" s="184"/>
    </row>
    <row r="1932" spans="1:16" ht="13.2" x14ac:dyDescent="0.25">
      <c r="A1932" s="381" t="str">
        <f>IF(B1932="","",ROW()-ROW($A$3)+'Diário 2º PA'!$O$1)</f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30"/>
        <v/>
      </c>
      <c r="K1932" s="387"/>
      <c r="L1932" s="388"/>
      <c r="M1932" s="387"/>
      <c r="N1932" s="382"/>
      <c r="O1932" s="384"/>
      <c r="P1932" s="184"/>
    </row>
    <row r="1933" spans="1:16" ht="13.2" x14ac:dyDescent="0.25">
      <c r="A1933" s="381" t="str">
        <f>IF(B1933="","",ROW()-ROW($A$3)+'Diário 2º PA'!$O$1)</f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30"/>
        <v/>
      </c>
      <c r="K1933" s="387"/>
      <c r="L1933" s="388"/>
      <c r="M1933" s="387"/>
      <c r="N1933" s="382"/>
      <c r="O1933" s="384"/>
      <c r="P1933" s="184"/>
    </row>
    <row r="1934" spans="1:16" ht="13.2" x14ac:dyDescent="0.25">
      <c r="A1934" s="381" t="str">
        <f>IF(B1934="","",ROW()-ROW($A$3)+'Diário 2º PA'!$O$1)</f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30"/>
        <v/>
      </c>
      <c r="K1934" s="387"/>
      <c r="L1934" s="388"/>
      <c r="M1934" s="387"/>
      <c r="N1934" s="382"/>
      <c r="O1934" s="384"/>
      <c r="P1934" s="184"/>
    </row>
    <row r="1935" spans="1:16" ht="13.2" x14ac:dyDescent="0.25">
      <c r="A1935" s="381" t="str">
        <f>IF(B1935="","",ROW()-ROW($A$3)+'Diário 2º PA'!$O$1)</f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30"/>
        <v/>
      </c>
      <c r="K1935" s="387"/>
      <c r="L1935" s="388"/>
      <c r="M1935" s="387"/>
      <c r="N1935" s="382"/>
      <c r="O1935" s="384"/>
      <c r="P1935" s="184"/>
    </row>
    <row r="1936" spans="1:16" ht="13.2" x14ac:dyDescent="0.25">
      <c r="A1936" s="381" t="str">
        <f>IF(B1936="","",ROW()-ROW($A$3)+'Diário 2º PA'!$O$1)</f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30"/>
        <v/>
      </c>
      <c r="K1936" s="387"/>
      <c r="L1936" s="388"/>
      <c r="M1936" s="387"/>
      <c r="N1936" s="382"/>
      <c r="O1936" s="384"/>
      <c r="P1936" s="184"/>
    </row>
    <row r="1937" spans="1:16" ht="13.2" x14ac:dyDescent="0.25">
      <c r="A1937" s="381" t="str">
        <f>IF(B1937="","",ROW()-ROW($A$3)+'Diário 2º PA'!$O$1)</f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30"/>
        <v/>
      </c>
      <c r="K1937" s="387"/>
      <c r="L1937" s="388"/>
      <c r="M1937" s="387"/>
      <c r="N1937" s="382"/>
      <c r="O1937" s="384"/>
      <c r="P1937" s="184"/>
    </row>
    <row r="1938" spans="1:16" ht="13.2" x14ac:dyDescent="0.25">
      <c r="A1938" s="381" t="str">
        <f>IF(B1938="","",ROW()-ROW($A$3)+'Diário 2º PA'!$O$1)</f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30"/>
        <v/>
      </c>
      <c r="K1938" s="387"/>
      <c r="L1938" s="388"/>
      <c r="M1938" s="387"/>
      <c r="N1938" s="382"/>
      <c r="O1938" s="384"/>
      <c r="P1938" s="184"/>
    </row>
    <row r="1939" spans="1:16" ht="13.2" x14ac:dyDescent="0.25">
      <c r="A1939" s="381" t="str">
        <f>IF(B1939="","",ROW()-ROW($A$3)+'Diário 2º PA'!$O$1)</f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30"/>
        <v/>
      </c>
      <c r="K1939" s="387"/>
      <c r="L1939" s="388"/>
      <c r="M1939" s="387"/>
      <c r="N1939" s="382"/>
      <c r="O1939" s="384"/>
      <c r="P1939" s="184"/>
    </row>
    <row r="1940" spans="1:16" ht="13.2" x14ac:dyDescent="0.25">
      <c r="A1940" s="381" t="str">
        <f>IF(B1940="","",ROW()-ROW($A$3)+'Diário 2º PA'!$O$1)</f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30"/>
        <v/>
      </c>
      <c r="K1940" s="387"/>
      <c r="L1940" s="388"/>
      <c r="M1940" s="387"/>
      <c r="N1940" s="382"/>
      <c r="O1940" s="384"/>
      <c r="P1940" s="184"/>
    </row>
    <row r="1941" spans="1:16" ht="13.2" x14ac:dyDescent="0.25">
      <c r="A1941" s="381" t="str">
        <f>IF(B1941="","",ROW()-ROW($A$3)+'Diário 2º PA'!$O$1)</f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30"/>
        <v/>
      </c>
      <c r="K1941" s="387"/>
      <c r="L1941" s="388"/>
      <c r="M1941" s="387"/>
      <c r="N1941" s="382"/>
      <c r="O1941" s="384"/>
      <c r="P1941" s="184"/>
    </row>
    <row r="1942" spans="1:16" ht="13.2" x14ac:dyDescent="0.25">
      <c r="A1942" s="381" t="str">
        <f>IF(B1942="","",ROW()-ROW($A$3)+'Diário 2º PA'!$O$1)</f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ref="J1942:J2005" si="31">IF(O1942="","",IF(LEN(O1942)&gt;14,O1942,"CPF Protegido - LGPD"))</f>
        <v/>
      </c>
      <c r="K1942" s="387"/>
      <c r="L1942" s="388"/>
      <c r="M1942" s="387"/>
      <c r="N1942" s="382"/>
      <c r="O1942" s="384"/>
      <c r="P1942" s="184"/>
    </row>
    <row r="1943" spans="1:16" ht="13.2" x14ac:dyDescent="0.25">
      <c r="A1943" s="381" t="str">
        <f>IF(B1943="","",ROW()-ROW($A$3)+'Diário 2º PA'!$O$1)</f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31"/>
        <v/>
      </c>
      <c r="K1943" s="387"/>
      <c r="L1943" s="388"/>
      <c r="M1943" s="387"/>
      <c r="N1943" s="382"/>
      <c r="O1943" s="384"/>
      <c r="P1943" s="184"/>
    </row>
    <row r="1944" spans="1:16" ht="13.2" x14ac:dyDescent="0.25">
      <c r="A1944" s="381" t="str">
        <f>IF(B1944="","",ROW()-ROW($A$3)+'Diário 2º PA'!$O$1)</f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31"/>
        <v/>
      </c>
      <c r="K1944" s="387"/>
      <c r="L1944" s="388"/>
      <c r="M1944" s="387"/>
      <c r="N1944" s="382"/>
      <c r="O1944" s="384"/>
      <c r="P1944" s="184"/>
    </row>
    <row r="1945" spans="1:16" ht="13.2" x14ac:dyDescent="0.25">
      <c r="A1945" s="381" t="str">
        <f>IF(B1945="","",ROW()-ROW($A$3)+'Diário 2º PA'!$O$1)</f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31"/>
        <v/>
      </c>
      <c r="K1945" s="387"/>
      <c r="L1945" s="388"/>
      <c r="M1945" s="387"/>
      <c r="N1945" s="382"/>
      <c r="O1945" s="384"/>
      <c r="P1945" s="184"/>
    </row>
    <row r="1946" spans="1:16" ht="13.2" x14ac:dyDescent="0.25">
      <c r="A1946" s="381" t="str">
        <f>IF(B1946="","",ROW()-ROW($A$3)+'Diário 2º PA'!$O$1)</f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31"/>
        <v/>
      </c>
      <c r="K1946" s="387"/>
      <c r="L1946" s="388"/>
      <c r="M1946" s="387"/>
      <c r="N1946" s="382"/>
      <c r="O1946" s="384"/>
      <c r="P1946" s="184"/>
    </row>
    <row r="1947" spans="1:16" ht="13.2" x14ac:dyDescent="0.25">
      <c r="A1947" s="381" t="str">
        <f>IF(B1947="","",ROW()-ROW($A$3)+'Diário 2º PA'!$O$1)</f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31"/>
        <v/>
      </c>
      <c r="K1947" s="387"/>
      <c r="L1947" s="388"/>
      <c r="M1947" s="387"/>
      <c r="N1947" s="382"/>
      <c r="O1947" s="384"/>
      <c r="P1947" s="184"/>
    </row>
    <row r="1948" spans="1:16" ht="13.2" x14ac:dyDescent="0.25">
      <c r="A1948" s="381" t="str">
        <f>IF(B1948="","",ROW()-ROW($A$3)+'Diário 2º PA'!$O$1)</f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31"/>
        <v/>
      </c>
      <c r="K1948" s="387"/>
      <c r="L1948" s="388"/>
      <c r="M1948" s="387"/>
      <c r="N1948" s="382"/>
      <c r="O1948" s="384"/>
      <c r="P1948" s="184"/>
    </row>
    <row r="1949" spans="1:16" ht="13.2" x14ac:dyDescent="0.25">
      <c r="A1949" s="381" t="str">
        <f>IF(B1949="","",ROW()-ROW($A$3)+'Diário 2º PA'!$O$1)</f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31"/>
        <v/>
      </c>
      <c r="K1949" s="387"/>
      <c r="L1949" s="388"/>
      <c r="M1949" s="387"/>
      <c r="N1949" s="382"/>
      <c r="O1949" s="384"/>
      <c r="P1949" s="184"/>
    </row>
    <row r="1950" spans="1:16" ht="13.2" x14ac:dyDescent="0.25">
      <c r="A1950" s="381" t="str">
        <f>IF(B1950="","",ROW()-ROW($A$3)+'Diário 2º PA'!$O$1)</f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31"/>
        <v/>
      </c>
      <c r="K1950" s="387"/>
      <c r="L1950" s="388"/>
      <c r="M1950" s="387"/>
      <c r="N1950" s="382"/>
      <c r="O1950" s="384"/>
      <c r="P1950" s="184"/>
    </row>
    <row r="1951" spans="1:16" ht="13.2" x14ac:dyDescent="0.25">
      <c r="A1951" s="381" t="str">
        <f>IF(B1951="","",ROW()-ROW($A$3)+'Diário 2º PA'!$O$1)</f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31"/>
        <v/>
      </c>
      <c r="K1951" s="387"/>
      <c r="L1951" s="388"/>
      <c r="M1951" s="387"/>
      <c r="N1951" s="382"/>
      <c r="O1951" s="384"/>
      <c r="P1951" s="184"/>
    </row>
    <row r="1952" spans="1:16" ht="13.2" x14ac:dyDescent="0.25">
      <c r="A1952" s="381" t="str">
        <f>IF(B1952="","",ROW()-ROW($A$3)+'Diário 2º PA'!$O$1)</f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31"/>
        <v/>
      </c>
      <c r="K1952" s="387"/>
      <c r="L1952" s="388"/>
      <c r="M1952" s="387"/>
      <c r="N1952" s="382"/>
      <c r="O1952" s="384"/>
      <c r="P1952" s="184"/>
    </row>
    <row r="1953" spans="1:16" ht="13.2" x14ac:dyDescent="0.25">
      <c r="A1953" s="381" t="str">
        <f>IF(B1953="","",ROW()-ROW($A$3)+'Diário 2º PA'!$O$1)</f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31"/>
        <v/>
      </c>
      <c r="K1953" s="387"/>
      <c r="L1953" s="388"/>
      <c r="M1953" s="387"/>
      <c r="N1953" s="382"/>
      <c r="O1953" s="384"/>
      <c r="P1953" s="184"/>
    </row>
    <row r="1954" spans="1:16" ht="13.2" x14ac:dyDescent="0.25">
      <c r="A1954" s="381" t="str">
        <f>IF(B1954="","",ROW()-ROW($A$3)+'Diário 2º PA'!$O$1)</f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31"/>
        <v/>
      </c>
      <c r="K1954" s="387"/>
      <c r="L1954" s="388"/>
      <c r="M1954" s="387"/>
      <c r="N1954" s="382"/>
      <c r="O1954" s="384"/>
      <c r="P1954" s="184"/>
    </row>
    <row r="1955" spans="1:16" ht="13.2" x14ac:dyDescent="0.25">
      <c r="A1955" s="381" t="str">
        <f>IF(B1955="","",ROW()-ROW($A$3)+'Diário 2º PA'!$O$1)</f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31"/>
        <v/>
      </c>
      <c r="K1955" s="387"/>
      <c r="L1955" s="388"/>
      <c r="M1955" s="387"/>
      <c r="N1955" s="382"/>
      <c r="O1955" s="384"/>
      <c r="P1955" s="184"/>
    </row>
    <row r="1956" spans="1:16" ht="13.2" x14ac:dyDescent="0.25">
      <c r="A1956" s="381" t="str">
        <f>IF(B1956="","",ROW()-ROW($A$3)+'Diário 2º PA'!$O$1)</f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31"/>
        <v/>
      </c>
      <c r="K1956" s="387"/>
      <c r="L1956" s="388"/>
      <c r="M1956" s="387"/>
      <c r="N1956" s="382"/>
      <c r="O1956" s="384"/>
      <c r="P1956" s="184"/>
    </row>
    <row r="1957" spans="1:16" ht="13.2" x14ac:dyDescent="0.25">
      <c r="A1957" s="381" t="str">
        <f>IF(B1957="","",ROW()-ROW($A$3)+'Diário 2º PA'!$O$1)</f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31"/>
        <v/>
      </c>
      <c r="K1957" s="387"/>
      <c r="L1957" s="388"/>
      <c r="M1957" s="387"/>
      <c r="N1957" s="382"/>
      <c r="O1957" s="384"/>
      <c r="P1957" s="184"/>
    </row>
    <row r="1958" spans="1:16" ht="13.2" x14ac:dyDescent="0.25">
      <c r="A1958" s="381" t="str">
        <f>IF(B1958="","",ROW()-ROW($A$3)+'Diário 2º PA'!$O$1)</f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31"/>
        <v/>
      </c>
      <c r="K1958" s="387"/>
      <c r="L1958" s="388"/>
      <c r="M1958" s="387"/>
      <c r="N1958" s="382"/>
      <c r="O1958" s="384"/>
      <c r="P1958" s="184"/>
    </row>
    <row r="1959" spans="1:16" ht="13.2" x14ac:dyDescent="0.25">
      <c r="A1959" s="381" t="str">
        <f>IF(B1959="","",ROW()-ROW($A$3)+'Diário 2º PA'!$O$1)</f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31"/>
        <v/>
      </c>
      <c r="K1959" s="387"/>
      <c r="L1959" s="388"/>
      <c r="M1959" s="387"/>
      <c r="N1959" s="382"/>
      <c r="O1959" s="384"/>
      <c r="P1959" s="184"/>
    </row>
    <row r="1960" spans="1:16" ht="13.2" x14ac:dyDescent="0.25">
      <c r="A1960" s="381" t="str">
        <f>IF(B1960="","",ROW()-ROW($A$3)+'Diário 2º PA'!$O$1)</f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31"/>
        <v/>
      </c>
      <c r="K1960" s="387"/>
      <c r="L1960" s="388"/>
      <c r="M1960" s="387"/>
      <c r="N1960" s="382"/>
      <c r="O1960" s="384"/>
      <c r="P1960" s="184"/>
    </row>
    <row r="1961" spans="1:16" ht="13.2" x14ac:dyDescent="0.25">
      <c r="A1961" s="381" t="str">
        <f>IF(B1961="","",ROW()-ROW($A$3)+'Diário 2º PA'!$O$1)</f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31"/>
        <v/>
      </c>
      <c r="K1961" s="387"/>
      <c r="L1961" s="388"/>
      <c r="M1961" s="387"/>
      <c r="N1961" s="382"/>
      <c r="O1961" s="384"/>
      <c r="P1961" s="184"/>
    </row>
    <row r="1962" spans="1:16" ht="13.2" x14ac:dyDescent="0.25">
      <c r="A1962" s="381" t="str">
        <f>IF(B1962="","",ROW()-ROW($A$3)+'Diário 2º PA'!$O$1)</f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31"/>
        <v/>
      </c>
      <c r="K1962" s="387"/>
      <c r="L1962" s="388"/>
      <c r="M1962" s="387"/>
      <c r="N1962" s="382"/>
      <c r="O1962" s="384"/>
      <c r="P1962" s="184"/>
    </row>
    <row r="1963" spans="1:16" ht="13.2" x14ac:dyDescent="0.25">
      <c r="A1963" s="381" t="str">
        <f>IF(B1963="","",ROW()-ROW($A$3)+'Diário 2º PA'!$O$1)</f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31"/>
        <v/>
      </c>
      <c r="K1963" s="387"/>
      <c r="L1963" s="388"/>
      <c r="M1963" s="387"/>
      <c r="N1963" s="382"/>
      <c r="O1963" s="384"/>
      <c r="P1963" s="184"/>
    </row>
    <row r="1964" spans="1:16" ht="13.2" x14ac:dyDescent="0.25">
      <c r="A1964" s="381" t="str">
        <f>IF(B1964="","",ROW()-ROW($A$3)+'Diário 2º PA'!$O$1)</f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31"/>
        <v/>
      </c>
      <c r="K1964" s="387"/>
      <c r="L1964" s="388"/>
      <c r="M1964" s="387"/>
      <c r="N1964" s="382"/>
      <c r="O1964" s="384"/>
      <c r="P1964" s="184"/>
    </row>
    <row r="1965" spans="1:16" ht="13.2" x14ac:dyDescent="0.25">
      <c r="A1965" s="381" t="str">
        <f>IF(B1965="","",ROW()-ROW($A$3)+'Diário 2º PA'!$O$1)</f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31"/>
        <v/>
      </c>
      <c r="K1965" s="387"/>
      <c r="L1965" s="388"/>
      <c r="M1965" s="387"/>
      <c r="N1965" s="382"/>
      <c r="O1965" s="384"/>
      <c r="P1965" s="184"/>
    </row>
    <row r="1966" spans="1:16" ht="13.2" x14ac:dyDescent="0.25">
      <c r="A1966" s="381" t="str">
        <f>IF(B1966="","",ROW()-ROW($A$3)+'Diário 2º PA'!$O$1)</f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31"/>
        <v/>
      </c>
      <c r="K1966" s="387"/>
      <c r="L1966" s="388"/>
      <c r="M1966" s="387"/>
      <c r="N1966" s="382"/>
      <c r="O1966" s="384"/>
      <c r="P1966" s="184"/>
    </row>
    <row r="1967" spans="1:16" ht="13.2" x14ac:dyDescent="0.25">
      <c r="A1967" s="381" t="str">
        <f>IF(B1967="","",ROW()-ROW($A$3)+'Diário 2º PA'!$O$1)</f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31"/>
        <v/>
      </c>
      <c r="K1967" s="387"/>
      <c r="L1967" s="388"/>
      <c r="M1967" s="387"/>
      <c r="N1967" s="382"/>
      <c r="O1967" s="384"/>
      <c r="P1967" s="184"/>
    </row>
    <row r="1968" spans="1:16" ht="13.2" x14ac:dyDescent="0.25">
      <c r="A1968" s="381" t="str">
        <f>IF(B1968="","",ROW()-ROW($A$3)+'Diário 2º PA'!$O$1)</f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31"/>
        <v/>
      </c>
      <c r="K1968" s="387"/>
      <c r="L1968" s="388"/>
      <c r="M1968" s="387"/>
      <c r="N1968" s="382"/>
      <c r="O1968" s="384"/>
      <c r="P1968" s="184"/>
    </row>
    <row r="1969" spans="1:16" ht="13.2" x14ac:dyDescent="0.25">
      <c r="A1969" s="381" t="str">
        <f>IF(B1969="","",ROW()-ROW($A$3)+'Diário 2º PA'!$O$1)</f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31"/>
        <v/>
      </c>
      <c r="K1969" s="387"/>
      <c r="L1969" s="388"/>
      <c r="M1969" s="387"/>
      <c r="N1969" s="382"/>
      <c r="O1969" s="384"/>
      <c r="P1969" s="184"/>
    </row>
    <row r="1970" spans="1:16" ht="13.2" x14ac:dyDescent="0.25">
      <c r="A1970" s="381" t="str">
        <f>IF(B1970="","",ROW()-ROW($A$3)+'Diário 2º PA'!$O$1)</f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31"/>
        <v/>
      </c>
      <c r="K1970" s="387"/>
      <c r="L1970" s="388"/>
      <c r="M1970" s="387"/>
      <c r="N1970" s="382"/>
      <c r="O1970" s="384"/>
      <c r="P1970" s="184"/>
    </row>
    <row r="1971" spans="1:16" ht="13.2" x14ac:dyDescent="0.25">
      <c r="A1971" s="381" t="str">
        <f>IF(B1971="","",ROW()-ROW($A$3)+'Diário 2º PA'!$O$1)</f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31"/>
        <v/>
      </c>
      <c r="K1971" s="387"/>
      <c r="L1971" s="388"/>
      <c r="M1971" s="387"/>
      <c r="N1971" s="382"/>
      <c r="O1971" s="384"/>
      <c r="P1971" s="184"/>
    </row>
    <row r="1972" spans="1:16" ht="13.2" x14ac:dyDescent="0.25">
      <c r="A1972" s="381" t="str">
        <f>IF(B1972="","",ROW()-ROW($A$3)+'Diário 2º PA'!$O$1)</f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31"/>
        <v/>
      </c>
      <c r="K1972" s="387"/>
      <c r="L1972" s="388"/>
      <c r="M1972" s="387"/>
      <c r="N1972" s="382"/>
      <c r="O1972" s="384"/>
      <c r="P1972" s="184"/>
    </row>
    <row r="1973" spans="1:16" ht="13.2" x14ac:dyDescent="0.25">
      <c r="A1973" s="381" t="str">
        <f>IF(B1973="","",ROW()-ROW($A$3)+'Diário 2º PA'!$O$1)</f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31"/>
        <v/>
      </c>
      <c r="K1973" s="387"/>
      <c r="L1973" s="388"/>
      <c r="M1973" s="387"/>
      <c r="N1973" s="382"/>
      <c r="O1973" s="384"/>
      <c r="P1973" s="184"/>
    </row>
    <row r="1974" spans="1:16" ht="13.2" x14ac:dyDescent="0.25">
      <c r="A1974" s="381" t="str">
        <f>IF(B1974="","",ROW()-ROW($A$3)+'Diário 2º PA'!$O$1)</f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31"/>
        <v/>
      </c>
      <c r="K1974" s="387"/>
      <c r="L1974" s="388"/>
      <c r="M1974" s="387"/>
      <c r="N1974" s="382"/>
      <c r="O1974" s="384"/>
      <c r="P1974" s="184"/>
    </row>
    <row r="1975" spans="1:16" ht="13.2" x14ac:dyDescent="0.25">
      <c r="A1975" s="381" t="str">
        <f>IF(B1975="","",ROW()-ROW($A$3)+'Diário 2º PA'!$O$1)</f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31"/>
        <v/>
      </c>
      <c r="K1975" s="387"/>
      <c r="L1975" s="388"/>
      <c r="M1975" s="387"/>
      <c r="N1975" s="382"/>
      <c r="O1975" s="384"/>
      <c r="P1975" s="184"/>
    </row>
    <row r="1976" spans="1:16" ht="13.2" x14ac:dyDescent="0.25">
      <c r="A1976" s="381" t="str">
        <f>IF(B1976="","",ROW()-ROW($A$3)+'Diário 2º PA'!$O$1)</f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31"/>
        <v/>
      </c>
      <c r="K1976" s="387"/>
      <c r="L1976" s="388"/>
      <c r="M1976" s="387"/>
      <c r="N1976" s="382"/>
      <c r="O1976" s="384"/>
      <c r="P1976" s="184"/>
    </row>
    <row r="1977" spans="1:16" ht="13.2" x14ac:dyDescent="0.25">
      <c r="A1977" s="381" t="str">
        <f>IF(B1977="","",ROW()-ROW($A$3)+'Diário 2º PA'!$O$1)</f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31"/>
        <v/>
      </c>
      <c r="K1977" s="387"/>
      <c r="L1977" s="388"/>
      <c r="M1977" s="387"/>
      <c r="N1977" s="382"/>
      <c r="O1977" s="384"/>
      <c r="P1977" s="184"/>
    </row>
    <row r="1978" spans="1:16" ht="13.2" x14ac:dyDescent="0.25">
      <c r="A1978" s="381" t="str">
        <f>IF(B1978="","",ROW()-ROW($A$3)+'Diário 2º PA'!$O$1)</f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31"/>
        <v/>
      </c>
      <c r="K1978" s="387"/>
      <c r="L1978" s="388"/>
      <c r="M1978" s="387"/>
      <c r="N1978" s="382"/>
      <c r="O1978" s="384"/>
      <c r="P1978" s="184"/>
    </row>
    <row r="1979" spans="1:16" ht="13.2" x14ac:dyDescent="0.25">
      <c r="A1979" s="381" t="str">
        <f>IF(B1979="","",ROW()-ROW($A$3)+'Diário 2º PA'!$O$1)</f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31"/>
        <v/>
      </c>
      <c r="K1979" s="387"/>
      <c r="L1979" s="388"/>
      <c r="M1979" s="387"/>
      <c r="N1979" s="382"/>
      <c r="O1979" s="384"/>
      <c r="P1979" s="184"/>
    </row>
    <row r="1980" spans="1:16" ht="13.2" x14ac:dyDescent="0.25">
      <c r="A1980" s="381" t="str">
        <f>IF(B1980="","",ROW()-ROW($A$3)+'Diário 2º PA'!$O$1)</f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31"/>
        <v/>
      </c>
      <c r="K1980" s="387"/>
      <c r="L1980" s="388"/>
      <c r="M1980" s="387"/>
      <c r="N1980" s="382"/>
      <c r="O1980" s="384"/>
      <c r="P1980" s="184"/>
    </row>
    <row r="1981" spans="1:16" ht="13.2" x14ac:dyDescent="0.25">
      <c r="A1981" s="381" t="str">
        <f>IF(B1981="","",ROW()-ROW($A$3)+'Diário 2º PA'!$O$1)</f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31"/>
        <v/>
      </c>
      <c r="K1981" s="387"/>
      <c r="L1981" s="388"/>
      <c r="M1981" s="387"/>
      <c r="N1981" s="382"/>
      <c r="O1981" s="384"/>
      <c r="P1981" s="184"/>
    </row>
    <row r="1982" spans="1:16" ht="13.2" x14ac:dyDescent="0.25">
      <c r="A1982" s="381" t="str">
        <f>IF(B1982="","",ROW()-ROW($A$3)+'Diário 2º PA'!$O$1)</f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31"/>
        <v/>
      </c>
      <c r="K1982" s="387"/>
      <c r="L1982" s="388"/>
      <c r="M1982" s="387"/>
      <c r="N1982" s="382"/>
      <c r="O1982" s="384"/>
      <c r="P1982" s="184"/>
    </row>
    <row r="1983" spans="1:16" ht="13.2" x14ac:dyDescent="0.25">
      <c r="A1983" s="381" t="str">
        <f>IF(B1983="","",ROW()-ROW($A$3)+'Diário 2º PA'!$O$1)</f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31"/>
        <v/>
      </c>
      <c r="K1983" s="387"/>
      <c r="L1983" s="388"/>
      <c r="M1983" s="387"/>
      <c r="N1983" s="382"/>
      <c r="O1983" s="384"/>
      <c r="P1983" s="184"/>
    </row>
    <row r="1984" spans="1:16" ht="13.2" x14ac:dyDescent="0.25">
      <c r="A1984" s="381" t="str">
        <f>IF(B1984="","",ROW()-ROW($A$3)+'Diário 2º PA'!$O$1)</f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31"/>
        <v/>
      </c>
      <c r="K1984" s="387"/>
      <c r="L1984" s="388"/>
      <c r="M1984" s="387"/>
      <c r="N1984" s="382"/>
      <c r="O1984" s="384"/>
      <c r="P1984" s="184"/>
    </row>
    <row r="1985" spans="1:16" ht="13.2" x14ac:dyDescent="0.25">
      <c r="A1985" s="381" t="str">
        <f>IF(B1985="","",ROW()-ROW($A$3)+'Diário 2º PA'!$O$1)</f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si="31"/>
        <v/>
      </c>
      <c r="K1985" s="387"/>
      <c r="L1985" s="388"/>
      <c r="M1985" s="387"/>
      <c r="N1985" s="382"/>
      <c r="O1985" s="384"/>
      <c r="P1985" s="184"/>
    </row>
    <row r="1986" spans="1:16" ht="13.2" x14ac:dyDescent="0.25">
      <c r="A1986" s="381" t="str">
        <f>IF(B1986="","",ROW()-ROW($A$3)+'Diário 2º PA'!$O$1)</f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31"/>
        <v/>
      </c>
      <c r="K1986" s="387"/>
      <c r="L1986" s="388"/>
      <c r="M1986" s="387"/>
      <c r="N1986" s="382"/>
      <c r="O1986" s="384"/>
      <c r="P1986" s="184"/>
    </row>
    <row r="1987" spans="1:16" ht="13.2" x14ac:dyDescent="0.25">
      <c r="A1987" s="381" t="str">
        <f>IF(B1987="","",ROW()-ROW($A$3)+'Diário 2º PA'!$O$1)</f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31"/>
        <v/>
      </c>
      <c r="K1987" s="387"/>
      <c r="L1987" s="388"/>
      <c r="M1987" s="387"/>
      <c r="N1987" s="382"/>
      <c r="O1987" s="384"/>
      <c r="P1987" s="184"/>
    </row>
    <row r="1988" spans="1:16" ht="13.2" x14ac:dyDescent="0.25">
      <c r="A1988" s="381" t="str">
        <f>IF(B1988="","",ROW()-ROW($A$3)+'Diário 2º PA'!$O$1)</f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si="31"/>
        <v/>
      </c>
      <c r="K1988" s="387"/>
      <c r="L1988" s="388"/>
      <c r="M1988" s="387"/>
      <c r="N1988" s="382"/>
      <c r="O1988" s="384"/>
      <c r="P1988" s="184"/>
    </row>
    <row r="1989" spans="1:16" ht="13.2" x14ac:dyDescent="0.25">
      <c r="A1989" s="381" t="str">
        <f>IF(B1989="","",ROW()-ROW($A$3)+'Diário 2º PA'!$O$1)</f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31"/>
        <v/>
      </c>
      <c r="K1989" s="387"/>
      <c r="L1989" s="388"/>
      <c r="M1989" s="387"/>
      <c r="N1989" s="382"/>
      <c r="O1989" s="384"/>
      <c r="P1989" s="184"/>
    </row>
    <row r="1990" spans="1:16" ht="13.2" x14ac:dyDescent="0.25">
      <c r="A1990" s="381" t="str">
        <f>IF(B1990="","",ROW()-ROW($A$3)+'Diário 2º PA'!$O$1)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31"/>
        <v/>
      </c>
      <c r="K1990" s="387"/>
      <c r="L1990" s="388"/>
      <c r="M1990" s="387"/>
      <c r="N1990" s="382"/>
      <c r="O1990" s="384"/>
      <c r="P1990" s="184"/>
    </row>
    <row r="1991" spans="1:16" ht="13.2" x14ac:dyDescent="0.25">
      <c r="A1991" s="381" t="str">
        <f>IF(B1991="","",ROW()-ROW($A$3)+'Diário 2º PA'!$O$1)</f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31"/>
        <v/>
      </c>
      <c r="K1991" s="387"/>
      <c r="L1991" s="388"/>
      <c r="M1991" s="387"/>
      <c r="N1991" s="382"/>
      <c r="O1991" s="384"/>
      <c r="P1991" s="184"/>
    </row>
    <row r="1992" spans="1:16" ht="13.2" x14ac:dyDescent="0.25">
      <c r="A1992" s="381" t="str">
        <f>IF(B1992="","",ROW()-ROW($A$3)+'Diário 2º PA'!$O$1)</f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31"/>
        <v/>
      </c>
      <c r="K1992" s="387"/>
      <c r="L1992" s="388"/>
      <c r="M1992" s="387"/>
      <c r="N1992" s="382"/>
      <c r="O1992" s="384"/>
      <c r="P1992" s="184"/>
    </row>
    <row r="1993" spans="1:16" ht="13.2" x14ac:dyDescent="0.25">
      <c r="A1993" s="381" t="str">
        <f>IF(B1993="","",ROW()-ROW($A$3)+'Diário 2º PA'!$O$1)</f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si="31"/>
        <v/>
      </c>
      <c r="K1993" s="387"/>
      <c r="L1993" s="388"/>
      <c r="M1993" s="387"/>
      <c r="N1993" s="382"/>
      <c r="O1993" s="384"/>
      <c r="P1993" s="184"/>
    </row>
    <row r="1994" spans="1:16" ht="13.2" x14ac:dyDescent="0.25">
      <c r="A1994" s="381" t="str">
        <f>IF(B1994="","",ROW()-ROW($A$3)+'Diário 2º PA'!$O$1)</f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31"/>
        <v/>
      </c>
      <c r="K1994" s="387"/>
      <c r="L1994" s="388"/>
      <c r="M1994" s="387"/>
      <c r="N1994" s="382"/>
      <c r="O1994" s="384"/>
      <c r="P1994" s="184"/>
    </row>
    <row r="1995" spans="1:16" ht="13.2" x14ac:dyDescent="0.25">
      <c r="A1995" s="381" t="str">
        <f>IF(B1995="","",ROW()-ROW($A$3)+'Diário 2º PA'!$O$1)</f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31"/>
        <v/>
      </c>
      <c r="K1995" s="387"/>
      <c r="L1995" s="388"/>
      <c r="M1995" s="387"/>
      <c r="N1995" s="382"/>
      <c r="O1995" s="384"/>
      <c r="P1995" s="184"/>
    </row>
    <row r="1996" spans="1:16" ht="13.2" x14ac:dyDescent="0.25">
      <c r="A1996" s="381" t="str">
        <f>IF(B1996="","",ROW()-ROW($A$3)+'Diário 2º PA'!$O$1)</f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31"/>
        <v/>
      </c>
      <c r="K1996" s="387"/>
      <c r="L1996" s="388"/>
      <c r="M1996" s="387"/>
      <c r="N1996" s="382"/>
      <c r="O1996" s="384"/>
      <c r="P1996" s="184"/>
    </row>
    <row r="1997" spans="1:16" ht="13.2" x14ac:dyDescent="0.25">
      <c r="A1997" s="381" t="str">
        <f>IF(B1997="","",ROW()-ROW($A$3)+'Diário 2º PA'!$O$1)</f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31"/>
        <v/>
      </c>
      <c r="K1997" s="387"/>
      <c r="L1997" s="388"/>
      <c r="M1997" s="387"/>
      <c r="N1997" s="382"/>
      <c r="O1997" s="384"/>
      <c r="P1997" s="184"/>
    </row>
    <row r="1998" spans="1:16" ht="13.2" x14ac:dyDescent="0.25">
      <c r="A1998" s="381" t="str">
        <f>IF(B1998="","",ROW()-ROW($A$3)+'Diário 2º PA'!$O$1)</f>
        <v/>
      </c>
      <c r="B1998" s="382"/>
      <c r="C1998" s="383"/>
      <c r="D1998" s="384"/>
      <c r="E1998" s="184"/>
      <c r="F1998" s="385"/>
      <c r="G1998" s="384"/>
      <c r="H1998" s="384"/>
      <c r="I1998" s="184"/>
      <c r="J1998" s="386" t="str">
        <f t="shared" si="31"/>
        <v/>
      </c>
      <c r="K1998" s="387"/>
      <c r="L1998" s="388"/>
      <c r="M1998" s="387"/>
      <c r="N1998" s="382"/>
      <c r="O1998" s="384"/>
      <c r="P1998" s="184"/>
    </row>
    <row r="1999" spans="1:16" ht="13.2" x14ac:dyDescent="0.25">
      <c r="A1999" s="381" t="str">
        <f>IF(B1999="","",ROW()-ROW($A$3)+'Diário 2º PA'!$O$1)</f>
        <v/>
      </c>
      <c r="B1999" s="382"/>
      <c r="C1999" s="383"/>
      <c r="D1999" s="384"/>
      <c r="E1999" s="184"/>
      <c r="F1999" s="385"/>
      <c r="G1999" s="384"/>
      <c r="H1999" s="384"/>
      <c r="I1999" s="184"/>
      <c r="J1999" s="386" t="str">
        <f t="shared" si="31"/>
        <v/>
      </c>
      <c r="K1999" s="387"/>
      <c r="L1999" s="388"/>
      <c r="M1999" s="387"/>
      <c r="N1999" s="382"/>
      <c r="O1999" s="384"/>
      <c r="P1999" s="184"/>
    </row>
    <row r="2000" spans="1:16" ht="13.2" x14ac:dyDescent="0.25">
      <c r="A2000" s="381" t="str">
        <f>IF(B2000="","",ROW()-ROW($A$3)+'Diário 2º PA'!$O$1)</f>
        <v/>
      </c>
      <c r="B2000" s="382"/>
      <c r="C2000" s="383"/>
      <c r="D2000" s="384"/>
      <c r="E2000" s="184"/>
      <c r="F2000" s="385"/>
      <c r="G2000" s="384"/>
      <c r="H2000" s="384"/>
      <c r="I2000" s="184"/>
      <c r="J2000" s="386" t="str">
        <f t="shared" si="31"/>
        <v/>
      </c>
      <c r="K2000" s="387"/>
      <c r="L2000" s="388"/>
      <c r="M2000" s="387"/>
      <c r="N2000" s="382"/>
      <c r="O2000" s="384"/>
      <c r="P2000" s="184"/>
    </row>
    <row r="2001" spans="1:16" ht="13.2" x14ac:dyDescent="0.25">
      <c r="A2001" s="381" t="str">
        <f>IF(B2001="","",ROW()-ROW($A$3)+'Diário 2º PA'!$O$1)</f>
        <v/>
      </c>
      <c r="B2001" s="382"/>
      <c r="C2001" s="383"/>
      <c r="D2001" s="384"/>
      <c r="E2001" s="184"/>
      <c r="F2001" s="385"/>
      <c r="G2001" s="384"/>
      <c r="H2001" s="384"/>
      <c r="I2001" s="184"/>
      <c r="J2001" s="386" t="str">
        <f t="shared" si="31"/>
        <v/>
      </c>
      <c r="K2001" s="387"/>
      <c r="L2001" s="388"/>
      <c r="M2001" s="387"/>
      <c r="N2001" s="382"/>
      <c r="O2001" s="384"/>
      <c r="P2001" s="184"/>
    </row>
    <row r="2002" spans="1:16" ht="13.2" x14ac:dyDescent="0.25">
      <c r="A2002" s="381" t="str">
        <f>IF(B2002="","",ROW()-ROW($A$3)+'Diário 2º PA'!$O$1)</f>
        <v/>
      </c>
      <c r="B2002" s="382"/>
      <c r="C2002" s="383"/>
      <c r="D2002" s="384"/>
      <c r="E2002" s="184"/>
      <c r="F2002" s="385"/>
      <c r="G2002" s="384"/>
      <c r="H2002" s="384"/>
      <c r="I2002" s="184"/>
      <c r="J2002" s="386" t="str">
        <f t="shared" si="31"/>
        <v/>
      </c>
      <c r="K2002" s="387"/>
      <c r="L2002" s="388"/>
      <c r="M2002" s="387"/>
      <c r="N2002" s="382"/>
      <c r="O2002" s="384"/>
      <c r="P2002" s="184"/>
    </row>
    <row r="2003" spans="1:16" ht="13.2" x14ac:dyDescent="0.25">
      <c r="A2003" s="381" t="str">
        <f>IF(B2003="","",ROW()-ROW($A$3)+'Diário 2º PA'!$O$1)</f>
        <v/>
      </c>
      <c r="B2003" s="382"/>
      <c r="C2003" s="383"/>
      <c r="D2003" s="384"/>
      <c r="E2003" s="184"/>
      <c r="F2003" s="385"/>
      <c r="G2003" s="384"/>
      <c r="H2003" s="384"/>
      <c r="I2003" s="184"/>
      <c r="J2003" s="386" t="str">
        <f t="shared" si="31"/>
        <v/>
      </c>
      <c r="K2003" s="387"/>
      <c r="L2003" s="388"/>
      <c r="M2003" s="387"/>
      <c r="N2003" s="382"/>
      <c r="O2003" s="384"/>
      <c r="P2003" s="184"/>
    </row>
    <row r="2004" spans="1:16" ht="13.2" x14ac:dyDescent="0.25">
      <c r="A2004" s="381" t="str">
        <f>IF(B2004="","",ROW()-ROW($A$3)+'Diário 2º PA'!$O$1)</f>
        <v/>
      </c>
      <c r="B2004" s="382"/>
      <c r="C2004" s="383"/>
      <c r="D2004" s="384"/>
      <c r="E2004" s="184"/>
      <c r="F2004" s="385"/>
      <c r="G2004" s="384"/>
      <c r="H2004" s="384"/>
      <c r="I2004" s="184"/>
      <c r="J2004" s="386" t="str">
        <f t="shared" si="31"/>
        <v/>
      </c>
      <c r="K2004" s="387"/>
      <c r="L2004" s="388"/>
      <c r="M2004" s="387"/>
      <c r="N2004" s="382"/>
      <c r="O2004" s="384"/>
      <c r="P2004" s="184"/>
    </row>
    <row r="2005" spans="1:16" ht="13.2" x14ac:dyDescent="0.25">
      <c r="A2005" s="381" t="str">
        <f>IF(B2005="","",ROW()-ROW($A$3)+'Diário 2º PA'!$O$1)</f>
        <v/>
      </c>
      <c r="B2005" s="382"/>
      <c r="C2005" s="383"/>
      <c r="D2005" s="384"/>
      <c r="E2005" s="184"/>
      <c r="F2005" s="385"/>
      <c r="G2005" s="384"/>
      <c r="H2005" s="384"/>
      <c r="I2005" s="184"/>
      <c r="J2005" s="386" t="str">
        <f t="shared" si="31"/>
        <v/>
      </c>
      <c r="K2005" s="387"/>
      <c r="L2005" s="388"/>
      <c r="M2005" s="387"/>
      <c r="N2005" s="382"/>
      <c r="O2005" s="384"/>
      <c r="P2005" s="184"/>
    </row>
    <row r="2006" spans="1:16" ht="13.2" x14ac:dyDescent="0.25">
      <c r="A2006" s="381" t="str">
        <f>IF(B2006="","",ROW()-ROW($A$3)+'Diário 2º PA'!$O$1)</f>
        <v/>
      </c>
      <c r="B2006" s="382"/>
      <c r="C2006" s="383"/>
      <c r="D2006" s="384"/>
      <c r="E2006" s="184"/>
      <c r="F2006" s="385"/>
      <c r="G2006" s="384"/>
      <c r="H2006" s="384"/>
      <c r="I2006" s="184"/>
      <c r="J2006" s="386" t="str">
        <f t="shared" ref="J2006:J2018" si="32">IF(O2006="","",IF(LEN(O2006)&gt;14,O2006,"CPF Protegido - LGPD"))</f>
        <v/>
      </c>
      <c r="K2006" s="387"/>
      <c r="L2006" s="388"/>
      <c r="M2006" s="387"/>
      <c r="N2006" s="382"/>
      <c r="O2006" s="384"/>
      <c r="P2006" s="184"/>
    </row>
    <row r="2007" spans="1:16" ht="13.2" x14ac:dyDescent="0.25">
      <c r="A2007" s="381" t="str">
        <f>IF(B2007="","",ROW()-ROW($A$3)+'Diário 2º PA'!$O$1)</f>
        <v/>
      </c>
      <c r="B2007" s="382"/>
      <c r="C2007" s="383"/>
      <c r="D2007" s="384"/>
      <c r="E2007" s="184"/>
      <c r="F2007" s="385"/>
      <c r="G2007" s="384"/>
      <c r="H2007" s="384"/>
      <c r="I2007" s="184"/>
      <c r="J2007" s="386" t="str">
        <f t="shared" si="32"/>
        <v/>
      </c>
      <c r="K2007" s="387"/>
      <c r="L2007" s="388"/>
      <c r="M2007" s="387"/>
      <c r="N2007" s="382"/>
      <c r="O2007" s="384"/>
      <c r="P2007" s="184"/>
    </row>
    <row r="2008" spans="1:16" ht="13.2" x14ac:dyDescent="0.25">
      <c r="A2008" s="381" t="str">
        <f>IF(B2008="","",ROW()-ROW($A$3)+'Diário 2º PA'!$O$1)</f>
        <v/>
      </c>
      <c r="B2008" s="382"/>
      <c r="C2008" s="383"/>
      <c r="D2008" s="384"/>
      <c r="E2008" s="184"/>
      <c r="F2008" s="385"/>
      <c r="G2008" s="384"/>
      <c r="H2008" s="384"/>
      <c r="I2008" s="184"/>
      <c r="J2008" s="386" t="str">
        <f t="shared" si="32"/>
        <v/>
      </c>
      <c r="K2008" s="387"/>
      <c r="L2008" s="388"/>
      <c r="M2008" s="387"/>
      <c r="N2008" s="382"/>
      <c r="O2008" s="384"/>
      <c r="P2008" s="184"/>
    </row>
    <row r="2009" spans="1:16" ht="13.2" x14ac:dyDescent="0.25">
      <c r="A2009" s="381" t="str">
        <f>IF(B2009="","",ROW()-ROW($A$3)+'Diário 2º PA'!$O$1)</f>
        <v/>
      </c>
      <c r="B2009" s="382"/>
      <c r="C2009" s="383"/>
      <c r="D2009" s="384"/>
      <c r="E2009" s="184"/>
      <c r="F2009" s="385"/>
      <c r="G2009" s="384"/>
      <c r="H2009" s="384"/>
      <c r="I2009" s="184"/>
      <c r="J2009" s="386" t="str">
        <f t="shared" si="32"/>
        <v/>
      </c>
      <c r="K2009" s="387"/>
      <c r="L2009" s="388"/>
      <c r="M2009" s="387"/>
      <c r="N2009" s="382"/>
      <c r="O2009" s="384"/>
      <c r="P2009" s="184"/>
    </row>
    <row r="2010" spans="1:16" ht="13.2" x14ac:dyDescent="0.25">
      <c r="A2010" s="381" t="str">
        <f>IF(B2010="","",ROW()-ROW($A$3)+'Diário 2º PA'!$O$1)</f>
        <v/>
      </c>
      <c r="B2010" s="382"/>
      <c r="C2010" s="383"/>
      <c r="D2010" s="384"/>
      <c r="E2010" s="184"/>
      <c r="F2010" s="385"/>
      <c r="G2010" s="384"/>
      <c r="H2010" s="384"/>
      <c r="I2010" s="184"/>
      <c r="J2010" s="386" t="str">
        <f t="shared" si="32"/>
        <v/>
      </c>
      <c r="K2010" s="387"/>
      <c r="L2010" s="388"/>
      <c r="M2010" s="387"/>
      <c r="N2010" s="382"/>
      <c r="O2010" s="384"/>
      <c r="P2010" s="184"/>
    </row>
    <row r="2011" spans="1:16" ht="13.2" x14ac:dyDescent="0.25">
      <c r="A2011" s="381" t="str">
        <f>IF(B2011="","",ROW()-ROW($A$3)+'Diário 2º PA'!$O$1)</f>
        <v/>
      </c>
      <c r="B2011" s="382"/>
      <c r="C2011" s="383"/>
      <c r="D2011" s="384"/>
      <c r="E2011" s="184"/>
      <c r="F2011" s="385"/>
      <c r="G2011" s="384"/>
      <c r="H2011" s="384"/>
      <c r="I2011" s="184"/>
      <c r="J2011" s="386" t="str">
        <f t="shared" si="32"/>
        <v/>
      </c>
      <c r="K2011" s="387"/>
      <c r="L2011" s="388"/>
      <c r="M2011" s="387"/>
      <c r="N2011" s="382"/>
      <c r="O2011" s="384"/>
      <c r="P2011" s="184"/>
    </row>
    <row r="2012" spans="1:16" ht="13.2" x14ac:dyDescent="0.25">
      <c r="A2012" s="381" t="str">
        <f>IF(B2012="","",ROW()-ROW($A$3)+'Diário 2º PA'!$O$1)</f>
        <v/>
      </c>
      <c r="B2012" s="382"/>
      <c r="C2012" s="383"/>
      <c r="D2012" s="384"/>
      <c r="E2012" s="184"/>
      <c r="F2012" s="385"/>
      <c r="G2012" s="384"/>
      <c r="H2012" s="384"/>
      <c r="I2012" s="184"/>
      <c r="J2012" s="386" t="str">
        <f t="shared" si="32"/>
        <v/>
      </c>
      <c r="K2012" s="387"/>
      <c r="L2012" s="388"/>
      <c r="M2012" s="387"/>
      <c r="N2012" s="382"/>
      <c r="O2012" s="384"/>
      <c r="P2012" s="184"/>
    </row>
    <row r="2013" spans="1:16" ht="13.2" x14ac:dyDescent="0.25">
      <c r="A2013" s="381" t="str">
        <f>IF(B2013="","",ROW()-ROW($A$3)+'Diário 2º PA'!$O$1)</f>
        <v/>
      </c>
      <c r="B2013" s="382"/>
      <c r="C2013" s="383"/>
      <c r="D2013" s="384"/>
      <c r="E2013" s="184"/>
      <c r="F2013" s="385"/>
      <c r="G2013" s="384"/>
      <c r="H2013" s="384"/>
      <c r="I2013" s="184"/>
      <c r="J2013" s="386" t="str">
        <f t="shared" si="32"/>
        <v/>
      </c>
      <c r="K2013" s="387"/>
      <c r="L2013" s="388"/>
      <c r="M2013" s="387"/>
      <c r="N2013" s="382"/>
      <c r="O2013" s="384"/>
      <c r="P2013" s="184"/>
    </row>
    <row r="2014" spans="1:16" ht="13.2" x14ac:dyDescent="0.25">
      <c r="A2014" s="381" t="str">
        <f>IF(B2014="","",ROW()-ROW($A$3)+'Diário 2º PA'!$O$1)</f>
        <v/>
      </c>
      <c r="B2014" s="382"/>
      <c r="C2014" s="383"/>
      <c r="D2014" s="384"/>
      <c r="E2014" s="184"/>
      <c r="F2014" s="385"/>
      <c r="G2014" s="384"/>
      <c r="H2014" s="384"/>
      <c r="I2014" s="184"/>
      <c r="J2014" s="386" t="str">
        <f t="shared" si="32"/>
        <v/>
      </c>
      <c r="K2014" s="387"/>
      <c r="L2014" s="388"/>
      <c r="M2014" s="387"/>
      <c r="N2014" s="382"/>
      <c r="O2014" s="384"/>
      <c r="P2014" s="184"/>
    </row>
    <row r="2015" spans="1:16" ht="13.2" x14ac:dyDescent="0.25">
      <c r="A2015" s="381" t="str">
        <f>IF(B2015="","",ROW()-ROW($A$3)+'Diário 2º PA'!$O$1)</f>
        <v/>
      </c>
      <c r="B2015" s="382"/>
      <c r="C2015" s="383"/>
      <c r="D2015" s="384"/>
      <c r="E2015" s="184"/>
      <c r="F2015" s="385"/>
      <c r="G2015" s="384"/>
      <c r="H2015" s="384"/>
      <c r="I2015" s="184"/>
      <c r="J2015" s="386" t="str">
        <f t="shared" si="32"/>
        <v/>
      </c>
      <c r="K2015" s="387"/>
      <c r="L2015" s="388"/>
      <c r="M2015" s="387"/>
      <c r="N2015" s="382"/>
      <c r="O2015" s="384"/>
      <c r="P2015" s="184"/>
    </row>
    <row r="2016" spans="1:16" ht="13.2" x14ac:dyDescent="0.25">
      <c r="A2016" s="381" t="str">
        <f>IF(B2016="","",ROW()-ROW($A$3)+'Diário 2º PA'!$O$1)</f>
        <v/>
      </c>
      <c r="B2016" s="382"/>
      <c r="C2016" s="383"/>
      <c r="D2016" s="384"/>
      <c r="E2016" s="184"/>
      <c r="F2016" s="385"/>
      <c r="G2016" s="384"/>
      <c r="H2016" s="384"/>
      <c r="I2016" s="184"/>
      <c r="J2016" s="386" t="str">
        <f t="shared" si="32"/>
        <v/>
      </c>
      <c r="K2016" s="387"/>
      <c r="L2016" s="388"/>
      <c r="M2016" s="387"/>
      <c r="N2016" s="382"/>
      <c r="O2016" s="384"/>
      <c r="P2016" s="184"/>
    </row>
    <row r="2017" spans="1:16" ht="13.2" x14ac:dyDescent="0.25">
      <c r="A2017" s="381" t="str">
        <f>IF(B2017="","",ROW()-ROW($A$3)+'Diário 2º PA'!$O$1)</f>
        <v/>
      </c>
      <c r="B2017" s="382"/>
      <c r="C2017" s="383"/>
      <c r="D2017" s="384"/>
      <c r="E2017" s="184"/>
      <c r="F2017" s="385"/>
      <c r="G2017" s="384"/>
      <c r="H2017" s="384"/>
      <c r="I2017" s="184"/>
      <c r="J2017" s="386" t="str">
        <f t="shared" si="32"/>
        <v/>
      </c>
      <c r="K2017" s="387"/>
      <c r="L2017" s="388"/>
      <c r="M2017" s="387"/>
      <c r="N2017" s="382"/>
      <c r="O2017" s="384"/>
      <c r="P2017" s="184"/>
    </row>
    <row r="2018" spans="1:16" ht="13.2" x14ac:dyDescent="0.25">
      <c r="A2018" s="381" t="str">
        <f>IF(B2018="","",ROW()-ROW($A$3)+'Diário 2º PA'!$O$1)</f>
        <v/>
      </c>
      <c r="B2018" s="382"/>
      <c r="C2018" s="383"/>
      <c r="D2018" s="384"/>
      <c r="E2018" s="184"/>
      <c r="F2018" s="385"/>
      <c r="G2018" s="384"/>
      <c r="H2018" s="384"/>
      <c r="I2018" s="184"/>
      <c r="J2018" s="386" t="str">
        <f t="shared" si="32"/>
        <v/>
      </c>
      <c r="K2018" s="387"/>
      <c r="L2018" s="388"/>
      <c r="M2018" s="387"/>
      <c r="N2018" s="382"/>
      <c r="O2018" s="384"/>
      <c r="P2018" s="184"/>
    </row>
  </sheetData>
  <sheetProtection formatColumns="0" formatRows="0" insertColumns="0" insertRows="0" deleteRows="0" autoFilter="0"/>
  <autoFilter ref="A3:N2018" xr:uid="{00000000-0009-0000-0000-00000C000000}">
    <sortState xmlns:xlrd2="http://schemas.microsoft.com/office/spreadsheetml/2017/richdata2" ref="A5:Z2022">
      <sortCondition ref="A4:A2022"/>
    </sortState>
  </autoFilter>
  <dataConsolidate/>
  <mergeCells count="2">
    <mergeCell ref="A1:N1"/>
    <mergeCell ref="A2:N2"/>
  </mergeCells>
  <phoneticPr fontId="33" type="noConversion"/>
  <conditionalFormatting sqref="G195">
    <cfRule type="expression" dxfId="2" priority="3" stopIfTrue="1">
      <formula>ISEVEN(ROW())</formula>
    </cfRule>
  </conditionalFormatting>
  <dataValidations count="3">
    <dataValidation type="list" allowBlank="1" showInputMessage="1" showErrorMessage="1" sqref="I662 H461:H2018 P662 H4:H459" xr:uid="{00000000-0002-0000-0C00-000000000000}">
      <formula1>VinculoPT</formula1>
    </dataValidation>
    <dataValidation type="list" allowBlank="1" showInputMessage="1" showErrorMessage="1" sqref="D4:D2018" xr:uid="{00000000-0002-0000-0C00-000001000000}">
      <formula1>Categorias</formula1>
    </dataValidation>
    <dataValidation type="list" allowBlank="1" showInputMessage="1" showErrorMessage="1" sqref="E4:E2018" xr:uid="{00000000-0002-0000-0C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7" fitToHeight="0" pageOrder="overThenDown" orientation="landscape" r:id="rId1"/>
  <headerFooter>
    <oddFooter>Página &amp;P de &amp;N</oddFooter>
  </headerFooter>
  <colBreaks count="1" manualBreakCount="1">
    <brk id="8" max="1048575" man="1"/>
  </colBreaks>
  <ignoredErrors>
    <ignoredError sqref="O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4.9989318521683403E-2"/>
    <pageSetUpPr fitToPage="1"/>
  </sheetPr>
  <dimension ref="A1:T2000"/>
  <sheetViews>
    <sheetView showGridLines="0" zoomScaleNormal="100" zoomScaleSheetLayoutView="100" workbookViewId="0">
      <pane xSplit="6" ySplit="3" topLeftCell="G4" activePane="bottomRight" state="frozen"/>
      <selection pane="topRight" activeCell="G4" sqref="G4"/>
      <selection pane="bottomLeft" activeCell="G4" sqref="G4"/>
      <selection pane="bottomRight" activeCell="G4" sqref="G4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7" width="10.5546875" style="51" customWidth="1"/>
    <col min="18" max="18" width="11.5546875" style="51" customWidth="1"/>
    <col min="19" max="16384" width="9.109375" style="51"/>
  </cols>
  <sheetData>
    <row r="1" spans="1:20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/>
      <c r="P1" s="31"/>
      <c r="Q1" s="321"/>
    </row>
    <row r="2" spans="1:20" ht="18" customHeight="1" x14ac:dyDescent="0.25">
      <c r="A2" s="441" t="str">
        <f>"Tabela 9 - Diário de Entradas e Saídas do Contrato de Gestão - "&amp;LEFT(Capa!$A$13,FIND("º",Capa!$A$13,1)-1)+3&amp;"º Período Avaliatório"</f>
        <v>Tabela 9 - Diário de Entradas e Saídas do Contrato de Gestão - 6º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20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80" t="s">
        <v>398</v>
      </c>
      <c r="P3" s="340" t="s">
        <v>386</v>
      </c>
      <c r="Q3" s="51"/>
      <c r="R3" s="51"/>
    </row>
    <row r="4" spans="1:20" ht="14.25" customHeight="1" x14ac:dyDescent="0.25">
      <c r="A4" s="381" t="str">
        <f>IF(B4="","",ROW()-ROW($A$3)+'Diário 3º PA'!$O$1)</f>
        <v/>
      </c>
      <c r="B4" s="382"/>
      <c r="C4" s="383"/>
      <c r="D4" s="384"/>
      <c r="E4" s="184"/>
      <c r="F4" s="385"/>
      <c r="G4" s="184"/>
      <c r="H4" s="384"/>
      <c r="I4" s="184"/>
      <c r="J4" s="386" t="str">
        <f>IF(O4="","",IF(LEN(O4)&gt;14,O4,"CPF Protegido - LGPD"))</f>
        <v/>
      </c>
      <c r="K4" s="387"/>
      <c r="L4" s="388"/>
      <c r="M4" s="387"/>
      <c r="N4" s="382"/>
      <c r="O4" s="384"/>
      <c r="P4" s="184"/>
      <c r="Q4" s="375"/>
      <c r="R4" s="375"/>
      <c r="S4" s="376"/>
      <c r="T4" s="376"/>
    </row>
    <row r="5" spans="1:20" ht="13.2" x14ac:dyDescent="0.25">
      <c r="A5" s="381" t="str">
        <f>IF(B5="","",ROW()-ROW($A$3)+'Diário 3º PA'!$O$1)</f>
        <v/>
      </c>
      <c r="B5" s="389"/>
      <c r="C5" s="390"/>
      <c r="D5" s="184"/>
      <c r="E5" s="184"/>
      <c r="F5" s="391"/>
      <c r="G5" s="392"/>
      <c r="H5" s="184"/>
      <c r="I5" s="392"/>
      <c r="J5" s="386" t="str">
        <f>IF(O5="","",IF(LEN(O5)&gt;14,O5,"CPF Protegido - LGPD"))</f>
        <v/>
      </c>
      <c r="K5" s="387"/>
      <c r="L5" s="388"/>
      <c r="M5" s="387"/>
      <c r="N5" s="382"/>
      <c r="O5" s="384"/>
      <c r="P5" s="392"/>
      <c r="Q5" s="375"/>
      <c r="R5" s="375"/>
      <c r="S5" s="376"/>
    </row>
    <row r="6" spans="1:20" ht="13.2" x14ac:dyDescent="0.25">
      <c r="A6" s="381" t="str">
        <f>IF(B6="","",ROW()-ROW($A$3)+'Diário 3º PA'!$O$1)</f>
        <v/>
      </c>
      <c r="B6" s="382"/>
      <c r="C6" s="390"/>
      <c r="D6" s="184"/>
      <c r="E6" s="184"/>
      <c r="F6" s="385"/>
      <c r="G6" s="184"/>
      <c r="H6" s="184"/>
      <c r="I6" s="184"/>
      <c r="J6" s="386" t="str">
        <f>IF(O6="","",IF(LEN(O6)&gt;14,O6,"CPF Protegido - LGPD"))</f>
        <v/>
      </c>
      <c r="K6" s="387"/>
      <c r="L6" s="388"/>
      <c r="M6" s="387"/>
      <c r="N6" s="382"/>
      <c r="O6" s="384"/>
      <c r="P6" s="184"/>
      <c r="Q6" s="375"/>
      <c r="R6" s="375"/>
      <c r="S6" s="376"/>
    </row>
    <row r="7" spans="1:20" ht="13.2" x14ac:dyDescent="0.25">
      <c r="A7" s="381" t="str">
        <f>IF(B7="","",ROW()-ROW($A$3)+'Diário 3º PA'!$O$1)</f>
        <v/>
      </c>
      <c r="B7" s="382"/>
      <c r="C7" s="383"/>
      <c r="D7" s="184"/>
      <c r="E7" s="184"/>
      <c r="F7" s="385"/>
      <c r="G7" s="184"/>
      <c r="H7" s="384"/>
      <c r="I7" s="184"/>
      <c r="J7" s="386"/>
      <c r="K7" s="387"/>
      <c r="L7" s="388"/>
      <c r="M7" s="387"/>
      <c r="N7" s="382"/>
      <c r="O7" s="384"/>
      <c r="P7" s="184"/>
    </row>
    <row r="8" spans="1:20" ht="13.2" x14ac:dyDescent="0.25">
      <c r="A8" s="381" t="str">
        <f>IF(B8="","",ROW()-ROW($A$3)+'Diário 3º PA'!$O$1)</f>
        <v/>
      </c>
      <c r="B8" s="382"/>
      <c r="C8" s="383"/>
      <c r="D8" s="384"/>
      <c r="E8" s="184"/>
      <c r="F8" s="385"/>
      <c r="G8" s="184"/>
      <c r="H8" s="384"/>
      <c r="I8" s="184"/>
      <c r="J8" s="386"/>
      <c r="K8" s="387"/>
      <c r="L8" s="388"/>
      <c r="M8" s="387"/>
      <c r="N8" s="382"/>
      <c r="O8" s="384"/>
      <c r="P8" s="184"/>
    </row>
    <row r="9" spans="1:20" ht="13.2" x14ac:dyDescent="0.25">
      <c r="A9" s="381" t="str">
        <f>IF(B9="","",ROW()-ROW($A$3)+'Diário 3º PA'!$O$1)</f>
        <v/>
      </c>
      <c r="B9" s="382"/>
      <c r="C9" s="383"/>
      <c r="D9" s="384"/>
      <c r="E9" s="184"/>
      <c r="F9" s="385"/>
      <c r="G9" s="184"/>
      <c r="H9" s="384"/>
      <c r="I9" s="184"/>
      <c r="J9" s="386" t="str">
        <f t="shared" ref="J9:J72" si="0">IF(O9="","",IF(LEN(O9)&gt;14,O9,"CPF Protegido - LGPD"))</f>
        <v/>
      </c>
      <c r="K9" s="387"/>
      <c r="L9" s="388"/>
      <c r="M9" s="387"/>
      <c r="N9" s="382"/>
      <c r="O9" s="384"/>
      <c r="P9" s="184"/>
    </row>
    <row r="10" spans="1:20" ht="13.2" x14ac:dyDescent="0.25">
      <c r="A10" s="381" t="str">
        <f>IF(B10="","",ROW()-ROW($A$3)+'Diário 3º PA'!$O$1)</f>
        <v/>
      </c>
      <c r="B10" s="382"/>
      <c r="C10" s="383"/>
      <c r="D10" s="384"/>
      <c r="E10" s="184"/>
      <c r="F10" s="385"/>
      <c r="G10" s="184"/>
      <c r="H10" s="384"/>
      <c r="I10" s="184"/>
      <c r="J10" s="386" t="str">
        <f t="shared" si="0"/>
        <v/>
      </c>
      <c r="K10" s="387"/>
      <c r="L10" s="388"/>
      <c r="M10" s="387"/>
      <c r="N10" s="382"/>
      <c r="O10" s="384"/>
      <c r="P10" s="184"/>
    </row>
    <row r="11" spans="1:20" ht="13.2" x14ac:dyDescent="0.25">
      <c r="A11" s="381" t="str">
        <f>IF(B11="","",ROW()-ROW($A$3)+'Diário 3º PA'!$O$1)</f>
        <v/>
      </c>
      <c r="B11" s="382"/>
      <c r="C11" s="383"/>
      <c r="D11" s="384"/>
      <c r="E11" s="184"/>
      <c r="F11" s="385"/>
      <c r="G11" s="184"/>
      <c r="H11" s="384"/>
      <c r="I11" s="184"/>
      <c r="J11" s="386" t="str">
        <f t="shared" si="0"/>
        <v/>
      </c>
      <c r="K11" s="387"/>
      <c r="L11" s="388"/>
      <c r="M11" s="387"/>
      <c r="N11" s="382"/>
      <c r="O11" s="384"/>
      <c r="P11" s="184"/>
    </row>
    <row r="12" spans="1:20" ht="13.2" x14ac:dyDescent="0.25">
      <c r="A12" s="381" t="str">
        <f>IF(B12="","",ROW()-ROW($A$3)+'Diário 3º PA'!$O$1)</f>
        <v/>
      </c>
      <c r="B12" s="382"/>
      <c r="C12" s="383"/>
      <c r="D12" s="384"/>
      <c r="E12" s="184"/>
      <c r="F12" s="385"/>
      <c r="G12" s="184"/>
      <c r="H12" s="384"/>
      <c r="I12" s="184"/>
      <c r="J12" s="386" t="str">
        <f t="shared" si="0"/>
        <v/>
      </c>
      <c r="K12" s="387"/>
      <c r="L12" s="388"/>
      <c r="M12" s="387"/>
      <c r="N12" s="382"/>
      <c r="O12" s="384"/>
      <c r="P12" s="184"/>
    </row>
    <row r="13" spans="1:20" ht="13.2" x14ac:dyDescent="0.25">
      <c r="A13" s="381" t="str">
        <f>IF(B13="","",ROW()-ROW($A$3)+'Diário 3º PA'!$O$1)</f>
        <v/>
      </c>
      <c r="B13" s="382"/>
      <c r="C13" s="383"/>
      <c r="D13" s="384"/>
      <c r="E13" s="184"/>
      <c r="F13" s="385"/>
      <c r="G13" s="184"/>
      <c r="H13" s="384"/>
      <c r="I13" s="184"/>
      <c r="J13" s="386" t="str">
        <f t="shared" si="0"/>
        <v/>
      </c>
      <c r="K13" s="387"/>
      <c r="L13" s="388"/>
      <c r="M13" s="387"/>
      <c r="N13" s="382"/>
      <c r="O13" s="384"/>
      <c r="P13" s="184"/>
    </row>
    <row r="14" spans="1:20" ht="13.2" x14ac:dyDescent="0.25">
      <c r="A14" s="381" t="str">
        <f>IF(B14="","",ROW()-ROW($A$3)+'Diário 3º PA'!$O$1)</f>
        <v/>
      </c>
      <c r="B14" s="382"/>
      <c r="C14" s="383"/>
      <c r="D14" s="384"/>
      <c r="E14" s="184"/>
      <c r="F14" s="385"/>
      <c r="G14" s="184"/>
      <c r="H14" s="384"/>
      <c r="I14" s="184"/>
      <c r="J14" s="386" t="str">
        <f t="shared" si="0"/>
        <v/>
      </c>
      <c r="K14" s="387"/>
      <c r="L14" s="388"/>
      <c r="M14" s="387"/>
      <c r="N14" s="382"/>
      <c r="O14" s="384"/>
      <c r="P14" s="184"/>
    </row>
    <row r="15" spans="1:20" ht="13.2" x14ac:dyDescent="0.25">
      <c r="A15" s="381" t="str">
        <f>IF(B15="","",ROW()-ROW($A$3)+'Diário 3º PA'!$O$1)</f>
        <v/>
      </c>
      <c r="B15" s="382"/>
      <c r="C15" s="383"/>
      <c r="D15" s="384"/>
      <c r="E15" s="184"/>
      <c r="F15" s="385"/>
      <c r="G15" s="184"/>
      <c r="H15" s="384"/>
      <c r="I15" s="184"/>
      <c r="J15" s="386" t="str">
        <f t="shared" si="0"/>
        <v/>
      </c>
      <c r="K15" s="387"/>
      <c r="L15" s="388"/>
      <c r="M15" s="387"/>
      <c r="N15" s="382"/>
      <c r="O15" s="384"/>
      <c r="P15" s="184"/>
    </row>
    <row r="16" spans="1:20" ht="13.2" x14ac:dyDescent="0.25">
      <c r="A16" s="381" t="str">
        <f>IF(B16="","",ROW()-ROW($A$3)+'Diário 3º PA'!$O$1)</f>
        <v/>
      </c>
      <c r="B16" s="382"/>
      <c r="C16" s="383"/>
      <c r="D16" s="384"/>
      <c r="E16" s="184"/>
      <c r="F16" s="385"/>
      <c r="G16" s="184"/>
      <c r="H16" s="384"/>
      <c r="I16" s="184"/>
      <c r="J16" s="386" t="str">
        <f t="shared" si="0"/>
        <v/>
      </c>
      <c r="K16" s="387"/>
      <c r="L16" s="388"/>
      <c r="M16" s="387"/>
      <c r="N16" s="382"/>
      <c r="O16" s="384"/>
      <c r="P16" s="184"/>
    </row>
    <row r="17" spans="1:16" ht="13.2" x14ac:dyDescent="0.25">
      <c r="A17" s="381" t="str">
        <f>IF(B17="","",ROW()-ROW($A$3)+'Diário 3º PA'!$O$1)</f>
        <v/>
      </c>
      <c r="B17" s="382"/>
      <c r="C17" s="383"/>
      <c r="D17" s="384"/>
      <c r="E17" s="184"/>
      <c r="F17" s="385"/>
      <c r="G17" s="184"/>
      <c r="H17" s="384"/>
      <c r="I17" s="184"/>
      <c r="J17" s="386" t="str">
        <f t="shared" si="0"/>
        <v/>
      </c>
      <c r="K17" s="387"/>
      <c r="L17" s="388"/>
      <c r="M17" s="387"/>
      <c r="N17" s="382"/>
      <c r="O17" s="384"/>
      <c r="P17" s="184"/>
    </row>
    <row r="18" spans="1:16" ht="13.2" x14ac:dyDescent="0.25">
      <c r="A18" s="381" t="str">
        <f>IF(B18="","",ROW()-ROW($A$3)+'Diário 3º PA'!$O$1)</f>
        <v/>
      </c>
      <c r="B18" s="382"/>
      <c r="C18" s="383"/>
      <c r="D18" s="384"/>
      <c r="E18" s="184"/>
      <c r="F18" s="385"/>
      <c r="G18" s="384"/>
      <c r="H18" s="384"/>
      <c r="I18" s="184"/>
      <c r="J18" s="386" t="str">
        <f t="shared" si="0"/>
        <v/>
      </c>
      <c r="K18" s="387"/>
      <c r="L18" s="388"/>
      <c r="M18" s="387"/>
      <c r="N18" s="382"/>
      <c r="O18" s="384"/>
      <c r="P18" s="184"/>
    </row>
    <row r="19" spans="1:16" ht="13.2" x14ac:dyDescent="0.25">
      <c r="A19" s="381" t="str">
        <f>IF(B19="","",ROW()-ROW($A$3)+'Diário 3º PA'!$O$1)</f>
        <v/>
      </c>
      <c r="B19" s="382"/>
      <c r="C19" s="383"/>
      <c r="D19" s="384"/>
      <c r="E19" s="184"/>
      <c r="F19" s="385"/>
      <c r="G19" s="384"/>
      <c r="H19" s="384"/>
      <c r="I19" s="184"/>
      <c r="J19" s="386" t="str">
        <f t="shared" si="0"/>
        <v/>
      </c>
      <c r="K19" s="387"/>
      <c r="L19" s="388"/>
      <c r="M19" s="387"/>
      <c r="N19" s="382"/>
      <c r="O19" s="384"/>
      <c r="P19" s="184"/>
    </row>
    <row r="20" spans="1:16" ht="13.2" x14ac:dyDescent="0.25">
      <c r="A20" s="381" t="str">
        <f>IF(B20="","",ROW()-ROW($A$3)+'Diário 3º PA'!$O$1)</f>
        <v/>
      </c>
      <c r="B20" s="382"/>
      <c r="C20" s="383"/>
      <c r="D20" s="384"/>
      <c r="E20" s="184"/>
      <c r="F20" s="385"/>
      <c r="G20" s="184"/>
      <c r="H20" s="384"/>
      <c r="I20" s="184"/>
      <c r="J20" s="386" t="str">
        <f t="shared" si="0"/>
        <v/>
      </c>
      <c r="K20" s="387"/>
      <c r="L20" s="388"/>
      <c r="M20" s="387"/>
      <c r="N20" s="382"/>
      <c r="O20" s="384"/>
      <c r="P20" s="184"/>
    </row>
    <row r="21" spans="1:16" ht="13.2" x14ac:dyDescent="0.25">
      <c r="A21" s="381" t="str">
        <f>IF(B21="","",ROW()-ROW($A$3)+'Diário 3º PA'!$O$1)</f>
        <v/>
      </c>
      <c r="B21" s="382"/>
      <c r="C21" s="383"/>
      <c r="D21" s="384"/>
      <c r="E21" s="184"/>
      <c r="F21" s="385"/>
      <c r="G21" s="184"/>
      <c r="H21" s="384"/>
      <c r="I21" s="184"/>
      <c r="J21" s="386" t="str">
        <f t="shared" si="0"/>
        <v/>
      </c>
      <c r="K21" s="387"/>
      <c r="L21" s="388"/>
      <c r="M21" s="387"/>
      <c r="N21" s="382"/>
      <c r="O21" s="384"/>
      <c r="P21" s="184"/>
    </row>
    <row r="22" spans="1:16" ht="13.2" x14ac:dyDescent="0.25">
      <c r="A22" s="381" t="str">
        <f>IF(B22="","",ROW()-ROW($A$3)+'Diário 3º PA'!$O$1)</f>
        <v/>
      </c>
      <c r="B22" s="382"/>
      <c r="C22" s="383"/>
      <c r="D22" s="384"/>
      <c r="E22" s="184"/>
      <c r="F22" s="385"/>
      <c r="G22" s="184"/>
      <c r="H22" s="384"/>
      <c r="I22" s="184"/>
      <c r="J22" s="386" t="str">
        <f t="shared" si="0"/>
        <v/>
      </c>
      <c r="K22" s="387"/>
      <c r="L22" s="388"/>
      <c r="M22" s="387"/>
      <c r="N22" s="382"/>
      <c r="O22" s="384"/>
      <c r="P22" s="184"/>
    </row>
    <row r="23" spans="1:16" ht="13.2" x14ac:dyDescent="0.25">
      <c r="A23" s="381" t="str">
        <f>IF(B23="","",ROW()-ROW($A$3)+'Diário 3º PA'!$O$1)</f>
        <v/>
      </c>
      <c r="B23" s="382"/>
      <c r="C23" s="383"/>
      <c r="D23" s="384"/>
      <c r="E23" s="184"/>
      <c r="F23" s="385"/>
      <c r="G23" s="184"/>
      <c r="H23" s="384"/>
      <c r="I23" s="184"/>
      <c r="J23" s="386" t="str">
        <f t="shared" si="0"/>
        <v/>
      </c>
      <c r="K23" s="387"/>
      <c r="L23" s="388"/>
      <c r="M23" s="387"/>
      <c r="N23" s="382"/>
      <c r="O23" s="384"/>
      <c r="P23" s="184"/>
    </row>
    <row r="24" spans="1:16" ht="13.2" x14ac:dyDescent="0.25">
      <c r="A24" s="381" t="str">
        <f>IF(B24="","",ROW()-ROW($A$3)+'Diário 3º PA'!$O$1)</f>
        <v/>
      </c>
      <c r="B24" s="382"/>
      <c r="C24" s="383"/>
      <c r="D24" s="384"/>
      <c r="E24" s="184"/>
      <c r="F24" s="385"/>
      <c r="G24" s="184"/>
      <c r="H24" s="384"/>
      <c r="I24" s="184"/>
      <c r="J24" s="386" t="str">
        <f t="shared" si="0"/>
        <v/>
      </c>
      <c r="K24" s="387"/>
      <c r="L24" s="388"/>
      <c r="M24" s="387"/>
      <c r="N24" s="382"/>
      <c r="O24" s="384"/>
      <c r="P24" s="184"/>
    </row>
    <row r="25" spans="1:16" ht="13.2" x14ac:dyDescent="0.25">
      <c r="A25" s="381" t="str">
        <f>IF(B25="","",ROW()-ROW($A$3)+'Diário 3º PA'!$O$1)</f>
        <v/>
      </c>
      <c r="B25" s="382"/>
      <c r="C25" s="383"/>
      <c r="D25" s="384"/>
      <c r="E25" s="184"/>
      <c r="F25" s="385"/>
      <c r="G25" s="184"/>
      <c r="H25" s="384"/>
      <c r="I25" s="184"/>
      <c r="J25" s="386" t="str">
        <f t="shared" si="0"/>
        <v/>
      </c>
      <c r="K25" s="387"/>
      <c r="L25" s="388"/>
      <c r="M25" s="387"/>
      <c r="N25" s="382"/>
      <c r="O25" s="384"/>
      <c r="P25" s="184"/>
    </row>
    <row r="26" spans="1:16" ht="13.2" x14ac:dyDescent="0.25">
      <c r="A26" s="381" t="str">
        <f>IF(B26="","",ROW()-ROW($A$3)+'Diário 3º PA'!$O$1)</f>
        <v/>
      </c>
      <c r="B26" s="382"/>
      <c r="C26" s="383"/>
      <c r="D26" s="384"/>
      <c r="E26" s="184"/>
      <c r="F26" s="385"/>
      <c r="G26" s="184"/>
      <c r="H26" s="384"/>
      <c r="I26" s="184"/>
      <c r="J26" s="386" t="str">
        <f t="shared" si="0"/>
        <v/>
      </c>
      <c r="K26" s="387"/>
      <c r="L26" s="388"/>
      <c r="M26" s="387"/>
      <c r="N26" s="382"/>
      <c r="O26" s="384"/>
      <c r="P26" s="184"/>
    </row>
    <row r="27" spans="1:16" ht="13.2" x14ac:dyDescent="0.25">
      <c r="A27" s="381" t="str">
        <f>IF(B27="","",ROW()-ROW($A$3)+'Diário 3º PA'!$O$1)</f>
        <v/>
      </c>
      <c r="B27" s="382"/>
      <c r="C27" s="383"/>
      <c r="D27" s="384"/>
      <c r="E27" s="184"/>
      <c r="F27" s="385"/>
      <c r="G27" s="384"/>
      <c r="H27" s="384"/>
      <c r="I27" s="184"/>
      <c r="J27" s="386" t="str">
        <f t="shared" si="0"/>
        <v/>
      </c>
      <c r="K27" s="387"/>
      <c r="L27" s="388"/>
      <c r="M27" s="387"/>
      <c r="N27" s="382"/>
      <c r="O27" s="384"/>
      <c r="P27" s="184"/>
    </row>
    <row r="28" spans="1:16" ht="13.2" x14ac:dyDescent="0.25">
      <c r="A28" s="381" t="str">
        <f>IF(B28="","",ROW()-ROW($A$3)+'Diário 3º PA'!$O$1)</f>
        <v/>
      </c>
      <c r="B28" s="382"/>
      <c r="C28" s="383"/>
      <c r="D28" s="384"/>
      <c r="E28" s="184"/>
      <c r="F28" s="385"/>
      <c r="G28" s="384"/>
      <c r="H28" s="384"/>
      <c r="I28" s="184"/>
      <c r="J28" s="386" t="str">
        <f t="shared" si="0"/>
        <v/>
      </c>
      <c r="K28" s="387"/>
      <c r="L28" s="388"/>
      <c r="M28" s="387"/>
      <c r="N28" s="382"/>
      <c r="O28" s="384"/>
      <c r="P28" s="184"/>
    </row>
    <row r="29" spans="1:16" ht="13.2" x14ac:dyDescent="0.25">
      <c r="A29" s="381" t="str">
        <f>IF(B29="","",ROW()-ROW($A$3)+'Diário 3º PA'!$O$1)</f>
        <v/>
      </c>
      <c r="B29" s="382"/>
      <c r="C29" s="383"/>
      <c r="D29" s="384"/>
      <c r="E29" s="184"/>
      <c r="F29" s="385"/>
      <c r="G29" s="384"/>
      <c r="H29" s="384"/>
      <c r="I29" s="184"/>
      <c r="J29" s="386" t="str">
        <f t="shared" si="0"/>
        <v/>
      </c>
      <c r="K29" s="387"/>
      <c r="L29" s="388"/>
      <c r="M29" s="387"/>
      <c r="N29" s="382"/>
      <c r="O29" s="384"/>
      <c r="P29" s="184"/>
    </row>
    <row r="30" spans="1:16" ht="13.2" x14ac:dyDescent="0.25">
      <c r="A30" s="381" t="str">
        <f>IF(B30="","",ROW()-ROW($A$3)+'Diário 3º PA'!$O$1)</f>
        <v/>
      </c>
      <c r="B30" s="382"/>
      <c r="C30" s="383"/>
      <c r="D30" s="384"/>
      <c r="E30" s="184"/>
      <c r="F30" s="385"/>
      <c r="G30" s="384"/>
      <c r="H30" s="384"/>
      <c r="I30" s="184"/>
      <c r="J30" s="386" t="str">
        <f t="shared" si="0"/>
        <v/>
      </c>
      <c r="K30" s="387"/>
      <c r="L30" s="388"/>
      <c r="M30" s="387"/>
      <c r="N30" s="382"/>
      <c r="O30" s="384"/>
      <c r="P30" s="184"/>
    </row>
    <row r="31" spans="1:16" ht="13.2" x14ac:dyDescent="0.25">
      <c r="A31" s="381" t="str">
        <f>IF(B31="","",ROW()-ROW($A$3)+'Diário 3º PA'!$O$1)</f>
        <v/>
      </c>
      <c r="B31" s="382"/>
      <c r="C31" s="383"/>
      <c r="D31" s="384"/>
      <c r="E31" s="184"/>
      <c r="F31" s="385"/>
      <c r="G31" s="384"/>
      <c r="H31" s="384"/>
      <c r="I31" s="184"/>
      <c r="J31" s="386" t="str">
        <f t="shared" si="0"/>
        <v/>
      </c>
      <c r="K31" s="387"/>
      <c r="L31" s="388"/>
      <c r="M31" s="387"/>
      <c r="N31" s="382"/>
      <c r="O31" s="384"/>
      <c r="P31" s="184"/>
    </row>
    <row r="32" spans="1:16" ht="13.2" x14ac:dyDescent="0.25">
      <c r="A32" s="381" t="str">
        <f>IF(B32="","",ROW()-ROW($A$3)+'Diário 3º PA'!$O$1)</f>
        <v/>
      </c>
      <c r="B32" s="382"/>
      <c r="C32" s="383"/>
      <c r="D32" s="384"/>
      <c r="E32" s="184"/>
      <c r="F32" s="385"/>
      <c r="G32" s="384"/>
      <c r="H32" s="384"/>
      <c r="I32" s="184"/>
      <c r="J32" s="386" t="str">
        <f t="shared" si="0"/>
        <v/>
      </c>
      <c r="K32" s="387"/>
      <c r="L32" s="388"/>
      <c r="M32" s="387"/>
      <c r="N32" s="382"/>
      <c r="O32" s="384"/>
      <c r="P32" s="184"/>
    </row>
    <row r="33" spans="1:16" ht="13.2" x14ac:dyDescent="0.25">
      <c r="A33" s="381" t="str">
        <f>IF(B33="","",ROW()-ROW($A$3)+'Diário 3º PA'!$O$1)</f>
        <v/>
      </c>
      <c r="B33" s="382"/>
      <c r="C33" s="383"/>
      <c r="D33" s="384"/>
      <c r="E33" s="184"/>
      <c r="F33" s="385"/>
      <c r="G33" s="384"/>
      <c r="H33" s="384"/>
      <c r="I33" s="184"/>
      <c r="J33" s="386" t="str">
        <f t="shared" si="0"/>
        <v/>
      </c>
      <c r="K33" s="387"/>
      <c r="L33" s="388"/>
      <c r="M33" s="387"/>
      <c r="N33" s="382"/>
      <c r="O33" s="384"/>
      <c r="P33" s="184"/>
    </row>
    <row r="34" spans="1:16" ht="13.2" x14ac:dyDescent="0.25">
      <c r="A34" s="381" t="str">
        <f>IF(B34="","",ROW()-ROW($A$3)+'Diário 3º PA'!$O$1)</f>
        <v/>
      </c>
      <c r="B34" s="382"/>
      <c r="C34" s="383"/>
      <c r="D34" s="384"/>
      <c r="E34" s="184"/>
      <c r="F34" s="385"/>
      <c r="G34" s="384"/>
      <c r="H34" s="384"/>
      <c r="I34" s="184"/>
      <c r="J34" s="386" t="str">
        <f t="shared" si="0"/>
        <v/>
      </c>
      <c r="K34" s="387"/>
      <c r="L34" s="388"/>
      <c r="M34" s="387"/>
      <c r="N34" s="382"/>
      <c r="O34" s="384"/>
      <c r="P34" s="184"/>
    </row>
    <row r="35" spans="1:16" ht="13.2" x14ac:dyDescent="0.25">
      <c r="A35" s="381" t="str">
        <f>IF(B35="","",ROW()-ROW($A$3)+'Diário 3º PA'!$O$1)</f>
        <v/>
      </c>
      <c r="B35" s="382"/>
      <c r="C35" s="383"/>
      <c r="D35" s="384"/>
      <c r="E35" s="184"/>
      <c r="F35" s="385"/>
      <c r="G35" s="384"/>
      <c r="H35" s="384"/>
      <c r="I35" s="184"/>
      <c r="J35" s="386" t="str">
        <f t="shared" si="0"/>
        <v/>
      </c>
      <c r="K35" s="387"/>
      <c r="L35" s="388"/>
      <c r="M35" s="387"/>
      <c r="N35" s="382"/>
      <c r="O35" s="384"/>
      <c r="P35" s="184"/>
    </row>
    <row r="36" spans="1:16" ht="13.2" x14ac:dyDescent="0.25">
      <c r="A36" s="381" t="str">
        <f>IF(B36="","",ROW()-ROW($A$3)+'Diário 3º PA'!$O$1)</f>
        <v/>
      </c>
      <c r="B36" s="382"/>
      <c r="C36" s="383"/>
      <c r="D36" s="384"/>
      <c r="E36" s="184"/>
      <c r="F36" s="385"/>
      <c r="G36" s="384"/>
      <c r="H36" s="384"/>
      <c r="I36" s="184"/>
      <c r="J36" s="386" t="str">
        <f t="shared" si="0"/>
        <v/>
      </c>
      <c r="K36" s="387"/>
      <c r="L36" s="388"/>
      <c r="M36" s="387"/>
      <c r="N36" s="382"/>
      <c r="O36" s="384"/>
      <c r="P36" s="184"/>
    </row>
    <row r="37" spans="1:16" ht="13.2" x14ac:dyDescent="0.25">
      <c r="A37" s="381" t="str">
        <f>IF(B37="","",ROW()-ROW($A$3)+'Diário 3º PA'!$O$1)</f>
        <v/>
      </c>
      <c r="B37" s="382"/>
      <c r="C37" s="383"/>
      <c r="D37" s="384"/>
      <c r="E37" s="184"/>
      <c r="F37" s="385"/>
      <c r="G37" s="184"/>
      <c r="H37" s="384"/>
      <c r="I37" s="184"/>
      <c r="J37" s="386" t="str">
        <f t="shared" si="0"/>
        <v/>
      </c>
      <c r="K37" s="387"/>
      <c r="L37" s="388"/>
      <c r="M37" s="387"/>
      <c r="N37" s="382"/>
      <c r="O37" s="384"/>
      <c r="P37" s="184"/>
    </row>
    <row r="38" spans="1:16" ht="13.2" x14ac:dyDescent="0.25">
      <c r="A38" s="381" t="str">
        <f>IF(B38="","",ROW()-ROW($A$3)+'Diário 3º PA'!$O$1)</f>
        <v/>
      </c>
      <c r="B38" s="382"/>
      <c r="C38" s="383"/>
      <c r="D38" s="384"/>
      <c r="E38" s="184"/>
      <c r="F38" s="385"/>
      <c r="G38" s="384"/>
      <c r="H38" s="384"/>
      <c r="I38" s="184"/>
      <c r="J38" s="386" t="str">
        <f t="shared" si="0"/>
        <v/>
      </c>
      <c r="K38" s="387"/>
      <c r="L38" s="388"/>
      <c r="M38" s="387"/>
      <c r="N38" s="382"/>
      <c r="O38" s="384"/>
      <c r="P38" s="184"/>
    </row>
    <row r="39" spans="1:16" ht="13.2" x14ac:dyDescent="0.25">
      <c r="A39" s="381" t="str">
        <f>IF(B39="","",ROW()-ROW($A$3)+'Diário 3º PA'!$O$1)</f>
        <v/>
      </c>
      <c r="B39" s="382"/>
      <c r="C39" s="383"/>
      <c r="D39" s="384"/>
      <c r="E39" s="184"/>
      <c r="F39" s="385"/>
      <c r="G39" s="184"/>
      <c r="H39" s="384"/>
      <c r="I39" s="184"/>
      <c r="J39" s="386" t="str">
        <f t="shared" si="0"/>
        <v/>
      </c>
      <c r="K39" s="387"/>
      <c r="L39" s="388"/>
      <c r="M39" s="387"/>
      <c r="N39" s="382"/>
      <c r="O39" s="384"/>
      <c r="P39" s="184"/>
    </row>
    <row r="40" spans="1:16" ht="13.2" x14ac:dyDescent="0.25">
      <c r="A40" s="381" t="str">
        <f>IF(B40="","",ROW()-ROW($A$3)+'Diário 3º PA'!$O$1)</f>
        <v/>
      </c>
      <c r="B40" s="382"/>
      <c r="C40" s="383"/>
      <c r="D40" s="384"/>
      <c r="E40" s="184"/>
      <c r="F40" s="385"/>
      <c r="G40" s="384"/>
      <c r="H40" s="384"/>
      <c r="I40" s="184"/>
      <c r="J40" s="386" t="str">
        <f t="shared" si="0"/>
        <v/>
      </c>
      <c r="K40" s="387"/>
      <c r="L40" s="388"/>
      <c r="M40" s="387"/>
      <c r="N40" s="382"/>
      <c r="O40" s="384"/>
      <c r="P40" s="184"/>
    </row>
    <row r="41" spans="1:16" ht="13.2" x14ac:dyDescent="0.25">
      <c r="A41" s="381" t="str">
        <f>IF(B41="","",ROW()-ROW($A$3)+'Diário 3º PA'!$O$1)</f>
        <v/>
      </c>
      <c r="B41" s="389"/>
      <c r="C41" s="390"/>
      <c r="D41" s="393"/>
      <c r="E41" s="184"/>
      <c r="F41" s="186"/>
      <c r="G41" s="392"/>
      <c r="H41" s="393"/>
      <c r="I41" s="392"/>
      <c r="J41" s="386" t="str">
        <f t="shared" si="0"/>
        <v/>
      </c>
      <c r="K41" s="387"/>
      <c r="L41" s="388"/>
      <c r="M41" s="387"/>
      <c r="N41" s="382"/>
      <c r="O41" s="384"/>
      <c r="P41" s="392"/>
    </row>
    <row r="42" spans="1:16" ht="13.2" x14ac:dyDescent="0.25">
      <c r="A42" s="381" t="str">
        <f>IF(B42="","",ROW()-ROW($A$3)+'Diário 3º PA'!$O$1)</f>
        <v/>
      </c>
      <c r="B42" s="389"/>
      <c r="C42" s="390"/>
      <c r="D42" s="393"/>
      <c r="E42" s="184"/>
      <c r="F42" s="186"/>
      <c r="G42" s="392"/>
      <c r="H42" s="393"/>
      <c r="I42" s="392"/>
      <c r="J42" s="386" t="str">
        <f t="shared" si="0"/>
        <v/>
      </c>
      <c r="K42" s="387"/>
      <c r="L42" s="388"/>
      <c r="M42" s="387"/>
      <c r="N42" s="382"/>
      <c r="O42" s="384"/>
      <c r="P42" s="392"/>
    </row>
    <row r="43" spans="1:16" ht="13.2" x14ac:dyDescent="0.25">
      <c r="A43" s="381" t="str">
        <f>IF(B43="","",ROW()-ROW($A$3)+'Diário 3º PA'!$O$1)</f>
        <v/>
      </c>
      <c r="B43" s="382"/>
      <c r="C43" s="383"/>
      <c r="D43" s="384"/>
      <c r="E43" s="184"/>
      <c r="F43" s="385"/>
      <c r="G43" s="184"/>
      <c r="H43" s="384"/>
      <c r="I43" s="184"/>
      <c r="J43" s="386" t="str">
        <f t="shared" si="0"/>
        <v/>
      </c>
      <c r="K43" s="387"/>
      <c r="L43" s="388"/>
      <c r="M43" s="387"/>
      <c r="N43" s="382"/>
      <c r="O43" s="384"/>
      <c r="P43" s="184"/>
    </row>
    <row r="44" spans="1:16" ht="13.2" x14ac:dyDescent="0.25">
      <c r="A44" s="381" t="str">
        <f>IF(B44="","",ROW()-ROW($A$3)+'Diário 3º PA'!$O$1)</f>
        <v/>
      </c>
      <c r="B44" s="382"/>
      <c r="C44" s="383"/>
      <c r="D44" s="384"/>
      <c r="E44" s="184"/>
      <c r="F44" s="385"/>
      <c r="G44" s="184"/>
      <c r="H44" s="384"/>
      <c r="I44" s="184"/>
      <c r="J44" s="386" t="str">
        <f t="shared" si="0"/>
        <v/>
      </c>
      <c r="K44" s="387"/>
      <c r="L44" s="388"/>
      <c r="M44" s="387"/>
      <c r="N44" s="382"/>
      <c r="O44" s="384"/>
      <c r="P44" s="184"/>
    </row>
    <row r="45" spans="1:16" ht="13.2" x14ac:dyDescent="0.25">
      <c r="A45" s="381" t="str">
        <f>IF(B45="","",ROW()-ROW($A$3)+'Diário 3º PA'!$O$1)</f>
        <v/>
      </c>
      <c r="B45" s="382"/>
      <c r="C45" s="383"/>
      <c r="D45" s="384"/>
      <c r="E45" s="184"/>
      <c r="F45" s="385"/>
      <c r="G45" s="184"/>
      <c r="H45" s="384"/>
      <c r="I45" s="184"/>
      <c r="J45" s="386" t="str">
        <f t="shared" si="0"/>
        <v/>
      </c>
      <c r="K45" s="387"/>
      <c r="L45" s="388"/>
      <c r="M45" s="387"/>
      <c r="N45" s="382"/>
      <c r="O45" s="384"/>
      <c r="P45" s="184"/>
    </row>
    <row r="46" spans="1:16" ht="13.2" x14ac:dyDescent="0.25">
      <c r="A46" s="381" t="str">
        <f>IF(B46="","",ROW()-ROW($A$3)+'Diário 3º PA'!$O$1)</f>
        <v/>
      </c>
      <c r="B46" s="382"/>
      <c r="C46" s="383"/>
      <c r="D46" s="384"/>
      <c r="E46" s="184"/>
      <c r="F46" s="385"/>
      <c r="G46" s="384"/>
      <c r="H46" s="384"/>
      <c r="I46" s="184"/>
      <c r="J46" s="386" t="str">
        <f t="shared" si="0"/>
        <v/>
      </c>
      <c r="K46" s="387"/>
      <c r="L46" s="388"/>
      <c r="M46" s="387"/>
      <c r="N46" s="382"/>
      <c r="O46" s="384"/>
      <c r="P46" s="184"/>
    </row>
    <row r="47" spans="1:16" ht="13.2" x14ac:dyDescent="0.25">
      <c r="A47" s="381" t="str">
        <f>IF(B47="","",ROW()-ROW($A$3)+'Diário 3º PA'!$O$1)</f>
        <v/>
      </c>
      <c r="B47" s="382"/>
      <c r="C47" s="383"/>
      <c r="D47" s="384"/>
      <c r="E47" s="184"/>
      <c r="F47" s="385"/>
      <c r="G47" s="184"/>
      <c r="H47" s="384"/>
      <c r="I47" s="184"/>
      <c r="J47" s="386" t="str">
        <f t="shared" si="0"/>
        <v/>
      </c>
      <c r="K47" s="387"/>
      <c r="L47" s="388"/>
      <c r="M47" s="387"/>
      <c r="N47" s="382"/>
      <c r="O47" s="384"/>
      <c r="P47" s="184"/>
    </row>
    <row r="48" spans="1:16" ht="13.2" x14ac:dyDescent="0.25">
      <c r="A48" s="381" t="str">
        <f>IF(B48="","",ROW()-ROW($A$3)+'Diário 3º PA'!$O$1)</f>
        <v/>
      </c>
      <c r="B48" s="389"/>
      <c r="C48" s="390"/>
      <c r="D48" s="393"/>
      <c r="E48" s="184"/>
      <c r="F48" s="391"/>
      <c r="G48" s="392"/>
      <c r="H48" s="393"/>
      <c r="I48" s="392"/>
      <c r="J48" s="386" t="str">
        <f t="shared" si="0"/>
        <v/>
      </c>
      <c r="K48" s="387"/>
      <c r="L48" s="388"/>
      <c r="M48" s="387"/>
      <c r="N48" s="382"/>
      <c r="O48" s="384"/>
      <c r="P48" s="392"/>
    </row>
    <row r="49" spans="1:16" ht="13.2" x14ac:dyDescent="0.25">
      <c r="A49" s="381" t="str">
        <f>IF(B49="","",ROW()-ROW($A$3)+'Diário 3º PA'!$O$1)</f>
        <v/>
      </c>
      <c r="B49" s="389"/>
      <c r="C49" s="390"/>
      <c r="D49" s="393"/>
      <c r="E49" s="184"/>
      <c r="F49" s="391"/>
      <c r="G49" s="393"/>
      <c r="H49" s="393"/>
      <c r="I49" s="392"/>
      <c r="J49" s="386" t="str">
        <f t="shared" si="0"/>
        <v/>
      </c>
      <c r="K49" s="387"/>
      <c r="L49" s="388"/>
      <c r="M49" s="387"/>
      <c r="N49" s="382"/>
      <c r="O49" s="384"/>
      <c r="P49" s="392"/>
    </row>
    <row r="50" spans="1:16" ht="13.2" x14ac:dyDescent="0.25">
      <c r="A50" s="381" t="str">
        <f>IF(B50="","",ROW()-ROW($A$3)+'Diário 3º PA'!$O$1)</f>
        <v/>
      </c>
      <c r="B50" s="382"/>
      <c r="C50" s="383"/>
      <c r="D50" s="384"/>
      <c r="E50" s="184"/>
      <c r="F50" s="385"/>
      <c r="G50" s="184"/>
      <c r="H50" s="384"/>
      <c r="I50" s="184"/>
      <c r="J50" s="386" t="str">
        <f t="shared" si="0"/>
        <v/>
      </c>
      <c r="K50" s="387"/>
      <c r="L50" s="388"/>
      <c r="M50" s="387"/>
      <c r="N50" s="382"/>
      <c r="O50" s="384"/>
      <c r="P50" s="184"/>
    </row>
    <row r="51" spans="1:16" ht="13.2" x14ac:dyDescent="0.25">
      <c r="A51" s="381" t="str">
        <f>IF(B51="","",ROW()-ROW($A$3)+'Diário 3º PA'!$O$1)</f>
        <v/>
      </c>
      <c r="B51" s="382"/>
      <c r="C51" s="383"/>
      <c r="D51" s="384"/>
      <c r="E51" s="184"/>
      <c r="F51" s="385"/>
      <c r="G51" s="384"/>
      <c r="H51" s="384"/>
      <c r="I51" s="184"/>
      <c r="J51" s="386" t="str">
        <f t="shared" si="0"/>
        <v/>
      </c>
      <c r="K51" s="387"/>
      <c r="L51" s="388"/>
      <c r="M51" s="387"/>
      <c r="N51" s="382"/>
      <c r="O51" s="384"/>
      <c r="P51" s="184"/>
    </row>
    <row r="52" spans="1:16" ht="13.2" x14ac:dyDescent="0.25">
      <c r="A52" s="381" t="str">
        <f>IF(B52="","",ROW()-ROW($A$3)+'Diário 3º PA'!$O$1)</f>
        <v/>
      </c>
      <c r="B52" s="382"/>
      <c r="C52" s="383"/>
      <c r="D52" s="384"/>
      <c r="E52" s="184"/>
      <c r="F52" s="385"/>
      <c r="G52" s="384"/>
      <c r="H52" s="384"/>
      <c r="I52" s="184"/>
      <c r="J52" s="386" t="str">
        <f t="shared" si="0"/>
        <v/>
      </c>
      <c r="K52" s="387"/>
      <c r="L52" s="388"/>
      <c r="M52" s="387"/>
      <c r="N52" s="382"/>
      <c r="O52" s="384"/>
      <c r="P52" s="184"/>
    </row>
    <row r="53" spans="1:16" ht="13.2" x14ac:dyDescent="0.25">
      <c r="A53" s="381" t="str">
        <f>IF(B53="","",ROW()-ROW($A$3)+'Diário 3º PA'!$O$1)</f>
        <v/>
      </c>
      <c r="B53" s="382"/>
      <c r="C53" s="383"/>
      <c r="D53" s="384"/>
      <c r="E53" s="184"/>
      <c r="F53" s="385"/>
      <c r="G53" s="384"/>
      <c r="H53" s="384"/>
      <c r="I53" s="184"/>
      <c r="J53" s="386" t="str">
        <f t="shared" si="0"/>
        <v/>
      </c>
      <c r="K53" s="387"/>
      <c r="L53" s="388"/>
      <c r="M53" s="387"/>
      <c r="N53" s="382"/>
      <c r="O53" s="384"/>
      <c r="P53" s="184"/>
    </row>
    <row r="54" spans="1:16" ht="13.2" x14ac:dyDescent="0.25">
      <c r="A54" s="381" t="str">
        <f>IF(B54="","",ROW()-ROW($A$3)+'Diário 3º PA'!$O$1)</f>
        <v/>
      </c>
      <c r="B54" s="382"/>
      <c r="C54" s="383"/>
      <c r="D54" s="384"/>
      <c r="E54" s="184"/>
      <c r="F54" s="385"/>
      <c r="G54" s="384"/>
      <c r="H54" s="384"/>
      <c r="I54" s="184"/>
      <c r="J54" s="386" t="str">
        <f t="shared" si="0"/>
        <v/>
      </c>
      <c r="K54" s="387"/>
      <c r="L54" s="388"/>
      <c r="M54" s="387"/>
      <c r="N54" s="382"/>
      <c r="O54" s="384"/>
      <c r="P54" s="184"/>
    </row>
    <row r="55" spans="1:16" ht="13.2" x14ac:dyDescent="0.25">
      <c r="A55" s="381" t="str">
        <f>IF(B55="","",ROW()-ROW($A$3)+'Diário 3º PA'!$O$1)</f>
        <v/>
      </c>
      <c r="B55" s="382"/>
      <c r="C55" s="383"/>
      <c r="D55" s="384"/>
      <c r="E55" s="184"/>
      <c r="F55" s="385"/>
      <c r="G55" s="384"/>
      <c r="H55" s="384"/>
      <c r="I55" s="184"/>
      <c r="J55" s="386" t="str">
        <f t="shared" si="0"/>
        <v/>
      </c>
      <c r="K55" s="387"/>
      <c r="L55" s="388"/>
      <c r="M55" s="387"/>
      <c r="N55" s="382"/>
      <c r="O55" s="384"/>
      <c r="P55" s="184"/>
    </row>
    <row r="56" spans="1:16" ht="13.2" x14ac:dyDescent="0.25">
      <c r="A56" s="381" t="str">
        <f>IF(B56="","",ROW()-ROW($A$3)+'Diário 3º PA'!$O$1)</f>
        <v/>
      </c>
      <c r="B56" s="382"/>
      <c r="C56" s="383"/>
      <c r="D56" s="384"/>
      <c r="E56" s="184"/>
      <c r="F56" s="385"/>
      <c r="G56" s="384"/>
      <c r="H56" s="384"/>
      <c r="I56" s="184"/>
      <c r="J56" s="386" t="str">
        <f t="shared" si="0"/>
        <v/>
      </c>
      <c r="K56" s="387"/>
      <c r="L56" s="388"/>
      <c r="M56" s="387"/>
      <c r="N56" s="382"/>
      <c r="O56" s="384"/>
      <c r="P56" s="184"/>
    </row>
    <row r="57" spans="1:16" ht="13.2" x14ac:dyDescent="0.25">
      <c r="A57" s="381" t="str">
        <f>IF(B57="","",ROW()-ROW($A$3)+'Diário 3º PA'!$O$1)</f>
        <v/>
      </c>
      <c r="B57" s="382"/>
      <c r="C57" s="383"/>
      <c r="D57" s="384"/>
      <c r="E57" s="184"/>
      <c r="F57" s="385"/>
      <c r="G57" s="384"/>
      <c r="H57" s="384"/>
      <c r="I57" s="184"/>
      <c r="J57" s="386" t="str">
        <f t="shared" si="0"/>
        <v/>
      </c>
      <c r="K57" s="387"/>
      <c r="L57" s="388"/>
      <c r="M57" s="387"/>
      <c r="N57" s="382"/>
      <c r="O57" s="384"/>
      <c r="P57" s="184"/>
    </row>
    <row r="58" spans="1:16" ht="13.2" x14ac:dyDescent="0.25">
      <c r="A58" s="381" t="str">
        <f>IF(B58="","",ROW()-ROW($A$3)+'Diário 3º PA'!$O$1)</f>
        <v/>
      </c>
      <c r="B58" s="382"/>
      <c r="C58" s="383"/>
      <c r="D58" s="384"/>
      <c r="E58" s="184"/>
      <c r="F58" s="385"/>
      <c r="G58" s="384"/>
      <c r="H58" s="384"/>
      <c r="I58" s="184"/>
      <c r="J58" s="386" t="str">
        <f t="shared" si="0"/>
        <v/>
      </c>
      <c r="K58" s="387"/>
      <c r="L58" s="388"/>
      <c r="M58" s="387"/>
      <c r="N58" s="382"/>
      <c r="O58" s="384"/>
      <c r="P58" s="184"/>
    </row>
    <row r="59" spans="1:16" ht="13.2" x14ac:dyDescent="0.25">
      <c r="A59" s="381" t="str">
        <f>IF(B59="","",ROW()-ROW($A$3)+'Diário 3º PA'!$O$1)</f>
        <v/>
      </c>
      <c r="B59" s="382"/>
      <c r="C59" s="383"/>
      <c r="D59" s="384"/>
      <c r="E59" s="184"/>
      <c r="F59" s="385"/>
      <c r="G59" s="384"/>
      <c r="H59" s="384"/>
      <c r="I59" s="184"/>
      <c r="J59" s="386" t="str">
        <f t="shared" si="0"/>
        <v/>
      </c>
      <c r="K59" s="387"/>
      <c r="L59" s="388"/>
      <c r="M59" s="387"/>
      <c r="N59" s="382"/>
      <c r="O59" s="384"/>
      <c r="P59" s="184"/>
    </row>
    <row r="60" spans="1:16" ht="13.2" x14ac:dyDescent="0.25">
      <c r="A60" s="381" t="str">
        <f>IF(B60="","",ROW()-ROW($A$3)+'Diário 3º PA'!$O$1)</f>
        <v/>
      </c>
      <c r="B60" s="382"/>
      <c r="C60" s="383"/>
      <c r="D60" s="384"/>
      <c r="E60" s="184"/>
      <c r="F60" s="385"/>
      <c r="G60" s="384"/>
      <c r="H60" s="384"/>
      <c r="I60" s="184"/>
      <c r="J60" s="386" t="str">
        <f t="shared" si="0"/>
        <v/>
      </c>
      <c r="K60" s="387"/>
      <c r="L60" s="388"/>
      <c r="M60" s="387"/>
      <c r="N60" s="382"/>
      <c r="O60" s="384"/>
      <c r="P60" s="184"/>
    </row>
    <row r="61" spans="1:16" ht="13.2" x14ac:dyDescent="0.25">
      <c r="A61" s="381" t="str">
        <f>IF(B61="","",ROW()-ROW($A$3)+'Diário 3º PA'!$O$1)</f>
        <v/>
      </c>
      <c r="B61" s="382"/>
      <c r="C61" s="383"/>
      <c r="D61" s="384"/>
      <c r="E61" s="184"/>
      <c r="F61" s="385"/>
      <c r="G61" s="384"/>
      <c r="H61" s="384"/>
      <c r="I61" s="184"/>
      <c r="J61" s="386" t="str">
        <f t="shared" si="0"/>
        <v/>
      </c>
      <c r="K61" s="387"/>
      <c r="L61" s="388"/>
      <c r="M61" s="387"/>
      <c r="N61" s="382"/>
      <c r="O61" s="384"/>
      <c r="P61" s="184"/>
    </row>
    <row r="62" spans="1:16" ht="13.2" x14ac:dyDescent="0.25">
      <c r="A62" s="381" t="str">
        <f>IF(B62="","",ROW()-ROW($A$3)+'Diário 3º PA'!$O$1)</f>
        <v/>
      </c>
      <c r="B62" s="382"/>
      <c r="C62" s="383"/>
      <c r="D62" s="384"/>
      <c r="E62" s="184"/>
      <c r="F62" s="385"/>
      <c r="G62" s="384"/>
      <c r="H62" s="384"/>
      <c r="I62" s="184"/>
      <c r="J62" s="386" t="str">
        <f t="shared" si="0"/>
        <v/>
      </c>
      <c r="K62" s="387"/>
      <c r="L62" s="388"/>
      <c r="M62" s="387"/>
      <c r="N62" s="382"/>
      <c r="O62" s="384"/>
      <c r="P62" s="184"/>
    </row>
    <row r="63" spans="1:16" ht="13.2" x14ac:dyDescent="0.25">
      <c r="A63" s="381" t="str">
        <f>IF(B63="","",ROW()-ROW($A$3)+'Diário 3º PA'!$O$1)</f>
        <v/>
      </c>
      <c r="B63" s="382"/>
      <c r="C63" s="383"/>
      <c r="D63" s="384"/>
      <c r="E63" s="184"/>
      <c r="F63" s="385"/>
      <c r="G63" s="384"/>
      <c r="H63" s="384"/>
      <c r="I63" s="184"/>
      <c r="J63" s="386" t="str">
        <f t="shared" si="0"/>
        <v/>
      </c>
      <c r="K63" s="387"/>
      <c r="L63" s="388"/>
      <c r="M63" s="387"/>
      <c r="N63" s="382"/>
      <c r="O63" s="384"/>
      <c r="P63" s="184"/>
    </row>
    <row r="64" spans="1:16" ht="13.2" x14ac:dyDescent="0.25">
      <c r="A64" s="381" t="str">
        <f>IF(B64="","",ROW()-ROW($A$3)+'Diário 3º PA'!$O$1)</f>
        <v/>
      </c>
      <c r="B64" s="382"/>
      <c r="C64" s="383"/>
      <c r="D64" s="384"/>
      <c r="E64" s="184"/>
      <c r="F64" s="385"/>
      <c r="G64" s="384"/>
      <c r="H64" s="384"/>
      <c r="I64" s="184"/>
      <c r="J64" s="386" t="str">
        <f t="shared" si="0"/>
        <v/>
      </c>
      <c r="K64" s="387"/>
      <c r="L64" s="388"/>
      <c r="M64" s="387"/>
      <c r="N64" s="382"/>
      <c r="O64" s="384"/>
      <c r="P64" s="184"/>
    </row>
    <row r="65" spans="1:16" ht="13.2" x14ac:dyDescent="0.25">
      <c r="A65" s="381" t="str">
        <f>IF(B65="","",ROW()-ROW($A$3)+'Diário 3º PA'!$O$1)</f>
        <v/>
      </c>
      <c r="B65" s="382"/>
      <c r="C65" s="383"/>
      <c r="D65" s="384"/>
      <c r="E65" s="184"/>
      <c r="F65" s="385"/>
      <c r="G65" s="384"/>
      <c r="H65" s="384"/>
      <c r="I65" s="184"/>
      <c r="J65" s="386" t="str">
        <f t="shared" si="0"/>
        <v/>
      </c>
      <c r="K65" s="387"/>
      <c r="L65" s="388"/>
      <c r="M65" s="387"/>
      <c r="N65" s="382"/>
      <c r="O65" s="384"/>
      <c r="P65" s="184"/>
    </row>
    <row r="66" spans="1:16" ht="13.2" x14ac:dyDescent="0.25">
      <c r="A66" s="381" t="str">
        <f>IF(B66="","",ROW()-ROW($A$3)+'Diário 3º PA'!$O$1)</f>
        <v/>
      </c>
      <c r="B66" s="382"/>
      <c r="C66" s="383"/>
      <c r="D66" s="384"/>
      <c r="E66" s="184"/>
      <c r="F66" s="385"/>
      <c r="G66" s="384"/>
      <c r="H66" s="384"/>
      <c r="I66" s="184"/>
      <c r="J66" s="386" t="str">
        <f t="shared" si="0"/>
        <v/>
      </c>
      <c r="K66" s="387"/>
      <c r="L66" s="388"/>
      <c r="M66" s="387"/>
      <c r="N66" s="382"/>
      <c r="O66" s="384"/>
      <c r="P66" s="184"/>
    </row>
    <row r="67" spans="1:16" ht="13.2" x14ac:dyDescent="0.25">
      <c r="A67" s="381" t="str">
        <f>IF(B67="","",ROW()-ROW($A$3)+'Diário 3º PA'!$O$1)</f>
        <v/>
      </c>
      <c r="B67" s="382"/>
      <c r="C67" s="383"/>
      <c r="D67" s="384"/>
      <c r="E67" s="184"/>
      <c r="F67" s="385"/>
      <c r="G67" s="384"/>
      <c r="H67" s="384"/>
      <c r="I67" s="184"/>
      <c r="J67" s="386" t="str">
        <f t="shared" si="0"/>
        <v/>
      </c>
      <c r="K67" s="387"/>
      <c r="L67" s="388"/>
      <c r="M67" s="387"/>
      <c r="N67" s="382"/>
      <c r="O67" s="384"/>
      <c r="P67" s="184"/>
    </row>
    <row r="68" spans="1:16" ht="13.2" x14ac:dyDescent="0.25">
      <c r="A68" s="381" t="str">
        <f>IF(B68="","",ROW()-ROW($A$3)+'Diário 3º PA'!$O$1)</f>
        <v/>
      </c>
      <c r="B68" s="382"/>
      <c r="C68" s="383"/>
      <c r="D68" s="384"/>
      <c r="E68" s="184"/>
      <c r="F68" s="385"/>
      <c r="G68" s="384"/>
      <c r="H68" s="384"/>
      <c r="I68" s="184"/>
      <c r="J68" s="386" t="str">
        <f t="shared" si="0"/>
        <v/>
      </c>
      <c r="K68" s="387"/>
      <c r="L68" s="388"/>
      <c r="M68" s="387"/>
      <c r="N68" s="382"/>
      <c r="O68" s="384"/>
      <c r="P68" s="184"/>
    </row>
    <row r="69" spans="1:16" ht="13.2" x14ac:dyDescent="0.25">
      <c r="A69" s="381" t="str">
        <f>IF(B69="","",ROW()-ROW($A$3)+'Diário 3º PA'!$O$1)</f>
        <v/>
      </c>
      <c r="B69" s="382"/>
      <c r="C69" s="383"/>
      <c r="D69" s="384"/>
      <c r="E69" s="184"/>
      <c r="F69" s="385"/>
      <c r="G69" s="384"/>
      <c r="H69" s="384"/>
      <c r="I69" s="184"/>
      <c r="J69" s="386" t="str">
        <f t="shared" si="0"/>
        <v/>
      </c>
      <c r="K69" s="387"/>
      <c r="L69" s="388"/>
      <c r="M69" s="387"/>
      <c r="N69" s="382"/>
      <c r="O69" s="384"/>
      <c r="P69" s="184"/>
    </row>
    <row r="70" spans="1:16" ht="13.2" x14ac:dyDescent="0.25">
      <c r="A70" s="381" t="str">
        <f>IF(B70="","",ROW()-ROW($A$3)+'Diário 3º PA'!$O$1)</f>
        <v/>
      </c>
      <c r="B70" s="382"/>
      <c r="C70" s="383"/>
      <c r="D70" s="384"/>
      <c r="E70" s="184"/>
      <c r="F70" s="385"/>
      <c r="G70" s="384"/>
      <c r="H70" s="384"/>
      <c r="I70" s="184"/>
      <c r="J70" s="386" t="str">
        <f t="shared" si="0"/>
        <v/>
      </c>
      <c r="K70" s="387"/>
      <c r="L70" s="388"/>
      <c r="M70" s="387"/>
      <c r="N70" s="382"/>
      <c r="O70" s="384"/>
      <c r="P70" s="184"/>
    </row>
    <row r="71" spans="1:16" ht="13.2" x14ac:dyDescent="0.25">
      <c r="A71" s="381" t="str">
        <f>IF(B71="","",ROW()-ROW($A$3)+'Diário 3º PA'!$O$1)</f>
        <v/>
      </c>
      <c r="B71" s="382"/>
      <c r="C71" s="383"/>
      <c r="D71" s="384"/>
      <c r="E71" s="184"/>
      <c r="F71" s="385"/>
      <c r="G71" s="384"/>
      <c r="H71" s="384"/>
      <c r="I71" s="184"/>
      <c r="J71" s="386" t="str">
        <f t="shared" si="0"/>
        <v/>
      </c>
      <c r="K71" s="387"/>
      <c r="L71" s="388"/>
      <c r="M71" s="387"/>
      <c r="N71" s="382"/>
      <c r="O71" s="384"/>
      <c r="P71" s="184"/>
    </row>
    <row r="72" spans="1:16" ht="13.2" x14ac:dyDescent="0.25">
      <c r="A72" s="381" t="str">
        <f>IF(B72="","",ROW()-ROW($A$3)+'Diário 3º PA'!$O$1)</f>
        <v/>
      </c>
      <c r="B72" s="382"/>
      <c r="C72" s="383"/>
      <c r="D72" s="384"/>
      <c r="E72" s="184"/>
      <c r="F72" s="385"/>
      <c r="G72" s="384"/>
      <c r="H72" s="384"/>
      <c r="I72" s="184"/>
      <c r="J72" s="386" t="str">
        <f t="shared" si="0"/>
        <v/>
      </c>
      <c r="K72" s="387"/>
      <c r="L72" s="388"/>
      <c r="M72" s="387"/>
      <c r="N72" s="382"/>
      <c r="O72" s="384"/>
      <c r="P72" s="184"/>
    </row>
    <row r="73" spans="1:16" ht="13.2" x14ac:dyDescent="0.25">
      <c r="A73" s="381" t="str">
        <f>IF(B73="","",ROW()-ROW($A$3)+'Diário 3º PA'!$O$1)</f>
        <v/>
      </c>
      <c r="B73" s="382"/>
      <c r="C73" s="383"/>
      <c r="D73" s="384"/>
      <c r="E73" s="184"/>
      <c r="F73" s="385"/>
      <c r="G73" s="384"/>
      <c r="H73" s="384"/>
      <c r="I73" s="184"/>
      <c r="J73" s="386" t="str">
        <f t="shared" ref="J73:J136" si="1">IF(O73="","",IF(LEN(O73)&gt;14,O73,"CPF Protegido - LGPD"))</f>
        <v/>
      </c>
      <c r="K73" s="387"/>
      <c r="L73" s="388"/>
      <c r="M73" s="387"/>
      <c r="N73" s="382"/>
      <c r="O73" s="384"/>
      <c r="P73" s="184"/>
    </row>
    <row r="74" spans="1:16" ht="13.2" x14ac:dyDescent="0.25">
      <c r="A74" s="381" t="str">
        <f>IF(B74="","",ROW()-ROW($A$3)+'Diário 3º PA'!$O$1)</f>
        <v/>
      </c>
      <c r="B74" s="382"/>
      <c r="C74" s="383"/>
      <c r="D74" s="384"/>
      <c r="E74" s="184"/>
      <c r="F74" s="385"/>
      <c r="G74" s="384"/>
      <c r="H74" s="384"/>
      <c r="I74" s="184"/>
      <c r="J74" s="386" t="str">
        <f t="shared" si="1"/>
        <v/>
      </c>
      <c r="K74" s="387"/>
      <c r="L74" s="388"/>
      <c r="M74" s="387"/>
      <c r="N74" s="382"/>
      <c r="O74" s="384"/>
      <c r="P74" s="184"/>
    </row>
    <row r="75" spans="1:16" ht="13.2" x14ac:dyDescent="0.25">
      <c r="A75" s="381" t="str">
        <f>IF(B75="","",ROW()-ROW($A$3)+'Diário 3º PA'!$O$1)</f>
        <v/>
      </c>
      <c r="B75" s="382"/>
      <c r="C75" s="383"/>
      <c r="D75" s="384"/>
      <c r="E75" s="184"/>
      <c r="F75" s="385"/>
      <c r="G75" s="384"/>
      <c r="H75" s="384"/>
      <c r="I75" s="184"/>
      <c r="J75" s="386" t="str">
        <f t="shared" si="1"/>
        <v/>
      </c>
      <c r="K75" s="387"/>
      <c r="L75" s="388"/>
      <c r="M75" s="387"/>
      <c r="N75" s="382"/>
      <c r="O75" s="384"/>
      <c r="P75" s="184"/>
    </row>
    <row r="76" spans="1:16" ht="13.2" x14ac:dyDescent="0.25">
      <c r="A76" s="381" t="str">
        <f>IF(B76="","",ROW()-ROW($A$3)+'Diário 3º PA'!$O$1)</f>
        <v/>
      </c>
      <c r="B76" s="382"/>
      <c r="C76" s="383"/>
      <c r="D76" s="384"/>
      <c r="E76" s="184"/>
      <c r="F76" s="385"/>
      <c r="G76" s="184"/>
      <c r="H76" s="384"/>
      <c r="I76" s="184"/>
      <c r="J76" s="386" t="str">
        <f t="shared" si="1"/>
        <v/>
      </c>
      <c r="K76" s="387"/>
      <c r="L76" s="388"/>
      <c r="M76" s="387"/>
      <c r="N76" s="382"/>
      <c r="O76" s="384"/>
      <c r="P76" s="184"/>
    </row>
    <row r="77" spans="1:16" ht="13.2" x14ac:dyDescent="0.25">
      <c r="A77" s="381" t="str">
        <f>IF(B77="","",ROW()-ROW($A$3)+'Diário 3º PA'!$O$1)</f>
        <v/>
      </c>
      <c r="B77" s="382"/>
      <c r="C77" s="383"/>
      <c r="D77" s="384"/>
      <c r="E77" s="184"/>
      <c r="F77" s="385"/>
      <c r="G77" s="184"/>
      <c r="H77" s="384"/>
      <c r="I77" s="184"/>
      <c r="J77" s="386" t="str">
        <f t="shared" si="1"/>
        <v/>
      </c>
      <c r="K77" s="387"/>
      <c r="L77" s="388"/>
      <c r="M77" s="387"/>
      <c r="N77" s="382"/>
      <c r="O77" s="384"/>
      <c r="P77" s="184"/>
    </row>
    <row r="78" spans="1:16" ht="13.2" x14ac:dyDescent="0.25">
      <c r="A78" s="381" t="str">
        <f>IF(B78="","",ROW()-ROW($A$3)+'Diário 3º PA'!$O$1)</f>
        <v/>
      </c>
      <c r="B78" s="382"/>
      <c r="C78" s="383"/>
      <c r="D78" s="384"/>
      <c r="E78" s="184"/>
      <c r="F78" s="385"/>
      <c r="G78" s="384"/>
      <c r="H78" s="384"/>
      <c r="I78" s="184"/>
      <c r="J78" s="386" t="str">
        <f t="shared" si="1"/>
        <v/>
      </c>
      <c r="K78" s="387"/>
      <c r="L78" s="388"/>
      <c r="M78" s="387"/>
      <c r="N78" s="382"/>
      <c r="O78" s="384"/>
      <c r="P78" s="184"/>
    </row>
    <row r="79" spans="1:16" ht="13.2" x14ac:dyDescent="0.25">
      <c r="A79" s="381" t="str">
        <f>IF(B79="","",ROW()-ROW($A$3)+'Diário 3º PA'!$O$1)</f>
        <v/>
      </c>
      <c r="B79" s="382"/>
      <c r="C79" s="383"/>
      <c r="D79" s="384"/>
      <c r="E79" s="184"/>
      <c r="F79" s="385"/>
      <c r="G79" s="184"/>
      <c r="H79" s="384"/>
      <c r="I79" s="184"/>
      <c r="J79" s="386" t="str">
        <f t="shared" si="1"/>
        <v/>
      </c>
      <c r="K79" s="387"/>
      <c r="L79" s="388"/>
      <c r="M79" s="387"/>
      <c r="N79" s="382"/>
      <c r="O79" s="384"/>
      <c r="P79" s="184"/>
    </row>
    <row r="80" spans="1:16" ht="13.2" x14ac:dyDescent="0.25">
      <c r="A80" s="381" t="str">
        <f>IF(B80="","",ROW()-ROW($A$3)+'Diário 3º PA'!$O$1)</f>
        <v/>
      </c>
      <c r="B80" s="382"/>
      <c r="C80" s="383"/>
      <c r="D80" s="384"/>
      <c r="E80" s="184"/>
      <c r="F80" s="385"/>
      <c r="G80" s="184"/>
      <c r="H80" s="384"/>
      <c r="I80" s="184"/>
      <c r="J80" s="386" t="str">
        <f t="shared" si="1"/>
        <v/>
      </c>
      <c r="K80" s="387"/>
      <c r="L80" s="388"/>
      <c r="M80" s="387"/>
      <c r="N80" s="382"/>
      <c r="O80" s="384"/>
      <c r="P80" s="184"/>
    </row>
    <row r="81" spans="1:16" ht="13.2" x14ac:dyDescent="0.25">
      <c r="A81" s="381" t="str">
        <f>IF(B81="","",ROW()-ROW($A$3)+'Diário 3º PA'!$O$1)</f>
        <v/>
      </c>
      <c r="B81" s="382"/>
      <c r="C81" s="383"/>
      <c r="D81" s="384"/>
      <c r="E81" s="184"/>
      <c r="F81" s="385"/>
      <c r="G81" s="384"/>
      <c r="H81" s="384"/>
      <c r="I81" s="184"/>
      <c r="J81" s="386" t="str">
        <f t="shared" si="1"/>
        <v/>
      </c>
      <c r="K81" s="387"/>
      <c r="L81" s="388"/>
      <c r="M81" s="387"/>
      <c r="N81" s="382"/>
      <c r="O81" s="384"/>
      <c r="P81" s="184"/>
    </row>
    <row r="82" spans="1:16" ht="13.2" x14ac:dyDescent="0.25">
      <c r="A82" s="381" t="str">
        <f>IF(B82="","",ROW()-ROW($A$3)+'Diário 3º PA'!$O$1)</f>
        <v/>
      </c>
      <c r="B82" s="382"/>
      <c r="C82" s="383"/>
      <c r="D82" s="384"/>
      <c r="E82" s="184"/>
      <c r="F82" s="385"/>
      <c r="G82" s="384"/>
      <c r="H82" s="384"/>
      <c r="I82" s="184"/>
      <c r="J82" s="386" t="str">
        <f t="shared" si="1"/>
        <v/>
      </c>
      <c r="K82" s="387"/>
      <c r="L82" s="388"/>
      <c r="M82" s="387"/>
      <c r="N82" s="382"/>
      <c r="O82" s="384"/>
      <c r="P82" s="184"/>
    </row>
    <row r="83" spans="1:16" ht="13.2" x14ac:dyDescent="0.25">
      <c r="A83" s="381" t="str">
        <f>IF(B83="","",ROW()-ROW($A$3)+'Diário 3º PA'!$O$1)</f>
        <v/>
      </c>
      <c r="B83" s="382"/>
      <c r="C83" s="383"/>
      <c r="D83" s="384"/>
      <c r="E83" s="184"/>
      <c r="F83" s="385"/>
      <c r="G83" s="384"/>
      <c r="H83" s="384"/>
      <c r="I83" s="184"/>
      <c r="J83" s="386" t="str">
        <f t="shared" si="1"/>
        <v/>
      </c>
      <c r="K83" s="387"/>
      <c r="L83" s="388"/>
      <c r="M83" s="387"/>
      <c r="N83" s="382"/>
      <c r="O83" s="384"/>
      <c r="P83" s="184"/>
    </row>
    <row r="84" spans="1:16" ht="13.2" x14ac:dyDescent="0.25">
      <c r="A84" s="381" t="str">
        <f>IF(B84="","",ROW()-ROW($A$3)+'Diário 3º PA'!$O$1)</f>
        <v/>
      </c>
      <c r="B84" s="382"/>
      <c r="C84" s="383"/>
      <c r="D84" s="384"/>
      <c r="E84" s="184"/>
      <c r="F84" s="385"/>
      <c r="G84" s="384"/>
      <c r="H84" s="384"/>
      <c r="I84" s="184"/>
      <c r="J84" s="386" t="str">
        <f t="shared" si="1"/>
        <v/>
      </c>
      <c r="K84" s="387"/>
      <c r="L84" s="388"/>
      <c r="M84" s="387"/>
      <c r="N84" s="382"/>
      <c r="O84" s="384"/>
      <c r="P84" s="184"/>
    </row>
    <row r="85" spans="1:16" ht="13.2" x14ac:dyDescent="0.25">
      <c r="A85" s="381" t="str">
        <f>IF(B85="","",ROW()-ROW($A$3)+'Diário 3º PA'!$O$1)</f>
        <v/>
      </c>
      <c r="B85" s="382"/>
      <c r="C85" s="383"/>
      <c r="D85" s="384"/>
      <c r="E85" s="184"/>
      <c r="F85" s="385"/>
      <c r="G85" s="384"/>
      <c r="H85" s="384"/>
      <c r="I85" s="184"/>
      <c r="J85" s="386" t="str">
        <f t="shared" si="1"/>
        <v/>
      </c>
      <c r="K85" s="387"/>
      <c r="L85" s="388"/>
      <c r="M85" s="387"/>
      <c r="N85" s="382"/>
      <c r="O85" s="384"/>
      <c r="P85" s="184"/>
    </row>
    <row r="86" spans="1:16" ht="13.2" x14ac:dyDescent="0.25">
      <c r="A86" s="381" t="str">
        <f>IF(B86="","",ROW()-ROW($A$3)+'Diário 3º PA'!$O$1)</f>
        <v/>
      </c>
      <c r="B86" s="382"/>
      <c r="C86" s="383"/>
      <c r="D86" s="384"/>
      <c r="E86" s="184"/>
      <c r="F86" s="385"/>
      <c r="G86" s="384"/>
      <c r="H86" s="384"/>
      <c r="I86" s="184"/>
      <c r="J86" s="386" t="str">
        <f t="shared" si="1"/>
        <v/>
      </c>
      <c r="K86" s="387"/>
      <c r="L86" s="388"/>
      <c r="M86" s="387"/>
      <c r="N86" s="382"/>
      <c r="O86" s="384"/>
      <c r="P86" s="184"/>
    </row>
    <row r="87" spans="1:16" ht="13.2" x14ac:dyDescent="0.25">
      <c r="A87" s="381" t="str">
        <f>IF(B87="","",ROW()-ROW($A$3)+'Diário 3º PA'!$O$1)</f>
        <v/>
      </c>
      <c r="B87" s="382"/>
      <c r="C87" s="383"/>
      <c r="D87" s="384"/>
      <c r="E87" s="184"/>
      <c r="F87" s="385"/>
      <c r="G87" s="184"/>
      <c r="H87" s="384"/>
      <c r="I87" s="184"/>
      <c r="J87" s="386" t="str">
        <f t="shared" si="1"/>
        <v/>
      </c>
      <c r="K87" s="387"/>
      <c r="L87" s="388"/>
      <c r="M87" s="387"/>
      <c r="N87" s="382"/>
      <c r="O87" s="384"/>
      <c r="P87" s="184"/>
    </row>
    <row r="88" spans="1:16" ht="13.2" x14ac:dyDescent="0.25">
      <c r="A88" s="381" t="str">
        <f>IF(B88="","",ROW()-ROW($A$3)+'Diário 3º PA'!$O$1)</f>
        <v/>
      </c>
      <c r="B88" s="382"/>
      <c r="C88" s="383"/>
      <c r="D88" s="384"/>
      <c r="E88" s="184"/>
      <c r="F88" s="385"/>
      <c r="G88" s="184"/>
      <c r="H88" s="384"/>
      <c r="I88" s="184"/>
      <c r="J88" s="386" t="str">
        <f t="shared" si="1"/>
        <v/>
      </c>
      <c r="K88" s="387"/>
      <c r="L88" s="388"/>
      <c r="M88" s="387"/>
      <c r="N88" s="382"/>
      <c r="O88" s="384"/>
      <c r="P88" s="184"/>
    </row>
    <row r="89" spans="1:16" ht="13.2" x14ac:dyDescent="0.25">
      <c r="A89" s="381" t="str">
        <f>IF(B89="","",ROW()-ROW($A$3)+'Diário 3º PA'!$O$1)</f>
        <v/>
      </c>
      <c r="B89" s="382"/>
      <c r="C89" s="383"/>
      <c r="D89" s="384"/>
      <c r="E89" s="184"/>
      <c r="F89" s="385"/>
      <c r="G89" s="384"/>
      <c r="H89" s="384"/>
      <c r="I89" s="184"/>
      <c r="J89" s="386" t="str">
        <f t="shared" si="1"/>
        <v/>
      </c>
      <c r="K89" s="387"/>
      <c r="L89" s="388"/>
      <c r="M89" s="387"/>
      <c r="N89" s="382"/>
      <c r="O89" s="384"/>
      <c r="P89" s="184"/>
    </row>
    <row r="90" spans="1:16" ht="13.2" x14ac:dyDescent="0.25">
      <c r="A90" s="381" t="str">
        <f>IF(B90="","",ROW()-ROW($A$3)+'Diário 3º PA'!$O$1)</f>
        <v/>
      </c>
      <c r="B90" s="382"/>
      <c r="C90" s="383"/>
      <c r="D90" s="384"/>
      <c r="E90" s="184"/>
      <c r="F90" s="385"/>
      <c r="G90" s="384"/>
      <c r="H90" s="384"/>
      <c r="I90" s="184"/>
      <c r="J90" s="386" t="str">
        <f t="shared" si="1"/>
        <v/>
      </c>
      <c r="K90" s="387"/>
      <c r="L90" s="388"/>
      <c r="M90" s="387"/>
      <c r="N90" s="382"/>
      <c r="O90" s="384"/>
      <c r="P90" s="184"/>
    </row>
    <row r="91" spans="1:16" ht="13.2" x14ac:dyDescent="0.25">
      <c r="A91" s="381" t="str">
        <f>IF(B91="","",ROW()-ROW($A$3)+'Diário 3º PA'!$O$1)</f>
        <v/>
      </c>
      <c r="B91" s="382"/>
      <c r="C91" s="383"/>
      <c r="D91" s="384"/>
      <c r="E91" s="184"/>
      <c r="F91" s="385"/>
      <c r="G91" s="384"/>
      <c r="H91" s="384"/>
      <c r="I91" s="184"/>
      <c r="J91" s="386" t="str">
        <f t="shared" si="1"/>
        <v/>
      </c>
      <c r="K91" s="387"/>
      <c r="L91" s="388"/>
      <c r="M91" s="387"/>
      <c r="N91" s="382"/>
      <c r="O91" s="384"/>
      <c r="P91" s="184"/>
    </row>
    <row r="92" spans="1:16" ht="13.2" x14ac:dyDescent="0.25">
      <c r="A92" s="381" t="str">
        <f>IF(B92="","",ROW()-ROW($A$3)+'Diário 3º PA'!$O$1)</f>
        <v/>
      </c>
      <c r="B92" s="382"/>
      <c r="C92" s="383"/>
      <c r="D92" s="384"/>
      <c r="E92" s="184"/>
      <c r="F92" s="385"/>
      <c r="G92" s="384"/>
      <c r="H92" s="384"/>
      <c r="I92" s="184"/>
      <c r="J92" s="386" t="str">
        <f t="shared" si="1"/>
        <v/>
      </c>
      <c r="K92" s="387"/>
      <c r="L92" s="388"/>
      <c r="M92" s="387"/>
      <c r="N92" s="382"/>
      <c r="O92" s="384"/>
      <c r="P92" s="184"/>
    </row>
    <row r="93" spans="1:16" ht="13.2" x14ac:dyDescent="0.25">
      <c r="A93" s="381" t="str">
        <f>IF(B93="","",ROW()-ROW($A$3)+'Diário 3º PA'!$O$1)</f>
        <v/>
      </c>
      <c r="B93" s="382"/>
      <c r="C93" s="383"/>
      <c r="D93" s="384"/>
      <c r="E93" s="184"/>
      <c r="F93" s="385"/>
      <c r="G93" s="184"/>
      <c r="H93" s="384"/>
      <c r="I93" s="184"/>
      <c r="J93" s="386" t="str">
        <f t="shared" si="1"/>
        <v/>
      </c>
      <c r="K93" s="387"/>
      <c r="L93" s="388"/>
      <c r="M93" s="387"/>
      <c r="N93" s="382"/>
      <c r="O93" s="384"/>
      <c r="P93" s="184"/>
    </row>
    <row r="94" spans="1:16" ht="13.2" x14ac:dyDescent="0.25">
      <c r="A94" s="381" t="str">
        <f>IF(B94="","",ROW()-ROW($A$3)+'Diário 3º PA'!$O$1)</f>
        <v/>
      </c>
      <c r="B94" s="382"/>
      <c r="C94" s="383"/>
      <c r="D94" s="384"/>
      <c r="E94" s="184"/>
      <c r="F94" s="385"/>
      <c r="G94" s="184"/>
      <c r="H94" s="384"/>
      <c r="I94" s="184"/>
      <c r="J94" s="386" t="str">
        <f t="shared" si="1"/>
        <v/>
      </c>
      <c r="K94" s="387"/>
      <c r="L94" s="388"/>
      <c r="M94" s="387"/>
      <c r="N94" s="382"/>
      <c r="O94" s="384"/>
      <c r="P94" s="184"/>
    </row>
    <row r="95" spans="1:16" ht="13.2" x14ac:dyDescent="0.25">
      <c r="A95" s="381" t="str">
        <f>IF(B95="","",ROW()-ROW($A$3)+'Diário 3º PA'!$O$1)</f>
        <v/>
      </c>
      <c r="B95" s="382"/>
      <c r="C95" s="383"/>
      <c r="D95" s="384"/>
      <c r="E95" s="184"/>
      <c r="F95" s="385"/>
      <c r="G95" s="384"/>
      <c r="H95" s="384"/>
      <c r="I95" s="184"/>
      <c r="J95" s="386" t="str">
        <f t="shared" si="1"/>
        <v/>
      </c>
      <c r="K95" s="387"/>
      <c r="L95" s="388"/>
      <c r="M95" s="387"/>
      <c r="N95" s="382"/>
      <c r="O95" s="384"/>
      <c r="P95" s="184"/>
    </row>
    <row r="96" spans="1:16" ht="13.2" x14ac:dyDescent="0.25">
      <c r="A96" s="381" t="str">
        <f>IF(B96="","",ROW()-ROW($A$3)+'Diário 3º PA'!$O$1)</f>
        <v/>
      </c>
      <c r="B96" s="382"/>
      <c r="C96" s="383"/>
      <c r="D96" s="384"/>
      <c r="E96" s="184"/>
      <c r="F96" s="385"/>
      <c r="G96" s="384"/>
      <c r="H96" s="384"/>
      <c r="I96" s="184"/>
      <c r="J96" s="386" t="str">
        <f t="shared" si="1"/>
        <v/>
      </c>
      <c r="K96" s="387"/>
      <c r="L96" s="388"/>
      <c r="M96" s="387"/>
      <c r="N96" s="382"/>
      <c r="O96" s="384"/>
      <c r="P96" s="184"/>
    </row>
    <row r="97" spans="1:16" ht="13.2" x14ac:dyDescent="0.25">
      <c r="A97" s="381" t="str">
        <f>IF(B97="","",ROW()-ROW($A$3)+'Diário 3º PA'!$O$1)</f>
        <v/>
      </c>
      <c r="B97" s="382"/>
      <c r="C97" s="383"/>
      <c r="D97" s="384"/>
      <c r="E97" s="184"/>
      <c r="F97" s="385"/>
      <c r="G97" s="384"/>
      <c r="H97" s="384"/>
      <c r="I97" s="184"/>
      <c r="J97" s="386" t="str">
        <f t="shared" si="1"/>
        <v/>
      </c>
      <c r="K97" s="387"/>
      <c r="L97" s="388"/>
      <c r="M97" s="387"/>
      <c r="N97" s="382"/>
      <c r="O97" s="384"/>
      <c r="P97" s="184"/>
    </row>
    <row r="98" spans="1:16" ht="13.2" x14ac:dyDescent="0.25">
      <c r="A98" s="381" t="str">
        <f>IF(B98="","",ROW()-ROW($A$3)+'Diário 3º PA'!$O$1)</f>
        <v/>
      </c>
      <c r="B98" s="382"/>
      <c r="C98" s="383"/>
      <c r="D98" s="384"/>
      <c r="E98" s="184"/>
      <c r="F98" s="385"/>
      <c r="G98" s="384"/>
      <c r="H98" s="384"/>
      <c r="I98" s="184"/>
      <c r="J98" s="386" t="str">
        <f t="shared" si="1"/>
        <v/>
      </c>
      <c r="K98" s="387"/>
      <c r="L98" s="388"/>
      <c r="M98" s="387"/>
      <c r="N98" s="382"/>
      <c r="O98" s="384"/>
      <c r="P98" s="184"/>
    </row>
    <row r="99" spans="1:16" ht="13.2" x14ac:dyDescent="0.25">
      <c r="A99" s="381" t="str">
        <f>IF(B99="","",ROW()-ROW($A$3)+'Diário 3º PA'!$O$1)</f>
        <v/>
      </c>
      <c r="B99" s="382"/>
      <c r="C99" s="383"/>
      <c r="D99" s="384"/>
      <c r="E99" s="184"/>
      <c r="F99" s="385"/>
      <c r="G99" s="384"/>
      <c r="H99" s="384"/>
      <c r="I99" s="184"/>
      <c r="J99" s="386" t="str">
        <f t="shared" si="1"/>
        <v/>
      </c>
      <c r="K99" s="387"/>
      <c r="L99" s="388"/>
      <c r="M99" s="387"/>
      <c r="N99" s="382"/>
      <c r="O99" s="384"/>
      <c r="P99" s="184"/>
    </row>
    <row r="100" spans="1:16" ht="13.2" x14ac:dyDescent="0.25">
      <c r="A100" s="381" t="str">
        <f>IF(B100="","",ROW()-ROW($A$3)+'Diário 3º PA'!$O$1)</f>
        <v/>
      </c>
      <c r="B100" s="382"/>
      <c r="C100" s="383"/>
      <c r="D100" s="384"/>
      <c r="E100" s="184"/>
      <c r="F100" s="385"/>
      <c r="G100" s="384"/>
      <c r="H100" s="384"/>
      <c r="I100" s="184"/>
      <c r="J100" s="386" t="str">
        <f t="shared" si="1"/>
        <v/>
      </c>
      <c r="K100" s="387"/>
      <c r="L100" s="388"/>
      <c r="M100" s="387"/>
      <c r="N100" s="382"/>
      <c r="O100" s="384"/>
      <c r="P100" s="184"/>
    </row>
    <row r="101" spans="1:16" ht="13.2" x14ac:dyDescent="0.25">
      <c r="A101" s="381" t="str">
        <f>IF(B101="","",ROW()-ROW($A$3)+'Diário 3º PA'!$O$1)</f>
        <v/>
      </c>
      <c r="B101" s="389"/>
      <c r="C101" s="390"/>
      <c r="D101" s="393"/>
      <c r="E101" s="184"/>
      <c r="F101" s="391"/>
      <c r="G101" s="393"/>
      <c r="H101" s="393"/>
      <c r="I101" s="392"/>
      <c r="J101" s="386" t="str">
        <f t="shared" si="1"/>
        <v/>
      </c>
      <c r="K101" s="387"/>
      <c r="L101" s="388"/>
      <c r="M101" s="387"/>
      <c r="N101" s="382"/>
      <c r="O101" s="384"/>
      <c r="P101" s="392"/>
    </row>
    <row r="102" spans="1:16" ht="13.2" x14ac:dyDescent="0.25">
      <c r="A102" s="381" t="str">
        <f>IF(B102="","",ROW()-ROW($A$3)+'Diário 3º PA'!$O$1)</f>
        <v/>
      </c>
      <c r="B102" s="382"/>
      <c r="C102" s="383"/>
      <c r="D102" s="384"/>
      <c r="E102" s="184"/>
      <c r="F102" s="385"/>
      <c r="G102" s="384"/>
      <c r="H102" s="384"/>
      <c r="I102" s="184"/>
      <c r="J102" s="386" t="str">
        <f t="shared" si="1"/>
        <v/>
      </c>
      <c r="K102" s="387"/>
      <c r="L102" s="388"/>
      <c r="M102" s="387"/>
      <c r="N102" s="382"/>
      <c r="O102" s="384"/>
      <c r="P102" s="184"/>
    </row>
    <row r="103" spans="1:16" ht="13.2" x14ac:dyDescent="0.25">
      <c r="A103" s="381" t="str">
        <f>IF(B103="","",ROW()-ROW($A$3)+'Diário 3º PA'!$O$1)</f>
        <v/>
      </c>
      <c r="B103" s="382"/>
      <c r="C103" s="383"/>
      <c r="D103" s="384"/>
      <c r="E103" s="184"/>
      <c r="F103" s="385"/>
      <c r="G103" s="384"/>
      <c r="H103" s="384"/>
      <c r="I103" s="184"/>
      <c r="J103" s="386" t="str">
        <f t="shared" si="1"/>
        <v/>
      </c>
      <c r="K103" s="387"/>
      <c r="L103" s="388"/>
      <c r="M103" s="387"/>
      <c r="N103" s="382"/>
      <c r="O103" s="384"/>
      <c r="P103" s="184"/>
    </row>
    <row r="104" spans="1:16" ht="13.2" x14ac:dyDescent="0.25">
      <c r="A104" s="381" t="str">
        <f>IF(B104="","",ROW()-ROW($A$3)+'Diário 3º PA'!$O$1)</f>
        <v/>
      </c>
      <c r="B104" s="382"/>
      <c r="C104" s="383"/>
      <c r="D104" s="384"/>
      <c r="E104" s="184"/>
      <c r="F104" s="385"/>
      <c r="G104" s="384"/>
      <c r="H104" s="384"/>
      <c r="I104" s="184"/>
      <c r="J104" s="386" t="str">
        <f t="shared" si="1"/>
        <v/>
      </c>
      <c r="K104" s="387"/>
      <c r="L104" s="388"/>
      <c r="M104" s="387"/>
      <c r="N104" s="382"/>
      <c r="O104" s="384"/>
      <c r="P104" s="184"/>
    </row>
    <row r="105" spans="1:16" ht="13.2" x14ac:dyDescent="0.25">
      <c r="A105" s="381" t="str">
        <f>IF(B105="","",ROW()-ROW($A$3)+'Diário 3º PA'!$O$1)</f>
        <v/>
      </c>
      <c r="B105" s="382"/>
      <c r="C105" s="383"/>
      <c r="D105" s="384"/>
      <c r="E105" s="184"/>
      <c r="F105" s="385"/>
      <c r="G105" s="184"/>
      <c r="H105" s="384"/>
      <c r="I105" s="184"/>
      <c r="J105" s="386" t="str">
        <f t="shared" si="1"/>
        <v/>
      </c>
      <c r="K105" s="387"/>
      <c r="L105" s="388"/>
      <c r="M105" s="387"/>
      <c r="N105" s="382"/>
      <c r="O105" s="384"/>
      <c r="P105" s="184"/>
    </row>
    <row r="106" spans="1:16" ht="13.2" x14ac:dyDescent="0.25">
      <c r="A106" s="381" t="str">
        <f>IF(B106="","",ROW()-ROW($A$3)+'Diário 3º PA'!$O$1)</f>
        <v/>
      </c>
      <c r="B106" s="382"/>
      <c r="C106" s="383"/>
      <c r="D106" s="384"/>
      <c r="E106" s="184"/>
      <c r="F106" s="385"/>
      <c r="G106" s="384"/>
      <c r="H106" s="384"/>
      <c r="I106" s="184"/>
      <c r="J106" s="386" t="str">
        <f t="shared" si="1"/>
        <v/>
      </c>
      <c r="K106" s="387"/>
      <c r="L106" s="388"/>
      <c r="M106" s="387"/>
      <c r="N106" s="382"/>
      <c r="O106" s="384"/>
      <c r="P106" s="184"/>
    </row>
    <row r="107" spans="1:16" ht="13.2" x14ac:dyDescent="0.25">
      <c r="A107" s="381" t="str">
        <f>IF(B107="","",ROW()-ROW($A$3)+'Diário 3º PA'!$O$1)</f>
        <v/>
      </c>
      <c r="B107" s="389"/>
      <c r="C107" s="390"/>
      <c r="D107" s="393"/>
      <c r="E107" s="184"/>
      <c r="F107" s="391"/>
      <c r="G107" s="393"/>
      <c r="H107" s="393"/>
      <c r="I107" s="392"/>
      <c r="J107" s="386" t="str">
        <f t="shared" si="1"/>
        <v/>
      </c>
      <c r="K107" s="387"/>
      <c r="L107" s="388"/>
      <c r="M107" s="387"/>
      <c r="N107" s="382"/>
      <c r="O107" s="384"/>
      <c r="P107" s="392"/>
    </row>
    <row r="108" spans="1:16" ht="13.2" x14ac:dyDescent="0.25">
      <c r="A108" s="381" t="str">
        <f>IF(B108="","",ROW()-ROW($A$3)+'Diário 3º PA'!$O$1)</f>
        <v/>
      </c>
      <c r="B108" s="382"/>
      <c r="C108" s="383"/>
      <c r="D108" s="384"/>
      <c r="E108" s="184"/>
      <c r="F108" s="385"/>
      <c r="G108" s="384"/>
      <c r="H108" s="384"/>
      <c r="I108" s="184"/>
      <c r="J108" s="386" t="str">
        <f t="shared" si="1"/>
        <v/>
      </c>
      <c r="K108" s="387"/>
      <c r="L108" s="388"/>
      <c r="M108" s="387"/>
      <c r="N108" s="382"/>
      <c r="O108" s="384"/>
      <c r="P108" s="184"/>
    </row>
    <row r="109" spans="1:16" ht="13.2" x14ac:dyDescent="0.25">
      <c r="A109" s="381" t="str">
        <f>IF(B109="","",ROW()-ROW($A$3)+'Diário 3º PA'!$O$1)</f>
        <v/>
      </c>
      <c r="B109" s="389"/>
      <c r="C109" s="390"/>
      <c r="D109" s="393"/>
      <c r="E109" s="184"/>
      <c r="F109" s="391"/>
      <c r="G109" s="393"/>
      <c r="H109" s="393"/>
      <c r="I109" s="392"/>
      <c r="J109" s="386" t="str">
        <f t="shared" si="1"/>
        <v/>
      </c>
      <c r="K109" s="387"/>
      <c r="L109" s="388"/>
      <c r="M109" s="387"/>
      <c r="N109" s="382"/>
      <c r="O109" s="384"/>
      <c r="P109" s="392"/>
    </row>
    <row r="110" spans="1:16" ht="13.2" x14ac:dyDescent="0.25">
      <c r="A110" s="381" t="str">
        <f>IF(B110="","",ROW()-ROW($A$3)+'Diário 3º PA'!$O$1)</f>
        <v/>
      </c>
      <c r="B110" s="382"/>
      <c r="C110" s="383"/>
      <c r="D110" s="384"/>
      <c r="E110" s="184"/>
      <c r="F110" s="385"/>
      <c r="G110" s="184"/>
      <c r="H110" s="384"/>
      <c r="I110" s="184"/>
      <c r="J110" s="386" t="str">
        <f t="shared" si="1"/>
        <v/>
      </c>
      <c r="K110" s="387"/>
      <c r="L110" s="388"/>
      <c r="M110" s="387"/>
      <c r="N110" s="382"/>
      <c r="O110" s="384"/>
      <c r="P110" s="184"/>
    </row>
    <row r="111" spans="1:16" ht="13.2" x14ac:dyDescent="0.25">
      <c r="A111" s="381" t="str">
        <f>IF(B111="","",ROW()-ROW($A$3)+'Diário 3º PA'!$O$1)</f>
        <v/>
      </c>
      <c r="B111" s="382"/>
      <c r="C111" s="383"/>
      <c r="D111" s="384"/>
      <c r="E111" s="184"/>
      <c r="F111" s="385"/>
      <c r="G111" s="184"/>
      <c r="H111" s="384"/>
      <c r="I111" s="184"/>
      <c r="J111" s="386" t="str">
        <f t="shared" si="1"/>
        <v/>
      </c>
      <c r="K111" s="387"/>
      <c r="L111" s="388"/>
      <c r="M111" s="387"/>
      <c r="N111" s="382"/>
      <c r="O111" s="384"/>
      <c r="P111" s="184"/>
    </row>
    <row r="112" spans="1:16" ht="13.2" x14ac:dyDescent="0.25">
      <c r="A112" s="381" t="str">
        <f>IF(B112="","",ROW()-ROW($A$3)+'Diário 3º PA'!$O$1)</f>
        <v/>
      </c>
      <c r="B112" s="382"/>
      <c r="C112" s="383"/>
      <c r="D112" s="384"/>
      <c r="E112" s="184"/>
      <c r="F112" s="385"/>
      <c r="G112" s="184"/>
      <c r="H112" s="384"/>
      <c r="I112" s="184"/>
      <c r="J112" s="386" t="str">
        <f t="shared" si="1"/>
        <v/>
      </c>
      <c r="K112" s="387"/>
      <c r="L112" s="388"/>
      <c r="M112" s="387"/>
      <c r="N112" s="382"/>
      <c r="O112" s="384"/>
      <c r="P112" s="184"/>
    </row>
    <row r="113" spans="1:16" ht="13.2" x14ac:dyDescent="0.25">
      <c r="A113" s="381" t="str">
        <f>IF(B113="","",ROW()-ROW($A$3)+'Diário 3º PA'!$O$1)</f>
        <v/>
      </c>
      <c r="B113" s="382"/>
      <c r="C113" s="383"/>
      <c r="D113" s="384"/>
      <c r="E113" s="184"/>
      <c r="F113" s="385"/>
      <c r="G113" s="184"/>
      <c r="H113" s="384"/>
      <c r="I113" s="184"/>
      <c r="J113" s="386" t="str">
        <f t="shared" si="1"/>
        <v/>
      </c>
      <c r="K113" s="387"/>
      <c r="L113" s="388"/>
      <c r="M113" s="387"/>
      <c r="N113" s="382"/>
      <c r="O113" s="384"/>
      <c r="P113" s="184"/>
    </row>
    <row r="114" spans="1:16" ht="13.2" x14ac:dyDescent="0.25">
      <c r="A114" s="381" t="str">
        <f>IF(B114="","",ROW()-ROW($A$3)+'Diário 3º PA'!$O$1)</f>
        <v/>
      </c>
      <c r="B114" s="382"/>
      <c r="C114" s="383"/>
      <c r="D114" s="384"/>
      <c r="E114" s="184"/>
      <c r="F114" s="385"/>
      <c r="G114" s="184"/>
      <c r="H114" s="384"/>
      <c r="I114" s="184"/>
      <c r="J114" s="386" t="str">
        <f t="shared" si="1"/>
        <v/>
      </c>
      <c r="K114" s="387"/>
      <c r="L114" s="388"/>
      <c r="M114" s="387"/>
      <c r="N114" s="382"/>
      <c r="O114" s="384"/>
      <c r="P114" s="184"/>
    </row>
    <row r="115" spans="1:16" ht="13.2" x14ac:dyDescent="0.25">
      <c r="A115" s="381" t="str">
        <f>IF(B115="","",ROW()-ROW($A$3)+'Diário 3º PA'!$O$1)</f>
        <v/>
      </c>
      <c r="B115" s="382"/>
      <c r="C115" s="383"/>
      <c r="D115" s="384"/>
      <c r="E115" s="184"/>
      <c r="F115" s="385"/>
      <c r="G115" s="184"/>
      <c r="H115" s="384"/>
      <c r="I115" s="184"/>
      <c r="J115" s="386" t="str">
        <f t="shared" si="1"/>
        <v/>
      </c>
      <c r="K115" s="387"/>
      <c r="L115" s="388"/>
      <c r="M115" s="387"/>
      <c r="N115" s="382"/>
      <c r="O115" s="384"/>
      <c r="P115" s="184"/>
    </row>
    <row r="116" spans="1:16" ht="13.2" x14ac:dyDescent="0.25">
      <c r="A116" s="381" t="str">
        <f>IF(B116="","",ROW()-ROW($A$3)+'Diário 3º PA'!$O$1)</f>
        <v/>
      </c>
      <c r="B116" s="382"/>
      <c r="C116" s="383"/>
      <c r="D116" s="384"/>
      <c r="E116" s="184"/>
      <c r="F116" s="385"/>
      <c r="G116" s="184"/>
      <c r="H116" s="384"/>
      <c r="I116" s="184"/>
      <c r="J116" s="386" t="str">
        <f t="shared" si="1"/>
        <v/>
      </c>
      <c r="K116" s="387"/>
      <c r="L116" s="388"/>
      <c r="M116" s="387"/>
      <c r="N116" s="382"/>
      <c r="O116" s="384"/>
      <c r="P116" s="184"/>
    </row>
    <row r="117" spans="1:16" ht="13.2" x14ac:dyDescent="0.25">
      <c r="A117" s="381" t="str">
        <f>IF(B117="","",ROW()-ROW($A$3)+'Diário 3º PA'!$O$1)</f>
        <v/>
      </c>
      <c r="B117" s="382"/>
      <c r="C117" s="383"/>
      <c r="D117" s="384"/>
      <c r="E117" s="184"/>
      <c r="F117" s="385"/>
      <c r="G117" s="184"/>
      <c r="H117" s="384"/>
      <c r="I117" s="184"/>
      <c r="J117" s="386" t="str">
        <f t="shared" si="1"/>
        <v/>
      </c>
      <c r="K117" s="387"/>
      <c r="L117" s="388"/>
      <c r="M117" s="387"/>
      <c r="N117" s="382"/>
      <c r="O117" s="384"/>
      <c r="P117" s="184"/>
    </row>
    <row r="118" spans="1:16" ht="13.2" x14ac:dyDescent="0.25">
      <c r="A118" s="381" t="str">
        <f>IF(B118="","",ROW()-ROW($A$3)+'Diário 3º PA'!$O$1)</f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1"/>
        <v/>
      </c>
      <c r="K118" s="387"/>
      <c r="L118" s="388"/>
      <c r="M118" s="387"/>
      <c r="N118" s="382"/>
      <c r="O118" s="384"/>
      <c r="P118" s="184"/>
    </row>
    <row r="119" spans="1:16" ht="13.2" x14ac:dyDescent="0.25">
      <c r="A119" s="381" t="str">
        <f>IF(B119="","",ROW()-ROW($A$3)+'Diário 3º PA'!$O$1)</f>
        <v/>
      </c>
      <c r="B119" s="382"/>
      <c r="C119" s="383"/>
      <c r="D119" s="384"/>
      <c r="E119" s="184"/>
      <c r="F119" s="385"/>
      <c r="G119" s="384"/>
      <c r="H119" s="384"/>
      <c r="I119" s="184"/>
      <c r="J119" s="386" t="str">
        <f t="shared" si="1"/>
        <v/>
      </c>
      <c r="K119" s="387"/>
      <c r="L119" s="388"/>
      <c r="M119" s="387"/>
      <c r="N119" s="382"/>
      <c r="O119" s="384"/>
      <c r="P119" s="184"/>
    </row>
    <row r="120" spans="1:16" ht="13.2" x14ac:dyDescent="0.25">
      <c r="A120" s="381" t="str">
        <f>IF(B120="","",ROW()-ROW($A$3)+'Diário 3º PA'!$O$1)</f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1"/>
        <v/>
      </c>
      <c r="K120" s="387"/>
      <c r="L120" s="388"/>
      <c r="M120" s="387"/>
      <c r="N120" s="382"/>
      <c r="O120" s="384"/>
      <c r="P120" s="184"/>
    </row>
    <row r="121" spans="1:16" ht="13.2" x14ac:dyDescent="0.25">
      <c r="A121" s="381" t="str">
        <f>IF(B121="","",ROW()-ROW($A$3)+'Diário 3º PA'!$O$1)</f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1"/>
        <v/>
      </c>
      <c r="K121" s="387"/>
      <c r="L121" s="388"/>
      <c r="M121" s="387"/>
      <c r="N121" s="382"/>
      <c r="O121" s="384"/>
      <c r="P121" s="184"/>
    </row>
    <row r="122" spans="1:16" ht="13.2" x14ac:dyDescent="0.25">
      <c r="A122" s="381" t="str">
        <f>IF(B122="","",ROW()-ROW($A$3)+'Diário 3º PA'!$O$1)</f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1"/>
        <v/>
      </c>
      <c r="K122" s="387"/>
      <c r="L122" s="388"/>
      <c r="M122" s="387"/>
      <c r="N122" s="382"/>
      <c r="O122" s="384"/>
      <c r="P122" s="184"/>
    </row>
    <row r="123" spans="1:16" ht="13.2" x14ac:dyDescent="0.25">
      <c r="A123" s="381" t="str">
        <f>IF(B123="","",ROW()-ROW($A$3)+'Diário 3º PA'!$O$1)</f>
        <v/>
      </c>
      <c r="B123" s="382"/>
      <c r="C123" s="383"/>
      <c r="D123" s="384"/>
      <c r="E123" s="184"/>
      <c r="F123" s="385"/>
      <c r="G123" s="384"/>
      <c r="H123" s="384"/>
      <c r="I123" s="184"/>
      <c r="J123" s="386" t="str">
        <f t="shared" si="1"/>
        <v/>
      </c>
      <c r="K123" s="387"/>
      <c r="L123" s="388"/>
      <c r="M123" s="387"/>
      <c r="N123" s="382"/>
      <c r="O123" s="384"/>
      <c r="P123" s="184"/>
    </row>
    <row r="124" spans="1:16" ht="13.2" x14ac:dyDescent="0.25">
      <c r="A124" s="381" t="str">
        <f>IF(B124="","",ROW()-ROW($A$3)+'Diário 3º PA'!$O$1)</f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1"/>
        <v/>
      </c>
      <c r="K124" s="387"/>
      <c r="L124" s="388"/>
      <c r="M124" s="387"/>
      <c r="N124" s="382"/>
      <c r="O124" s="384"/>
      <c r="P124" s="184"/>
    </row>
    <row r="125" spans="1:16" ht="13.2" x14ac:dyDescent="0.25">
      <c r="A125" s="381" t="str">
        <f>IF(B125="","",ROW()-ROW($A$3)+'Diário 3º PA'!$O$1)</f>
        <v/>
      </c>
      <c r="B125" s="382"/>
      <c r="C125" s="383"/>
      <c r="D125" s="384"/>
      <c r="E125" s="184"/>
      <c r="F125" s="385"/>
      <c r="G125" s="384"/>
      <c r="H125" s="384"/>
      <c r="I125" s="184"/>
      <c r="J125" s="386" t="str">
        <f t="shared" si="1"/>
        <v/>
      </c>
      <c r="K125" s="387"/>
      <c r="L125" s="388"/>
      <c r="M125" s="387"/>
      <c r="N125" s="382"/>
      <c r="O125" s="384"/>
      <c r="P125" s="184"/>
    </row>
    <row r="126" spans="1:16" ht="13.2" x14ac:dyDescent="0.25">
      <c r="A126" s="381" t="str">
        <f>IF(B126="","",ROW()-ROW($A$3)+'Diário 3º PA'!$O$1)</f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1"/>
        <v/>
      </c>
      <c r="K126" s="387"/>
      <c r="L126" s="388"/>
      <c r="M126" s="387"/>
      <c r="N126" s="382"/>
      <c r="O126" s="384"/>
      <c r="P126" s="184"/>
    </row>
    <row r="127" spans="1:16" ht="13.2" x14ac:dyDescent="0.25">
      <c r="A127" s="381" t="str">
        <f>IF(B127="","",ROW()-ROW($A$3)+'Diário 3º PA'!$O$1)</f>
        <v/>
      </c>
      <c r="B127" s="382"/>
      <c r="C127" s="383"/>
      <c r="D127" s="384"/>
      <c r="E127" s="184"/>
      <c r="F127" s="385"/>
      <c r="G127" s="384"/>
      <c r="H127" s="384"/>
      <c r="I127" s="184"/>
      <c r="J127" s="386" t="str">
        <f t="shared" si="1"/>
        <v/>
      </c>
      <c r="K127" s="387"/>
      <c r="L127" s="388"/>
      <c r="M127" s="387"/>
      <c r="N127" s="382"/>
      <c r="O127" s="384"/>
      <c r="P127" s="184"/>
    </row>
    <row r="128" spans="1:16" ht="13.2" x14ac:dyDescent="0.25">
      <c r="A128" s="381" t="str">
        <f>IF(B128="","",ROW()-ROW($A$3)+'Diário 3º PA'!$O$1)</f>
        <v/>
      </c>
      <c r="B128" s="382"/>
      <c r="C128" s="383"/>
      <c r="D128" s="384"/>
      <c r="E128" s="184"/>
      <c r="F128" s="385"/>
      <c r="G128" s="184"/>
      <c r="H128" s="384"/>
      <c r="I128" s="184"/>
      <c r="J128" s="386" t="str">
        <f t="shared" si="1"/>
        <v/>
      </c>
      <c r="K128" s="387"/>
      <c r="L128" s="388"/>
      <c r="M128" s="387"/>
      <c r="N128" s="382"/>
      <c r="O128" s="384"/>
      <c r="P128" s="184"/>
    </row>
    <row r="129" spans="1:16" ht="13.2" x14ac:dyDescent="0.25">
      <c r="A129" s="381" t="str">
        <f>IF(B129="","",ROW()-ROW($A$3)+'Diário 3º PA'!$O$1)</f>
        <v/>
      </c>
      <c r="B129" s="382"/>
      <c r="C129" s="383"/>
      <c r="D129" s="384"/>
      <c r="E129" s="184"/>
      <c r="F129" s="385"/>
      <c r="G129" s="384"/>
      <c r="H129" s="384"/>
      <c r="I129" s="184"/>
      <c r="J129" s="386" t="str">
        <f t="shared" si="1"/>
        <v/>
      </c>
      <c r="K129" s="387"/>
      <c r="L129" s="388"/>
      <c r="M129" s="387"/>
      <c r="N129" s="382"/>
      <c r="O129" s="384"/>
      <c r="P129" s="184"/>
    </row>
    <row r="130" spans="1:16" ht="13.2" x14ac:dyDescent="0.25">
      <c r="A130" s="381" t="str">
        <f>IF(B130="","",ROW()-ROW($A$3)+'Diário 3º PA'!$O$1)</f>
        <v/>
      </c>
      <c r="B130" s="382"/>
      <c r="C130" s="383"/>
      <c r="D130" s="384"/>
      <c r="E130" s="184"/>
      <c r="F130" s="385"/>
      <c r="G130" s="184"/>
      <c r="H130" s="384"/>
      <c r="I130" s="184"/>
      <c r="J130" s="386" t="str">
        <f t="shared" si="1"/>
        <v/>
      </c>
      <c r="K130" s="387"/>
      <c r="L130" s="388"/>
      <c r="M130" s="387"/>
      <c r="N130" s="382"/>
      <c r="O130" s="384"/>
      <c r="P130" s="184"/>
    </row>
    <row r="131" spans="1:16" ht="13.2" x14ac:dyDescent="0.25">
      <c r="A131" s="381" t="str">
        <f>IF(B131="","",ROW()-ROW($A$3)+'Diário 3º PA'!$O$1)</f>
        <v/>
      </c>
      <c r="B131" s="382"/>
      <c r="C131" s="383"/>
      <c r="D131" s="384"/>
      <c r="E131" s="184"/>
      <c r="F131" s="385"/>
      <c r="G131" s="384"/>
      <c r="H131" s="384"/>
      <c r="I131" s="184"/>
      <c r="J131" s="386" t="str">
        <f t="shared" si="1"/>
        <v/>
      </c>
      <c r="K131" s="387"/>
      <c r="L131" s="388"/>
      <c r="M131" s="387"/>
      <c r="N131" s="382"/>
      <c r="O131" s="384"/>
      <c r="P131" s="184"/>
    </row>
    <row r="132" spans="1:16" ht="13.2" x14ac:dyDescent="0.25">
      <c r="A132" s="381" t="str">
        <f>IF(B132="","",ROW()-ROW($A$3)+'Diário 3º PA'!$O$1)</f>
        <v/>
      </c>
      <c r="B132" s="389"/>
      <c r="C132" s="390"/>
      <c r="D132" s="393"/>
      <c r="E132" s="184"/>
      <c r="F132" s="186"/>
      <c r="G132" s="392"/>
      <c r="H132" s="393"/>
      <c r="I132" s="392"/>
      <c r="J132" s="386" t="str">
        <f t="shared" si="1"/>
        <v/>
      </c>
      <c r="K132" s="387"/>
      <c r="L132" s="388"/>
      <c r="M132" s="387"/>
      <c r="N132" s="382"/>
      <c r="O132" s="384"/>
      <c r="P132" s="392"/>
    </row>
    <row r="133" spans="1:16" ht="13.2" x14ac:dyDescent="0.25">
      <c r="A133" s="381" t="str">
        <f>IF(B133="","",ROW()-ROW($A$3)+'Diário 3º PA'!$O$1)</f>
        <v/>
      </c>
      <c r="B133" s="389"/>
      <c r="C133" s="390"/>
      <c r="D133" s="393"/>
      <c r="E133" s="184"/>
      <c r="F133" s="186"/>
      <c r="G133" s="392"/>
      <c r="H133" s="393"/>
      <c r="I133" s="392"/>
      <c r="J133" s="386" t="str">
        <f t="shared" si="1"/>
        <v/>
      </c>
      <c r="K133" s="387"/>
      <c r="L133" s="388"/>
      <c r="M133" s="387"/>
      <c r="N133" s="382"/>
      <c r="O133" s="384"/>
      <c r="P133" s="392"/>
    </row>
    <row r="134" spans="1:16" ht="13.2" x14ac:dyDescent="0.25">
      <c r="A134" s="381" t="str">
        <f>IF(B134="","",ROW()-ROW($A$3)+'Diário 3º PA'!$O$1)</f>
        <v/>
      </c>
      <c r="B134" s="382"/>
      <c r="C134" s="383"/>
      <c r="D134" s="384"/>
      <c r="E134" s="184"/>
      <c r="F134" s="385"/>
      <c r="G134" s="184"/>
      <c r="H134" s="384"/>
      <c r="I134" s="184"/>
      <c r="J134" s="386" t="str">
        <f t="shared" si="1"/>
        <v/>
      </c>
      <c r="K134" s="387"/>
      <c r="L134" s="388"/>
      <c r="M134" s="387"/>
      <c r="N134" s="382"/>
      <c r="O134" s="384"/>
      <c r="P134" s="184"/>
    </row>
    <row r="135" spans="1:16" ht="13.2" x14ac:dyDescent="0.25">
      <c r="A135" s="381" t="str">
        <f>IF(B135="","",ROW()-ROW($A$3)+'Diário 3º PA'!$O$1)</f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1"/>
        <v/>
      </c>
      <c r="K135" s="387"/>
      <c r="L135" s="388"/>
      <c r="M135" s="387"/>
      <c r="N135" s="382"/>
      <c r="O135" s="384"/>
      <c r="P135" s="184"/>
    </row>
    <row r="136" spans="1:16" ht="13.2" x14ac:dyDescent="0.25">
      <c r="A136" s="381" t="str">
        <f>IF(B136="","",ROW()-ROW($A$3)+'Diário 3º PA'!$O$1)</f>
        <v/>
      </c>
      <c r="B136" s="382"/>
      <c r="C136" s="383"/>
      <c r="D136" s="384"/>
      <c r="E136" s="184"/>
      <c r="F136" s="385"/>
      <c r="G136" s="184"/>
      <c r="H136" s="384"/>
      <c r="I136" s="184"/>
      <c r="J136" s="386" t="str">
        <f t="shared" si="1"/>
        <v/>
      </c>
      <c r="K136" s="387"/>
      <c r="L136" s="388"/>
      <c r="M136" s="387"/>
      <c r="N136" s="382"/>
      <c r="O136" s="384"/>
      <c r="P136" s="184"/>
    </row>
    <row r="137" spans="1:16" ht="13.2" x14ac:dyDescent="0.25">
      <c r="A137" s="381" t="str">
        <f>IF(B137="","",ROW()-ROW($A$3)+'Diário 3º PA'!$O$1)</f>
        <v/>
      </c>
      <c r="B137" s="382"/>
      <c r="C137" s="383"/>
      <c r="D137" s="384"/>
      <c r="E137" s="184"/>
      <c r="F137" s="385"/>
      <c r="G137" s="384"/>
      <c r="H137" s="384"/>
      <c r="I137" s="184"/>
      <c r="J137" s="386" t="str">
        <f t="shared" ref="J137:J200" si="2">IF(O137="","",IF(LEN(O137)&gt;14,O137,"CPF Protegido - LGPD"))</f>
        <v/>
      </c>
      <c r="K137" s="387"/>
      <c r="L137" s="388"/>
      <c r="M137" s="387"/>
      <c r="N137" s="382"/>
      <c r="O137" s="384"/>
      <c r="P137" s="184"/>
    </row>
    <row r="138" spans="1:16" ht="13.2" x14ac:dyDescent="0.25">
      <c r="A138" s="381" t="str">
        <f>IF(B138="","",ROW()-ROW($A$3)+'Diário 3º PA'!$O$1)</f>
        <v/>
      </c>
      <c r="B138" s="382"/>
      <c r="C138" s="383"/>
      <c r="D138" s="384"/>
      <c r="E138" s="184"/>
      <c r="F138" s="385"/>
      <c r="G138" s="184"/>
      <c r="H138" s="384"/>
      <c r="I138" s="184"/>
      <c r="J138" s="386" t="str">
        <f t="shared" si="2"/>
        <v/>
      </c>
      <c r="K138" s="387"/>
      <c r="L138" s="388"/>
      <c r="M138" s="387"/>
      <c r="N138" s="382"/>
      <c r="O138" s="384"/>
      <c r="P138" s="184"/>
    </row>
    <row r="139" spans="1:16" ht="13.2" x14ac:dyDescent="0.25">
      <c r="A139" s="381" t="str">
        <f>IF(B139="","",ROW()-ROW($A$3)+'Diário 3º PA'!$O$1)</f>
        <v/>
      </c>
      <c r="B139" s="389"/>
      <c r="C139" s="390"/>
      <c r="D139" s="393"/>
      <c r="E139" s="184"/>
      <c r="F139" s="391"/>
      <c r="G139" s="392"/>
      <c r="H139" s="393"/>
      <c r="I139" s="392"/>
      <c r="J139" s="386" t="str">
        <f t="shared" si="2"/>
        <v/>
      </c>
      <c r="K139" s="387"/>
      <c r="L139" s="388"/>
      <c r="M139" s="387"/>
      <c r="N139" s="382"/>
      <c r="O139" s="384"/>
      <c r="P139" s="392"/>
    </row>
    <row r="140" spans="1:16" ht="13.2" x14ac:dyDescent="0.25">
      <c r="A140" s="381" t="str">
        <f>IF(B140="","",ROW()-ROW($A$3)+'Diário 3º PA'!$O$1)</f>
        <v/>
      </c>
      <c r="B140" s="389"/>
      <c r="C140" s="390"/>
      <c r="D140" s="393"/>
      <c r="E140" s="184"/>
      <c r="F140" s="391"/>
      <c r="G140" s="393"/>
      <c r="H140" s="393"/>
      <c r="I140" s="392"/>
      <c r="J140" s="386" t="str">
        <f t="shared" si="2"/>
        <v/>
      </c>
      <c r="K140" s="387"/>
      <c r="L140" s="388"/>
      <c r="M140" s="387"/>
      <c r="N140" s="382"/>
      <c r="O140" s="384"/>
      <c r="P140" s="392"/>
    </row>
    <row r="141" spans="1:16" ht="13.2" x14ac:dyDescent="0.25">
      <c r="A141" s="381" t="str">
        <f>IF(B141="","",ROW()-ROW($A$3)+'Diário 3º PA'!$O$1)</f>
        <v/>
      </c>
      <c r="B141" s="382"/>
      <c r="C141" s="383"/>
      <c r="D141" s="384"/>
      <c r="E141" s="184"/>
      <c r="F141" s="385"/>
      <c r="G141" s="184"/>
      <c r="H141" s="384"/>
      <c r="I141" s="184"/>
      <c r="J141" s="386" t="str">
        <f t="shared" si="2"/>
        <v/>
      </c>
      <c r="K141" s="387"/>
      <c r="L141" s="388"/>
      <c r="M141" s="387"/>
      <c r="N141" s="382"/>
      <c r="O141" s="384"/>
      <c r="P141" s="184"/>
    </row>
    <row r="142" spans="1:16" ht="13.2" x14ac:dyDescent="0.25">
      <c r="A142" s="381" t="str">
        <f>IF(B142="","",ROW()-ROW($A$3)+'Diário 3º PA'!$O$1)</f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2"/>
        <v/>
      </c>
      <c r="K142" s="387"/>
      <c r="L142" s="388"/>
      <c r="M142" s="387"/>
      <c r="N142" s="382"/>
      <c r="O142" s="384"/>
      <c r="P142" s="184"/>
    </row>
    <row r="143" spans="1:16" ht="13.2" x14ac:dyDescent="0.25">
      <c r="A143" s="381" t="str">
        <f>IF(B143="","",ROW()-ROW($A$3)+'Diário 3º PA'!$O$1)</f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2"/>
        <v/>
      </c>
      <c r="K143" s="387"/>
      <c r="L143" s="388"/>
      <c r="M143" s="387"/>
      <c r="N143" s="382"/>
      <c r="O143" s="384"/>
      <c r="P143" s="184"/>
    </row>
    <row r="144" spans="1:16" ht="13.2" x14ac:dyDescent="0.25">
      <c r="A144" s="381" t="str">
        <f>IF(B144="","",ROW()-ROW($A$3)+'Diário 3º PA'!$O$1)</f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2"/>
        <v/>
      </c>
      <c r="K144" s="387"/>
      <c r="L144" s="388"/>
      <c r="M144" s="387"/>
      <c r="N144" s="382"/>
      <c r="O144" s="384"/>
      <c r="P144" s="184"/>
    </row>
    <row r="145" spans="1:16" ht="13.2" x14ac:dyDescent="0.25">
      <c r="A145" s="381" t="str">
        <f>IF(B145="","",ROW()-ROW($A$3)+'Diário 3º PA'!$O$1)</f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2"/>
        <v/>
      </c>
      <c r="K145" s="387"/>
      <c r="L145" s="388"/>
      <c r="M145" s="387"/>
      <c r="N145" s="382"/>
      <c r="O145" s="384"/>
      <c r="P145" s="184"/>
    </row>
    <row r="146" spans="1:16" ht="13.2" x14ac:dyDescent="0.25">
      <c r="A146" s="381" t="str">
        <f>IF(B146="","",ROW()-ROW($A$3)+'Diário 3º PA'!$O$1)</f>
        <v/>
      </c>
      <c r="B146" s="382"/>
      <c r="C146" s="383"/>
      <c r="D146" s="384"/>
      <c r="E146" s="184"/>
      <c r="F146" s="385"/>
      <c r="G146" s="384"/>
      <c r="H146" s="384"/>
      <c r="I146" s="184"/>
      <c r="J146" s="386" t="str">
        <f t="shared" si="2"/>
        <v/>
      </c>
      <c r="K146" s="387"/>
      <c r="L146" s="388"/>
      <c r="M146" s="387"/>
      <c r="N146" s="382"/>
      <c r="O146" s="384"/>
      <c r="P146" s="184"/>
    </row>
    <row r="147" spans="1:16" ht="13.2" x14ac:dyDescent="0.25">
      <c r="A147" s="381" t="str">
        <f>IF(B147="","",ROW()-ROW($A$3)+'Diário 3º PA'!$O$1)</f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2"/>
        <v/>
      </c>
      <c r="K147" s="387"/>
      <c r="L147" s="388"/>
      <c r="M147" s="387"/>
      <c r="N147" s="382"/>
      <c r="O147" s="384"/>
      <c r="P147" s="184"/>
    </row>
    <row r="148" spans="1:16" ht="13.2" x14ac:dyDescent="0.25">
      <c r="A148" s="381" t="str">
        <f>IF(B148="","",ROW()-ROW($A$3)+'Diário 3º PA'!$O$1)</f>
        <v/>
      </c>
      <c r="B148" s="382"/>
      <c r="C148" s="383"/>
      <c r="D148" s="384"/>
      <c r="E148" s="184"/>
      <c r="F148" s="385"/>
      <c r="G148" s="384"/>
      <c r="H148" s="384"/>
      <c r="I148" s="184"/>
      <c r="J148" s="386" t="str">
        <f t="shared" si="2"/>
        <v/>
      </c>
      <c r="K148" s="387"/>
      <c r="L148" s="388"/>
      <c r="M148" s="387"/>
      <c r="N148" s="382"/>
      <c r="O148" s="384"/>
      <c r="P148" s="184"/>
    </row>
    <row r="149" spans="1:16" ht="13.2" x14ac:dyDescent="0.25">
      <c r="A149" s="381" t="str">
        <f>IF(B149="","",ROW()-ROW($A$3)+'Diário 3º PA'!$O$1)</f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2"/>
        <v/>
      </c>
      <c r="K149" s="387"/>
      <c r="L149" s="388"/>
      <c r="M149" s="387"/>
      <c r="N149" s="382"/>
      <c r="O149" s="384"/>
      <c r="P149" s="184"/>
    </row>
    <row r="150" spans="1:16" ht="13.2" x14ac:dyDescent="0.25">
      <c r="A150" s="381" t="str">
        <f>IF(B150="","",ROW()-ROW($A$3)+'Diário 3º PA'!$O$1)</f>
        <v/>
      </c>
      <c r="B150" s="382"/>
      <c r="C150" s="383"/>
      <c r="D150" s="384"/>
      <c r="E150" s="184"/>
      <c r="F150" s="385"/>
      <c r="G150" s="384"/>
      <c r="H150" s="384"/>
      <c r="I150" s="184"/>
      <c r="J150" s="386" t="str">
        <f t="shared" si="2"/>
        <v/>
      </c>
      <c r="K150" s="387"/>
      <c r="L150" s="388"/>
      <c r="M150" s="387"/>
      <c r="N150" s="382"/>
      <c r="O150" s="384"/>
      <c r="P150" s="184"/>
    </row>
    <row r="151" spans="1:16" ht="13.2" x14ac:dyDescent="0.25">
      <c r="A151" s="381" t="str">
        <f>IF(B151="","",ROW()-ROW($A$3)+'Diário 3º PA'!$O$1)</f>
        <v/>
      </c>
      <c r="B151" s="382"/>
      <c r="C151" s="383"/>
      <c r="D151" s="384"/>
      <c r="E151" s="184"/>
      <c r="F151" s="385"/>
      <c r="G151" s="384"/>
      <c r="H151" s="384"/>
      <c r="I151" s="184"/>
      <c r="J151" s="386" t="str">
        <f t="shared" si="2"/>
        <v/>
      </c>
      <c r="K151" s="387"/>
      <c r="L151" s="388"/>
      <c r="M151" s="387"/>
      <c r="N151" s="382"/>
      <c r="O151" s="384"/>
      <c r="P151" s="184"/>
    </row>
    <row r="152" spans="1:16" ht="13.2" x14ac:dyDescent="0.25">
      <c r="A152" s="381" t="str">
        <f>IF(B152="","",ROW()-ROW($A$3)+'Diário 3º PA'!$O$1)</f>
        <v/>
      </c>
      <c r="B152" s="382"/>
      <c r="C152" s="383"/>
      <c r="D152" s="384"/>
      <c r="E152" s="184"/>
      <c r="F152" s="385"/>
      <c r="G152" s="384"/>
      <c r="H152" s="384"/>
      <c r="I152" s="184"/>
      <c r="J152" s="386" t="str">
        <f t="shared" si="2"/>
        <v/>
      </c>
      <c r="K152" s="387"/>
      <c r="L152" s="388"/>
      <c r="M152" s="387"/>
      <c r="N152" s="382"/>
      <c r="O152" s="384"/>
      <c r="P152" s="184"/>
    </row>
    <row r="153" spans="1:16" ht="13.2" x14ac:dyDescent="0.25">
      <c r="A153" s="381" t="str">
        <f>IF(B153="","",ROW()-ROW($A$3)+'Diário 3º PA'!$O$1)</f>
        <v/>
      </c>
      <c r="B153" s="382"/>
      <c r="C153" s="383"/>
      <c r="D153" s="384"/>
      <c r="E153" s="184"/>
      <c r="F153" s="385"/>
      <c r="G153" s="384"/>
      <c r="H153" s="384"/>
      <c r="I153" s="184"/>
      <c r="J153" s="386" t="str">
        <f t="shared" si="2"/>
        <v/>
      </c>
      <c r="K153" s="387"/>
      <c r="L153" s="388"/>
      <c r="M153" s="387"/>
      <c r="N153" s="382"/>
      <c r="O153" s="384"/>
      <c r="P153" s="184"/>
    </row>
    <row r="154" spans="1:16" ht="13.2" x14ac:dyDescent="0.25">
      <c r="A154" s="381" t="str">
        <f>IF(B154="","",ROW()-ROW($A$3)+'Diário 3º PA'!$O$1)</f>
        <v/>
      </c>
      <c r="B154" s="382"/>
      <c r="C154" s="383"/>
      <c r="D154" s="384"/>
      <c r="E154" s="184"/>
      <c r="F154" s="385"/>
      <c r="G154" s="384"/>
      <c r="H154" s="384"/>
      <c r="I154" s="184"/>
      <c r="J154" s="386" t="str">
        <f t="shared" si="2"/>
        <v/>
      </c>
      <c r="K154" s="387"/>
      <c r="L154" s="388"/>
      <c r="M154" s="387"/>
      <c r="N154" s="382"/>
      <c r="O154" s="384"/>
      <c r="P154" s="184"/>
    </row>
    <row r="155" spans="1:16" ht="13.2" x14ac:dyDescent="0.25">
      <c r="A155" s="381" t="str">
        <f>IF(B155="","",ROW()-ROW($A$3)+'Diário 3º PA'!$O$1)</f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2"/>
        <v/>
      </c>
      <c r="K155" s="387"/>
      <c r="L155" s="388"/>
      <c r="M155" s="387"/>
      <c r="N155" s="382"/>
      <c r="O155" s="384"/>
      <c r="P155" s="184"/>
    </row>
    <row r="156" spans="1:16" ht="13.2" x14ac:dyDescent="0.25">
      <c r="A156" s="381" t="str">
        <f>IF(B156="","",ROW()-ROW($A$3)+'Diário 3º PA'!$O$1)</f>
        <v/>
      </c>
      <c r="B156" s="382"/>
      <c r="C156" s="383"/>
      <c r="D156" s="384"/>
      <c r="E156" s="184"/>
      <c r="F156" s="385"/>
      <c r="G156" s="384"/>
      <c r="H156" s="384"/>
      <c r="I156" s="184"/>
      <c r="J156" s="386" t="str">
        <f t="shared" si="2"/>
        <v/>
      </c>
      <c r="K156" s="387"/>
      <c r="L156" s="388"/>
      <c r="M156" s="387"/>
      <c r="N156" s="382"/>
      <c r="O156" s="384"/>
      <c r="P156" s="184"/>
    </row>
    <row r="157" spans="1:16" ht="13.2" x14ac:dyDescent="0.25">
      <c r="A157" s="381" t="str">
        <f>IF(B157="","",ROW()-ROW($A$3)+'Diário 3º PA'!$O$1)</f>
        <v/>
      </c>
      <c r="B157" s="382"/>
      <c r="C157" s="383"/>
      <c r="D157" s="384"/>
      <c r="E157" s="184"/>
      <c r="F157" s="385"/>
      <c r="G157" s="384"/>
      <c r="H157" s="384"/>
      <c r="I157" s="184"/>
      <c r="J157" s="386" t="str">
        <f t="shared" si="2"/>
        <v/>
      </c>
      <c r="K157" s="387"/>
      <c r="L157" s="388"/>
      <c r="M157" s="387"/>
      <c r="N157" s="382"/>
      <c r="O157" s="384"/>
      <c r="P157" s="184"/>
    </row>
    <row r="158" spans="1:16" ht="13.2" x14ac:dyDescent="0.25">
      <c r="A158" s="381" t="str">
        <f>IF(B158="","",ROW()-ROW($A$3)+'Diário 3º PA'!$O$1)</f>
        <v/>
      </c>
      <c r="B158" s="382"/>
      <c r="C158" s="383"/>
      <c r="D158" s="384"/>
      <c r="E158" s="184"/>
      <c r="F158" s="385"/>
      <c r="G158" s="384"/>
      <c r="H158" s="384"/>
      <c r="I158" s="184"/>
      <c r="J158" s="386" t="str">
        <f t="shared" si="2"/>
        <v/>
      </c>
      <c r="K158" s="387"/>
      <c r="L158" s="388"/>
      <c r="M158" s="387"/>
      <c r="N158" s="382"/>
      <c r="O158" s="384"/>
      <c r="P158" s="184"/>
    </row>
    <row r="159" spans="1:16" ht="13.2" x14ac:dyDescent="0.25">
      <c r="A159" s="381" t="str">
        <f>IF(B159="","",ROW()-ROW($A$3)+'Diário 3º PA'!$O$1)</f>
        <v/>
      </c>
      <c r="B159" s="382"/>
      <c r="C159" s="383"/>
      <c r="D159" s="384"/>
      <c r="E159" s="184"/>
      <c r="F159" s="385"/>
      <c r="G159" s="384"/>
      <c r="H159" s="384"/>
      <c r="I159" s="184"/>
      <c r="J159" s="386" t="str">
        <f t="shared" si="2"/>
        <v/>
      </c>
      <c r="K159" s="387"/>
      <c r="L159" s="388"/>
      <c r="M159" s="387"/>
      <c r="N159" s="382"/>
      <c r="O159" s="384"/>
      <c r="P159" s="184"/>
    </row>
    <row r="160" spans="1:16" ht="13.2" x14ac:dyDescent="0.25">
      <c r="A160" s="381" t="str">
        <f>IF(B160="","",ROW()-ROW($A$3)+'Diário 3º PA'!$O$1)</f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2"/>
        <v/>
      </c>
      <c r="K160" s="387"/>
      <c r="L160" s="388"/>
      <c r="M160" s="387"/>
      <c r="N160" s="382"/>
      <c r="O160" s="384"/>
      <c r="P160" s="184"/>
    </row>
    <row r="161" spans="1:16" ht="13.2" x14ac:dyDescent="0.25">
      <c r="A161" s="381" t="str">
        <f>IF(B161="","",ROW()-ROW($A$3)+'Diário 3º PA'!$O$1)</f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2"/>
        <v/>
      </c>
      <c r="K161" s="387"/>
      <c r="L161" s="388"/>
      <c r="M161" s="387"/>
      <c r="N161" s="382"/>
      <c r="O161" s="384"/>
      <c r="P161" s="184"/>
    </row>
    <row r="162" spans="1:16" ht="13.2" x14ac:dyDescent="0.25">
      <c r="A162" s="381" t="str">
        <f>IF(B162="","",ROW()-ROW($A$3)+'Diário 3º PA'!$O$1)</f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2"/>
        <v/>
      </c>
      <c r="K162" s="387"/>
      <c r="L162" s="388"/>
      <c r="M162" s="387"/>
      <c r="N162" s="382"/>
      <c r="O162" s="384"/>
      <c r="P162" s="184"/>
    </row>
    <row r="163" spans="1:16" ht="13.2" x14ac:dyDescent="0.25">
      <c r="A163" s="381" t="str">
        <f>IF(B163="","",ROW()-ROW($A$3)+'Diário 3º PA'!$O$1)</f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2"/>
        <v/>
      </c>
      <c r="K163" s="387"/>
      <c r="L163" s="388"/>
      <c r="M163" s="387"/>
      <c r="N163" s="382"/>
      <c r="O163" s="384"/>
      <c r="P163" s="184"/>
    </row>
    <row r="164" spans="1:16" ht="13.2" x14ac:dyDescent="0.25">
      <c r="A164" s="381" t="str">
        <f>IF(B164="","",ROW()-ROW($A$3)+'Diário 3º PA'!$O$1)</f>
        <v/>
      </c>
      <c r="B164" s="382"/>
      <c r="C164" s="383"/>
      <c r="D164" s="384"/>
      <c r="E164" s="184"/>
      <c r="F164" s="385"/>
      <c r="G164" s="384"/>
      <c r="H164" s="384"/>
      <c r="I164" s="184"/>
      <c r="J164" s="386" t="str">
        <f t="shared" si="2"/>
        <v/>
      </c>
      <c r="K164" s="387"/>
      <c r="L164" s="388"/>
      <c r="M164" s="387"/>
      <c r="N164" s="382"/>
      <c r="O164" s="384"/>
      <c r="P164" s="184"/>
    </row>
    <row r="165" spans="1:16" ht="13.2" x14ac:dyDescent="0.25">
      <c r="A165" s="381" t="str">
        <f>IF(B165="","",ROW()-ROW($A$3)+'Diário 3º PA'!$O$1)</f>
        <v/>
      </c>
      <c r="B165" s="382"/>
      <c r="C165" s="383"/>
      <c r="D165" s="384"/>
      <c r="E165" s="184"/>
      <c r="F165" s="385"/>
      <c r="G165" s="384"/>
      <c r="H165" s="384"/>
      <c r="I165" s="184"/>
      <c r="J165" s="386" t="str">
        <f t="shared" si="2"/>
        <v/>
      </c>
      <c r="K165" s="387"/>
      <c r="L165" s="388"/>
      <c r="M165" s="387"/>
      <c r="N165" s="382"/>
      <c r="O165" s="384"/>
      <c r="P165" s="184"/>
    </row>
    <row r="166" spans="1:16" ht="13.2" x14ac:dyDescent="0.25">
      <c r="A166" s="381" t="str">
        <f>IF(B166="","",ROW()-ROW($A$3)+'Diário 3º PA'!$O$1)</f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2"/>
        <v/>
      </c>
      <c r="K166" s="387"/>
      <c r="L166" s="388"/>
      <c r="M166" s="387"/>
      <c r="N166" s="382"/>
      <c r="O166" s="384"/>
      <c r="P166" s="184"/>
    </row>
    <row r="167" spans="1:16" ht="13.2" x14ac:dyDescent="0.25">
      <c r="A167" s="381" t="str">
        <f>IF(B167="","",ROW()-ROW($A$3)+'Diário 3º PA'!$O$1)</f>
        <v/>
      </c>
      <c r="B167" s="382"/>
      <c r="C167" s="383"/>
      <c r="D167" s="384"/>
      <c r="E167" s="184"/>
      <c r="F167" s="385"/>
      <c r="G167" s="184"/>
      <c r="H167" s="384"/>
      <c r="I167" s="184"/>
      <c r="J167" s="386" t="str">
        <f t="shared" si="2"/>
        <v/>
      </c>
      <c r="K167" s="387"/>
      <c r="L167" s="388"/>
      <c r="M167" s="387"/>
      <c r="N167" s="382"/>
      <c r="O167" s="384"/>
      <c r="P167" s="184"/>
    </row>
    <row r="168" spans="1:16" ht="13.2" x14ac:dyDescent="0.25">
      <c r="A168" s="381" t="str">
        <f>IF(B168="","",ROW()-ROW($A$3)+'Diário 3º PA'!$O$1)</f>
        <v/>
      </c>
      <c r="B168" s="382"/>
      <c r="C168" s="383"/>
      <c r="D168" s="384"/>
      <c r="E168" s="184"/>
      <c r="F168" s="385"/>
      <c r="G168" s="184"/>
      <c r="H168" s="384"/>
      <c r="I168" s="184"/>
      <c r="J168" s="386" t="str">
        <f t="shared" si="2"/>
        <v/>
      </c>
      <c r="K168" s="387"/>
      <c r="L168" s="388"/>
      <c r="M168" s="387"/>
      <c r="N168" s="382"/>
      <c r="O168" s="384"/>
      <c r="P168" s="184"/>
    </row>
    <row r="169" spans="1:16" ht="13.2" x14ac:dyDescent="0.25">
      <c r="A169" s="381" t="str">
        <f>IF(B169="","",ROW()-ROW($A$3)+'Diário 3º PA'!$O$1)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2"/>
        <v/>
      </c>
      <c r="K169" s="387"/>
      <c r="L169" s="388"/>
      <c r="M169" s="387"/>
      <c r="N169" s="382"/>
      <c r="O169" s="384"/>
      <c r="P169" s="184"/>
    </row>
    <row r="170" spans="1:16" ht="13.2" x14ac:dyDescent="0.25">
      <c r="A170" s="381" t="str">
        <f>IF(B170="","",ROW()-ROW($A$3)+'Diário 3º PA'!$O$1)</f>
        <v/>
      </c>
      <c r="B170" s="382"/>
      <c r="C170" s="383"/>
      <c r="D170" s="384"/>
      <c r="E170" s="184"/>
      <c r="F170" s="385"/>
      <c r="G170" s="184"/>
      <c r="H170" s="384"/>
      <c r="I170" s="184"/>
      <c r="J170" s="386" t="str">
        <f t="shared" si="2"/>
        <v/>
      </c>
      <c r="K170" s="387"/>
      <c r="L170" s="388"/>
      <c r="M170" s="387"/>
      <c r="N170" s="382"/>
      <c r="O170" s="384"/>
      <c r="P170" s="184"/>
    </row>
    <row r="171" spans="1:16" ht="13.2" x14ac:dyDescent="0.25">
      <c r="A171" s="381" t="str">
        <f>IF(B171="","",ROW()-ROW($A$3)+'Diário 3º PA'!$O$1)</f>
        <v/>
      </c>
      <c r="B171" s="382"/>
      <c r="C171" s="383"/>
      <c r="D171" s="384"/>
      <c r="E171" s="184"/>
      <c r="F171" s="385"/>
      <c r="G171" s="184"/>
      <c r="H171" s="384"/>
      <c r="I171" s="184"/>
      <c r="J171" s="386" t="str">
        <f t="shared" si="2"/>
        <v/>
      </c>
      <c r="K171" s="387"/>
      <c r="L171" s="388"/>
      <c r="M171" s="387"/>
      <c r="N171" s="382"/>
      <c r="O171" s="384"/>
      <c r="P171" s="184"/>
    </row>
    <row r="172" spans="1:16" ht="13.2" x14ac:dyDescent="0.25">
      <c r="A172" s="381" t="str">
        <f>IF(B172="","",ROW()-ROW($A$3)+'Diário 3º PA'!$O$1)</f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2"/>
        <v/>
      </c>
      <c r="K172" s="387"/>
      <c r="L172" s="388"/>
      <c r="M172" s="387"/>
      <c r="N172" s="382"/>
      <c r="O172" s="384"/>
      <c r="P172" s="184"/>
    </row>
    <row r="173" spans="1:16" ht="13.2" x14ac:dyDescent="0.25">
      <c r="A173" s="381" t="str">
        <f>IF(B173="","",ROW()-ROW($A$3)+'Diário 3º PA'!$O$1)</f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2"/>
        <v/>
      </c>
      <c r="K173" s="387"/>
      <c r="L173" s="388"/>
      <c r="M173" s="387"/>
      <c r="N173" s="382"/>
      <c r="O173" s="384"/>
      <c r="P173" s="184"/>
    </row>
    <row r="174" spans="1:16" ht="13.2" x14ac:dyDescent="0.25">
      <c r="A174" s="381" t="str">
        <f>IF(B174="","",ROW()-ROW($A$3)+'Diário 3º PA'!$O$1)</f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2"/>
        <v/>
      </c>
      <c r="K174" s="387"/>
      <c r="L174" s="388"/>
      <c r="M174" s="387"/>
      <c r="N174" s="382"/>
      <c r="O174" s="384"/>
      <c r="P174" s="184"/>
    </row>
    <row r="175" spans="1:16" ht="13.2" x14ac:dyDescent="0.25">
      <c r="A175" s="381" t="str">
        <f>IF(B175="","",ROW()-ROW($A$3)+'Diário 3º PA'!$O$1)</f>
        <v/>
      </c>
      <c r="B175" s="382"/>
      <c r="C175" s="383"/>
      <c r="D175" s="384"/>
      <c r="E175" s="184"/>
      <c r="F175" s="385"/>
      <c r="G175" s="384"/>
      <c r="H175" s="384"/>
      <c r="I175" s="184"/>
      <c r="J175" s="386" t="str">
        <f t="shared" si="2"/>
        <v/>
      </c>
      <c r="K175" s="387"/>
      <c r="L175" s="388"/>
      <c r="M175" s="387"/>
      <c r="N175" s="382"/>
      <c r="O175" s="384"/>
      <c r="P175" s="184"/>
    </row>
    <row r="176" spans="1:16" ht="13.2" x14ac:dyDescent="0.25">
      <c r="A176" s="381" t="str">
        <f>IF(B176="","",ROW()-ROW($A$3)+'Diário 3º PA'!$O$1)</f>
        <v/>
      </c>
      <c r="B176" s="382"/>
      <c r="C176" s="383"/>
      <c r="D176" s="384"/>
      <c r="E176" s="184"/>
      <c r="F176" s="385"/>
      <c r="G176" s="384"/>
      <c r="H176" s="384"/>
      <c r="I176" s="184"/>
      <c r="J176" s="386" t="str">
        <f t="shared" si="2"/>
        <v/>
      </c>
      <c r="K176" s="387"/>
      <c r="L176" s="388"/>
      <c r="M176" s="387"/>
      <c r="N176" s="382"/>
      <c r="O176" s="384"/>
      <c r="P176" s="184"/>
    </row>
    <row r="177" spans="1:16" ht="13.2" x14ac:dyDescent="0.25">
      <c r="A177" s="381" t="str">
        <f>IF(B177="","",ROW()-ROW($A$3)+'Diário 3º PA'!$O$1)</f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2"/>
        <v/>
      </c>
      <c r="K177" s="387"/>
      <c r="L177" s="388"/>
      <c r="M177" s="387"/>
      <c r="N177" s="382"/>
      <c r="O177" s="384"/>
      <c r="P177" s="184"/>
    </row>
    <row r="178" spans="1:16" ht="13.2" x14ac:dyDescent="0.25">
      <c r="A178" s="381" t="str">
        <f>IF(B178="","",ROW()-ROW($A$3)+'Diário 3º PA'!$O$1)</f>
        <v/>
      </c>
      <c r="B178" s="382"/>
      <c r="C178" s="383"/>
      <c r="D178" s="384"/>
      <c r="E178" s="184"/>
      <c r="F178" s="385"/>
      <c r="G178" s="184"/>
      <c r="H178" s="384"/>
      <c r="I178" s="184"/>
      <c r="J178" s="386" t="str">
        <f t="shared" si="2"/>
        <v/>
      </c>
      <c r="K178" s="387"/>
      <c r="L178" s="388"/>
      <c r="M178" s="387"/>
      <c r="N178" s="382"/>
      <c r="O178" s="384"/>
      <c r="P178" s="184"/>
    </row>
    <row r="179" spans="1:16" ht="13.2" x14ac:dyDescent="0.25">
      <c r="A179" s="381" t="str">
        <f>IF(B179="","",ROW()-ROW($A$3)+'Diário 3º PA'!$O$1)</f>
        <v/>
      </c>
      <c r="B179" s="382"/>
      <c r="C179" s="383"/>
      <c r="D179" s="384"/>
      <c r="E179" s="184"/>
      <c r="F179" s="385"/>
      <c r="G179" s="184"/>
      <c r="H179" s="384"/>
      <c r="I179" s="184"/>
      <c r="J179" s="386" t="str">
        <f t="shared" si="2"/>
        <v/>
      </c>
      <c r="K179" s="387"/>
      <c r="L179" s="388"/>
      <c r="M179" s="387"/>
      <c r="N179" s="382"/>
      <c r="O179" s="384"/>
      <c r="P179" s="184"/>
    </row>
    <row r="180" spans="1:16" ht="13.2" x14ac:dyDescent="0.25">
      <c r="A180" s="381" t="str">
        <f>IF(B180="","",ROW()-ROW($A$3)+'Diário 3º PA'!$O$1)</f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2"/>
        <v/>
      </c>
      <c r="K180" s="387"/>
      <c r="L180" s="388"/>
      <c r="M180" s="387"/>
      <c r="N180" s="382"/>
      <c r="O180" s="384"/>
      <c r="P180" s="184"/>
    </row>
    <row r="181" spans="1:16" ht="13.2" x14ac:dyDescent="0.25">
      <c r="A181" s="381" t="str">
        <f>IF(B181="","",ROW()-ROW($A$3)+'Diário 3º PA'!$O$1)</f>
        <v/>
      </c>
      <c r="B181" s="382"/>
      <c r="C181" s="383"/>
      <c r="D181" s="384"/>
      <c r="E181" s="184"/>
      <c r="F181" s="385"/>
      <c r="G181" s="384"/>
      <c r="H181" s="384"/>
      <c r="I181" s="184"/>
      <c r="J181" s="386" t="str">
        <f t="shared" si="2"/>
        <v/>
      </c>
      <c r="K181" s="387"/>
      <c r="L181" s="388"/>
      <c r="M181" s="387"/>
      <c r="N181" s="382"/>
      <c r="O181" s="384"/>
      <c r="P181" s="184"/>
    </row>
    <row r="182" spans="1:16" ht="13.2" x14ac:dyDescent="0.25">
      <c r="A182" s="381" t="str">
        <f>IF(B182="","",ROW()-ROW($A$3)+'Diário 3º PA'!$O$1)</f>
        <v/>
      </c>
      <c r="B182" s="382"/>
      <c r="C182" s="383"/>
      <c r="D182" s="384"/>
      <c r="E182" s="184"/>
      <c r="F182" s="385"/>
      <c r="G182" s="384"/>
      <c r="H182" s="384"/>
      <c r="I182" s="184"/>
      <c r="J182" s="386" t="str">
        <f t="shared" si="2"/>
        <v/>
      </c>
      <c r="K182" s="387"/>
      <c r="L182" s="388"/>
      <c r="M182" s="387"/>
      <c r="N182" s="382"/>
      <c r="O182" s="384"/>
      <c r="P182" s="184"/>
    </row>
    <row r="183" spans="1:16" ht="13.2" x14ac:dyDescent="0.25">
      <c r="A183" s="381" t="str">
        <f>IF(B183="","",ROW()-ROW($A$3)+'Diário 3º PA'!$O$1)</f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2"/>
        <v/>
      </c>
      <c r="K183" s="387"/>
      <c r="L183" s="388"/>
      <c r="M183" s="387"/>
      <c r="N183" s="382"/>
      <c r="O183" s="384"/>
      <c r="P183" s="184"/>
    </row>
    <row r="184" spans="1:16" ht="13.2" x14ac:dyDescent="0.25">
      <c r="A184" s="381" t="str">
        <f>IF(B184="","",ROW()-ROW($A$3)+'Diário 3º PA'!$O$1)</f>
        <v/>
      </c>
      <c r="B184" s="382"/>
      <c r="C184" s="383"/>
      <c r="D184" s="384"/>
      <c r="E184" s="184"/>
      <c r="F184" s="385"/>
      <c r="G184" s="184"/>
      <c r="H184" s="384"/>
      <c r="I184" s="184"/>
      <c r="J184" s="386" t="str">
        <f t="shared" si="2"/>
        <v/>
      </c>
      <c r="K184" s="387"/>
      <c r="L184" s="388"/>
      <c r="M184" s="387"/>
      <c r="N184" s="382"/>
      <c r="O184" s="384"/>
      <c r="P184" s="184"/>
    </row>
    <row r="185" spans="1:16" ht="13.2" x14ac:dyDescent="0.25">
      <c r="A185" s="381" t="str">
        <f>IF(B185="","",ROW()-ROW($A$3)+'Diário 3º PA'!$O$1)</f>
        <v/>
      </c>
      <c r="B185" s="382"/>
      <c r="C185" s="383"/>
      <c r="D185" s="384"/>
      <c r="E185" s="184"/>
      <c r="F185" s="385"/>
      <c r="G185" s="184"/>
      <c r="H185" s="384"/>
      <c r="I185" s="184"/>
      <c r="J185" s="386" t="str">
        <f t="shared" si="2"/>
        <v/>
      </c>
      <c r="K185" s="387"/>
      <c r="L185" s="388"/>
      <c r="M185" s="387"/>
      <c r="N185" s="382"/>
      <c r="O185" s="384"/>
      <c r="P185" s="184"/>
    </row>
    <row r="186" spans="1:16" ht="13.2" x14ac:dyDescent="0.25">
      <c r="A186" s="381" t="str">
        <f>IF(B186="","",ROW()-ROW($A$3)+'Diário 3º PA'!$O$1)</f>
        <v/>
      </c>
      <c r="B186" s="382"/>
      <c r="C186" s="383"/>
      <c r="D186" s="384"/>
      <c r="E186" s="184"/>
      <c r="F186" s="385"/>
      <c r="G186" s="384"/>
      <c r="H186" s="384"/>
      <c r="I186" s="184"/>
      <c r="J186" s="386" t="str">
        <f t="shared" si="2"/>
        <v/>
      </c>
      <c r="K186" s="387"/>
      <c r="L186" s="388"/>
      <c r="M186" s="387"/>
      <c r="N186" s="382"/>
      <c r="O186" s="384"/>
      <c r="P186" s="184"/>
    </row>
    <row r="187" spans="1:16" ht="13.2" x14ac:dyDescent="0.25">
      <c r="A187" s="381" t="str">
        <f>IF(B187="","",ROW()-ROW($A$3)+'Diário 3º PA'!$O$1)</f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2"/>
        <v/>
      </c>
      <c r="K187" s="387"/>
      <c r="L187" s="388"/>
      <c r="M187" s="387"/>
      <c r="N187" s="382"/>
      <c r="O187" s="384"/>
      <c r="P187" s="184"/>
    </row>
    <row r="188" spans="1:16" ht="13.2" x14ac:dyDescent="0.25">
      <c r="A188" s="381" t="str">
        <f>IF(B188="","",ROW()-ROW($A$3)+'Diário 3º PA'!$O$1)</f>
        <v/>
      </c>
      <c r="B188" s="382"/>
      <c r="C188" s="383"/>
      <c r="D188" s="384"/>
      <c r="E188" s="184"/>
      <c r="F188" s="385"/>
      <c r="G188" s="384"/>
      <c r="H188" s="384"/>
      <c r="I188" s="184"/>
      <c r="J188" s="386" t="str">
        <f t="shared" si="2"/>
        <v/>
      </c>
      <c r="K188" s="387"/>
      <c r="L188" s="388"/>
      <c r="M188" s="387"/>
      <c r="N188" s="382"/>
      <c r="O188" s="384"/>
      <c r="P188" s="184"/>
    </row>
    <row r="189" spans="1:16" ht="13.2" x14ac:dyDescent="0.25">
      <c r="A189" s="381" t="str">
        <f>IF(B189="","",ROW()-ROW($A$3)+'Diário 3º PA'!$O$1)</f>
        <v/>
      </c>
      <c r="B189" s="382"/>
      <c r="C189" s="383"/>
      <c r="D189" s="384"/>
      <c r="E189" s="184"/>
      <c r="F189" s="385"/>
      <c r="G189" s="384"/>
      <c r="H189" s="384"/>
      <c r="I189" s="184"/>
      <c r="J189" s="386" t="str">
        <f t="shared" si="2"/>
        <v/>
      </c>
      <c r="K189" s="387"/>
      <c r="L189" s="388"/>
      <c r="M189" s="387"/>
      <c r="N189" s="382"/>
      <c r="O189" s="384"/>
      <c r="P189" s="184"/>
    </row>
    <row r="190" spans="1:16" ht="13.2" x14ac:dyDescent="0.25">
      <c r="A190" s="381" t="str">
        <f>IF(B190="","",ROW()-ROW($A$3)+'Diário 3º PA'!$O$1)</f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2"/>
        <v/>
      </c>
      <c r="K190" s="387"/>
      <c r="L190" s="388"/>
      <c r="M190" s="387"/>
      <c r="N190" s="382"/>
      <c r="O190" s="384"/>
      <c r="P190" s="184"/>
    </row>
    <row r="191" spans="1:16" ht="13.2" x14ac:dyDescent="0.25">
      <c r="A191" s="381" t="str">
        <f>IF(B191="","",ROW()-ROW($A$3)+'Diário 3º PA'!$O$1)</f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2"/>
        <v/>
      </c>
      <c r="K191" s="387"/>
      <c r="L191" s="388"/>
      <c r="M191" s="387"/>
      <c r="N191" s="382"/>
      <c r="O191" s="384"/>
      <c r="P191" s="184"/>
    </row>
    <row r="192" spans="1:16" ht="13.2" x14ac:dyDescent="0.25">
      <c r="A192" s="381" t="str">
        <f>IF(B192="","",ROW()-ROW($A$3)+'Diário 3º PA'!$O$1)</f>
        <v/>
      </c>
      <c r="B192" s="389"/>
      <c r="C192" s="390"/>
      <c r="D192" s="393"/>
      <c r="E192" s="184"/>
      <c r="F192" s="391"/>
      <c r="G192" s="393"/>
      <c r="H192" s="393"/>
      <c r="I192" s="392"/>
      <c r="J192" s="386" t="str">
        <f t="shared" si="2"/>
        <v/>
      </c>
      <c r="K192" s="387"/>
      <c r="L192" s="388"/>
      <c r="M192" s="387"/>
      <c r="N192" s="382"/>
      <c r="O192" s="384"/>
      <c r="P192" s="392"/>
    </row>
    <row r="193" spans="1:16" ht="13.2" x14ac:dyDescent="0.25">
      <c r="A193" s="381" t="str">
        <f>IF(B193="","",ROW()-ROW($A$3)+'Diário 3º PA'!$O$1)</f>
        <v/>
      </c>
      <c r="B193" s="382"/>
      <c r="C193" s="383"/>
      <c r="D193" s="384"/>
      <c r="E193" s="184"/>
      <c r="F193" s="385"/>
      <c r="G193" s="384"/>
      <c r="H193" s="384"/>
      <c r="I193" s="184"/>
      <c r="J193" s="386" t="str">
        <f t="shared" si="2"/>
        <v/>
      </c>
      <c r="K193" s="387"/>
      <c r="L193" s="388"/>
      <c r="M193" s="387"/>
      <c r="N193" s="382"/>
      <c r="O193" s="384"/>
      <c r="P193" s="184"/>
    </row>
    <row r="194" spans="1:16" ht="13.2" x14ac:dyDescent="0.25">
      <c r="A194" s="381" t="str">
        <f>IF(B194="","",ROW()-ROW($A$3)+'Diário 3º PA'!$O$1)</f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2"/>
        <v/>
      </c>
      <c r="K194" s="387"/>
      <c r="L194" s="388"/>
      <c r="M194" s="387"/>
      <c r="N194" s="382"/>
      <c r="O194" s="384"/>
      <c r="P194" s="184"/>
    </row>
    <row r="195" spans="1:16" ht="13.2" x14ac:dyDescent="0.25">
      <c r="A195" s="381" t="str">
        <f>IF(B195="","",ROW()-ROW($A$3)+'Diário 3º PA'!$O$1)</f>
        <v/>
      </c>
      <c r="B195" s="382"/>
      <c r="C195" s="383"/>
      <c r="D195" s="384"/>
      <c r="E195" s="184"/>
      <c r="F195" s="385"/>
      <c r="G195" s="384"/>
      <c r="H195" s="384"/>
      <c r="I195" s="184"/>
      <c r="J195" s="386" t="str">
        <f t="shared" si="2"/>
        <v/>
      </c>
      <c r="K195" s="387"/>
      <c r="L195" s="388"/>
      <c r="M195" s="387"/>
      <c r="N195" s="382"/>
      <c r="O195" s="384"/>
      <c r="P195" s="184"/>
    </row>
    <row r="196" spans="1:16" ht="13.2" x14ac:dyDescent="0.25">
      <c r="A196" s="381" t="str">
        <f>IF(B196="","",ROW()-ROW($A$3)+'Diário 3º PA'!$O$1)</f>
        <v/>
      </c>
      <c r="B196" s="382"/>
      <c r="C196" s="383"/>
      <c r="D196" s="384"/>
      <c r="E196" s="184"/>
      <c r="F196" s="385"/>
      <c r="G196" s="184"/>
      <c r="H196" s="384"/>
      <c r="I196" s="184"/>
      <c r="J196" s="386" t="str">
        <f t="shared" si="2"/>
        <v/>
      </c>
      <c r="K196" s="387"/>
      <c r="L196" s="388"/>
      <c r="M196" s="387"/>
      <c r="N196" s="382"/>
      <c r="O196" s="384"/>
      <c r="P196" s="184"/>
    </row>
    <row r="197" spans="1:16" ht="13.2" x14ac:dyDescent="0.25">
      <c r="A197" s="381" t="str">
        <f>IF(B197="","",ROW()-ROW($A$3)+'Diário 3º PA'!$O$1)</f>
        <v/>
      </c>
      <c r="B197" s="382"/>
      <c r="C197" s="383"/>
      <c r="D197" s="384"/>
      <c r="E197" s="184"/>
      <c r="F197" s="385"/>
      <c r="G197" s="384"/>
      <c r="H197" s="384"/>
      <c r="I197" s="184"/>
      <c r="J197" s="386" t="str">
        <f t="shared" si="2"/>
        <v/>
      </c>
      <c r="K197" s="387"/>
      <c r="L197" s="388"/>
      <c r="M197" s="387"/>
      <c r="N197" s="382"/>
      <c r="O197" s="384"/>
      <c r="P197" s="184"/>
    </row>
    <row r="198" spans="1:16" ht="13.2" x14ac:dyDescent="0.25">
      <c r="A198" s="381" t="str">
        <f>IF(B198="","",ROW()-ROW($A$3)+'Diário 3º PA'!$O$1)</f>
        <v/>
      </c>
      <c r="B198" s="389"/>
      <c r="C198" s="390"/>
      <c r="D198" s="393"/>
      <c r="E198" s="184"/>
      <c r="F198" s="391"/>
      <c r="G198" s="393"/>
      <c r="H198" s="393"/>
      <c r="I198" s="392"/>
      <c r="J198" s="386" t="str">
        <f t="shared" si="2"/>
        <v/>
      </c>
      <c r="K198" s="387"/>
      <c r="L198" s="388"/>
      <c r="M198" s="387"/>
      <c r="N198" s="382"/>
      <c r="O198" s="384"/>
      <c r="P198" s="392"/>
    </row>
    <row r="199" spans="1:16" ht="13.2" x14ac:dyDescent="0.25">
      <c r="A199" s="381" t="str">
        <f>IF(B199="","",ROW()-ROW($A$3)+'Diário 3º PA'!$O$1)</f>
        <v/>
      </c>
      <c r="B199" s="382"/>
      <c r="C199" s="383"/>
      <c r="D199" s="384"/>
      <c r="E199" s="184"/>
      <c r="F199" s="385"/>
      <c r="G199" s="384"/>
      <c r="H199" s="384"/>
      <c r="I199" s="184"/>
      <c r="J199" s="386" t="str">
        <f t="shared" si="2"/>
        <v/>
      </c>
      <c r="K199" s="387"/>
      <c r="L199" s="388"/>
      <c r="M199" s="387"/>
      <c r="N199" s="382"/>
      <c r="O199" s="384"/>
      <c r="P199" s="184"/>
    </row>
    <row r="200" spans="1:16" ht="13.2" x14ac:dyDescent="0.25">
      <c r="A200" s="381" t="str">
        <f>IF(B200="","",ROW()-ROW($A$3)+'Diário 3º PA'!$O$1)</f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2"/>
        <v/>
      </c>
      <c r="K200" s="387"/>
      <c r="L200" s="388"/>
      <c r="M200" s="387"/>
      <c r="N200" s="382"/>
      <c r="O200" s="384"/>
      <c r="P200" s="184"/>
    </row>
    <row r="201" spans="1:16" ht="13.2" x14ac:dyDescent="0.25">
      <c r="A201" s="381" t="str">
        <f>IF(B201="","",ROW()-ROW($A$3)+'Diário 3º PA'!$O$1)</f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ref="J201:J264" si="3">IF(O201="","",IF(LEN(O201)&gt;14,O201,"CPF Protegido - LGPD"))</f>
        <v/>
      </c>
      <c r="K201" s="387"/>
      <c r="L201" s="388"/>
      <c r="M201" s="387"/>
      <c r="N201" s="382"/>
      <c r="O201" s="384"/>
      <c r="P201" s="184"/>
    </row>
    <row r="202" spans="1:16" ht="13.2" x14ac:dyDescent="0.25">
      <c r="A202" s="381" t="str">
        <f>IF(B202="","",ROW()-ROW($A$3)+'Diário 3º PA'!$O$1)</f>
        <v/>
      </c>
      <c r="B202" s="389"/>
      <c r="C202" s="390"/>
      <c r="D202" s="393"/>
      <c r="E202" s="184"/>
      <c r="F202" s="391"/>
      <c r="G202" s="393"/>
      <c r="H202" s="393"/>
      <c r="I202" s="392"/>
      <c r="J202" s="386" t="str">
        <f t="shared" si="3"/>
        <v/>
      </c>
      <c r="K202" s="387"/>
      <c r="L202" s="388"/>
      <c r="M202" s="387"/>
      <c r="N202" s="382"/>
      <c r="O202" s="384"/>
      <c r="P202" s="392"/>
    </row>
    <row r="203" spans="1:16" ht="13.2" x14ac:dyDescent="0.25">
      <c r="A203" s="381" t="str">
        <f>IF(B203="","",ROW()-ROW($A$3)+'Diário 3º PA'!$O$1)</f>
        <v/>
      </c>
      <c r="B203" s="382"/>
      <c r="C203" s="383"/>
      <c r="D203" s="384"/>
      <c r="E203" s="184"/>
      <c r="F203" s="385"/>
      <c r="G203" s="384"/>
      <c r="H203" s="384"/>
      <c r="I203" s="184"/>
      <c r="J203" s="386" t="str">
        <f t="shared" si="3"/>
        <v/>
      </c>
      <c r="K203" s="387"/>
      <c r="L203" s="388"/>
      <c r="M203" s="387"/>
      <c r="N203" s="382"/>
      <c r="O203" s="384"/>
      <c r="P203" s="184"/>
    </row>
    <row r="204" spans="1:16" ht="13.2" x14ac:dyDescent="0.25">
      <c r="A204" s="381" t="str">
        <f>IF(B204="","",ROW()-ROW($A$3)+'Diário 3º PA'!$O$1)</f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3"/>
        <v/>
      </c>
      <c r="K204" s="387"/>
      <c r="L204" s="388"/>
      <c r="M204" s="387"/>
      <c r="N204" s="382"/>
      <c r="O204" s="384"/>
      <c r="P204" s="184"/>
    </row>
    <row r="205" spans="1:16" ht="13.2" x14ac:dyDescent="0.25">
      <c r="A205" s="381" t="str">
        <f>IF(B205="","",ROW()-ROW($A$3)+'Diário 3º PA'!$O$1)</f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3"/>
        <v/>
      </c>
      <c r="K205" s="387"/>
      <c r="L205" s="388"/>
      <c r="M205" s="387"/>
      <c r="N205" s="382"/>
      <c r="O205" s="384"/>
      <c r="P205" s="184"/>
    </row>
    <row r="206" spans="1:16" ht="13.2" x14ac:dyDescent="0.25">
      <c r="A206" s="381" t="str">
        <f>IF(B206="","",ROW()-ROW($A$3)+'Diário 3º PA'!$O$1)</f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3"/>
        <v/>
      </c>
      <c r="K206" s="387"/>
      <c r="L206" s="388"/>
      <c r="M206" s="387"/>
      <c r="N206" s="382"/>
      <c r="O206" s="384"/>
      <c r="P206" s="184"/>
    </row>
    <row r="207" spans="1:16" ht="13.2" x14ac:dyDescent="0.25">
      <c r="A207" s="381" t="str">
        <f>IF(B207="","",ROW()-ROW($A$3)+'Diário 3º PA'!$O$1)</f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3"/>
        <v/>
      </c>
      <c r="K207" s="387"/>
      <c r="L207" s="388"/>
      <c r="M207" s="387"/>
      <c r="N207" s="382"/>
      <c r="O207" s="384"/>
      <c r="P207" s="184"/>
    </row>
    <row r="208" spans="1:16" ht="13.2" x14ac:dyDescent="0.25">
      <c r="A208" s="381" t="str">
        <f>IF(B208="","",ROW()-ROW($A$3)+'Diário 3º PA'!$O$1)</f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3"/>
        <v/>
      </c>
      <c r="K208" s="387"/>
      <c r="L208" s="388"/>
      <c r="M208" s="387"/>
      <c r="N208" s="382"/>
      <c r="O208" s="384"/>
      <c r="P208" s="184"/>
    </row>
    <row r="209" spans="1:16" ht="13.2" x14ac:dyDescent="0.25">
      <c r="A209" s="381" t="str">
        <f>IF(B209="","",ROW()-ROW($A$3)+'Diário 3º PA'!$O$1)</f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3"/>
        <v/>
      </c>
      <c r="K209" s="387"/>
      <c r="L209" s="388"/>
      <c r="M209" s="387"/>
      <c r="N209" s="382"/>
      <c r="O209" s="384"/>
      <c r="P209" s="184"/>
    </row>
    <row r="210" spans="1:16" ht="13.2" x14ac:dyDescent="0.25">
      <c r="A210" s="381" t="str">
        <f>IF(B210="","",ROW()-ROW($A$3)+'Diário 3º PA'!$O$1)</f>
        <v/>
      </c>
      <c r="B210" s="382"/>
      <c r="C210" s="383"/>
      <c r="D210" s="384"/>
      <c r="E210" s="184"/>
      <c r="F210" s="385"/>
      <c r="G210" s="384"/>
      <c r="H210" s="384"/>
      <c r="I210" s="184"/>
      <c r="J210" s="386" t="str">
        <f t="shared" si="3"/>
        <v/>
      </c>
      <c r="K210" s="387"/>
      <c r="L210" s="388"/>
      <c r="M210" s="387"/>
      <c r="N210" s="382"/>
      <c r="O210" s="384"/>
      <c r="P210" s="184"/>
    </row>
    <row r="211" spans="1:16" ht="13.2" x14ac:dyDescent="0.25">
      <c r="A211" s="381" t="str">
        <f>IF(B211="","",ROW()-ROW($A$3)+'Diário 3º PA'!$O$1)</f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3"/>
        <v/>
      </c>
      <c r="K211" s="387"/>
      <c r="L211" s="388"/>
      <c r="M211" s="387"/>
      <c r="N211" s="382"/>
      <c r="O211" s="384"/>
      <c r="P211" s="184"/>
    </row>
    <row r="212" spans="1:16" ht="13.2" x14ac:dyDescent="0.25">
      <c r="A212" s="381" t="str">
        <f>IF(B212="","",ROW()-ROW($A$3)+'Diário 3º PA'!$O$1)</f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3"/>
        <v/>
      </c>
      <c r="K212" s="387"/>
      <c r="L212" s="388"/>
      <c r="M212" s="387"/>
      <c r="N212" s="382"/>
      <c r="O212" s="384"/>
      <c r="P212" s="184"/>
    </row>
    <row r="213" spans="1:16" ht="13.2" x14ac:dyDescent="0.25">
      <c r="A213" s="381" t="str">
        <f>IF(B213="","",ROW()-ROW($A$3)+'Diário 3º PA'!$O$1)</f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3"/>
        <v/>
      </c>
      <c r="K213" s="387"/>
      <c r="L213" s="388"/>
      <c r="M213" s="387"/>
      <c r="N213" s="382"/>
      <c r="O213" s="384"/>
      <c r="P213" s="184"/>
    </row>
    <row r="214" spans="1:16" ht="13.2" x14ac:dyDescent="0.25">
      <c r="A214" s="381" t="str">
        <f>IF(B214="","",ROW()-ROW($A$3)+'Diário 3º PA'!$O$1)</f>
        <v/>
      </c>
      <c r="B214" s="382"/>
      <c r="C214" s="383"/>
      <c r="D214" s="384"/>
      <c r="E214" s="184"/>
      <c r="F214" s="385"/>
      <c r="G214" s="384"/>
      <c r="H214" s="384"/>
      <c r="I214" s="184"/>
      <c r="J214" s="386" t="str">
        <f t="shared" si="3"/>
        <v/>
      </c>
      <c r="K214" s="387"/>
      <c r="L214" s="388"/>
      <c r="M214" s="387"/>
      <c r="N214" s="382"/>
      <c r="O214" s="384"/>
      <c r="P214" s="184"/>
    </row>
    <row r="215" spans="1:16" ht="13.2" x14ac:dyDescent="0.25">
      <c r="A215" s="381" t="str">
        <f>IF(B215="","",ROW()-ROW($A$3)+'Diário 3º PA'!$O$1)</f>
        <v/>
      </c>
      <c r="B215" s="382"/>
      <c r="C215" s="383"/>
      <c r="D215" s="384"/>
      <c r="E215" s="184"/>
      <c r="F215" s="385"/>
      <c r="G215" s="384"/>
      <c r="H215" s="384"/>
      <c r="I215" s="184"/>
      <c r="J215" s="386" t="str">
        <f t="shared" si="3"/>
        <v/>
      </c>
      <c r="K215" s="387"/>
      <c r="L215" s="388"/>
      <c r="M215" s="387"/>
      <c r="N215" s="382"/>
      <c r="O215" s="384"/>
      <c r="P215" s="184"/>
    </row>
    <row r="216" spans="1:16" ht="13.2" x14ac:dyDescent="0.25">
      <c r="A216" s="381" t="str">
        <f>IF(B216="","",ROW()-ROW($A$3)+'Diário 3º PA'!$O$1)</f>
        <v/>
      </c>
      <c r="B216" s="382"/>
      <c r="C216" s="383"/>
      <c r="D216" s="384"/>
      <c r="E216" s="184"/>
      <c r="F216" s="385"/>
      <c r="G216" s="384"/>
      <c r="H216" s="384"/>
      <c r="I216" s="184"/>
      <c r="J216" s="386" t="str">
        <f t="shared" si="3"/>
        <v/>
      </c>
      <c r="K216" s="387"/>
      <c r="L216" s="388"/>
      <c r="M216" s="387"/>
      <c r="N216" s="382"/>
      <c r="O216" s="384"/>
      <c r="P216" s="184"/>
    </row>
    <row r="217" spans="1:16" ht="13.2" x14ac:dyDescent="0.25">
      <c r="A217" s="381" t="str">
        <f>IF(B217="","",ROW()-ROW($A$3)+'Diário 3º PA'!$O$1)</f>
        <v/>
      </c>
      <c r="B217" s="382"/>
      <c r="C217" s="383"/>
      <c r="D217" s="384"/>
      <c r="E217" s="184"/>
      <c r="F217" s="385"/>
      <c r="G217" s="384"/>
      <c r="H217" s="384"/>
      <c r="I217" s="184"/>
      <c r="J217" s="386" t="str">
        <f t="shared" si="3"/>
        <v/>
      </c>
      <c r="K217" s="387"/>
      <c r="L217" s="388"/>
      <c r="M217" s="387"/>
      <c r="N217" s="382"/>
      <c r="O217" s="384"/>
      <c r="P217" s="184"/>
    </row>
    <row r="218" spans="1:16" ht="13.2" x14ac:dyDescent="0.25">
      <c r="A218" s="381" t="str">
        <f>IF(B218="","",ROW()-ROW($A$3)+'Diário 3º PA'!$O$1)</f>
        <v/>
      </c>
      <c r="B218" s="382"/>
      <c r="C218" s="383"/>
      <c r="D218" s="384"/>
      <c r="E218" s="184"/>
      <c r="F218" s="385"/>
      <c r="G218" s="184"/>
      <c r="H218" s="384"/>
      <c r="I218" s="184"/>
      <c r="J218" s="386" t="str">
        <f t="shared" si="3"/>
        <v/>
      </c>
      <c r="K218" s="387"/>
      <c r="L218" s="388"/>
      <c r="M218" s="387"/>
      <c r="N218" s="382"/>
      <c r="O218" s="384"/>
      <c r="P218" s="184"/>
    </row>
    <row r="219" spans="1:16" ht="13.2" x14ac:dyDescent="0.25">
      <c r="A219" s="381" t="str">
        <f>IF(B219="","",ROW()-ROW($A$3)+'Diário 3º PA'!$O$1)</f>
        <v/>
      </c>
      <c r="B219" s="382"/>
      <c r="C219" s="383"/>
      <c r="D219" s="384"/>
      <c r="E219" s="184"/>
      <c r="F219" s="385"/>
      <c r="G219" s="393"/>
      <c r="H219" s="384"/>
      <c r="I219" s="184"/>
      <c r="J219" s="386" t="str">
        <f t="shared" si="3"/>
        <v/>
      </c>
      <c r="K219" s="387"/>
      <c r="L219" s="388"/>
      <c r="M219" s="387"/>
      <c r="N219" s="382"/>
      <c r="O219" s="384"/>
      <c r="P219" s="184"/>
    </row>
    <row r="220" spans="1:16" ht="13.2" x14ac:dyDescent="0.25">
      <c r="A220" s="381" t="str">
        <f>IF(B220="","",ROW()-ROW($A$3)+'Diário 3º PA'!$O$1)</f>
        <v/>
      </c>
      <c r="B220" s="389"/>
      <c r="C220" s="390"/>
      <c r="D220" s="393"/>
      <c r="E220" s="184"/>
      <c r="F220" s="391"/>
      <c r="G220" s="393"/>
      <c r="H220" s="393"/>
      <c r="I220" s="392"/>
      <c r="J220" s="386" t="str">
        <f t="shared" si="3"/>
        <v/>
      </c>
      <c r="K220" s="387"/>
      <c r="L220" s="388"/>
      <c r="M220" s="387"/>
      <c r="N220" s="382"/>
      <c r="O220" s="384"/>
      <c r="P220" s="392"/>
    </row>
    <row r="221" spans="1:16" ht="13.2" x14ac:dyDescent="0.25">
      <c r="A221" s="381" t="str">
        <f>IF(B221="","",ROW()-ROW($A$3)+'Diário 3º PA'!$O$1)</f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3"/>
        <v/>
      </c>
      <c r="K221" s="387"/>
      <c r="L221" s="388"/>
      <c r="M221" s="387"/>
      <c r="N221" s="382"/>
      <c r="O221" s="384"/>
      <c r="P221" s="184"/>
    </row>
    <row r="222" spans="1:16" ht="13.2" x14ac:dyDescent="0.25">
      <c r="A222" s="381" t="str">
        <f>IF(B222="","",ROW()-ROW($A$3)+'Diário 3º PA'!$O$1)</f>
        <v/>
      </c>
      <c r="B222" s="382"/>
      <c r="C222" s="383"/>
      <c r="D222" s="384"/>
      <c r="E222" s="184"/>
      <c r="F222" s="185"/>
      <c r="G222" s="384"/>
      <c r="H222" s="384"/>
      <c r="I222" s="184"/>
      <c r="J222" s="386" t="str">
        <f t="shared" si="3"/>
        <v/>
      </c>
      <c r="K222" s="387"/>
      <c r="L222" s="388"/>
      <c r="M222" s="387"/>
      <c r="N222" s="382"/>
      <c r="O222" s="384"/>
      <c r="P222" s="184"/>
    </row>
    <row r="223" spans="1:16" ht="13.2" x14ac:dyDescent="0.25">
      <c r="A223" s="381" t="str">
        <f>IF(B223="","",ROW()-ROW($A$3)+'Diário 3º PA'!$O$1)</f>
        <v/>
      </c>
      <c r="B223" s="382"/>
      <c r="C223" s="383"/>
      <c r="D223" s="384"/>
      <c r="E223" s="184"/>
      <c r="F223" s="185"/>
      <c r="G223" s="384"/>
      <c r="H223" s="384"/>
      <c r="I223" s="184"/>
      <c r="J223" s="386" t="str">
        <f t="shared" si="3"/>
        <v/>
      </c>
      <c r="K223" s="387"/>
      <c r="L223" s="388"/>
      <c r="M223" s="387"/>
      <c r="N223" s="382"/>
      <c r="O223" s="384"/>
      <c r="P223" s="184"/>
    </row>
    <row r="224" spans="1:16" ht="13.2" x14ac:dyDescent="0.25">
      <c r="A224" s="381" t="str">
        <f>IF(B224="","",ROW()-ROW($A$3)+'Diário 3º PA'!$O$1)</f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3"/>
        <v/>
      </c>
      <c r="K224" s="387"/>
      <c r="L224" s="388"/>
      <c r="M224" s="387"/>
      <c r="N224" s="382"/>
      <c r="O224" s="384"/>
      <c r="P224" s="184"/>
    </row>
    <row r="225" spans="1:16" ht="13.2" x14ac:dyDescent="0.25">
      <c r="A225" s="381" t="str">
        <f>IF(B225="","",ROW()-ROW($A$3)+'Diário 3º PA'!$O$1)</f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3"/>
        <v/>
      </c>
      <c r="K225" s="387"/>
      <c r="L225" s="388"/>
      <c r="M225" s="387"/>
      <c r="N225" s="382"/>
      <c r="O225" s="384"/>
      <c r="P225" s="184"/>
    </row>
    <row r="226" spans="1:16" ht="13.2" x14ac:dyDescent="0.25">
      <c r="A226" s="381" t="str">
        <f>IF(B226="","",ROW()-ROW($A$3)+'Diário 3º PA'!$O$1)</f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3"/>
        <v/>
      </c>
      <c r="K226" s="387"/>
      <c r="L226" s="388"/>
      <c r="M226" s="387"/>
      <c r="N226" s="382"/>
      <c r="O226" s="384"/>
      <c r="P226" s="184"/>
    </row>
    <row r="227" spans="1:16" ht="13.2" x14ac:dyDescent="0.25">
      <c r="A227" s="381" t="str">
        <f>IF(B227="","",ROW()-ROW($A$3)+'Diário 3º PA'!$O$1)</f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3"/>
        <v/>
      </c>
      <c r="K227" s="387"/>
      <c r="L227" s="388"/>
      <c r="M227" s="387"/>
      <c r="N227" s="382"/>
      <c r="O227" s="384"/>
      <c r="P227" s="184"/>
    </row>
    <row r="228" spans="1:16" ht="13.2" x14ac:dyDescent="0.25">
      <c r="A228" s="381" t="str">
        <f>IF(B228="","",ROW()-ROW($A$3)+'Diário 3º PA'!$O$1)</f>
        <v/>
      </c>
      <c r="B228" s="382"/>
      <c r="C228" s="383"/>
      <c r="D228" s="384"/>
      <c r="E228" s="184"/>
      <c r="F228" s="385"/>
      <c r="G228" s="384"/>
      <c r="H228" s="384"/>
      <c r="I228" s="184"/>
      <c r="J228" s="386" t="str">
        <f t="shared" si="3"/>
        <v/>
      </c>
      <c r="K228" s="387"/>
      <c r="L228" s="388"/>
      <c r="M228" s="387"/>
      <c r="N228" s="382"/>
      <c r="O228" s="384"/>
      <c r="P228" s="184"/>
    </row>
    <row r="229" spans="1:16" ht="13.2" x14ac:dyDescent="0.25">
      <c r="A229" s="381" t="str">
        <f>IF(B229="","",ROW()-ROW($A$3)+'Diário 3º PA'!$O$1)</f>
        <v/>
      </c>
      <c r="B229" s="382"/>
      <c r="C229" s="383"/>
      <c r="D229" s="384"/>
      <c r="E229" s="184"/>
      <c r="F229" s="385"/>
      <c r="G229" s="384"/>
      <c r="H229" s="384"/>
      <c r="I229" s="184"/>
      <c r="J229" s="386" t="str">
        <f t="shared" si="3"/>
        <v/>
      </c>
      <c r="K229" s="387"/>
      <c r="L229" s="388"/>
      <c r="M229" s="387"/>
      <c r="N229" s="382"/>
      <c r="O229" s="384"/>
      <c r="P229" s="184"/>
    </row>
    <row r="230" spans="1:16" ht="13.2" x14ac:dyDescent="0.25">
      <c r="A230" s="381" t="str">
        <f>IF(B230="","",ROW()-ROW($A$3)+'Diário 3º PA'!$O$1)</f>
        <v/>
      </c>
      <c r="B230" s="382"/>
      <c r="C230" s="383"/>
      <c r="D230" s="384"/>
      <c r="E230" s="184"/>
      <c r="F230" s="385"/>
      <c r="G230" s="384"/>
      <c r="H230" s="384"/>
      <c r="I230" s="184"/>
      <c r="J230" s="386" t="str">
        <f t="shared" si="3"/>
        <v/>
      </c>
      <c r="K230" s="387"/>
      <c r="L230" s="388"/>
      <c r="M230" s="387"/>
      <c r="N230" s="382"/>
      <c r="O230" s="384"/>
      <c r="P230" s="184"/>
    </row>
    <row r="231" spans="1:16" ht="13.2" x14ac:dyDescent="0.25">
      <c r="A231" s="381" t="str">
        <f>IF(B231="","",ROW()-ROW($A$3)+'Diário 3º PA'!$O$1)</f>
        <v/>
      </c>
      <c r="B231" s="382"/>
      <c r="C231" s="383"/>
      <c r="D231" s="384"/>
      <c r="E231" s="184"/>
      <c r="F231" s="385"/>
      <c r="G231" s="184"/>
      <c r="H231" s="384"/>
      <c r="I231" s="184"/>
      <c r="J231" s="386" t="str">
        <f t="shared" si="3"/>
        <v/>
      </c>
      <c r="K231" s="387"/>
      <c r="L231" s="388"/>
      <c r="M231" s="387"/>
      <c r="N231" s="382"/>
      <c r="O231" s="384"/>
      <c r="P231" s="184"/>
    </row>
    <row r="232" spans="1:16" ht="13.2" x14ac:dyDescent="0.25">
      <c r="A232" s="381" t="str">
        <f>IF(B232="","",ROW()-ROW($A$3)+'Diário 3º PA'!$O$1)</f>
        <v/>
      </c>
      <c r="B232" s="382"/>
      <c r="C232" s="383"/>
      <c r="D232" s="384"/>
      <c r="E232" s="184"/>
      <c r="F232" s="385"/>
      <c r="G232" s="184"/>
      <c r="H232" s="384"/>
      <c r="I232" s="184"/>
      <c r="J232" s="386" t="str">
        <f t="shared" si="3"/>
        <v/>
      </c>
      <c r="K232" s="387"/>
      <c r="L232" s="388"/>
      <c r="M232" s="387"/>
      <c r="N232" s="382"/>
      <c r="O232" s="384"/>
      <c r="P232" s="184"/>
    </row>
    <row r="233" spans="1:16" ht="13.2" x14ac:dyDescent="0.25">
      <c r="A233" s="381" t="str">
        <f>IF(B233="","",ROW()-ROW($A$3)+'Diário 3º PA'!$O$1)</f>
        <v/>
      </c>
      <c r="B233" s="382"/>
      <c r="C233" s="383"/>
      <c r="D233" s="384"/>
      <c r="E233" s="184"/>
      <c r="F233" s="385"/>
      <c r="G233" s="184"/>
      <c r="H233" s="384"/>
      <c r="I233" s="184"/>
      <c r="J233" s="386" t="str">
        <f t="shared" si="3"/>
        <v/>
      </c>
      <c r="K233" s="387"/>
      <c r="L233" s="388"/>
      <c r="M233" s="387"/>
      <c r="N233" s="382"/>
      <c r="O233" s="384"/>
      <c r="P233" s="184"/>
    </row>
    <row r="234" spans="1:16" ht="13.2" x14ac:dyDescent="0.25">
      <c r="A234" s="381" t="str">
        <f>IF(B234="","",ROW()-ROW($A$3)+'Diário 3º PA'!$O$1)</f>
        <v/>
      </c>
      <c r="B234" s="382"/>
      <c r="C234" s="383"/>
      <c r="D234" s="384"/>
      <c r="E234" s="184"/>
      <c r="F234" s="385"/>
      <c r="G234" s="184"/>
      <c r="H234" s="384"/>
      <c r="I234" s="184"/>
      <c r="J234" s="386" t="str">
        <f t="shared" si="3"/>
        <v/>
      </c>
      <c r="K234" s="387"/>
      <c r="L234" s="388"/>
      <c r="M234" s="387"/>
      <c r="N234" s="382"/>
      <c r="O234" s="384"/>
      <c r="P234" s="184"/>
    </row>
    <row r="235" spans="1:16" ht="13.2" x14ac:dyDescent="0.25">
      <c r="A235" s="381" t="str">
        <f>IF(B235="","",ROW()-ROW($A$3)+'Diário 3º PA'!$O$1)</f>
        <v/>
      </c>
      <c r="B235" s="382"/>
      <c r="C235" s="383"/>
      <c r="D235" s="384"/>
      <c r="E235" s="184"/>
      <c r="F235" s="385"/>
      <c r="G235" s="184"/>
      <c r="H235" s="384"/>
      <c r="I235" s="184"/>
      <c r="J235" s="386" t="str">
        <f t="shared" si="3"/>
        <v/>
      </c>
      <c r="K235" s="387"/>
      <c r="L235" s="388"/>
      <c r="M235" s="387"/>
      <c r="N235" s="382"/>
      <c r="O235" s="384"/>
      <c r="P235" s="184"/>
    </row>
    <row r="236" spans="1:16" ht="13.2" x14ac:dyDescent="0.25">
      <c r="A236" s="381" t="str">
        <f>IF(B236="","",ROW()-ROW($A$3)+'Diário 3º PA'!$O$1)</f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3"/>
        <v/>
      </c>
      <c r="K236" s="387"/>
      <c r="L236" s="388"/>
      <c r="M236" s="387"/>
      <c r="N236" s="382"/>
      <c r="O236" s="384"/>
      <c r="P236" s="184"/>
    </row>
    <row r="237" spans="1:16" ht="13.2" x14ac:dyDescent="0.25">
      <c r="A237" s="381" t="str">
        <f>IF(B237="","",ROW()-ROW($A$3)+'Diário 3º PA'!$O$1)</f>
        <v/>
      </c>
      <c r="B237" s="382"/>
      <c r="C237" s="383"/>
      <c r="D237" s="384"/>
      <c r="E237" s="184"/>
      <c r="F237" s="385"/>
      <c r="G237" s="184"/>
      <c r="H237" s="384"/>
      <c r="I237" s="184"/>
      <c r="J237" s="386" t="str">
        <f t="shared" si="3"/>
        <v/>
      </c>
      <c r="K237" s="387"/>
      <c r="L237" s="388"/>
      <c r="M237" s="387"/>
      <c r="N237" s="382"/>
      <c r="O237" s="384"/>
      <c r="P237" s="184"/>
    </row>
    <row r="238" spans="1:16" ht="13.2" x14ac:dyDescent="0.25">
      <c r="A238" s="381" t="str">
        <f>IF(B238="","",ROW()-ROW($A$3)+'Diário 3º PA'!$O$1)</f>
        <v/>
      </c>
      <c r="B238" s="382"/>
      <c r="C238" s="383"/>
      <c r="D238" s="384"/>
      <c r="E238" s="184"/>
      <c r="F238" s="385"/>
      <c r="G238" s="184"/>
      <c r="H238" s="384"/>
      <c r="I238" s="184"/>
      <c r="J238" s="386" t="str">
        <f t="shared" si="3"/>
        <v/>
      </c>
      <c r="K238" s="387"/>
      <c r="L238" s="388"/>
      <c r="M238" s="387"/>
      <c r="N238" s="382"/>
      <c r="O238" s="384"/>
      <c r="P238" s="184"/>
    </row>
    <row r="239" spans="1:16" ht="13.2" x14ac:dyDescent="0.25">
      <c r="A239" s="381" t="str">
        <f>IF(B239="","",ROW()-ROW($A$3)+'Diário 3º PA'!$O$1)</f>
        <v/>
      </c>
      <c r="B239" s="382"/>
      <c r="C239" s="383"/>
      <c r="D239" s="384"/>
      <c r="E239" s="184"/>
      <c r="F239" s="385"/>
      <c r="G239" s="184"/>
      <c r="H239" s="384"/>
      <c r="I239" s="184"/>
      <c r="J239" s="386" t="str">
        <f t="shared" si="3"/>
        <v/>
      </c>
      <c r="K239" s="387"/>
      <c r="L239" s="388"/>
      <c r="M239" s="387"/>
      <c r="N239" s="382"/>
      <c r="O239" s="384"/>
      <c r="P239" s="184"/>
    </row>
    <row r="240" spans="1:16" ht="13.2" x14ac:dyDescent="0.25">
      <c r="A240" s="381" t="str">
        <f>IF(B240="","",ROW()-ROW($A$3)+'Diário 3º PA'!$O$1)</f>
        <v/>
      </c>
      <c r="B240" s="382"/>
      <c r="C240" s="383"/>
      <c r="D240" s="384"/>
      <c r="E240" s="184"/>
      <c r="F240" s="385"/>
      <c r="G240" s="184"/>
      <c r="H240" s="384"/>
      <c r="I240" s="184"/>
      <c r="J240" s="386" t="str">
        <f t="shared" si="3"/>
        <v/>
      </c>
      <c r="K240" s="387"/>
      <c r="L240" s="388"/>
      <c r="M240" s="387"/>
      <c r="N240" s="382"/>
      <c r="O240" s="384"/>
      <c r="P240" s="184"/>
    </row>
    <row r="241" spans="1:16" ht="13.2" x14ac:dyDescent="0.25">
      <c r="A241" s="381" t="str">
        <f>IF(B241="","",ROW()-ROW($A$3)+'Diário 3º PA'!$O$1)</f>
        <v/>
      </c>
      <c r="B241" s="382"/>
      <c r="C241" s="383"/>
      <c r="D241" s="384"/>
      <c r="E241" s="184"/>
      <c r="F241" s="385"/>
      <c r="G241" s="184"/>
      <c r="H241" s="384"/>
      <c r="I241" s="184"/>
      <c r="J241" s="386" t="str">
        <f t="shared" si="3"/>
        <v/>
      </c>
      <c r="K241" s="387"/>
      <c r="L241" s="388"/>
      <c r="M241" s="387"/>
      <c r="N241" s="382"/>
      <c r="O241" s="384"/>
      <c r="P241" s="184"/>
    </row>
    <row r="242" spans="1:16" ht="13.2" x14ac:dyDescent="0.25">
      <c r="A242" s="381" t="str">
        <f>IF(B242="","",ROW()-ROW($A$3)+'Diário 3º PA'!$O$1)</f>
        <v/>
      </c>
      <c r="B242" s="382"/>
      <c r="C242" s="383"/>
      <c r="D242" s="384"/>
      <c r="E242" s="184"/>
      <c r="F242" s="385"/>
      <c r="G242" s="184"/>
      <c r="H242" s="384"/>
      <c r="I242" s="184"/>
      <c r="J242" s="386" t="str">
        <f t="shared" si="3"/>
        <v/>
      </c>
      <c r="K242" s="387"/>
      <c r="L242" s="388"/>
      <c r="M242" s="387"/>
      <c r="N242" s="382"/>
      <c r="O242" s="384"/>
      <c r="P242" s="184"/>
    </row>
    <row r="243" spans="1:16" ht="13.2" x14ac:dyDescent="0.25">
      <c r="A243" s="381" t="str">
        <f>IF(B243="","",ROW()-ROW($A$3)+'Diário 3º PA'!$O$1)</f>
        <v/>
      </c>
      <c r="B243" s="382"/>
      <c r="C243" s="383"/>
      <c r="D243" s="384"/>
      <c r="E243" s="184"/>
      <c r="F243" s="385"/>
      <c r="G243" s="184"/>
      <c r="H243" s="384"/>
      <c r="I243" s="184"/>
      <c r="J243" s="386" t="str">
        <f t="shared" si="3"/>
        <v/>
      </c>
      <c r="K243" s="387"/>
      <c r="L243" s="388"/>
      <c r="M243" s="387"/>
      <c r="N243" s="382"/>
      <c r="O243" s="384"/>
      <c r="P243" s="184"/>
    </row>
    <row r="244" spans="1:16" ht="13.2" x14ac:dyDescent="0.25">
      <c r="A244" s="381" t="str">
        <f>IF(B244="","",ROW()-ROW($A$3)+'Diário 3º PA'!$O$1)</f>
        <v/>
      </c>
      <c r="B244" s="382"/>
      <c r="C244" s="383"/>
      <c r="D244" s="384"/>
      <c r="E244" s="184"/>
      <c r="F244" s="385"/>
      <c r="G244" s="184"/>
      <c r="H244" s="384"/>
      <c r="I244" s="184"/>
      <c r="J244" s="386" t="str">
        <f t="shared" si="3"/>
        <v/>
      </c>
      <c r="K244" s="387"/>
      <c r="L244" s="388"/>
      <c r="M244" s="387"/>
      <c r="N244" s="382"/>
      <c r="O244" s="384"/>
      <c r="P244" s="184"/>
    </row>
    <row r="245" spans="1:16" ht="13.2" x14ac:dyDescent="0.25">
      <c r="A245" s="381" t="str">
        <f>IF(B245="","",ROW()-ROW($A$3)+'Diário 3º PA'!$O$1)</f>
        <v/>
      </c>
      <c r="B245" s="382"/>
      <c r="C245" s="383"/>
      <c r="D245" s="384"/>
      <c r="E245" s="184"/>
      <c r="F245" s="385"/>
      <c r="G245" s="184"/>
      <c r="H245" s="384"/>
      <c r="I245" s="184"/>
      <c r="J245" s="386" t="str">
        <f t="shared" si="3"/>
        <v/>
      </c>
      <c r="K245" s="387"/>
      <c r="L245" s="388"/>
      <c r="M245" s="387"/>
      <c r="N245" s="382"/>
      <c r="O245" s="384"/>
      <c r="P245" s="184"/>
    </row>
    <row r="246" spans="1:16" ht="13.2" x14ac:dyDescent="0.25">
      <c r="A246" s="381" t="str">
        <f>IF(B246="","",ROW()-ROW($A$3)+'Diário 3º PA'!$O$1)</f>
        <v/>
      </c>
      <c r="B246" s="382"/>
      <c r="C246" s="383"/>
      <c r="D246" s="384"/>
      <c r="E246" s="184"/>
      <c r="F246" s="385"/>
      <c r="G246" s="184"/>
      <c r="H246" s="384"/>
      <c r="I246" s="184"/>
      <c r="J246" s="386" t="str">
        <f t="shared" si="3"/>
        <v/>
      </c>
      <c r="K246" s="387"/>
      <c r="L246" s="388"/>
      <c r="M246" s="387"/>
      <c r="N246" s="382"/>
      <c r="O246" s="384"/>
      <c r="P246" s="184"/>
    </row>
    <row r="247" spans="1:16" ht="13.2" x14ac:dyDescent="0.25">
      <c r="A247" s="381" t="str">
        <f>IF(B247="","",ROW()-ROW($A$3)+'Diário 3º PA'!$O$1)</f>
        <v/>
      </c>
      <c r="B247" s="382"/>
      <c r="C247" s="383"/>
      <c r="D247" s="384"/>
      <c r="E247" s="184"/>
      <c r="F247" s="385"/>
      <c r="G247" s="184"/>
      <c r="H247" s="384"/>
      <c r="I247" s="184"/>
      <c r="J247" s="386" t="str">
        <f t="shared" si="3"/>
        <v/>
      </c>
      <c r="K247" s="387"/>
      <c r="L247" s="388"/>
      <c r="M247" s="387"/>
      <c r="N247" s="382"/>
      <c r="O247" s="384"/>
      <c r="P247" s="184"/>
    </row>
    <row r="248" spans="1:16" ht="13.2" x14ac:dyDescent="0.25">
      <c r="A248" s="381" t="str">
        <f>IF(B248="","",ROW()-ROW($A$3)+'Diário 3º PA'!$O$1)</f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3"/>
        <v/>
      </c>
      <c r="K248" s="387"/>
      <c r="L248" s="388"/>
      <c r="M248" s="387"/>
      <c r="N248" s="382"/>
      <c r="O248" s="384"/>
      <c r="P248" s="184"/>
    </row>
    <row r="249" spans="1:16" ht="13.2" x14ac:dyDescent="0.25">
      <c r="A249" s="381" t="str">
        <f>IF(B249="","",ROW()-ROW($A$3)+'Diário 3º PA'!$O$1)</f>
        <v/>
      </c>
      <c r="B249" s="382"/>
      <c r="C249" s="383"/>
      <c r="D249" s="384"/>
      <c r="E249" s="184"/>
      <c r="F249" s="385"/>
      <c r="G249" s="184"/>
      <c r="H249" s="384"/>
      <c r="I249" s="184"/>
      <c r="J249" s="386" t="str">
        <f t="shared" si="3"/>
        <v/>
      </c>
      <c r="K249" s="387"/>
      <c r="L249" s="388"/>
      <c r="M249" s="387"/>
      <c r="N249" s="382"/>
      <c r="O249" s="384"/>
      <c r="P249" s="184"/>
    </row>
    <row r="250" spans="1:16" ht="13.2" x14ac:dyDescent="0.25">
      <c r="A250" s="381" t="str">
        <f>IF(B250="","",ROW()-ROW($A$3)+'Diário 3º PA'!$O$1)</f>
        <v/>
      </c>
      <c r="B250" s="382"/>
      <c r="C250" s="383"/>
      <c r="D250" s="384"/>
      <c r="E250" s="184"/>
      <c r="F250" s="385"/>
      <c r="G250" s="184"/>
      <c r="H250" s="384"/>
      <c r="I250" s="184"/>
      <c r="J250" s="386" t="str">
        <f t="shared" si="3"/>
        <v/>
      </c>
      <c r="K250" s="387"/>
      <c r="L250" s="388"/>
      <c r="M250" s="387"/>
      <c r="N250" s="382"/>
      <c r="O250" s="384"/>
      <c r="P250" s="184"/>
    </row>
    <row r="251" spans="1:16" ht="13.2" x14ac:dyDescent="0.25">
      <c r="A251" s="381" t="str">
        <f>IF(B251="","",ROW()-ROW($A$3)+'Diário 3º PA'!$O$1)</f>
        <v/>
      </c>
      <c r="B251" s="382"/>
      <c r="C251" s="383"/>
      <c r="D251" s="384"/>
      <c r="E251" s="184"/>
      <c r="F251" s="385"/>
      <c r="G251" s="384"/>
      <c r="H251" s="384"/>
      <c r="I251" s="184"/>
      <c r="J251" s="386" t="str">
        <f t="shared" si="3"/>
        <v/>
      </c>
      <c r="K251" s="387"/>
      <c r="L251" s="388"/>
      <c r="M251" s="387"/>
      <c r="N251" s="382"/>
      <c r="O251" s="384"/>
      <c r="P251" s="184"/>
    </row>
    <row r="252" spans="1:16" ht="13.2" x14ac:dyDescent="0.25">
      <c r="A252" s="381" t="str">
        <f>IF(B252="","",ROW()-ROW($A$3)+'Diário 3º PA'!$O$1)</f>
        <v/>
      </c>
      <c r="B252" s="382"/>
      <c r="C252" s="383"/>
      <c r="D252" s="384"/>
      <c r="E252" s="184"/>
      <c r="F252" s="385"/>
      <c r="G252" s="384"/>
      <c r="H252" s="384"/>
      <c r="I252" s="184"/>
      <c r="J252" s="386" t="str">
        <f t="shared" si="3"/>
        <v/>
      </c>
      <c r="K252" s="387"/>
      <c r="L252" s="388"/>
      <c r="M252" s="387"/>
      <c r="N252" s="382"/>
      <c r="O252" s="384"/>
      <c r="P252" s="184"/>
    </row>
    <row r="253" spans="1:16" ht="13.2" x14ac:dyDescent="0.25">
      <c r="A253" s="381" t="str">
        <f>IF(B253="","",ROW()-ROW($A$3)+'Diário 3º PA'!$O$1)</f>
        <v/>
      </c>
      <c r="B253" s="382"/>
      <c r="C253" s="383"/>
      <c r="D253" s="384"/>
      <c r="E253" s="184"/>
      <c r="F253" s="385"/>
      <c r="G253" s="384"/>
      <c r="H253" s="384"/>
      <c r="I253" s="184"/>
      <c r="J253" s="386" t="str">
        <f t="shared" si="3"/>
        <v/>
      </c>
      <c r="K253" s="387"/>
      <c r="L253" s="388"/>
      <c r="M253" s="387"/>
      <c r="N253" s="382"/>
      <c r="O253" s="384"/>
      <c r="P253" s="184"/>
    </row>
    <row r="254" spans="1:16" ht="13.2" x14ac:dyDescent="0.25">
      <c r="A254" s="381" t="str">
        <f>IF(B254="","",ROW()-ROW($A$3)+'Diário 3º PA'!$O$1)</f>
        <v/>
      </c>
      <c r="B254" s="382"/>
      <c r="C254" s="383"/>
      <c r="D254" s="384"/>
      <c r="E254" s="184"/>
      <c r="F254" s="385"/>
      <c r="G254" s="384"/>
      <c r="H254" s="384"/>
      <c r="I254" s="184"/>
      <c r="J254" s="386" t="str">
        <f t="shared" si="3"/>
        <v/>
      </c>
      <c r="K254" s="387"/>
      <c r="L254" s="388"/>
      <c r="M254" s="387"/>
      <c r="N254" s="382"/>
      <c r="O254" s="384"/>
      <c r="P254" s="184"/>
    </row>
    <row r="255" spans="1:16" ht="13.2" x14ac:dyDescent="0.25">
      <c r="A255" s="381" t="str">
        <f>IF(B255="","",ROW()-ROW($A$3)+'Diário 3º PA'!$O$1)</f>
        <v/>
      </c>
      <c r="B255" s="382"/>
      <c r="C255" s="383"/>
      <c r="D255" s="384"/>
      <c r="E255" s="184"/>
      <c r="F255" s="385"/>
      <c r="G255" s="384"/>
      <c r="H255" s="384"/>
      <c r="I255" s="184"/>
      <c r="J255" s="386" t="str">
        <f t="shared" si="3"/>
        <v/>
      </c>
      <c r="K255" s="387"/>
      <c r="L255" s="388"/>
      <c r="M255" s="387"/>
      <c r="N255" s="382"/>
      <c r="O255" s="384"/>
      <c r="P255" s="184"/>
    </row>
    <row r="256" spans="1:16" ht="13.2" x14ac:dyDescent="0.25">
      <c r="A256" s="381" t="str">
        <f>IF(B256="","",ROW()-ROW($A$3)+'Diário 3º PA'!$O$1)</f>
        <v/>
      </c>
      <c r="B256" s="382"/>
      <c r="C256" s="383"/>
      <c r="D256" s="384"/>
      <c r="E256" s="184"/>
      <c r="F256" s="385"/>
      <c r="G256" s="384"/>
      <c r="H256" s="384"/>
      <c r="I256" s="184"/>
      <c r="J256" s="386" t="str">
        <f t="shared" si="3"/>
        <v/>
      </c>
      <c r="K256" s="387"/>
      <c r="L256" s="388"/>
      <c r="M256" s="387"/>
      <c r="N256" s="382"/>
      <c r="O256" s="384"/>
      <c r="P256" s="184"/>
    </row>
    <row r="257" spans="1:16" ht="13.2" x14ac:dyDescent="0.25">
      <c r="A257" s="381" t="str">
        <f>IF(B257="","",ROW()-ROW($A$3)+'Diário 3º PA'!$O$1)</f>
        <v/>
      </c>
      <c r="B257" s="382"/>
      <c r="C257" s="383"/>
      <c r="D257" s="384"/>
      <c r="E257" s="184"/>
      <c r="F257" s="385"/>
      <c r="G257" s="384"/>
      <c r="H257" s="384"/>
      <c r="I257" s="184"/>
      <c r="J257" s="386" t="str">
        <f t="shared" si="3"/>
        <v/>
      </c>
      <c r="K257" s="387"/>
      <c r="L257" s="388"/>
      <c r="M257" s="387"/>
      <c r="N257" s="382"/>
      <c r="O257" s="384"/>
      <c r="P257" s="184"/>
    </row>
    <row r="258" spans="1:16" ht="13.2" x14ac:dyDescent="0.25">
      <c r="A258" s="381" t="str">
        <f>IF(B258="","",ROW()-ROW($A$3)+'Diário 3º PA'!$O$1)</f>
        <v/>
      </c>
      <c r="B258" s="382"/>
      <c r="C258" s="383"/>
      <c r="D258" s="384"/>
      <c r="E258" s="184"/>
      <c r="F258" s="385"/>
      <c r="G258" s="384"/>
      <c r="H258" s="384"/>
      <c r="I258" s="184"/>
      <c r="J258" s="386" t="str">
        <f t="shared" si="3"/>
        <v/>
      </c>
      <c r="K258" s="387"/>
      <c r="L258" s="388"/>
      <c r="M258" s="387"/>
      <c r="N258" s="382"/>
      <c r="O258" s="384"/>
      <c r="P258" s="184"/>
    </row>
    <row r="259" spans="1:16" ht="13.2" x14ac:dyDescent="0.25">
      <c r="A259" s="381" t="str">
        <f>IF(B259="","",ROW()-ROW($A$3)+'Diário 3º PA'!$O$1)</f>
        <v/>
      </c>
      <c r="B259" s="382"/>
      <c r="C259" s="383"/>
      <c r="D259" s="384"/>
      <c r="E259" s="184"/>
      <c r="F259" s="385"/>
      <c r="G259" s="384"/>
      <c r="H259" s="384"/>
      <c r="I259" s="184"/>
      <c r="J259" s="386" t="str">
        <f t="shared" si="3"/>
        <v/>
      </c>
      <c r="K259" s="387"/>
      <c r="L259" s="388"/>
      <c r="M259" s="387"/>
      <c r="N259" s="382"/>
      <c r="O259" s="384"/>
      <c r="P259" s="184"/>
    </row>
    <row r="260" spans="1:16" ht="13.2" x14ac:dyDescent="0.25">
      <c r="A260" s="381" t="str">
        <f>IF(B260="","",ROW()-ROW($A$3)+'Diário 3º PA'!$O$1)</f>
        <v/>
      </c>
      <c r="B260" s="382"/>
      <c r="C260" s="383"/>
      <c r="D260" s="384"/>
      <c r="E260" s="184"/>
      <c r="F260" s="385"/>
      <c r="G260" s="384"/>
      <c r="H260" s="384"/>
      <c r="I260" s="184"/>
      <c r="J260" s="386" t="str">
        <f t="shared" si="3"/>
        <v/>
      </c>
      <c r="K260" s="387"/>
      <c r="L260" s="388"/>
      <c r="M260" s="387"/>
      <c r="N260" s="382"/>
      <c r="O260" s="384"/>
      <c r="P260" s="184"/>
    </row>
    <row r="261" spans="1:16" ht="13.2" x14ac:dyDescent="0.25">
      <c r="A261" s="381" t="str">
        <f>IF(B261="","",ROW()-ROW($A$3)+'Diário 3º PA'!$O$1)</f>
        <v/>
      </c>
      <c r="B261" s="382"/>
      <c r="C261" s="383"/>
      <c r="D261" s="384"/>
      <c r="E261" s="184"/>
      <c r="F261" s="385"/>
      <c r="G261" s="384"/>
      <c r="H261" s="384"/>
      <c r="I261" s="184"/>
      <c r="J261" s="386" t="str">
        <f t="shared" si="3"/>
        <v/>
      </c>
      <c r="K261" s="387"/>
      <c r="L261" s="388"/>
      <c r="M261" s="387"/>
      <c r="N261" s="382"/>
      <c r="O261" s="384"/>
      <c r="P261" s="184"/>
    </row>
    <row r="262" spans="1:16" ht="13.2" x14ac:dyDescent="0.25">
      <c r="A262" s="381" t="str">
        <f>IF(B262="","",ROW()-ROW($A$3)+'Diário 3º PA'!$O$1)</f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3"/>
        <v/>
      </c>
      <c r="K262" s="387"/>
      <c r="L262" s="388"/>
      <c r="M262" s="387"/>
      <c r="N262" s="382"/>
      <c r="O262" s="384"/>
      <c r="P262" s="184"/>
    </row>
    <row r="263" spans="1:16" ht="13.2" x14ac:dyDescent="0.25">
      <c r="A263" s="381" t="str">
        <f>IF(B263="","",ROW()-ROW($A$3)+'Diário 3º PA'!$O$1)</f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3"/>
        <v/>
      </c>
      <c r="K263" s="387"/>
      <c r="L263" s="388"/>
      <c r="M263" s="387"/>
      <c r="N263" s="382"/>
      <c r="O263" s="384"/>
      <c r="P263" s="184"/>
    </row>
    <row r="264" spans="1:16" ht="13.2" x14ac:dyDescent="0.25">
      <c r="A264" s="381" t="str">
        <f>IF(B264="","",ROW()-ROW($A$3)+'Diário 3º PA'!$O$1)</f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3"/>
        <v/>
      </c>
      <c r="K264" s="387"/>
      <c r="L264" s="388"/>
      <c r="M264" s="387"/>
      <c r="N264" s="382"/>
      <c r="O264" s="384"/>
      <c r="P264" s="184"/>
    </row>
    <row r="265" spans="1:16" ht="13.2" x14ac:dyDescent="0.25">
      <c r="A265" s="381" t="str">
        <f>IF(B265="","",ROW()-ROW($A$3)+'Diário 3º PA'!$O$1)</f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ref="J265:J328" si="4">IF(O265="","",IF(LEN(O265)&gt;14,O265,"CPF Protegido - LGPD"))</f>
        <v/>
      </c>
      <c r="K265" s="387"/>
      <c r="L265" s="388"/>
      <c r="M265" s="387"/>
      <c r="N265" s="382"/>
      <c r="O265" s="384"/>
      <c r="P265" s="184"/>
    </row>
    <row r="266" spans="1:16" ht="13.2" x14ac:dyDescent="0.25">
      <c r="A266" s="381" t="str">
        <f>IF(B266="","",ROW()-ROW($A$3)+'Diário 3º PA'!$O$1)</f>
        <v/>
      </c>
      <c r="B266" s="382"/>
      <c r="C266" s="383"/>
      <c r="D266" s="384"/>
      <c r="E266" s="184"/>
      <c r="F266" s="385"/>
      <c r="G266" s="184"/>
      <c r="H266" s="384"/>
      <c r="I266" s="184"/>
      <c r="J266" s="386" t="str">
        <f t="shared" si="4"/>
        <v/>
      </c>
      <c r="K266" s="387"/>
      <c r="L266" s="388"/>
      <c r="M266" s="387"/>
      <c r="N266" s="382"/>
      <c r="O266" s="384"/>
      <c r="P266" s="184"/>
    </row>
    <row r="267" spans="1:16" ht="13.2" x14ac:dyDescent="0.25">
      <c r="A267" s="381" t="str">
        <f>IF(B267="","",ROW()-ROW($A$3)+'Diário 3º PA'!$O$1)</f>
        <v/>
      </c>
      <c r="B267" s="382"/>
      <c r="C267" s="383"/>
      <c r="D267" s="384"/>
      <c r="E267" s="184"/>
      <c r="F267" s="385"/>
      <c r="G267" s="184"/>
      <c r="H267" s="384"/>
      <c r="I267" s="184"/>
      <c r="J267" s="386" t="str">
        <f t="shared" si="4"/>
        <v/>
      </c>
      <c r="K267" s="387"/>
      <c r="L267" s="388"/>
      <c r="M267" s="387"/>
      <c r="N267" s="382"/>
      <c r="O267" s="384"/>
      <c r="P267" s="184"/>
    </row>
    <row r="268" spans="1:16" ht="13.2" x14ac:dyDescent="0.25">
      <c r="A268" s="381" t="str">
        <f>IF(B268="","",ROW()-ROW($A$3)+'Diário 3º PA'!$O$1)</f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4"/>
        <v/>
      </c>
      <c r="K268" s="387"/>
      <c r="L268" s="388"/>
      <c r="M268" s="387"/>
      <c r="N268" s="382"/>
      <c r="O268" s="384"/>
      <c r="P268" s="184"/>
    </row>
    <row r="269" spans="1:16" ht="13.2" x14ac:dyDescent="0.25">
      <c r="A269" s="381" t="str">
        <f>IF(B269="","",ROW()-ROW($A$3)+'Diário 3º PA'!$O$1)</f>
        <v/>
      </c>
      <c r="B269" s="382"/>
      <c r="C269" s="383"/>
      <c r="D269" s="384"/>
      <c r="E269" s="184"/>
      <c r="F269" s="385"/>
      <c r="G269" s="184"/>
      <c r="H269" s="384"/>
      <c r="I269" s="184"/>
      <c r="J269" s="386" t="str">
        <f t="shared" si="4"/>
        <v/>
      </c>
      <c r="K269" s="387"/>
      <c r="L269" s="388"/>
      <c r="M269" s="387"/>
      <c r="N269" s="382"/>
      <c r="O269" s="384"/>
      <c r="P269" s="184"/>
    </row>
    <row r="270" spans="1:16" ht="13.2" x14ac:dyDescent="0.25">
      <c r="A270" s="381" t="str">
        <f>IF(B270="","",ROW()-ROW($A$3)+'Diário 3º PA'!$O$1)</f>
        <v/>
      </c>
      <c r="B270" s="382"/>
      <c r="C270" s="383"/>
      <c r="D270" s="384"/>
      <c r="E270" s="184"/>
      <c r="F270" s="385"/>
      <c r="G270" s="384"/>
      <c r="H270" s="384"/>
      <c r="I270" s="184"/>
      <c r="J270" s="386" t="str">
        <f t="shared" si="4"/>
        <v/>
      </c>
      <c r="K270" s="387"/>
      <c r="L270" s="388"/>
      <c r="M270" s="387"/>
      <c r="N270" s="382"/>
      <c r="O270" s="384"/>
      <c r="P270" s="184"/>
    </row>
    <row r="271" spans="1:16" ht="13.2" x14ac:dyDescent="0.25">
      <c r="A271" s="381" t="str">
        <f>IF(B271="","",ROW()-ROW($A$3)+'Diário 3º PA'!$O$1)</f>
        <v/>
      </c>
      <c r="B271" s="382"/>
      <c r="C271" s="383"/>
      <c r="D271" s="384"/>
      <c r="E271" s="184"/>
      <c r="F271" s="385"/>
      <c r="G271" s="184"/>
      <c r="H271" s="384"/>
      <c r="I271" s="184"/>
      <c r="J271" s="386" t="str">
        <f t="shared" si="4"/>
        <v/>
      </c>
      <c r="K271" s="387"/>
      <c r="L271" s="388"/>
      <c r="M271" s="387"/>
      <c r="N271" s="382"/>
      <c r="O271" s="384"/>
      <c r="P271" s="184"/>
    </row>
    <row r="272" spans="1:16" ht="13.2" x14ac:dyDescent="0.25">
      <c r="A272" s="381" t="str">
        <f>IF(B272="","",ROW()-ROW($A$3)+'Diário 3º PA'!$O$1)</f>
        <v/>
      </c>
      <c r="B272" s="382"/>
      <c r="C272" s="383"/>
      <c r="D272" s="384"/>
      <c r="E272" s="184"/>
      <c r="F272" s="385"/>
      <c r="G272" s="184"/>
      <c r="H272" s="384"/>
      <c r="I272" s="184"/>
      <c r="J272" s="386" t="str">
        <f t="shared" si="4"/>
        <v/>
      </c>
      <c r="K272" s="387"/>
      <c r="L272" s="388"/>
      <c r="M272" s="387"/>
      <c r="N272" s="382"/>
      <c r="O272" s="384"/>
      <c r="P272" s="184"/>
    </row>
    <row r="273" spans="1:16" ht="13.2" x14ac:dyDescent="0.25">
      <c r="A273" s="381" t="str">
        <f>IF(B273="","",ROW()-ROW($A$3)+'Diário 3º PA'!$O$1)</f>
        <v/>
      </c>
      <c r="B273" s="382"/>
      <c r="C273" s="383"/>
      <c r="D273" s="384"/>
      <c r="E273" s="184"/>
      <c r="F273" s="385"/>
      <c r="G273" s="184"/>
      <c r="H273" s="384"/>
      <c r="I273" s="184"/>
      <c r="J273" s="386" t="str">
        <f t="shared" si="4"/>
        <v/>
      </c>
      <c r="K273" s="387"/>
      <c r="L273" s="388"/>
      <c r="M273" s="387"/>
      <c r="N273" s="382"/>
      <c r="O273" s="384"/>
      <c r="P273" s="184"/>
    </row>
    <row r="274" spans="1:16" ht="13.2" x14ac:dyDescent="0.25">
      <c r="A274" s="381" t="str">
        <f>IF(B274="","",ROW()-ROW($A$3)+'Diário 3º PA'!$O$1)</f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4"/>
        <v/>
      </c>
      <c r="K274" s="387"/>
      <c r="L274" s="388"/>
      <c r="M274" s="387"/>
      <c r="N274" s="382"/>
      <c r="O274" s="384"/>
      <c r="P274" s="184"/>
    </row>
    <row r="275" spans="1:16" ht="13.2" x14ac:dyDescent="0.25">
      <c r="A275" s="381" t="str">
        <f>IF(B275="","",ROW()-ROW($A$3)+'Diário 3º PA'!$O$1)</f>
        <v/>
      </c>
      <c r="B275" s="382"/>
      <c r="C275" s="383"/>
      <c r="D275" s="384"/>
      <c r="E275" s="184"/>
      <c r="F275" s="385"/>
      <c r="G275" s="184"/>
      <c r="H275" s="384"/>
      <c r="I275" s="184"/>
      <c r="J275" s="386" t="str">
        <f t="shared" si="4"/>
        <v/>
      </c>
      <c r="K275" s="387"/>
      <c r="L275" s="388"/>
      <c r="M275" s="387"/>
      <c r="N275" s="382"/>
      <c r="O275" s="384"/>
      <c r="P275" s="184"/>
    </row>
    <row r="276" spans="1:16" ht="13.2" x14ac:dyDescent="0.25">
      <c r="A276" s="381" t="str">
        <f>IF(B276="","",ROW()-ROW($A$3)+'Diário 3º PA'!$O$1)</f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4"/>
        <v/>
      </c>
      <c r="K276" s="387"/>
      <c r="L276" s="388"/>
      <c r="M276" s="387"/>
      <c r="N276" s="382"/>
      <c r="O276" s="384"/>
      <c r="P276" s="184"/>
    </row>
    <row r="277" spans="1:16" ht="13.2" x14ac:dyDescent="0.25">
      <c r="A277" s="381" t="str">
        <f>IF(B277="","",ROW()-ROW($A$3)+'Diário 3º PA'!$O$1)</f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4"/>
        <v/>
      </c>
      <c r="K277" s="387"/>
      <c r="L277" s="388"/>
      <c r="M277" s="387"/>
      <c r="N277" s="382"/>
      <c r="O277" s="384"/>
      <c r="P277" s="184"/>
    </row>
    <row r="278" spans="1:16" ht="13.2" x14ac:dyDescent="0.25">
      <c r="A278" s="381" t="str">
        <f>IF(B278="","",ROW()-ROW($A$3)+'Diário 3º PA'!$O$1)</f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si="4"/>
        <v/>
      </c>
      <c r="K278" s="387"/>
      <c r="L278" s="388"/>
      <c r="M278" s="387"/>
      <c r="N278" s="382"/>
      <c r="O278" s="384"/>
      <c r="P278" s="184"/>
    </row>
    <row r="279" spans="1:16" ht="13.2" x14ac:dyDescent="0.25">
      <c r="A279" s="381" t="str">
        <f>IF(B279="","",ROW()-ROW($A$3)+'Diário 3º PA'!$O$1)</f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4"/>
        <v/>
      </c>
      <c r="K279" s="387"/>
      <c r="L279" s="388"/>
      <c r="M279" s="387"/>
      <c r="N279" s="382"/>
      <c r="O279" s="384"/>
      <c r="P279" s="184"/>
    </row>
    <row r="280" spans="1:16" ht="13.2" x14ac:dyDescent="0.25">
      <c r="A280" s="381" t="str">
        <f>IF(B280="","",ROW()-ROW($A$3)+'Diário 3º PA'!$O$1)</f>
        <v/>
      </c>
      <c r="B280" s="382"/>
      <c r="C280" s="383"/>
      <c r="D280" s="384"/>
      <c r="E280" s="184"/>
      <c r="F280" s="385"/>
      <c r="G280" s="384"/>
      <c r="H280" s="384"/>
      <c r="I280" s="184"/>
      <c r="J280" s="386" t="str">
        <f t="shared" si="4"/>
        <v/>
      </c>
      <c r="K280" s="387"/>
      <c r="L280" s="388"/>
      <c r="M280" s="387"/>
      <c r="N280" s="382"/>
      <c r="O280" s="384"/>
      <c r="P280" s="184"/>
    </row>
    <row r="281" spans="1:16" ht="13.2" x14ac:dyDescent="0.25">
      <c r="A281" s="381" t="str">
        <f>IF(B281="","",ROW()-ROW($A$3)+'Diário 3º PA'!$O$1)</f>
        <v/>
      </c>
      <c r="B281" s="382"/>
      <c r="C281" s="383"/>
      <c r="D281" s="384"/>
      <c r="E281" s="184"/>
      <c r="F281" s="385"/>
      <c r="G281" s="384"/>
      <c r="H281" s="384"/>
      <c r="I281" s="184"/>
      <c r="J281" s="386" t="str">
        <f t="shared" si="4"/>
        <v/>
      </c>
      <c r="K281" s="387"/>
      <c r="L281" s="388"/>
      <c r="M281" s="387"/>
      <c r="N281" s="382"/>
      <c r="O281" s="384"/>
      <c r="P281" s="184"/>
    </row>
    <row r="282" spans="1:16" ht="13.2" x14ac:dyDescent="0.25">
      <c r="A282" s="381" t="str">
        <f>IF(B282="","",ROW()-ROW($A$3)+'Diário 3º PA'!$O$1)</f>
        <v/>
      </c>
      <c r="B282" s="382"/>
      <c r="C282" s="383"/>
      <c r="D282" s="384"/>
      <c r="E282" s="184"/>
      <c r="F282" s="385"/>
      <c r="G282" s="384"/>
      <c r="H282" s="384"/>
      <c r="I282" s="184"/>
      <c r="J282" s="386" t="str">
        <f t="shared" si="4"/>
        <v/>
      </c>
      <c r="K282" s="387"/>
      <c r="L282" s="388"/>
      <c r="M282" s="387"/>
      <c r="N282" s="382"/>
      <c r="O282" s="384"/>
      <c r="P282" s="184"/>
    </row>
    <row r="283" spans="1:16" ht="13.2" x14ac:dyDescent="0.25">
      <c r="A283" s="381" t="str">
        <f>IF(B283="","",ROW()-ROW($A$3)+'Diário 3º PA'!$O$1)</f>
        <v/>
      </c>
      <c r="B283" s="382"/>
      <c r="C283" s="383"/>
      <c r="D283" s="384"/>
      <c r="E283" s="184"/>
      <c r="F283" s="385"/>
      <c r="G283" s="184"/>
      <c r="H283" s="384"/>
      <c r="I283" s="184"/>
      <c r="J283" s="386" t="str">
        <f t="shared" si="4"/>
        <v/>
      </c>
      <c r="K283" s="387"/>
      <c r="L283" s="388"/>
      <c r="M283" s="387"/>
      <c r="N283" s="382"/>
      <c r="O283" s="384"/>
      <c r="P283" s="184"/>
    </row>
    <row r="284" spans="1:16" ht="13.2" x14ac:dyDescent="0.25">
      <c r="A284" s="381" t="str">
        <f>IF(B284="","",ROW()-ROW($A$3)+'Diário 3º PA'!$O$1)</f>
        <v/>
      </c>
      <c r="B284" s="382"/>
      <c r="C284" s="383"/>
      <c r="D284" s="384"/>
      <c r="E284" s="184"/>
      <c r="F284" s="385"/>
      <c r="G284" s="184"/>
      <c r="H284" s="384"/>
      <c r="I284" s="184"/>
      <c r="J284" s="386" t="str">
        <f t="shared" si="4"/>
        <v/>
      </c>
      <c r="K284" s="387"/>
      <c r="L284" s="388"/>
      <c r="M284" s="387"/>
      <c r="N284" s="382"/>
      <c r="O284" s="384"/>
      <c r="P284" s="184"/>
    </row>
    <row r="285" spans="1:16" ht="13.2" x14ac:dyDescent="0.25">
      <c r="A285" s="381" t="str">
        <f>IF(B285="","",ROW()-ROW($A$3)+'Diário 3º PA'!$O$1)</f>
        <v/>
      </c>
      <c r="B285" s="389"/>
      <c r="C285" s="390"/>
      <c r="D285" s="393"/>
      <c r="E285" s="184"/>
      <c r="F285" s="391"/>
      <c r="G285" s="393"/>
      <c r="H285" s="393"/>
      <c r="I285" s="392"/>
      <c r="J285" s="386" t="str">
        <f t="shared" si="4"/>
        <v/>
      </c>
      <c r="K285" s="387"/>
      <c r="L285" s="388"/>
      <c r="M285" s="387"/>
      <c r="N285" s="382"/>
      <c r="O285" s="384"/>
      <c r="P285" s="392"/>
    </row>
    <row r="286" spans="1:16" ht="13.2" x14ac:dyDescent="0.25">
      <c r="A286" s="381" t="str">
        <f>IF(B286="","",ROW()-ROW($A$3)+'Diário 3º PA'!$O$1)</f>
        <v/>
      </c>
      <c r="B286" s="389"/>
      <c r="C286" s="390"/>
      <c r="D286" s="393"/>
      <c r="E286" s="184"/>
      <c r="F286" s="391"/>
      <c r="G286" s="393"/>
      <c r="H286" s="393"/>
      <c r="I286" s="184"/>
      <c r="J286" s="386" t="str">
        <f t="shared" si="4"/>
        <v/>
      </c>
      <c r="K286" s="387"/>
      <c r="L286" s="388"/>
      <c r="M286" s="387"/>
      <c r="N286" s="382"/>
      <c r="O286" s="384"/>
      <c r="P286" s="184"/>
    </row>
    <row r="287" spans="1:16" ht="13.2" x14ac:dyDescent="0.25">
      <c r="A287" s="381" t="str">
        <f>IF(B287="","",ROW()-ROW($A$3)+'Diário 3º PA'!$O$1)</f>
        <v/>
      </c>
      <c r="B287" s="389"/>
      <c r="C287" s="390"/>
      <c r="D287" s="393"/>
      <c r="E287" s="184"/>
      <c r="F287" s="391"/>
      <c r="G287" s="393"/>
      <c r="H287" s="393"/>
      <c r="I287" s="392"/>
      <c r="J287" s="386" t="str">
        <f t="shared" si="4"/>
        <v/>
      </c>
      <c r="K287" s="387"/>
      <c r="L287" s="388"/>
      <c r="M287" s="387"/>
      <c r="N287" s="382"/>
      <c r="O287" s="384"/>
      <c r="P287" s="392"/>
    </row>
    <row r="288" spans="1:16" ht="13.2" x14ac:dyDescent="0.25">
      <c r="A288" s="381" t="str">
        <f>IF(B288="","",ROW()-ROW($A$3)+'Diário 3º PA'!$O$1)</f>
        <v/>
      </c>
      <c r="B288" s="389"/>
      <c r="C288" s="390"/>
      <c r="D288" s="393"/>
      <c r="E288" s="184"/>
      <c r="F288" s="391"/>
      <c r="G288" s="393"/>
      <c r="H288" s="393"/>
      <c r="I288" s="392"/>
      <c r="J288" s="386" t="str">
        <f t="shared" si="4"/>
        <v/>
      </c>
      <c r="K288" s="387"/>
      <c r="L288" s="388"/>
      <c r="M288" s="387"/>
      <c r="N288" s="382"/>
      <c r="O288" s="384"/>
      <c r="P288" s="392"/>
    </row>
    <row r="289" spans="1:16" ht="13.2" x14ac:dyDescent="0.25">
      <c r="A289" s="381" t="str">
        <f>IF(B289="","",ROW()-ROW($A$3)+'Diário 3º PA'!$O$1)</f>
        <v/>
      </c>
      <c r="B289" s="389"/>
      <c r="C289" s="390"/>
      <c r="D289" s="393"/>
      <c r="E289" s="184"/>
      <c r="F289" s="391"/>
      <c r="G289" s="393"/>
      <c r="H289" s="393"/>
      <c r="I289" s="392"/>
      <c r="J289" s="386" t="str">
        <f t="shared" si="4"/>
        <v/>
      </c>
      <c r="K289" s="387"/>
      <c r="L289" s="388"/>
      <c r="M289" s="387"/>
      <c r="N289" s="382"/>
      <c r="O289" s="384"/>
      <c r="P289" s="392"/>
    </row>
    <row r="290" spans="1:16" ht="13.2" x14ac:dyDescent="0.25">
      <c r="A290" s="381" t="str">
        <f>IF(B290="","",ROW()-ROW($A$3)+'Diário 3º PA'!$O$1)</f>
        <v/>
      </c>
      <c r="B290" s="389"/>
      <c r="C290" s="390"/>
      <c r="D290" s="393"/>
      <c r="E290" s="184"/>
      <c r="F290" s="391"/>
      <c r="G290" s="393"/>
      <c r="H290" s="393"/>
      <c r="I290" s="392"/>
      <c r="J290" s="386" t="str">
        <f t="shared" si="4"/>
        <v/>
      </c>
      <c r="K290" s="387"/>
      <c r="L290" s="388"/>
      <c r="M290" s="387"/>
      <c r="N290" s="382"/>
      <c r="O290" s="384"/>
      <c r="P290" s="392"/>
    </row>
    <row r="291" spans="1:16" ht="13.2" x14ac:dyDescent="0.25">
      <c r="A291" s="381" t="str">
        <f>IF(B291="","",ROW()-ROW($A$3)+'Diário 3º PA'!$O$1)</f>
        <v/>
      </c>
      <c r="B291" s="389"/>
      <c r="C291" s="390"/>
      <c r="D291" s="393"/>
      <c r="E291" s="184"/>
      <c r="F291" s="391"/>
      <c r="G291" s="393"/>
      <c r="H291" s="393"/>
      <c r="I291" s="392"/>
      <c r="J291" s="386" t="str">
        <f t="shared" si="4"/>
        <v/>
      </c>
      <c r="K291" s="387"/>
      <c r="L291" s="388"/>
      <c r="M291" s="387"/>
      <c r="N291" s="382"/>
      <c r="O291" s="384"/>
      <c r="P291" s="392"/>
    </row>
    <row r="292" spans="1:16" ht="13.2" x14ac:dyDescent="0.25">
      <c r="A292" s="381" t="str">
        <f>IF(B292="","",ROW()-ROW($A$3)+'Diário 3º PA'!$O$1)</f>
        <v/>
      </c>
      <c r="B292" s="389"/>
      <c r="C292" s="390"/>
      <c r="D292" s="393"/>
      <c r="E292" s="184"/>
      <c r="F292" s="391"/>
      <c r="G292" s="393"/>
      <c r="H292" s="393"/>
      <c r="I292" s="392"/>
      <c r="J292" s="386" t="str">
        <f t="shared" si="4"/>
        <v/>
      </c>
      <c r="K292" s="387"/>
      <c r="L292" s="388"/>
      <c r="M292" s="387"/>
      <c r="N292" s="382"/>
      <c r="O292" s="384"/>
      <c r="P292" s="392"/>
    </row>
    <row r="293" spans="1:16" ht="13.2" x14ac:dyDescent="0.25">
      <c r="A293" s="381" t="str">
        <f>IF(B293="","",ROW()-ROW($A$3)+'Diário 3º PA'!$O$1)</f>
        <v/>
      </c>
      <c r="B293" s="389"/>
      <c r="C293" s="390"/>
      <c r="D293" s="393"/>
      <c r="E293" s="184"/>
      <c r="F293" s="391"/>
      <c r="G293" s="393"/>
      <c r="H293" s="393"/>
      <c r="I293" s="392"/>
      <c r="J293" s="386" t="str">
        <f t="shared" si="4"/>
        <v/>
      </c>
      <c r="K293" s="387"/>
      <c r="L293" s="388"/>
      <c r="M293" s="387"/>
      <c r="N293" s="382"/>
      <c r="O293" s="384"/>
      <c r="P293" s="392"/>
    </row>
    <row r="294" spans="1:16" ht="13.2" x14ac:dyDescent="0.25">
      <c r="A294" s="381" t="str">
        <f>IF(B294="","",ROW()-ROW($A$3)+'Diário 3º PA'!$O$1)</f>
        <v/>
      </c>
      <c r="B294" s="389"/>
      <c r="C294" s="390"/>
      <c r="D294" s="393"/>
      <c r="E294" s="184"/>
      <c r="F294" s="391"/>
      <c r="G294" s="393"/>
      <c r="H294" s="393"/>
      <c r="I294" s="392"/>
      <c r="J294" s="386" t="str">
        <f t="shared" si="4"/>
        <v/>
      </c>
      <c r="K294" s="387"/>
      <c r="L294" s="388"/>
      <c r="M294" s="387"/>
      <c r="N294" s="382"/>
      <c r="O294" s="384"/>
      <c r="P294" s="392"/>
    </row>
    <row r="295" spans="1:16" ht="13.2" x14ac:dyDescent="0.25">
      <c r="A295" s="381" t="str">
        <f>IF(B295="","",ROW()-ROW($A$3)+'Diário 3º PA'!$O$1)</f>
        <v/>
      </c>
      <c r="B295" s="389"/>
      <c r="C295" s="390"/>
      <c r="D295" s="393"/>
      <c r="E295" s="184"/>
      <c r="F295" s="391"/>
      <c r="G295" s="393"/>
      <c r="H295" s="393"/>
      <c r="I295" s="392"/>
      <c r="J295" s="386" t="str">
        <f t="shared" si="4"/>
        <v/>
      </c>
      <c r="K295" s="387"/>
      <c r="L295" s="388"/>
      <c r="M295" s="387"/>
      <c r="N295" s="382"/>
      <c r="O295" s="384"/>
      <c r="P295" s="392"/>
    </row>
    <row r="296" spans="1:16" ht="13.2" x14ac:dyDescent="0.25">
      <c r="A296" s="381" t="str">
        <f>IF(B296="","",ROW()-ROW($A$3)+'Diário 3º PA'!$O$1)</f>
        <v/>
      </c>
      <c r="B296" s="389"/>
      <c r="C296" s="390"/>
      <c r="D296" s="393"/>
      <c r="E296" s="184"/>
      <c r="F296" s="391"/>
      <c r="G296" s="393"/>
      <c r="H296" s="393"/>
      <c r="I296" s="392"/>
      <c r="J296" s="386" t="str">
        <f t="shared" si="4"/>
        <v/>
      </c>
      <c r="K296" s="387"/>
      <c r="L296" s="388"/>
      <c r="M296" s="387"/>
      <c r="N296" s="382"/>
      <c r="O296" s="384"/>
      <c r="P296" s="392"/>
    </row>
    <row r="297" spans="1:16" ht="13.2" x14ac:dyDescent="0.25">
      <c r="A297" s="381" t="str">
        <f>IF(B297="","",ROW()-ROW($A$3)+'Diário 3º PA'!$O$1)</f>
        <v/>
      </c>
      <c r="B297" s="389"/>
      <c r="C297" s="390"/>
      <c r="D297" s="393"/>
      <c r="E297" s="184"/>
      <c r="F297" s="391"/>
      <c r="G297" s="393"/>
      <c r="H297" s="393"/>
      <c r="I297" s="392"/>
      <c r="J297" s="386" t="str">
        <f t="shared" si="4"/>
        <v/>
      </c>
      <c r="K297" s="387"/>
      <c r="L297" s="388"/>
      <c r="M297" s="387"/>
      <c r="N297" s="382"/>
      <c r="O297" s="384"/>
      <c r="P297" s="392"/>
    </row>
    <row r="298" spans="1:16" ht="13.2" x14ac:dyDescent="0.25">
      <c r="A298" s="381" t="str">
        <f>IF(B298="","",ROW()-ROW($A$3)+'Diário 3º PA'!$O$1)</f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4"/>
        <v/>
      </c>
      <c r="K298" s="387"/>
      <c r="L298" s="388"/>
      <c r="M298" s="387"/>
      <c r="N298" s="382"/>
      <c r="O298" s="384"/>
      <c r="P298" s="184"/>
    </row>
    <row r="299" spans="1:16" ht="13.2" x14ac:dyDescent="0.25">
      <c r="A299" s="381" t="str">
        <f>IF(B299="","",ROW()-ROW($A$3)+'Diário 3º PA'!$O$1)</f>
        <v/>
      </c>
      <c r="B299" s="382"/>
      <c r="C299" s="383"/>
      <c r="D299" s="384"/>
      <c r="E299" s="184"/>
      <c r="F299" s="385"/>
      <c r="G299" s="184"/>
      <c r="H299" s="384"/>
      <c r="I299" s="184"/>
      <c r="J299" s="386" t="str">
        <f t="shared" si="4"/>
        <v/>
      </c>
      <c r="K299" s="387"/>
      <c r="L299" s="388"/>
      <c r="M299" s="387"/>
      <c r="N299" s="382"/>
      <c r="O299" s="384"/>
      <c r="P299" s="184"/>
    </row>
    <row r="300" spans="1:16" ht="13.2" x14ac:dyDescent="0.25">
      <c r="A300" s="381" t="str">
        <f>IF(B300="","",ROW()-ROW($A$3)+'Diário 3º PA'!$O$1)</f>
        <v/>
      </c>
      <c r="B300" s="382"/>
      <c r="C300" s="383"/>
      <c r="D300" s="384"/>
      <c r="E300" s="184"/>
      <c r="F300" s="385"/>
      <c r="G300" s="392"/>
      <c r="H300" s="384"/>
      <c r="I300" s="184"/>
      <c r="J300" s="386" t="str">
        <f t="shared" si="4"/>
        <v/>
      </c>
      <c r="K300" s="387"/>
      <c r="L300" s="388"/>
      <c r="M300" s="387"/>
      <c r="N300" s="382"/>
      <c r="O300" s="384"/>
      <c r="P300" s="184"/>
    </row>
    <row r="301" spans="1:16" ht="13.2" x14ac:dyDescent="0.25">
      <c r="A301" s="381" t="str">
        <f>IF(B301="","",ROW()-ROW($A$3)+'Diário 3º PA'!$O$1)</f>
        <v/>
      </c>
      <c r="B301" s="382"/>
      <c r="C301" s="383"/>
      <c r="D301" s="384"/>
      <c r="E301" s="184"/>
      <c r="F301" s="385"/>
      <c r="G301" s="384"/>
      <c r="H301" s="384"/>
      <c r="I301" s="184"/>
      <c r="J301" s="386" t="str">
        <f t="shared" si="4"/>
        <v/>
      </c>
      <c r="K301" s="387"/>
      <c r="L301" s="388"/>
      <c r="M301" s="387"/>
      <c r="N301" s="382"/>
      <c r="O301" s="384"/>
      <c r="P301" s="184"/>
    </row>
    <row r="302" spans="1:16" ht="13.2" x14ac:dyDescent="0.25">
      <c r="A302" s="381" t="str">
        <f>IF(B302="","",ROW()-ROW($A$3)+'Diário 3º PA'!$O$1)</f>
        <v/>
      </c>
      <c r="B302" s="382"/>
      <c r="C302" s="383"/>
      <c r="D302" s="384"/>
      <c r="E302" s="184"/>
      <c r="F302" s="385"/>
      <c r="G302" s="394"/>
      <c r="H302" s="384"/>
      <c r="I302" s="184"/>
      <c r="J302" s="386" t="str">
        <f t="shared" si="4"/>
        <v/>
      </c>
      <c r="K302" s="387"/>
      <c r="L302" s="388"/>
      <c r="M302" s="387"/>
      <c r="N302" s="382"/>
      <c r="O302" s="384"/>
      <c r="P302" s="184"/>
    </row>
    <row r="303" spans="1:16" ht="13.2" x14ac:dyDescent="0.25">
      <c r="A303" s="381" t="str">
        <f>IF(B303="","",ROW()-ROW($A$3)+'Diário 3º PA'!$O$1)</f>
        <v/>
      </c>
      <c r="B303" s="382"/>
      <c r="C303" s="383"/>
      <c r="D303" s="384"/>
      <c r="E303" s="184"/>
      <c r="F303" s="385"/>
      <c r="G303" s="384"/>
      <c r="H303" s="384"/>
      <c r="I303" s="184"/>
      <c r="J303" s="386" t="str">
        <f t="shared" si="4"/>
        <v/>
      </c>
      <c r="K303" s="387"/>
      <c r="L303" s="388"/>
      <c r="M303" s="387"/>
      <c r="N303" s="382"/>
      <c r="O303" s="384"/>
      <c r="P303" s="184"/>
    </row>
    <row r="304" spans="1:16" ht="13.2" x14ac:dyDescent="0.25">
      <c r="A304" s="381" t="str">
        <f>IF(B304="","",ROW()-ROW($A$3)+'Diário 3º PA'!$O$1)</f>
        <v/>
      </c>
      <c r="B304" s="382"/>
      <c r="C304" s="383"/>
      <c r="D304" s="384"/>
      <c r="E304" s="184"/>
      <c r="F304" s="385"/>
      <c r="G304" s="384"/>
      <c r="H304" s="384"/>
      <c r="I304" s="184"/>
      <c r="J304" s="386" t="str">
        <f t="shared" si="4"/>
        <v/>
      </c>
      <c r="K304" s="387"/>
      <c r="L304" s="388"/>
      <c r="M304" s="387"/>
      <c r="N304" s="382"/>
      <c r="O304" s="384"/>
      <c r="P304" s="184"/>
    </row>
    <row r="305" spans="1:16" ht="13.2" x14ac:dyDescent="0.25">
      <c r="A305" s="381" t="str">
        <f>IF(B305="","",ROW()-ROW($A$3)+'Diário 3º PA'!$O$1)</f>
        <v/>
      </c>
      <c r="B305" s="382"/>
      <c r="C305" s="383"/>
      <c r="D305" s="384"/>
      <c r="E305" s="184"/>
      <c r="F305" s="385"/>
      <c r="G305" s="384"/>
      <c r="H305" s="384"/>
      <c r="I305" s="184"/>
      <c r="J305" s="386" t="str">
        <f t="shared" si="4"/>
        <v/>
      </c>
      <c r="K305" s="387"/>
      <c r="L305" s="388"/>
      <c r="M305" s="387"/>
      <c r="N305" s="382"/>
      <c r="O305" s="384"/>
      <c r="P305" s="184"/>
    </row>
    <row r="306" spans="1:16" ht="13.2" x14ac:dyDescent="0.25">
      <c r="A306" s="381" t="str">
        <f>IF(B306="","",ROW()-ROW($A$3)+'Diário 3º PA'!$O$1)</f>
        <v/>
      </c>
      <c r="B306" s="382"/>
      <c r="C306" s="383"/>
      <c r="D306" s="384"/>
      <c r="E306" s="184"/>
      <c r="F306" s="385"/>
      <c r="G306" s="384"/>
      <c r="H306" s="384"/>
      <c r="I306" s="184"/>
      <c r="J306" s="386" t="str">
        <f t="shared" si="4"/>
        <v/>
      </c>
      <c r="K306" s="387"/>
      <c r="L306" s="388"/>
      <c r="M306" s="387"/>
      <c r="N306" s="382"/>
      <c r="O306" s="384"/>
      <c r="P306" s="184"/>
    </row>
    <row r="307" spans="1:16" ht="13.2" x14ac:dyDescent="0.25">
      <c r="A307" s="381" t="str">
        <f>IF(B307="","",ROW()-ROW($A$3)+'Diário 3º PA'!$O$1)</f>
        <v/>
      </c>
      <c r="B307" s="382"/>
      <c r="C307" s="383"/>
      <c r="D307" s="384"/>
      <c r="E307" s="184"/>
      <c r="F307" s="385"/>
      <c r="G307" s="384"/>
      <c r="H307" s="384"/>
      <c r="I307" s="184"/>
      <c r="J307" s="386" t="str">
        <f t="shared" si="4"/>
        <v/>
      </c>
      <c r="K307" s="387"/>
      <c r="L307" s="388"/>
      <c r="M307" s="387"/>
      <c r="N307" s="382"/>
      <c r="O307" s="384"/>
      <c r="P307" s="184"/>
    </row>
    <row r="308" spans="1:16" ht="13.2" x14ac:dyDescent="0.25">
      <c r="A308" s="381" t="str">
        <f>IF(B308="","",ROW()-ROW($A$3)+'Diário 3º PA'!$O$1)</f>
        <v/>
      </c>
      <c r="B308" s="382"/>
      <c r="C308" s="383"/>
      <c r="D308" s="384"/>
      <c r="E308" s="184"/>
      <c r="F308" s="385"/>
      <c r="G308" s="384"/>
      <c r="H308" s="384"/>
      <c r="I308" s="184"/>
      <c r="J308" s="386" t="str">
        <f t="shared" si="4"/>
        <v/>
      </c>
      <c r="K308" s="387"/>
      <c r="L308" s="388"/>
      <c r="M308" s="387"/>
      <c r="N308" s="382"/>
      <c r="O308" s="384"/>
      <c r="P308" s="184"/>
    </row>
    <row r="309" spans="1:16" ht="13.2" x14ac:dyDescent="0.25">
      <c r="A309" s="381" t="str">
        <f>IF(B309="","",ROW()-ROW($A$3)+'Diário 3º PA'!$O$1)</f>
        <v/>
      </c>
      <c r="B309" s="382"/>
      <c r="C309" s="383"/>
      <c r="D309" s="384"/>
      <c r="E309" s="184"/>
      <c r="F309" s="385"/>
      <c r="G309" s="384"/>
      <c r="H309" s="384"/>
      <c r="I309" s="184"/>
      <c r="J309" s="386" t="str">
        <f t="shared" si="4"/>
        <v/>
      </c>
      <c r="K309" s="387"/>
      <c r="L309" s="388"/>
      <c r="M309" s="387"/>
      <c r="N309" s="382"/>
      <c r="O309" s="384"/>
      <c r="P309" s="184"/>
    </row>
    <row r="310" spans="1:16" ht="13.2" x14ac:dyDescent="0.25">
      <c r="A310" s="381" t="str">
        <f>IF(B310="","",ROW()-ROW($A$3)+'Diário 3º PA'!$O$1)</f>
        <v/>
      </c>
      <c r="B310" s="382"/>
      <c r="C310" s="383"/>
      <c r="D310" s="384"/>
      <c r="E310" s="184"/>
      <c r="F310" s="385"/>
      <c r="G310" s="384"/>
      <c r="H310" s="384"/>
      <c r="I310" s="184"/>
      <c r="J310" s="386" t="str">
        <f t="shared" si="4"/>
        <v/>
      </c>
      <c r="K310" s="387"/>
      <c r="L310" s="388"/>
      <c r="M310" s="387"/>
      <c r="N310" s="382"/>
      <c r="O310" s="384"/>
      <c r="P310" s="184"/>
    </row>
    <row r="311" spans="1:16" ht="13.2" x14ac:dyDescent="0.25">
      <c r="A311" s="381" t="str">
        <f>IF(B311="","",ROW()-ROW($A$3)+'Diário 3º PA'!$O$1)</f>
        <v/>
      </c>
      <c r="B311" s="382"/>
      <c r="C311" s="383"/>
      <c r="D311" s="384"/>
      <c r="E311" s="184"/>
      <c r="F311" s="385"/>
      <c r="G311" s="384"/>
      <c r="H311" s="384"/>
      <c r="I311" s="184"/>
      <c r="J311" s="386" t="str">
        <f t="shared" si="4"/>
        <v/>
      </c>
      <c r="K311" s="387"/>
      <c r="L311" s="388"/>
      <c r="M311" s="387"/>
      <c r="N311" s="382"/>
      <c r="O311" s="384"/>
      <c r="P311" s="184"/>
    </row>
    <row r="312" spans="1:16" ht="13.2" x14ac:dyDescent="0.25">
      <c r="A312" s="381" t="str">
        <f>IF(B312="","",ROW()-ROW($A$3)+'Diário 3º PA'!$O$1)</f>
        <v/>
      </c>
      <c r="B312" s="382"/>
      <c r="C312" s="383"/>
      <c r="D312" s="384"/>
      <c r="E312" s="184"/>
      <c r="F312" s="385"/>
      <c r="G312" s="384"/>
      <c r="H312" s="384"/>
      <c r="I312" s="184"/>
      <c r="J312" s="386" t="str">
        <f t="shared" si="4"/>
        <v/>
      </c>
      <c r="K312" s="387"/>
      <c r="L312" s="388"/>
      <c r="M312" s="387"/>
      <c r="N312" s="382"/>
      <c r="O312" s="384"/>
      <c r="P312" s="184"/>
    </row>
    <row r="313" spans="1:16" ht="13.2" x14ac:dyDescent="0.25">
      <c r="A313" s="381" t="str">
        <f>IF(B313="","",ROW()-ROW($A$3)+'Diário 3º PA'!$O$1)</f>
        <v/>
      </c>
      <c r="B313" s="382"/>
      <c r="C313" s="383"/>
      <c r="D313" s="384"/>
      <c r="E313" s="184"/>
      <c r="F313" s="385"/>
      <c r="G313" s="384"/>
      <c r="H313" s="384"/>
      <c r="I313" s="184"/>
      <c r="J313" s="386" t="str">
        <f t="shared" si="4"/>
        <v/>
      </c>
      <c r="K313" s="387"/>
      <c r="L313" s="388"/>
      <c r="M313" s="387"/>
      <c r="N313" s="382"/>
      <c r="O313" s="384"/>
      <c r="P313" s="184"/>
    </row>
    <row r="314" spans="1:16" ht="13.2" x14ac:dyDescent="0.25">
      <c r="A314" s="381" t="str">
        <f>IF(B314="","",ROW()-ROW($A$3)+'Diário 3º PA'!$O$1)</f>
        <v/>
      </c>
      <c r="B314" s="382"/>
      <c r="C314" s="383"/>
      <c r="D314" s="384"/>
      <c r="E314" s="184"/>
      <c r="F314" s="385"/>
      <c r="G314" s="384"/>
      <c r="H314" s="384"/>
      <c r="I314" s="184"/>
      <c r="J314" s="386" t="str">
        <f t="shared" si="4"/>
        <v/>
      </c>
      <c r="K314" s="387"/>
      <c r="L314" s="388"/>
      <c r="M314" s="387"/>
      <c r="N314" s="382"/>
      <c r="O314" s="384"/>
      <c r="P314" s="184"/>
    </row>
    <row r="315" spans="1:16" ht="13.2" x14ac:dyDescent="0.25">
      <c r="A315" s="381" t="str">
        <f>IF(B315="","",ROW()-ROW($A$3)+'Diário 3º PA'!$O$1)</f>
        <v/>
      </c>
      <c r="B315" s="382"/>
      <c r="C315" s="383"/>
      <c r="D315" s="384"/>
      <c r="E315" s="184"/>
      <c r="F315" s="385"/>
      <c r="G315" s="384"/>
      <c r="H315" s="384"/>
      <c r="I315" s="184"/>
      <c r="J315" s="386" t="str">
        <f t="shared" si="4"/>
        <v/>
      </c>
      <c r="K315" s="387"/>
      <c r="L315" s="388"/>
      <c r="M315" s="387"/>
      <c r="N315" s="382"/>
      <c r="O315" s="384"/>
      <c r="P315" s="184"/>
    </row>
    <row r="316" spans="1:16" ht="13.2" x14ac:dyDescent="0.25">
      <c r="A316" s="381" t="str">
        <f>IF(B316="","",ROW()-ROW($A$3)+'Diário 3º PA'!$O$1)</f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4"/>
        <v/>
      </c>
      <c r="K316" s="387"/>
      <c r="L316" s="388"/>
      <c r="M316" s="387"/>
      <c r="N316" s="382"/>
      <c r="O316" s="384"/>
      <c r="P316" s="184"/>
    </row>
    <row r="317" spans="1:16" ht="13.2" x14ac:dyDescent="0.25">
      <c r="A317" s="381" t="str">
        <f>IF(B317="","",ROW()-ROW($A$3)+'Diário 3º PA'!$O$1)</f>
        <v/>
      </c>
      <c r="B317" s="382"/>
      <c r="C317" s="383"/>
      <c r="D317" s="384"/>
      <c r="E317" s="184"/>
      <c r="F317" s="385"/>
      <c r="G317" s="384"/>
      <c r="H317" s="384"/>
      <c r="I317" s="184"/>
      <c r="J317" s="386" t="str">
        <f t="shared" si="4"/>
        <v/>
      </c>
      <c r="K317" s="387"/>
      <c r="L317" s="388"/>
      <c r="M317" s="387"/>
      <c r="N317" s="382"/>
      <c r="O317" s="384"/>
      <c r="P317" s="184"/>
    </row>
    <row r="318" spans="1:16" ht="13.2" x14ac:dyDescent="0.25">
      <c r="A318" s="381" t="str">
        <f>IF(B318="","",ROW()-ROW($A$3)+'Diário 3º PA'!$O$1)</f>
        <v/>
      </c>
      <c r="B318" s="382"/>
      <c r="C318" s="383"/>
      <c r="D318" s="384"/>
      <c r="E318" s="184"/>
      <c r="F318" s="385"/>
      <c r="G318" s="384"/>
      <c r="H318" s="384"/>
      <c r="I318" s="184"/>
      <c r="J318" s="386" t="str">
        <f t="shared" si="4"/>
        <v/>
      </c>
      <c r="K318" s="387"/>
      <c r="L318" s="388"/>
      <c r="M318" s="387"/>
      <c r="N318" s="382"/>
      <c r="O318" s="384"/>
      <c r="P318" s="184"/>
    </row>
    <row r="319" spans="1:16" ht="13.2" x14ac:dyDescent="0.25">
      <c r="A319" s="381" t="str">
        <f>IF(B319="","",ROW()-ROW($A$3)+'Diário 3º PA'!$O$1)</f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4"/>
        <v/>
      </c>
      <c r="K319" s="387"/>
      <c r="L319" s="388"/>
      <c r="M319" s="387"/>
      <c r="N319" s="382"/>
      <c r="O319" s="384"/>
      <c r="P319" s="184"/>
    </row>
    <row r="320" spans="1:16" ht="13.2" x14ac:dyDescent="0.25">
      <c r="A320" s="381" t="str">
        <f>IF(B320="","",ROW()-ROW($A$3)+'Diário 3º PA'!$O$1)</f>
        <v/>
      </c>
      <c r="B320" s="389"/>
      <c r="C320" s="390"/>
      <c r="D320" s="393"/>
      <c r="E320" s="184"/>
      <c r="F320" s="391"/>
      <c r="G320" s="184"/>
      <c r="H320" s="384"/>
      <c r="I320" s="184"/>
      <c r="J320" s="386" t="str">
        <f t="shared" si="4"/>
        <v/>
      </c>
      <c r="K320" s="387"/>
      <c r="L320" s="388"/>
      <c r="M320" s="387"/>
      <c r="N320" s="382"/>
      <c r="O320" s="384"/>
      <c r="P320" s="184"/>
    </row>
    <row r="321" spans="1:16" ht="13.2" x14ac:dyDescent="0.25">
      <c r="A321" s="381" t="str">
        <f>IF(B321="","",ROW()-ROW($A$3)+'Diário 3º PA'!$O$1)</f>
        <v/>
      </c>
      <c r="B321" s="382"/>
      <c r="C321" s="390"/>
      <c r="D321" s="384"/>
      <c r="E321" s="184"/>
      <c r="F321" s="385"/>
      <c r="G321" s="184"/>
      <c r="H321" s="384"/>
      <c r="I321" s="184"/>
      <c r="J321" s="386" t="str">
        <f t="shared" si="4"/>
        <v/>
      </c>
      <c r="K321" s="387"/>
      <c r="L321" s="388"/>
      <c r="M321" s="387"/>
      <c r="N321" s="382"/>
      <c r="O321" s="384"/>
      <c r="P321" s="184"/>
    </row>
    <row r="322" spans="1:16" ht="13.2" x14ac:dyDescent="0.25">
      <c r="A322" s="381" t="str">
        <f>IF(B322="","",ROW()-ROW($A$3)+'Diário 3º PA'!$O$1)</f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4"/>
        <v/>
      </c>
      <c r="K322" s="387"/>
      <c r="L322" s="388"/>
      <c r="M322" s="387"/>
      <c r="N322" s="382"/>
      <c r="O322" s="384"/>
      <c r="P322" s="184"/>
    </row>
    <row r="323" spans="1:16" ht="13.2" x14ac:dyDescent="0.25">
      <c r="A323" s="381" t="str">
        <f>IF(B323="","",ROW()-ROW($A$3)+'Diário 3º PA'!$O$1)</f>
        <v/>
      </c>
      <c r="B323" s="382"/>
      <c r="C323" s="383"/>
      <c r="D323" s="384"/>
      <c r="E323" s="184"/>
      <c r="F323" s="385"/>
      <c r="G323" s="392"/>
      <c r="H323" s="384"/>
      <c r="I323" s="392"/>
      <c r="J323" s="386" t="str">
        <f t="shared" si="4"/>
        <v/>
      </c>
      <c r="K323" s="387"/>
      <c r="L323" s="388"/>
      <c r="M323" s="387"/>
      <c r="N323" s="382"/>
      <c r="O323" s="384"/>
      <c r="P323" s="392"/>
    </row>
    <row r="324" spans="1:16" ht="13.2" x14ac:dyDescent="0.25">
      <c r="A324" s="381" t="str">
        <f>IF(B324="","",ROW()-ROW($A$3)+'Diário 3º PA'!$O$1)</f>
        <v/>
      </c>
      <c r="B324" s="382"/>
      <c r="C324" s="383"/>
      <c r="D324" s="384"/>
      <c r="E324" s="184"/>
      <c r="F324" s="385"/>
      <c r="G324" s="392"/>
      <c r="H324" s="384"/>
      <c r="I324" s="392"/>
      <c r="J324" s="386" t="str">
        <f t="shared" si="4"/>
        <v/>
      </c>
      <c r="K324" s="387"/>
      <c r="L324" s="388"/>
      <c r="M324" s="387"/>
      <c r="N324" s="382"/>
      <c r="O324" s="384"/>
      <c r="P324" s="392"/>
    </row>
    <row r="325" spans="1:16" ht="13.2" x14ac:dyDescent="0.25">
      <c r="A325" s="381" t="str">
        <f>IF(B325="","",ROW()-ROW($A$3)+'Diário 3º PA'!$O$1)</f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4"/>
        <v/>
      </c>
      <c r="K325" s="387"/>
      <c r="L325" s="388"/>
      <c r="M325" s="387"/>
      <c r="N325" s="382"/>
      <c r="O325" s="384"/>
      <c r="P325" s="184"/>
    </row>
    <row r="326" spans="1:16" ht="13.2" x14ac:dyDescent="0.25">
      <c r="A326" s="381" t="str">
        <f>IF(B326="","",ROW()-ROW($A$3)+'Diário 3º PA'!$O$1)</f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4"/>
        <v/>
      </c>
      <c r="K326" s="387"/>
      <c r="L326" s="388"/>
      <c r="M326" s="387"/>
      <c r="N326" s="382"/>
      <c r="O326" s="384"/>
      <c r="P326" s="184"/>
    </row>
    <row r="327" spans="1:16" ht="13.2" x14ac:dyDescent="0.25">
      <c r="A327" s="381" t="str">
        <f>IF(B327="","",ROW()-ROW($A$3)+'Diário 3º PA'!$O$1)</f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4"/>
        <v/>
      </c>
      <c r="K327" s="387"/>
      <c r="L327" s="388"/>
      <c r="M327" s="387"/>
      <c r="N327" s="382"/>
      <c r="O327" s="384"/>
      <c r="P327" s="184"/>
    </row>
    <row r="328" spans="1:16" ht="13.2" x14ac:dyDescent="0.25">
      <c r="A328" s="381" t="str">
        <f>IF(B328="","",ROW()-ROW($A$3)+'Diário 3º PA'!$O$1)</f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4"/>
        <v/>
      </c>
      <c r="K328" s="387"/>
      <c r="L328" s="388"/>
      <c r="M328" s="387"/>
      <c r="N328" s="382"/>
      <c r="O328" s="384"/>
      <c r="P328" s="184"/>
    </row>
    <row r="329" spans="1:16" ht="13.2" x14ac:dyDescent="0.25">
      <c r="A329" s="381" t="str">
        <f>IF(B329="","",ROW()-ROW($A$3)+'Diário 3º PA'!$O$1)</f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ref="J329:J392" si="5">IF(O329="","",IF(LEN(O329)&gt;14,O329,"CPF Protegido - LGPD"))</f>
        <v/>
      </c>
      <c r="K329" s="387"/>
      <c r="L329" s="388"/>
      <c r="M329" s="387"/>
      <c r="N329" s="382"/>
      <c r="O329" s="384"/>
      <c r="P329" s="184"/>
    </row>
    <row r="330" spans="1:16" ht="13.2" x14ac:dyDescent="0.25">
      <c r="A330" s="381" t="str">
        <f>IF(B330="","",ROW()-ROW($A$3)+'Diário 3º PA'!$O$1)</f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5"/>
        <v/>
      </c>
      <c r="K330" s="387"/>
      <c r="L330" s="388"/>
      <c r="M330" s="387"/>
      <c r="N330" s="382"/>
      <c r="O330" s="384"/>
      <c r="P330" s="184"/>
    </row>
    <row r="331" spans="1:16" ht="13.2" x14ac:dyDescent="0.25">
      <c r="A331" s="381" t="str">
        <f>IF(B331="","",ROW()-ROW($A$3)+'Diário 3º PA'!$O$1)</f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5"/>
        <v/>
      </c>
      <c r="K331" s="387"/>
      <c r="L331" s="388"/>
      <c r="M331" s="387"/>
      <c r="N331" s="382"/>
      <c r="O331" s="384"/>
      <c r="P331" s="184"/>
    </row>
    <row r="332" spans="1:16" ht="13.2" x14ac:dyDescent="0.25">
      <c r="A332" s="381" t="str">
        <f>IF(B332="","",ROW()-ROW($A$3)+'Diário 3º PA'!$O$1)</f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5"/>
        <v/>
      </c>
      <c r="K332" s="387"/>
      <c r="L332" s="388"/>
      <c r="M332" s="387"/>
      <c r="N332" s="382"/>
      <c r="O332" s="384"/>
      <c r="P332" s="184"/>
    </row>
    <row r="333" spans="1:16" ht="13.2" x14ac:dyDescent="0.25">
      <c r="A333" s="381" t="str">
        <f>IF(B333="","",ROW()-ROW($A$3)+'Diário 3º PA'!$O$1)</f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5"/>
        <v/>
      </c>
      <c r="K333" s="387"/>
      <c r="L333" s="388"/>
      <c r="M333" s="387"/>
      <c r="N333" s="382"/>
      <c r="O333" s="384"/>
      <c r="P333" s="184"/>
    </row>
    <row r="334" spans="1:16" ht="13.2" x14ac:dyDescent="0.25">
      <c r="A334" s="381" t="str">
        <f>IF(B334="","",ROW()-ROW($A$3)+'Diário 3º PA'!$O$1)</f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5"/>
        <v/>
      </c>
      <c r="K334" s="387"/>
      <c r="L334" s="388"/>
      <c r="M334" s="387"/>
      <c r="N334" s="382"/>
      <c r="O334" s="384"/>
      <c r="P334" s="184"/>
    </row>
    <row r="335" spans="1:16" ht="13.2" x14ac:dyDescent="0.25">
      <c r="A335" s="381" t="str">
        <f>IF(B335="","",ROW()-ROW($A$3)+'Diário 3º PA'!$O$1)</f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5"/>
        <v/>
      </c>
      <c r="K335" s="387"/>
      <c r="L335" s="388"/>
      <c r="M335" s="387"/>
      <c r="N335" s="382"/>
      <c r="O335" s="384"/>
      <c r="P335" s="184"/>
    </row>
    <row r="336" spans="1:16" ht="13.2" x14ac:dyDescent="0.25">
      <c r="A336" s="381" t="str">
        <f>IF(B336="","",ROW()-ROW($A$3)+'Diário 3º PA'!$O$1)</f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5"/>
        <v/>
      </c>
      <c r="K336" s="387"/>
      <c r="L336" s="388"/>
      <c r="M336" s="387"/>
      <c r="N336" s="382"/>
      <c r="O336" s="384"/>
      <c r="P336" s="184"/>
    </row>
    <row r="337" spans="1:16" ht="13.2" x14ac:dyDescent="0.25">
      <c r="A337" s="381" t="str">
        <f>IF(B337="","",ROW()-ROW($A$3)+'Diário 3º PA'!$O$1)</f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5"/>
        <v/>
      </c>
      <c r="K337" s="387"/>
      <c r="L337" s="388"/>
      <c r="M337" s="387"/>
      <c r="N337" s="382"/>
      <c r="O337" s="384"/>
      <c r="P337" s="184"/>
    </row>
    <row r="338" spans="1:16" ht="13.2" x14ac:dyDescent="0.25">
      <c r="A338" s="381" t="str">
        <f>IF(B338="","",ROW()-ROW($A$3)+'Diário 3º PA'!$O$1)</f>
        <v/>
      </c>
      <c r="B338" s="382"/>
      <c r="C338" s="383"/>
      <c r="D338" s="384"/>
      <c r="E338" s="184"/>
      <c r="F338" s="385"/>
      <c r="G338" s="384"/>
      <c r="H338" s="384"/>
      <c r="I338" s="184"/>
      <c r="J338" s="386" t="str">
        <f t="shared" si="5"/>
        <v/>
      </c>
      <c r="K338" s="387"/>
      <c r="L338" s="388"/>
      <c r="M338" s="387"/>
      <c r="N338" s="382"/>
      <c r="O338" s="384"/>
      <c r="P338" s="184"/>
    </row>
    <row r="339" spans="1:16" ht="13.2" x14ac:dyDescent="0.25">
      <c r="A339" s="381" t="str">
        <f>IF(B339="","",ROW()-ROW($A$3)+'Diário 3º PA'!$O$1)</f>
        <v/>
      </c>
      <c r="B339" s="382"/>
      <c r="C339" s="383"/>
      <c r="D339" s="384"/>
      <c r="E339" s="184"/>
      <c r="F339" s="385"/>
      <c r="G339" s="384"/>
      <c r="H339" s="384"/>
      <c r="I339" s="184"/>
      <c r="J339" s="386" t="str">
        <f t="shared" si="5"/>
        <v/>
      </c>
      <c r="K339" s="387"/>
      <c r="L339" s="388"/>
      <c r="M339" s="387"/>
      <c r="N339" s="382"/>
      <c r="O339" s="384"/>
      <c r="P339" s="184"/>
    </row>
    <row r="340" spans="1:16" ht="13.2" x14ac:dyDescent="0.25">
      <c r="A340" s="381" t="str">
        <f>IF(B340="","",ROW()-ROW($A$3)+'Diário 3º PA'!$O$1)</f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5"/>
        <v/>
      </c>
      <c r="K340" s="387"/>
      <c r="L340" s="388"/>
      <c r="M340" s="387"/>
      <c r="N340" s="382"/>
      <c r="O340" s="384"/>
      <c r="P340" s="184"/>
    </row>
    <row r="341" spans="1:16" ht="13.2" x14ac:dyDescent="0.25">
      <c r="A341" s="381" t="str">
        <f>IF(B341="","",ROW()-ROW($A$3)+'Diário 3º PA'!$O$1)</f>
        <v/>
      </c>
      <c r="B341" s="382"/>
      <c r="C341" s="383"/>
      <c r="D341" s="384"/>
      <c r="E341" s="184"/>
      <c r="F341" s="385"/>
      <c r="G341" s="384"/>
      <c r="H341" s="384"/>
      <c r="I341" s="184"/>
      <c r="J341" s="386" t="str">
        <f t="shared" si="5"/>
        <v/>
      </c>
      <c r="K341" s="387"/>
      <c r="L341" s="388"/>
      <c r="M341" s="387"/>
      <c r="N341" s="382"/>
      <c r="O341" s="384"/>
      <c r="P341" s="184"/>
    </row>
    <row r="342" spans="1:16" ht="13.2" x14ac:dyDescent="0.25">
      <c r="A342" s="381" t="str">
        <f>IF(B342="","",ROW()-ROW($A$3)+'Diário 3º PA'!$O$1)</f>
        <v/>
      </c>
      <c r="B342" s="382"/>
      <c r="C342" s="383"/>
      <c r="D342" s="384"/>
      <c r="E342" s="184"/>
      <c r="F342" s="385"/>
      <c r="G342" s="184"/>
      <c r="H342" s="384"/>
      <c r="I342" s="184"/>
      <c r="J342" s="386" t="str">
        <f t="shared" si="5"/>
        <v/>
      </c>
      <c r="K342" s="387"/>
      <c r="L342" s="388"/>
      <c r="M342" s="387"/>
      <c r="N342" s="382"/>
      <c r="O342" s="384"/>
      <c r="P342" s="184"/>
    </row>
    <row r="343" spans="1:16" ht="13.2" x14ac:dyDescent="0.25">
      <c r="A343" s="381" t="str">
        <f>IF(B343="","",ROW()-ROW($A$3)+'Diário 3º PA'!$O$1)</f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5"/>
        <v/>
      </c>
      <c r="K343" s="387"/>
      <c r="L343" s="388"/>
      <c r="M343" s="387"/>
      <c r="N343" s="382"/>
      <c r="O343" s="384"/>
      <c r="P343" s="184"/>
    </row>
    <row r="344" spans="1:16" ht="13.2" x14ac:dyDescent="0.25">
      <c r="A344" s="381" t="str">
        <f>IF(B344="","",ROW()-ROW($A$3)+'Diário 3º PA'!$O$1)</f>
        <v/>
      </c>
      <c r="B344" s="382"/>
      <c r="C344" s="383"/>
      <c r="D344" s="384"/>
      <c r="E344" s="184"/>
      <c r="F344" s="385"/>
      <c r="G344" s="184"/>
      <c r="H344" s="384"/>
      <c r="I344" s="184"/>
      <c r="J344" s="386" t="str">
        <f t="shared" si="5"/>
        <v/>
      </c>
      <c r="K344" s="387"/>
      <c r="L344" s="388"/>
      <c r="M344" s="387"/>
      <c r="N344" s="382"/>
      <c r="O344" s="384"/>
      <c r="P344" s="184"/>
    </row>
    <row r="345" spans="1:16" ht="13.2" x14ac:dyDescent="0.25">
      <c r="A345" s="381" t="str">
        <f>IF(B345="","",ROW()-ROW($A$3)+'Diário 3º PA'!$O$1)</f>
        <v/>
      </c>
      <c r="B345" s="382"/>
      <c r="C345" s="383"/>
      <c r="D345" s="384"/>
      <c r="E345" s="184"/>
      <c r="F345" s="385"/>
      <c r="G345" s="384"/>
      <c r="H345" s="384"/>
      <c r="I345" s="184"/>
      <c r="J345" s="386" t="str">
        <f t="shared" si="5"/>
        <v/>
      </c>
      <c r="K345" s="387"/>
      <c r="L345" s="388"/>
      <c r="M345" s="387"/>
      <c r="N345" s="382"/>
      <c r="O345" s="384"/>
      <c r="P345" s="184"/>
    </row>
    <row r="346" spans="1:16" ht="13.2" x14ac:dyDescent="0.25">
      <c r="A346" s="381" t="str">
        <f>IF(B346="","",ROW()-ROW($A$3)+'Diário 3º PA'!$O$1)</f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5"/>
        <v/>
      </c>
      <c r="K346" s="387"/>
      <c r="L346" s="388"/>
      <c r="M346" s="387"/>
      <c r="N346" s="382"/>
      <c r="O346" s="384"/>
      <c r="P346" s="184"/>
    </row>
    <row r="347" spans="1:16" ht="13.2" x14ac:dyDescent="0.25">
      <c r="A347" s="381" t="str">
        <f>IF(B347="","",ROW()-ROW($A$3)+'Diário 3º PA'!$O$1)</f>
        <v/>
      </c>
      <c r="B347" s="382"/>
      <c r="C347" s="383"/>
      <c r="D347" s="384"/>
      <c r="E347" s="184"/>
      <c r="F347" s="385"/>
      <c r="G347" s="184"/>
      <c r="H347" s="384"/>
      <c r="I347" s="184"/>
      <c r="J347" s="386" t="str">
        <f t="shared" si="5"/>
        <v/>
      </c>
      <c r="K347" s="387"/>
      <c r="L347" s="388"/>
      <c r="M347" s="387"/>
      <c r="N347" s="382"/>
      <c r="O347" s="384"/>
      <c r="P347" s="184"/>
    </row>
    <row r="348" spans="1:16" ht="13.2" x14ac:dyDescent="0.25">
      <c r="A348" s="381" t="str">
        <f>IF(B348="","",ROW()-ROW($A$3)+'Diário 3º PA'!$O$1)</f>
        <v/>
      </c>
      <c r="B348" s="382"/>
      <c r="C348" s="383"/>
      <c r="D348" s="384"/>
      <c r="E348" s="184"/>
      <c r="F348" s="385"/>
      <c r="G348" s="184"/>
      <c r="H348" s="384"/>
      <c r="I348" s="184"/>
      <c r="J348" s="386" t="str">
        <f t="shared" si="5"/>
        <v/>
      </c>
      <c r="K348" s="387"/>
      <c r="L348" s="388"/>
      <c r="M348" s="387"/>
      <c r="N348" s="382"/>
      <c r="O348" s="384"/>
      <c r="P348" s="184"/>
    </row>
    <row r="349" spans="1:16" ht="13.2" x14ac:dyDescent="0.25">
      <c r="A349" s="381" t="str">
        <f>IF(B349="","",ROW()-ROW($A$3)+'Diário 3º PA'!$O$1)</f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5"/>
        <v/>
      </c>
      <c r="K349" s="387"/>
      <c r="L349" s="388"/>
      <c r="M349" s="387"/>
      <c r="N349" s="382"/>
      <c r="O349" s="384"/>
      <c r="P349" s="184"/>
    </row>
    <row r="350" spans="1:16" ht="13.2" x14ac:dyDescent="0.25">
      <c r="A350" s="381" t="str">
        <f>IF(B350="","",ROW()-ROW($A$3)+'Diário 3º PA'!$O$1)</f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5"/>
        <v/>
      </c>
      <c r="K350" s="387"/>
      <c r="L350" s="388"/>
      <c r="M350" s="387"/>
      <c r="N350" s="382"/>
      <c r="O350" s="384"/>
      <c r="P350" s="184"/>
    </row>
    <row r="351" spans="1:16" ht="13.2" x14ac:dyDescent="0.25">
      <c r="A351" s="381" t="str">
        <f>IF(B351="","",ROW()-ROW($A$3)+'Diário 3º PA'!$O$1)</f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5"/>
        <v/>
      </c>
      <c r="K351" s="387"/>
      <c r="L351" s="388"/>
      <c r="M351" s="387"/>
      <c r="N351" s="382"/>
      <c r="O351" s="384"/>
      <c r="P351" s="184"/>
    </row>
    <row r="352" spans="1:16" ht="13.2" x14ac:dyDescent="0.25">
      <c r="A352" s="381" t="str">
        <f>IF(B352="","",ROW()-ROW($A$3)+'Diário 3º PA'!$O$1)</f>
        <v/>
      </c>
      <c r="B352" s="382"/>
      <c r="C352" s="383"/>
      <c r="D352" s="384"/>
      <c r="E352" s="184"/>
      <c r="F352" s="385"/>
      <c r="G352" s="384"/>
      <c r="H352" s="384"/>
      <c r="I352" s="184"/>
      <c r="J352" s="386" t="str">
        <f t="shared" si="5"/>
        <v/>
      </c>
      <c r="K352" s="387"/>
      <c r="L352" s="388"/>
      <c r="M352" s="387"/>
      <c r="N352" s="382"/>
      <c r="O352" s="384"/>
      <c r="P352" s="184"/>
    </row>
    <row r="353" spans="1:16" ht="13.2" x14ac:dyDescent="0.25">
      <c r="A353" s="381" t="str">
        <f>IF(B353="","",ROW()-ROW($A$3)+'Diário 3º PA'!$O$1)</f>
        <v/>
      </c>
      <c r="B353" s="382"/>
      <c r="C353" s="383"/>
      <c r="D353" s="384"/>
      <c r="E353" s="184"/>
      <c r="F353" s="385"/>
      <c r="G353" s="384"/>
      <c r="H353" s="384"/>
      <c r="I353" s="184"/>
      <c r="J353" s="386" t="str">
        <f t="shared" si="5"/>
        <v/>
      </c>
      <c r="K353" s="387"/>
      <c r="L353" s="388"/>
      <c r="M353" s="387"/>
      <c r="N353" s="382"/>
      <c r="O353" s="384"/>
      <c r="P353" s="184"/>
    </row>
    <row r="354" spans="1:16" ht="13.2" x14ac:dyDescent="0.25">
      <c r="A354" s="381" t="str">
        <f>IF(B354="","",ROW()-ROW($A$3)+'Diário 3º PA'!$O$1)</f>
        <v/>
      </c>
      <c r="B354" s="382"/>
      <c r="C354" s="383"/>
      <c r="D354" s="384"/>
      <c r="E354" s="184"/>
      <c r="F354" s="385"/>
      <c r="G354" s="384"/>
      <c r="H354" s="384"/>
      <c r="I354" s="184"/>
      <c r="J354" s="386" t="str">
        <f t="shared" si="5"/>
        <v/>
      </c>
      <c r="K354" s="387"/>
      <c r="L354" s="388"/>
      <c r="M354" s="387"/>
      <c r="N354" s="382"/>
      <c r="O354" s="384"/>
      <c r="P354" s="184"/>
    </row>
    <row r="355" spans="1:16" ht="13.2" x14ac:dyDescent="0.25">
      <c r="A355" s="381" t="str">
        <f>IF(B355="","",ROW()-ROW($A$3)+'Diário 3º PA'!$O$1)</f>
        <v/>
      </c>
      <c r="B355" s="382"/>
      <c r="C355" s="383"/>
      <c r="D355" s="384"/>
      <c r="E355" s="184"/>
      <c r="F355" s="385"/>
      <c r="G355" s="184"/>
      <c r="H355" s="384"/>
      <c r="I355" s="184"/>
      <c r="J355" s="386" t="str">
        <f t="shared" si="5"/>
        <v/>
      </c>
      <c r="K355" s="387"/>
      <c r="L355" s="388"/>
      <c r="M355" s="387"/>
      <c r="N355" s="382"/>
      <c r="O355" s="384"/>
      <c r="P355" s="184"/>
    </row>
    <row r="356" spans="1:16" ht="13.2" x14ac:dyDescent="0.25">
      <c r="A356" s="381" t="str">
        <f>IF(B356="","",ROW()-ROW($A$3)+'Diário 3º PA'!$O$1)</f>
        <v/>
      </c>
      <c r="B356" s="382"/>
      <c r="C356" s="383"/>
      <c r="D356" s="384"/>
      <c r="E356" s="184"/>
      <c r="F356" s="385"/>
      <c r="G356" s="184"/>
      <c r="H356" s="384"/>
      <c r="I356" s="184"/>
      <c r="J356" s="386" t="str">
        <f t="shared" si="5"/>
        <v/>
      </c>
      <c r="K356" s="387"/>
      <c r="L356" s="388"/>
      <c r="M356" s="387"/>
      <c r="N356" s="382"/>
      <c r="O356" s="384"/>
      <c r="P356" s="184"/>
    </row>
    <row r="357" spans="1:16" ht="13.2" x14ac:dyDescent="0.25">
      <c r="A357" s="381" t="str">
        <f>IF(B357="","",ROW()-ROW($A$3)+'Diário 3º PA'!$O$1)</f>
        <v/>
      </c>
      <c r="B357" s="382"/>
      <c r="C357" s="383"/>
      <c r="D357" s="384"/>
      <c r="E357" s="184"/>
      <c r="F357" s="385"/>
      <c r="G357" s="184"/>
      <c r="H357" s="384"/>
      <c r="I357" s="184"/>
      <c r="J357" s="386" t="str">
        <f t="shared" si="5"/>
        <v/>
      </c>
      <c r="K357" s="387"/>
      <c r="L357" s="388"/>
      <c r="M357" s="387"/>
      <c r="N357" s="382"/>
      <c r="O357" s="384"/>
      <c r="P357" s="184"/>
    </row>
    <row r="358" spans="1:16" ht="13.2" x14ac:dyDescent="0.25">
      <c r="A358" s="381" t="str">
        <f>IF(B358="","",ROW()-ROW($A$3)+'Diário 3º PA'!$O$1)</f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5"/>
        <v/>
      </c>
      <c r="K358" s="387"/>
      <c r="L358" s="388"/>
      <c r="M358" s="387"/>
      <c r="N358" s="382"/>
      <c r="O358" s="384"/>
      <c r="P358" s="184"/>
    </row>
    <row r="359" spans="1:16" ht="13.2" x14ac:dyDescent="0.25">
      <c r="A359" s="381" t="str">
        <f>IF(B359="","",ROW()-ROW($A$3)+'Diário 3º PA'!$O$1)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5"/>
        <v/>
      </c>
      <c r="K359" s="387"/>
      <c r="L359" s="388"/>
      <c r="M359" s="387"/>
      <c r="N359" s="382"/>
      <c r="O359" s="384"/>
      <c r="P359" s="184"/>
    </row>
    <row r="360" spans="1:16" ht="13.2" x14ac:dyDescent="0.25">
      <c r="A360" s="381" t="str">
        <f>IF(B360="","",ROW()-ROW($A$3)+'Diário 3º PA'!$O$1)</f>
        <v/>
      </c>
      <c r="B360" s="382"/>
      <c r="C360" s="383"/>
      <c r="D360" s="384"/>
      <c r="E360" s="184"/>
      <c r="F360" s="385"/>
      <c r="G360" s="384"/>
      <c r="H360" s="384"/>
      <c r="I360" s="184"/>
      <c r="J360" s="386" t="str">
        <f t="shared" si="5"/>
        <v/>
      </c>
      <c r="K360" s="387"/>
      <c r="L360" s="388"/>
      <c r="M360" s="387"/>
      <c r="N360" s="382"/>
      <c r="O360" s="384"/>
      <c r="P360" s="184"/>
    </row>
    <row r="361" spans="1:16" ht="13.2" x14ac:dyDescent="0.25">
      <c r="A361" s="381" t="str">
        <f>IF(B361="","",ROW()-ROW($A$3)+'Diário 3º PA'!$O$1)</f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5"/>
        <v/>
      </c>
      <c r="K361" s="387"/>
      <c r="L361" s="388"/>
      <c r="M361" s="387"/>
      <c r="N361" s="382"/>
      <c r="O361" s="384"/>
      <c r="P361" s="184"/>
    </row>
    <row r="362" spans="1:16" ht="13.2" x14ac:dyDescent="0.25">
      <c r="A362" s="381" t="str">
        <f>IF(B362="","",ROW()-ROW($A$3)+'Diário 3º PA'!$O$1)</f>
        <v/>
      </c>
      <c r="B362" s="382"/>
      <c r="C362" s="383"/>
      <c r="D362" s="384"/>
      <c r="E362" s="184"/>
      <c r="F362" s="385"/>
      <c r="G362" s="384"/>
      <c r="H362" s="384"/>
      <c r="I362" s="184"/>
      <c r="J362" s="386" t="str">
        <f t="shared" si="5"/>
        <v/>
      </c>
      <c r="K362" s="387"/>
      <c r="L362" s="388"/>
      <c r="M362" s="387"/>
      <c r="N362" s="382"/>
      <c r="O362" s="384"/>
      <c r="P362" s="184"/>
    </row>
    <row r="363" spans="1:16" ht="13.2" x14ac:dyDescent="0.25">
      <c r="A363" s="381" t="str">
        <f>IF(B363="","",ROW()-ROW($A$3)+'Diário 3º PA'!$O$1)</f>
        <v/>
      </c>
      <c r="B363" s="382"/>
      <c r="C363" s="383"/>
      <c r="D363" s="384"/>
      <c r="E363" s="184"/>
      <c r="F363" s="385"/>
      <c r="G363" s="384"/>
      <c r="H363" s="384"/>
      <c r="I363" s="184"/>
      <c r="J363" s="386" t="str">
        <f t="shared" si="5"/>
        <v/>
      </c>
      <c r="K363" s="387"/>
      <c r="L363" s="388"/>
      <c r="M363" s="387"/>
      <c r="N363" s="382"/>
      <c r="O363" s="384"/>
      <c r="P363" s="184"/>
    </row>
    <row r="364" spans="1:16" ht="13.2" x14ac:dyDescent="0.25">
      <c r="A364" s="381" t="str">
        <f>IF(B364="","",ROW()-ROW($A$3)+'Diário 3º PA'!$O$1)</f>
        <v/>
      </c>
      <c r="B364" s="382"/>
      <c r="C364" s="383"/>
      <c r="D364" s="384"/>
      <c r="E364" s="184"/>
      <c r="F364" s="385"/>
      <c r="G364" s="384"/>
      <c r="H364" s="384"/>
      <c r="I364" s="184"/>
      <c r="J364" s="386" t="str">
        <f t="shared" si="5"/>
        <v/>
      </c>
      <c r="K364" s="387"/>
      <c r="L364" s="388"/>
      <c r="M364" s="387"/>
      <c r="N364" s="382"/>
      <c r="O364" s="384"/>
      <c r="P364" s="184"/>
    </row>
    <row r="365" spans="1:16" ht="13.2" x14ac:dyDescent="0.25">
      <c r="A365" s="381" t="str">
        <f>IF(B365="","",ROW()-ROW($A$3)+'Diário 3º PA'!$O$1)</f>
        <v/>
      </c>
      <c r="B365" s="382"/>
      <c r="C365" s="383"/>
      <c r="D365" s="384"/>
      <c r="E365" s="184"/>
      <c r="F365" s="385"/>
      <c r="G365" s="384"/>
      <c r="H365" s="384"/>
      <c r="I365" s="184"/>
      <c r="J365" s="386" t="str">
        <f t="shared" si="5"/>
        <v/>
      </c>
      <c r="K365" s="387"/>
      <c r="L365" s="388"/>
      <c r="M365" s="387"/>
      <c r="N365" s="382"/>
      <c r="O365" s="384"/>
      <c r="P365" s="184"/>
    </row>
    <row r="366" spans="1:16" ht="13.2" x14ac:dyDescent="0.25">
      <c r="A366" s="381" t="str">
        <f>IF(B366="","",ROW()-ROW($A$3)+'Diário 3º PA'!$O$1)</f>
        <v/>
      </c>
      <c r="B366" s="389"/>
      <c r="C366" s="390"/>
      <c r="D366" s="393"/>
      <c r="E366" s="184"/>
      <c r="F366" s="391"/>
      <c r="G366" s="384"/>
      <c r="H366" s="384"/>
      <c r="I366" s="184"/>
      <c r="J366" s="386" t="str">
        <f t="shared" si="5"/>
        <v/>
      </c>
      <c r="K366" s="387"/>
      <c r="L366" s="388"/>
      <c r="M366" s="387"/>
      <c r="N366" s="382"/>
      <c r="O366" s="384"/>
      <c r="P366" s="184"/>
    </row>
    <row r="367" spans="1:16" ht="13.2" x14ac:dyDescent="0.25">
      <c r="A367" s="381" t="str">
        <f>IF(B367="","",ROW()-ROW($A$3)+'Diário 3º PA'!$O$1)</f>
        <v/>
      </c>
      <c r="B367" s="389"/>
      <c r="C367" s="390"/>
      <c r="D367" s="393"/>
      <c r="E367" s="184"/>
      <c r="F367" s="391"/>
      <c r="G367" s="384"/>
      <c r="H367" s="384"/>
      <c r="I367" s="184"/>
      <c r="J367" s="386" t="str">
        <f t="shared" si="5"/>
        <v/>
      </c>
      <c r="K367" s="387"/>
      <c r="L367" s="388"/>
      <c r="M367" s="387"/>
      <c r="N367" s="382"/>
      <c r="O367" s="384"/>
      <c r="P367" s="184"/>
    </row>
    <row r="368" spans="1:16" ht="13.2" x14ac:dyDescent="0.25">
      <c r="A368" s="381" t="str">
        <f>IF(B368="","",ROW()-ROW($A$3)+'Diário 3º PA'!$O$1)</f>
        <v/>
      </c>
      <c r="B368" s="389"/>
      <c r="C368" s="390"/>
      <c r="D368" s="393"/>
      <c r="E368" s="184"/>
      <c r="F368" s="391"/>
      <c r="G368" s="384"/>
      <c r="H368" s="384"/>
      <c r="I368" s="184"/>
      <c r="J368" s="386" t="str">
        <f t="shared" si="5"/>
        <v/>
      </c>
      <c r="K368" s="387"/>
      <c r="L368" s="388"/>
      <c r="M368" s="387"/>
      <c r="N368" s="382"/>
      <c r="O368" s="384"/>
      <c r="P368" s="184"/>
    </row>
    <row r="369" spans="1:16" ht="13.2" x14ac:dyDescent="0.25">
      <c r="A369" s="381" t="str">
        <f>IF(B369="","",ROW()-ROW($A$3)+'Diário 3º PA'!$O$1)</f>
        <v/>
      </c>
      <c r="B369" s="382"/>
      <c r="C369" s="383"/>
      <c r="D369" s="384"/>
      <c r="E369" s="184"/>
      <c r="F369" s="385"/>
      <c r="G369" s="184"/>
      <c r="H369" s="384"/>
      <c r="I369" s="184"/>
      <c r="J369" s="386" t="str">
        <f t="shared" si="5"/>
        <v/>
      </c>
      <c r="K369" s="387"/>
      <c r="L369" s="388"/>
      <c r="M369" s="387"/>
      <c r="N369" s="382"/>
      <c r="O369" s="384"/>
      <c r="P369" s="184"/>
    </row>
    <row r="370" spans="1:16" ht="13.2" x14ac:dyDescent="0.25">
      <c r="A370" s="381" t="str">
        <f>IF(B370="","",ROW()-ROW($A$3)+'Diário 3º PA'!$O$1)</f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5"/>
        <v/>
      </c>
      <c r="K370" s="387"/>
      <c r="L370" s="388"/>
      <c r="M370" s="387"/>
      <c r="N370" s="382"/>
      <c r="O370" s="384"/>
      <c r="P370" s="184"/>
    </row>
    <row r="371" spans="1:16" ht="13.2" x14ac:dyDescent="0.25">
      <c r="A371" s="381" t="str">
        <f>IF(B371="","",ROW()-ROW($A$3)+'Diário 3º PA'!$O$1)</f>
        <v/>
      </c>
      <c r="B371" s="382"/>
      <c r="C371" s="383"/>
      <c r="D371" s="384"/>
      <c r="E371" s="184"/>
      <c r="F371" s="385"/>
      <c r="G371" s="384"/>
      <c r="H371" s="384"/>
      <c r="I371" s="184"/>
      <c r="J371" s="386" t="str">
        <f t="shared" si="5"/>
        <v/>
      </c>
      <c r="K371" s="387"/>
      <c r="L371" s="388"/>
      <c r="M371" s="387"/>
      <c r="N371" s="382"/>
      <c r="O371" s="384"/>
      <c r="P371" s="184"/>
    </row>
    <row r="372" spans="1:16" ht="13.2" x14ac:dyDescent="0.25">
      <c r="A372" s="381" t="str">
        <f>IF(B372="","",ROW()-ROW($A$3)+'Diário 3º PA'!$O$1)</f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5"/>
        <v/>
      </c>
      <c r="K372" s="387"/>
      <c r="L372" s="388"/>
      <c r="M372" s="387"/>
      <c r="N372" s="382"/>
      <c r="O372" s="384"/>
      <c r="P372" s="184"/>
    </row>
    <row r="373" spans="1:16" ht="13.2" x14ac:dyDescent="0.25">
      <c r="A373" s="381" t="str">
        <f>IF(B373="","",ROW()-ROW($A$3)+'Diário 3º PA'!$O$1)</f>
        <v/>
      </c>
      <c r="B373" s="382"/>
      <c r="C373" s="383"/>
      <c r="D373" s="384"/>
      <c r="E373" s="184"/>
      <c r="F373" s="385"/>
      <c r="G373" s="384"/>
      <c r="H373" s="384"/>
      <c r="I373" s="184"/>
      <c r="J373" s="386" t="str">
        <f t="shared" si="5"/>
        <v/>
      </c>
      <c r="K373" s="387"/>
      <c r="L373" s="388"/>
      <c r="M373" s="387"/>
      <c r="N373" s="382"/>
      <c r="O373" s="384"/>
      <c r="P373" s="184"/>
    </row>
    <row r="374" spans="1:16" ht="13.2" x14ac:dyDescent="0.25">
      <c r="A374" s="381" t="str">
        <f>IF(B374="","",ROW()-ROW($A$3)+'Diário 3º PA'!$O$1)</f>
        <v/>
      </c>
      <c r="B374" s="389"/>
      <c r="C374" s="390"/>
      <c r="D374" s="393"/>
      <c r="E374" s="184"/>
      <c r="F374" s="391"/>
      <c r="G374" s="393"/>
      <c r="H374" s="393"/>
      <c r="I374" s="392"/>
      <c r="J374" s="386" t="str">
        <f t="shared" si="5"/>
        <v/>
      </c>
      <c r="K374" s="387"/>
      <c r="L374" s="388"/>
      <c r="M374" s="387"/>
      <c r="N374" s="382"/>
      <c r="O374" s="384"/>
      <c r="P374" s="392"/>
    </row>
    <row r="375" spans="1:16" ht="13.2" x14ac:dyDescent="0.25">
      <c r="A375" s="381" t="str">
        <f>IF(B375="","",ROW()-ROW($A$3)+'Diário 3º PA'!$O$1)</f>
        <v/>
      </c>
      <c r="B375" s="382"/>
      <c r="C375" s="383"/>
      <c r="D375" s="384"/>
      <c r="E375" s="184"/>
      <c r="F375" s="385"/>
      <c r="G375" s="384"/>
      <c r="H375" s="384"/>
      <c r="I375" s="184"/>
      <c r="J375" s="386" t="str">
        <f t="shared" si="5"/>
        <v/>
      </c>
      <c r="K375" s="387"/>
      <c r="L375" s="388"/>
      <c r="M375" s="387"/>
      <c r="N375" s="382"/>
      <c r="O375" s="384"/>
      <c r="P375" s="184"/>
    </row>
    <row r="376" spans="1:16" ht="13.2" x14ac:dyDescent="0.25">
      <c r="A376" s="381" t="str">
        <f>IF(B376="","",ROW()-ROW($A$3)+'Diário 3º PA'!$O$1)</f>
        <v/>
      </c>
      <c r="B376" s="389"/>
      <c r="C376" s="390"/>
      <c r="D376" s="393"/>
      <c r="E376" s="184"/>
      <c r="F376" s="391"/>
      <c r="G376" s="393"/>
      <c r="H376" s="393"/>
      <c r="I376" s="392"/>
      <c r="J376" s="386" t="str">
        <f t="shared" si="5"/>
        <v/>
      </c>
      <c r="K376" s="387"/>
      <c r="L376" s="388"/>
      <c r="M376" s="387"/>
      <c r="N376" s="382"/>
      <c r="O376" s="384"/>
      <c r="P376" s="392"/>
    </row>
    <row r="377" spans="1:16" ht="13.2" x14ac:dyDescent="0.25">
      <c r="A377" s="381" t="str">
        <f>IF(B377="","",ROW()-ROW($A$3)+'Diário 3º PA'!$O$1)</f>
        <v/>
      </c>
      <c r="B377" s="389"/>
      <c r="C377" s="390"/>
      <c r="D377" s="393"/>
      <c r="E377" s="184"/>
      <c r="F377" s="391"/>
      <c r="G377" s="393"/>
      <c r="H377" s="393"/>
      <c r="I377" s="392"/>
      <c r="J377" s="386" t="str">
        <f t="shared" si="5"/>
        <v/>
      </c>
      <c r="K377" s="387"/>
      <c r="L377" s="388"/>
      <c r="M377" s="387"/>
      <c r="N377" s="382"/>
      <c r="O377" s="384"/>
      <c r="P377" s="392"/>
    </row>
    <row r="378" spans="1:16" ht="13.2" x14ac:dyDescent="0.25">
      <c r="A378" s="381" t="str">
        <f>IF(B378="","",ROW()-ROW($A$3)+'Diário 3º PA'!$O$1)</f>
        <v/>
      </c>
      <c r="B378" s="389"/>
      <c r="C378" s="390"/>
      <c r="D378" s="393"/>
      <c r="E378" s="184"/>
      <c r="F378" s="391"/>
      <c r="G378" s="393"/>
      <c r="H378" s="393"/>
      <c r="I378" s="392"/>
      <c r="J378" s="386" t="str">
        <f t="shared" si="5"/>
        <v/>
      </c>
      <c r="K378" s="387"/>
      <c r="L378" s="388"/>
      <c r="M378" s="387"/>
      <c r="N378" s="382"/>
      <c r="O378" s="384"/>
      <c r="P378" s="392"/>
    </row>
    <row r="379" spans="1:16" ht="13.2" x14ac:dyDescent="0.25">
      <c r="A379" s="381" t="str">
        <f>IF(B379="","",ROW()-ROW($A$3)+'Diário 3º PA'!$O$1)</f>
        <v/>
      </c>
      <c r="B379" s="389"/>
      <c r="C379" s="390"/>
      <c r="D379" s="393"/>
      <c r="E379" s="184"/>
      <c r="F379" s="391"/>
      <c r="G379" s="393"/>
      <c r="H379" s="393"/>
      <c r="I379" s="392"/>
      <c r="J379" s="386" t="str">
        <f t="shared" si="5"/>
        <v/>
      </c>
      <c r="K379" s="387"/>
      <c r="L379" s="388"/>
      <c r="M379" s="387"/>
      <c r="N379" s="382"/>
      <c r="O379" s="384"/>
      <c r="P379" s="392"/>
    </row>
    <row r="380" spans="1:16" ht="13.2" x14ac:dyDescent="0.25">
      <c r="A380" s="381" t="str">
        <f>IF(B380="","",ROW()-ROW($A$3)+'Diário 3º PA'!$O$1)</f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5"/>
        <v/>
      </c>
      <c r="K380" s="387"/>
      <c r="L380" s="388"/>
      <c r="M380" s="387"/>
      <c r="N380" s="382"/>
      <c r="O380" s="384"/>
      <c r="P380" s="184"/>
    </row>
    <row r="381" spans="1:16" ht="13.2" x14ac:dyDescent="0.25">
      <c r="A381" s="381" t="str">
        <f>IF(B381="","",ROW()-ROW($A$3)+'Diário 3º PA'!$O$1)</f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5"/>
        <v/>
      </c>
      <c r="K381" s="387"/>
      <c r="L381" s="388"/>
      <c r="M381" s="387"/>
      <c r="N381" s="382"/>
      <c r="O381" s="384"/>
      <c r="P381" s="184"/>
    </row>
    <row r="382" spans="1:16" ht="13.2" x14ac:dyDescent="0.25">
      <c r="A382" s="381" t="str">
        <f>IF(B382="","",ROW()-ROW($A$3)+'Diário 3º PA'!$O$1)</f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5"/>
        <v/>
      </c>
      <c r="K382" s="387"/>
      <c r="L382" s="388"/>
      <c r="M382" s="387"/>
      <c r="N382" s="382"/>
      <c r="O382" s="384"/>
      <c r="P382" s="184"/>
    </row>
    <row r="383" spans="1:16" ht="13.2" x14ac:dyDescent="0.25">
      <c r="A383" s="381" t="str">
        <f>IF(B383="","",ROW()-ROW($A$3)+'Diário 3º PA'!$O$1)</f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5"/>
        <v/>
      </c>
      <c r="K383" s="387"/>
      <c r="L383" s="388"/>
      <c r="M383" s="387"/>
      <c r="N383" s="382"/>
      <c r="O383" s="384"/>
      <c r="P383" s="184"/>
    </row>
    <row r="384" spans="1:16" ht="13.2" x14ac:dyDescent="0.25">
      <c r="A384" s="381" t="str">
        <f>IF(B384="","",ROW()-ROW($A$3)+'Diário 3º PA'!$O$1)</f>
        <v/>
      </c>
      <c r="B384" s="382"/>
      <c r="C384" s="383"/>
      <c r="D384" s="384"/>
      <c r="E384" s="184"/>
      <c r="F384" s="385"/>
      <c r="G384" s="384"/>
      <c r="H384" s="384"/>
      <c r="I384" s="184"/>
      <c r="J384" s="386" t="str">
        <f t="shared" si="5"/>
        <v/>
      </c>
      <c r="K384" s="387"/>
      <c r="L384" s="388"/>
      <c r="M384" s="387"/>
      <c r="N384" s="382"/>
      <c r="O384" s="384"/>
      <c r="P384" s="184"/>
    </row>
    <row r="385" spans="1:16" ht="13.2" x14ac:dyDescent="0.25">
      <c r="A385" s="381" t="str">
        <f>IF(B385="","",ROW()-ROW($A$3)+'Diário 3º PA'!$O$1)</f>
        <v/>
      </c>
      <c r="B385" s="382"/>
      <c r="C385" s="383"/>
      <c r="D385" s="384"/>
      <c r="E385" s="184"/>
      <c r="F385" s="385"/>
      <c r="G385" s="384"/>
      <c r="H385" s="384"/>
      <c r="I385" s="184"/>
      <c r="J385" s="386" t="str">
        <f t="shared" si="5"/>
        <v/>
      </c>
      <c r="K385" s="387"/>
      <c r="L385" s="388"/>
      <c r="M385" s="387"/>
      <c r="N385" s="382"/>
      <c r="O385" s="384"/>
      <c r="P385" s="184"/>
    </row>
    <row r="386" spans="1:16" ht="13.2" x14ac:dyDescent="0.25">
      <c r="A386" s="381" t="str">
        <f>IF(B386="","",ROW()-ROW($A$3)+'Diário 3º PA'!$O$1)</f>
        <v/>
      </c>
      <c r="B386" s="382"/>
      <c r="C386" s="383"/>
      <c r="D386" s="384"/>
      <c r="E386" s="184"/>
      <c r="F386" s="385"/>
      <c r="G386" s="384"/>
      <c r="H386" s="384"/>
      <c r="I386" s="184"/>
      <c r="J386" s="386" t="str">
        <f t="shared" si="5"/>
        <v/>
      </c>
      <c r="K386" s="387"/>
      <c r="L386" s="388"/>
      <c r="M386" s="387"/>
      <c r="N386" s="382"/>
      <c r="O386" s="384"/>
      <c r="P386" s="184"/>
    </row>
    <row r="387" spans="1:16" ht="13.2" x14ac:dyDescent="0.25">
      <c r="A387" s="381" t="str">
        <f>IF(B387="","",ROW()-ROW($A$3)+'Diário 3º PA'!$O$1)</f>
        <v/>
      </c>
      <c r="B387" s="382"/>
      <c r="C387" s="383"/>
      <c r="D387" s="384"/>
      <c r="E387" s="184"/>
      <c r="F387" s="385"/>
      <c r="G387" s="384"/>
      <c r="H387" s="384"/>
      <c r="I387" s="184"/>
      <c r="J387" s="386" t="str">
        <f t="shared" si="5"/>
        <v/>
      </c>
      <c r="K387" s="387"/>
      <c r="L387" s="388"/>
      <c r="M387" s="387"/>
      <c r="N387" s="382"/>
      <c r="O387" s="384"/>
      <c r="P387" s="184"/>
    </row>
    <row r="388" spans="1:16" ht="13.2" x14ac:dyDescent="0.25">
      <c r="A388" s="381" t="str">
        <f>IF(B388="","",ROW()-ROW($A$3)+'Diário 3º PA'!$O$1)</f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si="5"/>
        <v/>
      </c>
      <c r="K388" s="387"/>
      <c r="L388" s="388"/>
      <c r="M388" s="387"/>
      <c r="N388" s="382"/>
      <c r="O388" s="384"/>
      <c r="P388" s="184"/>
    </row>
    <row r="389" spans="1:16" ht="13.2" x14ac:dyDescent="0.25">
      <c r="A389" s="381" t="str">
        <f>IF(B389="","",ROW()-ROW($A$3)+'Diário 3º PA'!$O$1)</f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5"/>
        <v/>
      </c>
      <c r="K389" s="387"/>
      <c r="L389" s="388"/>
      <c r="M389" s="387"/>
      <c r="N389" s="382"/>
      <c r="O389" s="384"/>
      <c r="P389" s="184"/>
    </row>
    <row r="390" spans="1:16" ht="13.2" x14ac:dyDescent="0.25">
      <c r="A390" s="381" t="str">
        <f>IF(B390="","",ROW()-ROW($A$3)+'Diário 3º PA'!$O$1)</f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5"/>
        <v/>
      </c>
      <c r="K390" s="387"/>
      <c r="L390" s="388"/>
      <c r="M390" s="387"/>
      <c r="N390" s="382"/>
      <c r="O390" s="384"/>
      <c r="P390" s="184"/>
    </row>
    <row r="391" spans="1:16" ht="13.2" x14ac:dyDescent="0.25">
      <c r="A391" s="381" t="str">
        <f>IF(B391="","",ROW()-ROW($A$3)+'Diário 3º PA'!$O$1)</f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5"/>
        <v/>
      </c>
      <c r="K391" s="387"/>
      <c r="L391" s="388"/>
      <c r="M391" s="387"/>
      <c r="N391" s="382"/>
      <c r="O391" s="384"/>
      <c r="P391" s="184"/>
    </row>
    <row r="392" spans="1:16" ht="13.2" x14ac:dyDescent="0.25">
      <c r="A392" s="381" t="str">
        <f>IF(B392="","",ROW()-ROW($A$3)+'Diário 3º PA'!$O$1)</f>
        <v/>
      </c>
      <c r="B392" s="382"/>
      <c r="C392" s="383"/>
      <c r="D392" s="384"/>
      <c r="E392" s="184"/>
      <c r="F392" s="385"/>
      <c r="G392" s="384"/>
      <c r="H392" s="384"/>
      <c r="I392" s="184"/>
      <c r="J392" s="386" t="str">
        <f t="shared" si="5"/>
        <v/>
      </c>
      <c r="K392" s="387"/>
      <c r="L392" s="388"/>
      <c r="M392" s="387"/>
      <c r="N392" s="382"/>
      <c r="O392" s="384"/>
      <c r="P392" s="184"/>
    </row>
    <row r="393" spans="1:16" ht="13.2" x14ac:dyDescent="0.25">
      <c r="A393" s="381" t="str">
        <f>IF(B393="","",ROW()-ROW($A$3)+'Diário 3º PA'!$O$1)</f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ref="J393:J456" si="6">IF(O393="","",IF(LEN(O393)&gt;14,O393,"CPF Protegido - LGPD"))</f>
        <v/>
      </c>
      <c r="K393" s="387"/>
      <c r="L393" s="388"/>
      <c r="M393" s="387"/>
      <c r="N393" s="382"/>
      <c r="O393" s="384"/>
      <c r="P393" s="184"/>
    </row>
    <row r="394" spans="1:16" ht="13.2" x14ac:dyDescent="0.25">
      <c r="A394" s="381" t="str">
        <f>IF(B394="","",ROW()-ROW($A$3)+'Diário 3º PA'!$O$1)</f>
        <v/>
      </c>
      <c r="B394" s="382"/>
      <c r="C394" s="383"/>
      <c r="D394" s="384"/>
      <c r="E394" s="184"/>
      <c r="F394" s="385"/>
      <c r="G394" s="384"/>
      <c r="H394" s="384"/>
      <c r="I394" s="184"/>
      <c r="J394" s="386" t="str">
        <f t="shared" si="6"/>
        <v/>
      </c>
      <c r="K394" s="387"/>
      <c r="L394" s="388"/>
      <c r="M394" s="387"/>
      <c r="N394" s="382"/>
      <c r="O394" s="384"/>
      <c r="P394" s="184"/>
    </row>
    <row r="395" spans="1:16" ht="13.2" x14ac:dyDescent="0.25">
      <c r="A395" s="381" t="str">
        <f>IF(B395="","",ROW()-ROW($A$3)+'Diário 3º PA'!$O$1)</f>
        <v/>
      </c>
      <c r="B395" s="382"/>
      <c r="C395" s="383"/>
      <c r="D395" s="384"/>
      <c r="E395" s="184"/>
      <c r="F395" s="385"/>
      <c r="G395" s="384"/>
      <c r="H395" s="384"/>
      <c r="I395" s="184"/>
      <c r="J395" s="386" t="str">
        <f t="shared" si="6"/>
        <v/>
      </c>
      <c r="K395" s="387"/>
      <c r="L395" s="388"/>
      <c r="M395" s="387"/>
      <c r="N395" s="382"/>
      <c r="O395" s="384"/>
      <c r="P395" s="184"/>
    </row>
    <row r="396" spans="1:16" ht="13.2" x14ac:dyDescent="0.25">
      <c r="A396" s="381" t="str">
        <f>IF(B396="","",ROW()-ROW($A$3)+'Diário 3º PA'!$O$1)</f>
        <v/>
      </c>
      <c r="B396" s="382"/>
      <c r="C396" s="383"/>
      <c r="D396" s="384"/>
      <c r="E396" s="184"/>
      <c r="F396" s="385"/>
      <c r="G396" s="384"/>
      <c r="H396" s="384"/>
      <c r="I396" s="184"/>
      <c r="J396" s="386" t="str">
        <f t="shared" si="6"/>
        <v/>
      </c>
      <c r="K396" s="387"/>
      <c r="L396" s="388"/>
      <c r="M396" s="387"/>
      <c r="N396" s="382"/>
      <c r="O396" s="384"/>
      <c r="P396" s="184"/>
    </row>
    <row r="397" spans="1:16" ht="13.2" x14ac:dyDescent="0.25">
      <c r="A397" s="381" t="str">
        <f>IF(B397="","",ROW()-ROW($A$3)+'Diário 3º PA'!$O$1)</f>
        <v/>
      </c>
      <c r="B397" s="382"/>
      <c r="C397" s="383"/>
      <c r="D397" s="384"/>
      <c r="E397" s="184"/>
      <c r="F397" s="385"/>
      <c r="G397" s="384"/>
      <c r="H397" s="384"/>
      <c r="I397" s="184"/>
      <c r="J397" s="386" t="str">
        <f t="shared" si="6"/>
        <v/>
      </c>
      <c r="K397" s="387"/>
      <c r="L397" s="388"/>
      <c r="M397" s="387"/>
      <c r="N397" s="382"/>
      <c r="O397" s="384"/>
      <c r="P397" s="184"/>
    </row>
    <row r="398" spans="1:16" ht="13.2" x14ac:dyDescent="0.25">
      <c r="A398" s="381" t="str">
        <f>IF(B398="","",ROW()-ROW($A$3)+'Diário 3º PA'!$O$1)</f>
        <v/>
      </c>
      <c r="B398" s="382"/>
      <c r="C398" s="383"/>
      <c r="D398" s="384"/>
      <c r="E398" s="184"/>
      <c r="F398" s="385"/>
      <c r="G398" s="384"/>
      <c r="H398" s="384"/>
      <c r="I398" s="184"/>
      <c r="J398" s="386" t="str">
        <f t="shared" si="6"/>
        <v/>
      </c>
      <c r="K398" s="387"/>
      <c r="L398" s="388"/>
      <c r="M398" s="387"/>
      <c r="N398" s="382"/>
      <c r="O398" s="384"/>
      <c r="P398" s="184"/>
    </row>
    <row r="399" spans="1:16" ht="13.2" x14ac:dyDescent="0.25">
      <c r="A399" s="381" t="str">
        <f>IF(B399="","",ROW()-ROW($A$3)+'Diário 3º PA'!$O$1)</f>
        <v/>
      </c>
      <c r="B399" s="382"/>
      <c r="C399" s="383"/>
      <c r="D399" s="384"/>
      <c r="E399" s="184"/>
      <c r="F399" s="385"/>
      <c r="G399" s="393"/>
      <c r="H399" s="384"/>
      <c r="I399" s="184"/>
      <c r="J399" s="386" t="str">
        <f t="shared" si="6"/>
        <v/>
      </c>
      <c r="K399" s="387"/>
      <c r="L399" s="388"/>
      <c r="M399" s="387"/>
      <c r="N399" s="382"/>
      <c r="O399" s="384"/>
      <c r="P399" s="184"/>
    </row>
    <row r="400" spans="1:16" ht="13.2" x14ac:dyDescent="0.25">
      <c r="A400" s="381" t="str">
        <f>IF(B400="","",ROW()-ROW($A$3)+'Diário 3º PA'!$O$1)</f>
        <v/>
      </c>
      <c r="B400" s="382"/>
      <c r="C400" s="383"/>
      <c r="D400" s="384"/>
      <c r="E400" s="184"/>
      <c r="F400" s="385"/>
      <c r="G400" s="184"/>
      <c r="H400" s="384"/>
      <c r="I400" s="184"/>
      <c r="J400" s="386" t="str">
        <f t="shared" si="6"/>
        <v/>
      </c>
      <c r="K400" s="387"/>
      <c r="L400" s="388"/>
      <c r="M400" s="387"/>
      <c r="N400" s="382"/>
      <c r="O400" s="384"/>
      <c r="P400" s="184"/>
    </row>
    <row r="401" spans="1:16" ht="13.2" x14ac:dyDescent="0.25">
      <c r="A401" s="381" t="str">
        <f>IF(B401="","",ROW()-ROW($A$3)+'Diário 3º PA'!$O$1)</f>
        <v/>
      </c>
      <c r="B401" s="382"/>
      <c r="C401" s="383"/>
      <c r="D401" s="384"/>
      <c r="E401" s="184"/>
      <c r="F401" s="385"/>
      <c r="G401" s="184"/>
      <c r="H401" s="384"/>
      <c r="I401" s="184"/>
      <c r="J401" s="386" t="str">
        <f t="shared" si="6"/>
        <v/>
      </c>
      <c r="K401" s="387"/>
      <c r="L401" s="388"/>
      <c r="M401" s="387"/>
      <c r="N401" s="382"/>
      <c r="O401" s="384"/>
      <c r="P401" s="184"/>
    </row>
    <row r="402" spans="1:16" ht="13.2" x14ac:dyDescent="0.25">
      <c r="A402" s="381" t="str">
        <f>IF(B402="","",ROW()-ROW($A$3)+'Diário 3º PA'!$O$1)</f>
        <v/>
      </c>
      <c r="B402" s="382"/>
      <c r="C402" s="383"/>
      <c r="D402" s="384"/>
      <c r="E402" s="184"/>
      <c r="F402" s="385"/>
      <c r="G402" s="184"/>
      <c r="H402" s="384"/>
      <c r="I402" s="184"/>
      <c r="J402" s="386" t="str">
        <f t="shared" si="6"/>
        <v/>
      </c>
      <c r="K402" s="387"/>
      <c r="L402" s="388"/>
      <c r="M402" s="387"/>
      <c r="N402" s="382"/>
      <c r="O402" s="384"/>
      <c r="P402" s="184"/>
    </row>
    <row r="403" spans="1:16" ht="13.2" x14ac:dyDescent="0.25">
      <c r="A403" s="381" t="str">
        <f>IF(B403="","",ROW()-ROW($A$3)+'Diário 3º PA'!$O$1)</f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6"/>
        <v/>
      </c>
      <c r="K403" s="387"/>
      <c r="L403" s="388"/>
      <c r="M403" s="387"/>
      <c r="N403" s="382"/>
      <c r="O403" s="384"/>
      <c r="P403" s="184"/>
    </row>
    <row r="404" spans="1:16" ht="13.2" x14ac:dyDescent="0.25">
      <c r="A404" s="381" t="str">
        <f>IF(B404="","",ROW()-ROW($A$3)+'Diário 3º PA'!$O$1)</f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6"/>
        <v/>
      </c>
      <c r="K404" s="387"/>
      <c r="L404" s="388"/>
      <c r="M404" s="387"/>
      <c r="N404" s="382"/>
      <c r="O404" s="384"/>
      <c r="P404" s="184"/>
    </row>
    <row r="405" spans="1:16" ht="13.2" x14ac:dyDescent="0.25">
      <c r="A405" s="381" t="str">
        <f>IF(B405="","",ROW()-ROW($A$3)+'Diário 3º PA'!$O$1)</f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6"/>
        <v/>
      </c>
      <c r="K405" s="387"/>
      <c r="L405" s="388"/>
      <c r="M405" s="387"/>
      <c r="N405" s="382"/>
      <c r="O405" s="384"/>
      <c r="P405" s="184"/>
    </row>
    <row r="406" spans="1:16" ht="13.2" x14ac:dyDescent="0.25">
      <c r="A406" s="381" t="str">
        <f>IF(B406="","",ROW()-ROW($A$3)+'Diário 3º PA'!$O$1)</f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si="6"/>
        <v/>
      </c>
      <c r="K406" s="387"/>
      <c r="L406" s="388"/>
      <c r="M406" s="387"/>
      <c r="N406" s="382"/>
      <c r="O406" s="384"/>
      <c r="P406" s="184"/>
    </row>
    <row r="407" spans="1:16" ht="13.2" x14ac:dyDescent="0.25">
      <c r="A407" s="381" t="str">
        <f>IF(B407="","",ROW()-ROW($A$3)+'Diário 3º PA'!$O$1)</f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6"/>
        <v/>
      </c>
      <c r="K407" s="387"/>
      <c r="L407" s="388"/>
      <c r="M407" s="387"/>
      <c r="N407" s="382"/>
      <c r="O407" s="384"/>
      <c r="P407" s="184"/>
    </row>
    <row r="408" spans="1:16" ht="13.2" x14ac:dyDescent="0.25">
      <c r="A408" s="381" t="str">
        <f>IF(B408="","",ROW()-ROW($A$3)+'Diário 3º PA'!$O$1)</f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6"/>
        <v/>
      </c>
      <c r="K408" s="387"/>
      <c r="L408" s="388"/>
      <c r="M408" s="387"/>
      <c r="N408" s="382"/>
      <c r="O408" s="384"/>
      <c r="P408" s="184"/>
    </row>
    <row r="409" spans="1:16" ht="13.2" x14ac:dyDescent="0.25">
      <c r="A409" s="381" t="str">
        <f>IF(B409="","",ROW()-ROW($A$3)+'Diário 3º PA'!$O$1)</f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6"/>
        <v/>
      </c>
      <c r="K409" s="387"/>
      <c r="L409" s="388"/>
      <c r="M409" s="387"/>
      <c r="N409" s="382"/>
      <c r="O409" s="384"/>
      <c r="P409" s="184"/>
    </row>
    <row r="410" spans="1:16" ht="13.2" x14ac:dyDescent="0.25">
      <c r="A410" s="381" t="str">
        <f>IF(B410="","",ROW()-ROW($A$3)+'Diário 3º PA'!$O$1)</f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6"/>
        <v/>
      </c>
      <c r="K410" s="387"/>
      <c r="L410" s="388"/>
      <c r="M410" s="387"/>
      <c r="N410" s="382"/>
      <c r="O410" s="384"/>
      <c r="P410" s="184"/>
    </row>
    <row r="411" spans="1:16" ht="13.2" x14ac:dyDescent="0.25">
      <c r="A411" s="381" t="str">
        <f>IF(B411="","",ROW()-ROW($A$3)+'Diário 3º PA'!$O$1)</f>
        <v/>
      </c>
      <c r="B411" s="382"/>
      <c r="C411" s="383"/>
      <c r="D411" s="384"/>
      <c r="E411" s="184"/>
      <c r="F411" s="385"/>
      <c r="G411" s="384"/>
      <c r="H411" s="384"/>
      <c r="I411" s="184"/>
      <c r="J411" s="386" t="str">
        <f t="shared" si="6"/>
        <v/>
      </c>
      <c r="K411" s="387"/>
      <c r="L411" s="388"/>
      <c r="M411" s="387"/>
      <c r="N411" s="382"/>
      <c r="O411" s="384"/>
      <c r="P411" s="184"/>
    </row>
    <row r="412" spans="1:16" ht="13.2" x14ac:dyDescent="0.25">
      <c r="A412" s="381" t="str">
        <f>IF(B412="","",ROW()-ROW($A$3)+'Diário 3º PA'!$O$1)</f>
        <v/>
      </c>
      <c r="B412" s="382"/>
      <c r="C412" s="383"/>
      <c r="D412" s="384"/>
      <c r="E412" s="184"/>
      <c r="F412" s="385"/>
      <c r="G412" s="384"/>
      <c r="H412" s="384"/>
      <c r="I412" s="184"/>
      <c r="J412" s="386" t="str">
        <f t="shared" si="6"/>
        <v/>
      </c>
      <c r="K412" s="387"/>
      <c r="L412" s="388"/>
      <c r="M412" s="387"/>
      <c r="N412" s="382"/>
      <c r="O412" s="384"/>
      <c r="P412" s="184"/>
    </row>
    <row r="413" spans="1:16" ht="13.2" x14ac:dyDescent="0.25">
      <c r="A413" s="381" t="str">
        <f>IF(B413="","",ROW()-ROW($A$3)+'Diário 3º PA'!$O$1)</f>
        <v/>
      </c>
      <c r="B413" s="382"/>
      <c r="C413" s="383"/>
      <c r="D413" s="384"/>
      <c r="E413" s="184"/>
      <c r="F413" s="385"/>
      <c r="G413" s="384"/>
      <c r="H413" s="384"/>
      <c r="I413" s="184"/>
      <c r="J413" s="386" t="str">
        <f t="shared" si="6"/>
        <v/>
      </c>
      <c r="K413" s="387"/>
      <c r="L413" s="388"/>
      <c r="M413" s="387"/>
      <c r="N413" s="382"/>
      <c r="O413" s="384"/>
      <c r="P413" s="184"/>
    </row>
    <row r="414" spans="1:16" ht="13.2" x14ac:dyDescent="0.25">
      <c r="A414" s="381" t="str">
        <f>IF(B414="","",ROW()-ROW($A$3)+'Diário 3º PA'!$O$1)</f>
        <v/>
      </c>
      <c r="B414" s="382"/>
      <c r="C414" s="383"/>
      <c r="D414" s="384"/>
      <c r="E414" s="184"/>
      <c r="F414" s="385"/>
      <c r="G414" s="184"/>
      <c r="H414" s="384"/>
      <c r="I414" s="184"/>
      <c r="J414" s="386" t="str">
        <f t="shared" si="6"/>
        <v/>
      </c>
      <c r="K414" s="387"/>
      <c r="L414" s="388"/>
      <c r="M414" s="387"/>
      <c r="N414" s="382"/>
      <c r="O414" s="384"/>
      <c r="P414" s="184"/>
    </row>
    <row r="415" spans="1:16" ht="13.2" x14ac:dyDescent="0.25">
      <c r="A415" s="381" t="str">
        <f>IF(B415="","",ROW()-ROW($A$3)+'Diário 3º PA'!$O$1)</f>
        <v/>
      </c>
      <c r="B415" s="382"/>
      <c r="C415" s="383"/>
      <c r="D415" s="384"/>
      <c r="E415" s="184"/>
      <c r="F415" s="385"/>
      <c r="G415" s="184"/>
      <c r="H415" s="384"/>
      <c r="I415" s="184"/>
      <c r="J415" s="386" t="str">
        <f t="shared" si="6"/>
        <v/>
      </c>
      <c r="K415" s="387"/>
      <c r="L415" s="388"/>
      <c r="M415" s="387"/>
      <c r="N415" s="382"/>
      <c r="O415" s="384"/>
      <c r="P415" s="184"/>
    </row>
    <row r="416" spans="1:16" ht="13.2" x14ac:dyDescent="0.25">
      <c r="A416" s="381" t="str">
        <f>IF(B416="","",ROW()-ROW($A$3)+'Diário 3º PA'!$O$1)</f>
        <v/>
      </c>
      <c r="B416" s="382"/>
      <c r="C416" s="383"/>
      <c r="D416" s="384"/>
      <c r="E416" s="184"/>
      <c r="F416" s="385"/>
      <c r="G416" s="184"/>
      <c r="H416" s="384"/>
      <c r="I416" s="184"/>
      <c r="J416" s="386" t="str">
        <f t="shared" si="6"/>
        <v/>
      </c>
      <c r="K416" s="387"/>
      <c r="L416" s="388"/>
      <c r="M416" s="387"/>
      <c r="N416" s="382"/>
      <c r="O416" s="384"/>
      <c r="P416" s="184"/>
    </row>
    <row r="417" spans="1:16" ht="13.2" x14ac:dyDescent="0.25">
      <c r="A417" s="381" t="str">
        <f>IF(B417="","",ROW()-ROW($A$3)+'Diário 3º PA'!$O$1)</f>
        <v/>
      </c>
      <c r="B417" s="389"/>
      <c r="C417" s="390"/>
      <c r="D417" s="393"/>
      <c r="E417" s="184"/>
      <c r="F417" s="391"/>
      <c r="G417" s="393"/>
      <c r="H417" s="393"/>
      <c r="I417" s="392"/>
      <c r="J417" s="386" t="str">
        <f t="shared" si="6"/>
        <v/>
      </c>
      <c r="K417" s="387"/>
      <c r="L417" s="388"/>
      <c r="M417" s="387"/>
      <c r="N417" s="382"/>
      <c r="O417" s="384"/>
      <c r="P417" s="392"/>
    </row>
    <row r="418" spans="1:16" ht="13.2" x14ac:dyDescent="0.25">
      <c r="A418" s="381" t="str">
        <f>IF(B418="","",ROW()-ROW($A$3)+'Diário 3º PA'!$O$1)</f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6"/>
        <v/>
      </c>
      <c r="K418" s="387"/>
      <c r="L418" s="388"/>
      <c r="M418" s="387"/>
      <c r="N418" s="382"/>
      <c r="O418" s="384"/>
      <c r="P418" s="184"/>
    </row>
    <row r="419" spans="1:16" ht="13.2" x14ac:dyDescent="0.25">
      <c r="A419" s="381" t="str">
        <f>IF(B419="","",ROW()-ROW($A$3)+'Diário 3º PA'!$O$1)</f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6"/>
        <v/>
      </c>
      <c r="K419" s="387"/>
      <c r="L419" s="388"/>
      <c r="M419" s="387"/>
      <c r="N419" s="382"/>
      <c r="O419" s="384"/>
      <c r="P419" s="184"/>
    </row>
    <row r="420" spans="1:16" ht="13.2" x14ac:dyDescent="0.25">
      <c r="A420" s="381" t="str">
        <f>IF(B420="","",ROW()-ROW($A$3)+'Diário 3º PA'!$O$1)</f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6"/>
        <v/>
      </c>
      <c r="K420" s="387"/>
      <c r="L420" s="388"/>
      <c r="M420" s="387"/>
      <c r="N420" s="382"/>
      <c r="O420" s="384"/>
      <c r="P420" s="184"/>
    </row>
    <row r="421" spans="1:16" ht="13.2" x14ac:dyDescent="0.25">
      <c r="A421" s="381" t="str">
        <f>IF(B421="","",ROW()-ROW($A$3)+'Diário 3º PA'!$O$1)</f>
        <v/>
      </c>
      <c r="B421" s="382"/>
      <c r="C421" s="383"/>
      <c r="D421" s="384"/>
      <c r="E421" s="184"/>
      <c r="F421" s="385"/>
      <c r="G421" s="184"/>
      <c r="H421" s="384"/>
      <c r="I421" s="184"/>
      <c r="J421" s="386" t="str">
        <f t="shared" si="6"/>
        <v/>
      </c>
      <c r="K421" s="387"/>
      <c r="L421" s="388"/>
      <c r="M421" s="387"/>
      <c r="N421" s="382"/>
      <c r="O421" s="384"/>
      <c r="P421" s="184"/>
    </row>
    <row r="422" spans="1:16" ht="13.2" x14ac:dyDescent="0.25">
      <c r="A422" s="381" t="str">
        <f>IF(B422="","",ROW()-ROW($A$3)+'Diário 3º PA'!$O$1)</f>
        <v/>
      </c>
      <c r="B422" s="382"/>
      <c r="C422" s="383"/>
      <c r="D422" s="384"/>
      <c r="E422" s="184"/>
      <c r="F422" s="385"/>
      <c r="G422" s="184"/>
      <c r="H422" s="384"/>
      <c r="I422" s="184"/>
      <c r="J422" s="386" t="str">
        <f t="shared" si="6"/>
        <v/>
      </c>
      <c r="K422" s="387"/>
      <c r="L422" s="388"/>
      <c r="M422" s="387"/>
      <c r="N422" s="382"/>
      <c r="O422" s="384"/>
      <c r="P422" s="184"/>
    </row>
    <row r="423" spans="1:16" ht="13.2" x14ac:dyDescent="0.25">
      <c r="A423" s="381" t="str">
        <f>IF(B423="","",ROW()-ROW($A$3)+'Diário 3º PA'!$O$1)</f>
        <v/>
      </c>
      <c r="B423" s="382"/>
      <c r="C423" s="383"/>
      <c r="D423" s="384"/>
      <c r="E423" s="184"/>
      <c r="F423" s="385"/>
      <c r="G423" s="184"/>
      <c r="H423" s="384"/>
      <c r="I423" s="184"/>
      <c r="J423" s="386" t="str">
        <f t="shared" si="6"/>
        <v/>
      </c>
      <c r="K423" s="387"/>
      <c r="L423" s="388"/>
      <c r="M423" s="387"/>
      <c r="N423" s="382"/>
      <c r="O423" s="384"/>
      <c r="P423" s="184"/>
    </row>
    <row r="424" spans="1:16" ht="13.2" x14ac:dyDescent="0.25">
      <c r="A424" s="381" t="str">
        <f>IF(B424="","",ROW()-ROW($A$3)+'Diário 3º PA'!$O$1)</f>
        <v/>
      </c>
      <c r="B424" s="382"/>
      <c r="C424" s="383"/>
      <c r="D424" s="384"/>
      <c r="E424" s="184"/>
      <c r="F424" s="385"/>
      <c r="G424" s="184"/>
      <c r="H424" s="384"/>
      <c r="I424" s="184"/>
      <c r="J424" s="386" t="str">
        <f t="shared" si="6"/>
        <v/>
      </c>
      <c r="K424" s="387"/>
      <c r="L424" s="388"/>
      <c r="M424" s="387"/>
      <c r="N424" s="382"/>
      <c r="O424" s="384"/>
      <c r="P424" s="184"/>
    </row>
    <row r="425" spans="1:16" ht="13.2" x14ac:dyDescent="0.25">
      <c r="A425" s="381" t="str">
        <f>IF(B425="","",ROW()-ROW($A$3)+'Diário 3º PA'!$O$1)</f>
        <v/>
      </c>
      <c r="B425" s="382"/>
      <c r="C425" s="383"/>
      <c r="D425" s="384"/>
      <c r="E425" s="184"/>
      <c r="F425" s="385"/>
      <c r="G425" s="184"/>
      <c r="H425" s="384"/>
      <c r="I425" s="184"/>
      <c r="J425" s="386" t="str">
        <f t="shared" si="6"/>
        <v/>
      </c>
      <c r="K425" s="387"/>
      <c r="L425" s="388"/>
      <c r="M425" s="387"/>
      <c r="N425" s="382"/>
      <c r="O425" s="384"/>
      <c r="P425" s="184"/>
    </row>
    <row r="426" spans="1:16" ht="13.2" x14ac:dyDescent="0.25">
      <c r="A426" s="381" t="str">
        <f>IF(B426="","",ROW()-ROW($A$3)+'Diário 3º PA'!$O$1)</f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6"/>
        <v/>
      </c>
      <c r="K426" s="387"/>
      <c r="L426" s="388"/>
      <c r="M426" s="387"/>
      <c r="N426" s="382"/>
      <c r="O426" s="384"/>
      <c r="P426" s="184"/>
    </row>
    <row r="427" spans="1:16" ht="13.2" x14ac:dyDescent="0.25">
      <c r="A427" s="381" t="str">
        <f>IF(B427="","",ROW()-ROW($A$3)+'Diário 3º PA'!$O$1)</f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6"/>
        <v/>
      </c>
      <c r="K427" s="387"/>
      <c r="L427" s="388"/>
      <c r="M427" s="387"/>
      <c r="N427" s="382"/>
      <c r="O427" s="384"/>
      <c r="P427" s="184"/>
    </row>
    <row r="428" spans="1:16" ht="13.2" x14ac:dyDescent="0.25">
      <c r="A428" s="381" t="str">
        <f>IF(B428="","",ROW()-ROW($A$3)+'Diário 3º PA'!$O$1)</f>
        <v/>
      </c>
      <c r="B428" s="382"/>
      <c r="C428" s="383"/>
      <c r="D428" s="384"/>
      <c r="E428" s="184"/>
      <c r="F428" s="385"/>
      <c r="G428" s="184"/>
      <c r="H428" s="384"/>
      <c r="I428" s="184"/>
      <c r="J428" s="386" t="str">
        <f t="shared" si="6"/>
        <v/>
      </c>
      <c r="K428" s="387"/>
      <c r="L428" s="388"/>
      <c r="M428" s="387"/>
      <c r="N428" s="382"/>
      <c r="O428" s="384"/>
      <c r="P428" s="184"/>
    </row>
    <row r="429" spans="1:16" ht="13.2" x14ac:dyDescent="0.25">
      <c r="A429" s="381" t="str">
        <f>IF(B429="","",ROW()-ROW($A$3)+'Diário 3º PA'!$O$1)</f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6"/>
        <v/>
      </c>
      <c r="K429" s="387"/>
      <c r="L429" s="388"/>
      <c r="M429" s="387"/>
      <c r="N429" s="382"/>
      <c r="O429" s="384"/>
      <c r="P429" s="184"/>
    </row>
    <row r="430" spans="1:16" ht="13.2" x14ac:dyDescent="0.25">
      <c r="A430" s="381" t="str">
        <f>IF(B430="","",ROW()-ROW($A$3)+'Diário 3º PA'!$O$1)</f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6"/>
        <v/>
      </c>
      <c r="K430" s="387"/>
      <c r="L430" s="388"/>
      <c r="M430" s="387"/>
      <c r="N430" s="382"/>
      <c r="O430" s="384"/>
      <c r="P430" s="184"/>
    </row>
    <row r="431" spans="1:16" ht="13.2" x14ac:dyDescent="0.25">
      <c r="A431" s="381" t="str">
        <f>IF(B431="","",ROW()-ROW($A$3)+'Diário 3º PA'!$O$1)</f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6"/>
        <v/>
      </c>
      <c r="K431" s="387"/>
      <c r="L431" s="388"/>
      <c r="M431" s="387"/>
      <c r="N431" s="382"/>
      <c r="O431" s="384"/>
      <c r="P431" s="184"/>
    </row>
    <row r="432" spans="1:16" ht="13.2" x14ac:dyDescent="0.25">
      <c r="A432" s="381" t="str">
        <f>IF(B432="","",ROW()-ROW($A$3)+'Diário 3º PA'!$O$1)</f>
        <v/>
      </c>
      <c r="B432" s="382"/>
      <c r="C432" s="383"/>
      <c r="D432" s="384"/>
      <c r="E432" s="184"/>
      <c r="F432" s="385"/>
      <c r="G432" s="384"/>
      <c r="H432" s="384"/>
      <c r="I432" s="184"/>
      <c r="J432" s="386" t="str">
        <f t="shared" si="6"/>
        <v/>
      </c>
      <c r="K432" s="387"/>
      <c r="L432" s="388"/>
      <c r="M432" s="387"/>
      <c r="N432" s="382"/>
      <c r="O432" s="384"/>
      <c r="P432" s="184"/>
    </row>
    <row r="433" spans="1:16" ht="13.2" x14ac:dyDescent="0.25">
      <c r="A433" s="381" t="str">
        <f>IF(B433="","",ROW()-ROW($A$3)+'Diário 3º PA'!$O$1)</f>
        <v/>
      </c>
      <c r="B433" s="382"/>
      <c r="C433" s="383"/>
      <c r="D433" s="384"/>
      <c r="E433" s="184"/>
      <c r="F433" s="385"/>
      <c r="G433" s="384"/>
      <c r="H433" s="384"/>
      <c r="I433" s="184"/>
      <c r="J433" s="386" t="str">
        <f t="shared" si="6"/>
        <v/>
      </c>
      <c r="K433" s="387"/>
      <c r="L433" s="388"/>
      <c r="M433" s="387"/>
      <c r="N433" s="382"/>
      <c r="O433" s="384"/>
      <c r="P433" s="184"/>
    </row>
    <row r="434" spans="1:16" ht="13.2" x14ac:dyDescent="0.25">
      <c r="A434" s="381" t="str">
        <f>IF(B434="","",ROW()-ROW($A$3)+'Diário 3º PA'!$O$1)</f>
        <v/>
      </c>
      <c r="B434" s="382"/>
      <c r="C434" s="383"/>
      <c r="D434" s="384"/>
      <c r="E434" s="184"/>
      <c r="F434" s="385"/>
      <c r="G434" s="384"/>
      <c r="H434" s="384"/>
      <c r="I434" s="184"/>
      <c r="J434" s="386" t="str">
        <f t="shared" si="6"/>
        <v/>
      </c>
      <c r="K434" s="387"/>
      <c r="L434" s="388"/>
      <c r="M434" s="387"/>
      <c r="N434" s="382"/>
      <c r="O434" s="384"/>
      <c r="P434" s="184"/>
    </row>
    <row r="435" spans="1:16" ht="13.2" x14ac:dyDescent="0.25">
      <c r="A435" s="381" t="str">
        <f>IF(B435="","",ROW()-ROW($A$3)+'Diário 3º PA'!$O$1)</f>
        <v/>
      </c>
      <c r="B435" s="382"/>
      <c r="C435" s="383"/>
      <c r="D435" s="384"/>
      <c r="E435" s="184"/>
      <c r="F435" s="385"/>
      <c r="G435" s="384"/>
      <c r="H435" s="384"/>
      <c r="I435" s="184"/>
      <c r="J435" s="386" t="str">
        <f t="shared" si="6"/>
        <v/>
      </c>
      <c r="K435" s="387"/>
      <c r="L435" s="388"/>
      <c r="M435" s="387"/>
      <c r="N435" s="382"/>
      <c r="O435" s="384"/>
      <c r="P435" s="184"/>
    </row>
    <row r="436" spans="1:16" ht="13.2" x14ac:dyDescent="0.25">
      <c r="A436" s="381" t="str">
        <f>IF(B436="","",ROW()-ROW($A$3)+'Diário 3º PA'!$O$1)</f>
        <v/>
      </c>
      <c r="B436" s="382"/>
      <c r="C436" s="383"/>
      <c r="D436" s="384"/>
      <c r="E436" s="184"/>
      <c r="F436" s="385"/>
      <c r="G436" s="384"/>
      <c r="H436" s="384"/>
      <c r="I436" s="184"/>
      <c r="J436" s="386" t="str">
        <f t="shared" si="6"/>
        <v/>
      </c>
      <c r="K436" s="387"/>
      <c r="L436" s="388"/>
      <c r="M436" s="387"/>
      <c r="N436" s="382"/>
      <c r="O436" s="384"/>
      <c r="P436" s="184"/>
    </row>
    <row r="437" spans="1:16" ht="13.2" x14ac:dyDescent="0.25">
      <c r="A437" s="381" t="str">
        <f>IF(B437="","",ROW()-ROW($A$3)+'Diário 3º PA'!$O$1)</f>
        <v/>
      </c>
      <c r="B437" s="382"/>
      <c r="C437" s="383"/>
      <c r="D437" s="384"/>
      <c r="E437" s="184"/>
      <c r="F437" s="385"/>
      <c r="G437" s="384"/>
      <c r="H437" s="384"/>
      <c r="I437" s="184"/>
      <c r="J437" s="386" t="str">
        <f t="shared" si="6"/>
        <v/>
      </c>
      <c r="K437" s="387"/>
      <c r="L437" s="388"/>
      <c r="M437" s="387"/>
      <c r="N437" s="382"/>
      <c r="O437" s="384"/>
      <c r="P437" s="184"/>
    </row>
    <row r="438" spans="1:16" ht="13.2" x14ac:dyDescent="0.25">
      <c r="A438" s="381" t="str">
        <f>IF(B438="","",ROW()-ROW($A$3)+'Diário 3º PA'!$O$1)</f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6"/>
        <v/>
      </c>
      <c r="K438" s="387"/>
      <c r="L438" s="388"/>
      <c r="M438" s="387"/>
      <c r="N438" s="382"/>
      <c r="O438" s="384"/>
      <c r="P438" s="184"/>
    </row>
    <row r="439" spans="1:16" ht="13.2" x14ac:dyDescent="0.25">
      <c r="A439" s="381" t="str">
        <f>IF(B439="","",ROW()-ROW($A$3)+'Diário 3º PA'!$O$1)</f>
        <v/>
      </c>
      <c r="B439" s="382"/>
      <c r="C439" s="383"/>
      <c r="D439" s="384"/>
      <c r="E439" s="184"/>
      <c r="F439" s="385"/>
      <c r="G439" s="184"/>
      <c r="H439" s="384"/>
      <c r="I439" s="184"/>
      <c r="J439" s="386" t="str">
        <f t="shared" si="6"/>
        <v/>
      </c>
      <c r="K439" s="387"/>
      <c r="L439" s="388"/>
      <c r="M439" s="387"/>
      <c r="N439" s="382"/>
      <c r="O439" s="384"/>
      <c r="P439" s="184"/>
    </row>
    <row r="440" spans="1:16" ht="13.2" x14ac:dyDescent="0.25">
      <c r="A440" s="381" t="str">
        <f>IF(B440="","",ROW()-ROW($A$3)+'Diário 3º PA'!$O$1)</f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6"/>
        <v/>
      </c>
      <c r="K440" s="387"/>
      <c r="L440" s="388"/>
      <c r="M440" s="387"/>
      <c r="N440" s="382"/>
      <c r="O440" s="384"/>
      <c r="P440" s="184"/>
    </row>
    <row r="441" spans="1:16" ht="13.2" x14ac:dyDescent="0.25">
      <c r="A441" s="381" t="str">
        <f>IF(B441="","",ROW()-ROW($A$3)+'Diário 3º PA'!$O$1)</f>
        <v/>
      </c>
      <c r="B441" s="382"/>
      <c r="C441" s="383"/>
      <c r="D441" s="384"/>
      <c r="E441" s="184"/>
      <c r="F441" s="385"/>
      <c r="G441" s="184"/>
      <c r="H441" s="384"/>
      <c r="I441" s="184"/>
      <c r="J441" s="386" t="str">
        <f t="shared" si="6"/>
        <v/>
      </c>
      <c r="K441" s="387"/>
      <c r="L441" s="388"/>
      <c r="M441" s="387"/>
      <c r="N441" s="382"/>
      <c r="O441" s="384"/>
      <c r="P441" s="184"/>
    </row>
    <row r="442" spans="1:16" ht="13.2" x14ac:dyDescent="0.25">
      <c r="A442" s="381" t="str">
        <f>IF(B442="","",ROW()-ROW($A$3)+'Diário 3º PA'!$O$1)</f>
        <v/>
      </c>
      <c r="B442" s="382"/>
      <c r="C442" s="383"/>
      <c r="D442" s="384"/>
      <c r="E442" s="184"/>
      <c r="F442" s="385"/>
      <c r="G442" s="384"/>
      <c r="H442" s="184"/>
      <c r="I442" s="184"/>
      <c r="J442" s="386" t="str">
        <f t="shared" si="6"/>
        <v/>
      </c>
      <c r="K442" s="387"/>
      <c r="L442" s="388"/>
      <c r="M442" s="387"/>
      <c r="N442" s="382"/>
      <c r="O442" s="384"/>
      <c r="P442" s="184"/>
    </row>
    <row r="443" spans="1:16" ht="13.2" x14ac:dyDescent="0.25">
      <c r="A443" s="381" t="str">
        <f>IF(B443="","",ROW()-ROW($A$3)+'Diário 3º PA'!$O$1)</f>
        <v/>
      </c>
      <c r="B443" s="382"/>
      <c r="C443" s="383"/>
      <c r="D443" s="384"/>
      <c r="E443" s="184"/>
      <c r="F443" s="385"/>
      <c r="G443" s="184"/>
      <c r="H443" s="384"/>
      <c r="I443" s="184"/>
      <c r="J443" s="386" t="str">
        <f t="shared" si="6"/>
        <v/>
      </c>
      <c r="K443" s="387"/>
      <c r="L443" s="388"/>
      <c r="M443" s="387"/>
      <c r="N443" s="382"/>
      <c r="O443" s="384"/>
      <c r="P443" s="184"/>
    </row>
    <row r="444" spans="1:16" ht="13.2" x14ac:dyDescent="0.25">
      <c r="A444" s="381" t="str">
        <f>IF(B444="","",ROW()-ROW($A$3)+'Diário 3º PA'!$O$1)</f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6"/>
        <v/>
      </c>
      <c r="K444" s="387"/>
      <c r="L444" s="388"/>
      <c r="M444" s="387"/>
      <c r="N444" s="382"/>
      <c r="O444" s="384"/>
      <c r="P444" s="184"/>
    </row>
    <row r="445" spans="1:16" ht="13.2" x14ac:dyDescent="0.25">
      <c r="A445" s="381" t="str">
        <f>IF(B445="","",ROW()-ROW($A$3)+'Diário 3º PA'!$O$1)</f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6"/>
        <v/>
      </c>
      <c r="K445" s="387"/>
      <c r="L445" s="388"/>
      <c r="M445" s="387"/>
      <c r="N445" s="382"/>
      <c r="O445" s="384"/>
      <c r="P445" s="184"/>
    </row>
    <row r="446" spans="1:16" ht="13.2" x14ac:dyDescent="0.25">
      <c r="A446" s="381" t="str">
        <f>IF(B446="","",ROW()-ROW($A$3)+'Diário 3º PA'!$O$1)</f>
        <v/>
      </c>
      <c r="B446" s="382"/>
      <c r="C446" s="383"/>
      <c r="D446" s="384"/>
      <c r="E446" s="184"/>
      <c r="F446" s="385"/>
      <c r="G446" s="384"/>
      <c r="H446" s="384"/>
      <c r="I446" s="184"/>
      <c r="J446" s="386" t="str">
        <f t="shared" si="6"/>
        <v/>
      </c>
      <c r="K446" s="387"/>
      <c r="L446" s="388"/>
      <c r="M446" s="387"/>
      <c r="N446" s="382"/>
      <c r="O446" s="384"/>
      <c r="P446" s="184"/>
    </row>
    <row r="447" spans="1:16" ht="13.2" x14ac:dyDescent="0.25">
      <c r="A447" s="381" t="str">
        <f>IF(B447="","",ROW()-ROW($A$3)+'Diário 3º PA'!$O$1)</f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6"/>
        <v/>
      </c>
      <c r="K447" s="387"/>
      <c r="L447" s="388"/>
      <c r="M447" s="387"/>
      <c r="N447" s="382"/>
      <c r="O447" s="384"/>
      <c r="P447" s="184"/>
    </row>
    <row r="448" spans="1:16" ht="13.2" x14ac:dyDescent="0.25">
      <c r="A448" s="381" t="str">
        <f>IF(B448="","",ROW()-ROW($A$3)+'Diário 3º PA'!$O$1)</f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6"/>
        <v/>
      </c>
      <c r="K448" s="387"/>
      <c r="L448" s="388"/>
      <c r="M448" s="387"/>
      <c r="N448" s="382"/>
      <c r="O448" s="384"/>
      <c r="P448" s="184"/>
    </row>
    <row r="449" spans="1:16" ht="13.2" x14ac:dyDescent="0.25">
      <c r="A449" s="381" t="str">
        <f>IF(B449="","",ROW()-ROW($A$3)+'Diário 3º PA'!$O$1)</f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si="6"/>
        <v/>
      </c>
      <c r="K449" s="387"/>
      <c r="L449" s="388"/>
      <c r="M449" s="387"/>
      <c r="N449" s="382"/>
      <c r="O449" s="384"/>
      <c r="P449" s="184"/>
    </row>
    <row r="450" spans="1:16" ht="13.2" x14ac:dyDescent="0.25">
      <c r="A450" s="381" t="str">
        <f>IF(B450="","",ROW()-ROW($A$3)+'Diário 3º PA'!$O$1)</f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6"/>
        <v/>
      </c>
      <c r="K450" s="387"/>
      <c r="L450" s="388"/>
      <c r="M450" s="387"/>
      <c r="N450" s="382"/>
      <c r="O450" s="384"/>
      <c r="P450" s="184"/>
    </row>
    <row r="451" spans="1:16" ht="13.2" x14ac:dyDescent="0.25">
      <c r="A451" s="381" t="str">
        <f>IF(B451="","",ROW()-ROW($A$3)+'Diário 3º PA'!$O$1)</f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6"/>
        <v/>
      </c>
      <c r="K451" s="387"/>
      <c r="L451" s="388"/>
      <c r="M451" s="387"/>
      <c r="N451" s="382"/>
      <c r="O451" s="384"/>
      <c r="P451" s="184"/>
    </row>
    <row r="452" spans="1:16" ht="13.2" x14ac:dyDescent="0.25">
      <c r="A452" s="381" t="str">
        <f>IF(B452="","",ROW()-ROW($A$3)+'Diário 3º PA'!$O$1)</f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si="6"/>
        <v/>
      </c>
      <c r="K452" s="387"/>
      <c r="L452" s="388"/>
      <c r="M452" s="387"/>
      <c r="N452" s="382"/>
      <c r="O452" s="384"/>
      <c r="P452" s="184"/>
    </row>
    <row r="453" spans="1:16" ht="13.2" x14ac:dyDescent="0.25">
      <c r="A453" s="381" t="str">
        <f>IF(B453="","",ROW()-ROW($A$3)+'Diário 3º PA'!$O$1)</f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6"/>
        <v/>
      </c>
      <c r="K453" s="387"/>
      <c r="L453" s="388"/>
      <c r="M453" s="387"/>
      <c r="N453" s="382"/>
      <c r="O453" s="384"/>
      <c r="P453" s="184"/>
    </row>
    <row r="454" spans="1:16" ht="13.2" x14ac:dyDescent="0.25">
      <c r="A454" s="381" t="str">
        <f>IF(B454="","",ROW()-ROW($A$3)+'Diário 3º PA'!$O$1)</f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6"/>
        <v/>
      </c>
      <c r="K454" s="387"/>
      <c r="L454" s="388"/>
      <c r="M454" s="387"/>
      <c r="N454" s="382"/>
      <c r="O454" s="384"/>
      <c r="P454" s="184"/>
    </row>
    <row r="455" spans="1:16" ht="13.2" x14ac:dyDescent="0.25">
      <c r="A455" s="381" t="str">
        <f>IF(B455="","",ROW()-ROW($A$3)+'Diário 3º PA'!$O$1)</f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6"/>
        <v/>
      </c>
      <c r="K455" s="387"/>
      <c r="L455" s="388"/>
      <c r="M455" s="387"/>
      <c r="N455" s="382"/>
      <c r="O455" s="384"/>
      <c r="P455" s="184"/>
    </row>
    <row r="456" spans="1:16" ht="13.2" x14ac:dyDescent="0.25">
      <c r="A456" s="381" t="str">
        <f>IF(B456="","",ROW()-ROW($A$3)+'Diário 3º PA'!$O$1)</f>
        <v/>
      </c>
      <c r="B456" s="382"/>
      <c r="C456" s="383"/>
      <c r="D456" s="384"/>
      <c r="E456" s="184"/>
      <c r="F456" s="385"/>
      <c r="G456" s="384"/>
      <c r="H456" s="384"/>
      <c r="I456" s="184"/>
      <c r="J456" s="386" t="str">
        <f t="shared" si="6"/>
        <v/>
      </c>
      <c r="K456" s="387"/>
      <c r="L456" s="388"/>
      <c r="M456" s="387"/>
      <c r="N456" s="382"/>
      <c r="O456" s="384"/>
      <c r="P456" s="184"/>
    </row>
    <row r="457" spans="1:16" ht="13.2" x14ac:dyDescent="0.25">
      <c r="A457" s="381" t="str">
        <f>IF(B457="","",ROW()-ROW($A$3)+'Diário 3º PA'!$O$1)</f>
        <v/>
      </c>
      <c r="B457" s="382"/>
      <c r="C457" s="383"/>
      <c r="D457" s="384"/>
      <c r="E457" s="184"/>
      <c r="F457" s="385"/>
      <c r="G457" s="384"/>
      <c r="H457" s="384"/>
      <c r="I457" s="184"/>
      <c r="J457" s="386" t="str">
        <f t="shared" ref="J457:J520" si="7">IF(O457="","",IF(LEN(O457)&gt;14,O457,"CPF Protegido - LGPD"))</f>
        <v/>
      </c>
      <c r="K457" s="387"/>
      <c r="L457" s="388"/>
      <c r="M457" s="387"/>
      <c r="N457" s="382"/>
      <c r="O457" s="384"/>
      <c r="P457" s="184"/>
    </row>
    <row r="458" spans="1:16" ht="13.2" x14ac:dyDescent="0.25">
      <c r="A458" s="381" t="str">
        <f>IF(B458="","",ROW()-ROW($A$3)+'Diário 3º PA'!$O$1)</f>
        <v/>
      </c>
      <c r="B458" s="382"/>
      <c r="C458" s="383"/>
      <c r="D458" s="384"/>
      <c r="E458" s="184"/>
      <c r="F458" s="385"/>
      <c r="G458" s="384"/>
      <c r="H458" s="384"/>
      <c r="I458" s="184"/>
      <c r="J458" s="386" t="str">
        <f t="shared" si="7"/>
        <v/>
      </c>
      <c r="K458" s="387"/>
      <c r="L458" s="388"/>
      <c r="M458" s="387"/>
      <c r="N458" s="382"/>
      <c r="O458" s="384"/>
      <c r="P458" s="184"/>
    </row>
    <row r="459" spans="1:16" ht="13.2" x14ac:dyDescent="0.25">
      <c r="A459" s="381" t="str">
        <f>IF(B459="","",ROW()-ROW($A$3)+'Diário 3º PA'!$O$1)</f>
        <v/>
      </c>
      <c r="B459" s="382"/>
      <c r="C459" s="383"/>
      <c r="D459" s="384"/>
      <c r="E459" s="184"/>
      <c r="F459" s="385"/>
      <c r="G459" s="384"/>
      <c r="H459" s="384"/>
      <c r="I459" s="184"/>
      <c r="J459" s="386" t="str">
        <f t="shared" si="7"/>
        <v/>
      </c>
      <c r="K459" s="387"/>
      <c r="L459" s="388"/>
      <c r="M459" s="387"/>
      <c r="N459" s="382"/>
      <c r="O459" s="384"/>
      <c r="P459" s="184"/>
    </row>
    <row r="460" spans="1:16" ht="13.2" x14ac:dyDescent="0.25">
      <c r="A460" s="381" t="str">
        <f>IF(B460="","",ROW()-ROW($A$3)+'Diário 3º PA'!$O$1)</f>
        <v/>
      </c>
      <c r="B460" s="382"/>
      <c r="C460" s="383"/>
      <c r="D460" s="384"/>
      <c r="E460" s="184"/>
      <c r="F460" s="385"/>
      <c r="G460" s="384"/>
      <c r="H460" s="384"/>
      <c r="I460" s="184"/>
      <c r="J460" s="386" t="str">
        <f t="shared" si="7"/>
        <v/>
      </c>
      <c r="K460" s="387"/>
      <c r="L460" s="388"/>
      <c r="M460" s="387"/>
      <c r="N460" s="382"/>
      <c r="O460" s="384"/>
      <c r="P460" s="184"/>
    </row>
    <row r="461" spans="1:16" ht="13.2" x14ac:dyDescent="0.25">
      <c r="A461" s="381" t="str">
        <f>IF(B461="","",ROW()-ROW($A$3)+'Diário 3º PA'!$O$1)</f>
        <v/>
      </c>
      <c r="B461" s="382"/>
      <c r="C461" s="383"/>
      <c r="D461" s="384"/>
      <c r="E461" s="184"/>
      <c r="F461" s="385"/>
      <c r="G461" s="384"/>
      <c r="H461" s="384"/>
      <c r="I461" s="184"/>
      <c r="J461" s="386" t="str">
        <f t="shared" si="7"/>
        <v/>
      </c>
      <c r="K461" s="387"/>
      <c r="L461" s="388"/>
      <c r="M461" s="387"/>
      <c r="N461" s="382"/>
      <c r="O461" s="384"/>
      <c r="P461" s="184"/>
    </row>
    <row r="462" spans="1:16" ht="13.2" x14ac:dyDescent="0.25">
      <c r="A462" s="381" t="str">
        <f>IF(B462="","",ROW()-ROW($A$3)+'Diário 3º PA'!$O$1)</f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7"/>
        <v/>
      </c>
      <c r="K462" s="387"/>
      <c r="L462" s="388"/>
      <c r="M462" s="387"/>
      <c r="N462" s="382"/>
      <c r="O462" s="384"/>
      <c r="P462" s="184"/>
    </row>
    <row r="463" spans="1:16" ht="13.2" x14ac:dyDescent="0.25">
      <c r="A463" s="381" t="str">
        <f>IF(B463="","",ROW()-ROW($A$3)+'Diário 3º PA'!$O$1)</f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7"/>
        <v/>
      </c>
      <c r="K463" s="387"/>
      <c r="L463" s="388"/>
      <c r="M463" s="387"/>
      <c r="N463" s="382"/>
      <c r="O463" s="384"/>
      <c r="P463" s="184"/>
    </row>
    <row r="464" spans="1:16" ht="13.2" x14ac:dyDescent="0.25">
      <c r="A464" s="381" t="str">
        <f>IF(B464="","",ROW()-ROW($A$3)+'Diário 3º PA'!$O$1)</f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7"/>
        <v/>
      </c>
      <c r="K464" s="387"/>
      <c r="L464" s="388"/>
      <c r="M464" s="387"/>
      <c r="N464" s="382"/>
      <c r="O464" s="384"/>
      <c r="P464" s="184"/>
    </row>
    <row r="465" spans="1:16" ht="13.2" x14ac:dyDescent="0.25">
      <c r="A465" s="381" t="str">
        <f>IF(B465="","",ROW()-ROW($A$3)+'Diário 3º PA'!$O$1)</f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7"/>
        <v/>
      </c>
      <c r="K465" s="387"/>
      <c r="L465" s="388"/>
      <c r="M465" s="387"/>
      <c r="N465" s="382"/>
      <c r="O465" s="384"/>
      <c r="P465" s="184"/>
    </row>
    <row r="466" spans="1:16" ht="13.2" x14ac:dyDescent="0.25">
      <c r="A466" s="381" t="str">
        <f>IF(B466="","",ROW()-ROW($A$3)+'Diário 3º PA'!$O$1)</f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7"/>
        <v/>
      </c>
      <c r="K466" s="387"/>
      <c r="L466" s="388"/>
      <c r="M466" s="387"/>
      <c r="N466" s="382"/>
      <c r="O466" s="384"/>
      <c r="P466" s="184"/>
    </row>
    <row r="467" spans="1:16" ht="13.2" x14ac:dyDescent="0.25">
      <c r="A467" s="381" t="str">
        <f>IF(B467="","",ROW()-ROW($A$3)+'Diário 3º PA'!$O$1)</f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7"/>
        <v/>
      </c>
      <c r="K467" s="387"/>
      <c r="L467" s="388"/>
      <c r="M467" s="387"/>
      <c r="N467" s="382"/>
      <c r="O467" s="384"/>
      <c r="P467" s="184"/>
    </row>
    <row r="468" spans="1:16" ht="13.2" x14ac:dyDescent="0.25">
      <c r="A468" s="381" t="str">
        <f>IF(B468="","",ROW()-ROW($A$3)+'Diário 3º PA'!$O$1)</f>
        <v/>
      </c>
      <c r="B468" s="382"/>
      <c r="C468" s="383"/>
      <c r="D468" s="384"/>
      <c r="E468" s="184"/>
      <c r="F468" s="385"/>
      <c r="G468" s="384"/>
      <c r="H468" s="384"/>
      <c r="I468" s="184"/>
      <c r="J468" s="386" t="str">
        <f t="shared" si="7"/>
        <v/>
      </c>
      <c r="K468" s="387"/>
      <c r="L468" s="388"/>
      <c r="M468" s="387"/>
      <c r="N468" s="382"/>
      <c r="O468" s="384"/>
      <c r="P468" s="184"/>
    </row>
    <row r="469" spans="1:16" ht="13.2" x14ac:dyDescent="0.25">
      <c r="A469" s="381" t="str">
        <f>IF(B469="","",ROW()-ROW($A$3)+'Diário 3º PA'!$O$1)</f>
        <v/>
      </c>
      <c r="B469" s="382"/>
      <c r="C469" s="383"/>
      <c r="D469" s="384"/>
      <c r="E469" s="184"/>
      <c r="F469" s="385"/>
      <c r="G469" s="384"/>
      <c r="H469" s="384"/>
      <c r="I469" s="184"/>
      <c r="J469" s="386" t="str">
        <f t="shared" si="7"/>
        <v/>
      </c>
      <c r="K469" s="387"/>
      <c r="L469" s="388"/>
      <c r="M469" s="387"/>
      <c r="N469" s="382"/>
      <c r="O469" s="384"/>
      <c r="P469" s="184"/>
    </row>
    <row r="470" spans="1:16" ht="13.2" x14ac:dyDescent="0.25">
      <c r="A470" s="381" t="str">
        <f>IF(B470="","",ROW()-ROW($A$3)+'Diário 3º PA'!$O$1)</f>
        <v/>
      </c>
      <c r="B470" s="382"/>
      <c r="C470" s="383"/>
      <c r="D470" s="384"/>
      <c r="E470" s="184"/>
      <c r="F470" s="385"/>
      <c r="G470" s="384"/>
      <c r="H470" s="384"/>
      <c r="I470" s="184"/>
      <c r="J470" s="386" t="str">
        <f t="shared" si="7"/>
        <v/>
      </c>
      <c r="K470" s="387"/>
      <c r="L470" s="388"/>
      <c r="M470" s="387"/>
      <c r="N470" s="382"/>
      <c r="O470" s="384"/>
      <c r="P470" s="184"/>
    </row>
    <row r="471" spans="1:16" ht="13.2" x14ac:dyDescent="0.25">
      <c r="A471" s="381" t="str">
        <f>IF(B471="","",ROW()-ROW($A$3)+'Diário 3º PA'!$O$1)</f>
        <v/>
      </c>
      <c r="B471" s="389"/>
      <c r="C471" s="390"/>
      <c r="D471" s="393"/>
      <c r="E471" s="184"/>
      <c r="F471" s="391"/>
      <c r="G471" s="393"/>
      <c r="H471" s="393"/>
      <c r="I471" s="392"/>
      <c r="J471" s="386" t="str">
        <f t="shared" si="7"/>
        <v/>
      </c>
      <c r="K471" s="387"/>
      <c r="L471" s="388"/>
      <c r="M471" s="387"/>
      <c r="N471" s="382"/>
      <c r="O471" s="384"/>
      <c r="P471" s="392"/>
    </row>
    <row r="472" spans="1:16" ht="13.2" x14ac:dyDescent="0.25">
      <c r="A472" s="381" t="str">
        <f>IF(B472="","",ROW()-ROW($A$3)+'Diário 3º PA'!$O$1)</f>
        <v/>
      </c>
      <c r="B472" s="389"/>
      <c r="C472" s="390"/>
      <c r="D472" s="393"/>
      <c r="E472" s="184"/>
      <c r="F472" s="391"/>
      <c r="G472" s="393"/>
      <c r="H472" s="393"/>
      <c r="I472" s="392"/>
      <c r="J472" s="386" t="str">
        <f t="shared" si="7"/>
        <v/>
      </c>
      <c r="K472" s="387"/>
      <c r="L472" s="388"/>
      <c r="M472" s="387"/>
      <c r="N472" s="382"/>
      <c r="O472" s="384"/>
      <c r="P472" s="392"/>
    </row>
    <row r="473" spans="1:16" ht="13.2" x14ac:dyDescent="0.25">
      <c r="A473" s="381" t="str">
        <f>IF(B473="","",ROW()-ROW($A$3)+'Diário 3º PA'!$O$1)</f>
        <v/>
      </c>
      <c r="B473" s="389"/>
      <c r="C473" s="390"/>
      <c r="D473" s="393"/>
      <c r="E473" s="184"/>
      <c r="F473" s="391"/>
      <c r="G473" s="393"/>
      <c r="H473" s="393"/>
      <c r="I473" s="392"/>
      <c r="J473" s="386" t="str">
        <f t="shared" si="7"/>
        <v/>
      </c>
      <c r="K473" s="387"/>
      <c r="L473" s="388"/>
      <c r="M473" s="387"/>
      <c r="N473" s="382"/>
      <c r="O473" s="384"/>
      <c r="P473" s="392"/>
    </row>
    <row r="474" spans="1:16" ht="13.2" x14ac:dyDescent="0.25">
      <c r="A474" s="381" t="str">
        <f>IF(B474="","",ROW()-ROW($A$3)+'Diário 3º PA'!$O$1)</f>
        <v/>
      </c>
      <c r="B474" s="389"/>
      <c r="C474" s="390"/>
      <c r="D474" s="393"/>
      <c r="E474" s="184"/>
      <c r="F474" s="391"/>
      <c r="G474" s="393"/>
      <c r="H474" s="393"/>
      <c r="I474" s="392"/>
      <c r="J474" s="386" t="str">
        <f t="shared" si="7"/>
        <v/>
      </c>
      <c r="K474" s="387"/>
      <c r="L474" s="388"/>
      <c r="M474" s="387"/>
      <c r="N474" s="382"/>
      <c r="O474" s="384"/>
      <c r="P474" s="392"/>
    </row>
    <row r="475" spans="1:16" ht="13.2" x14ac:dyDescent="0.25">
      <c r="A475" s="381" t="str">
        <f>IF(B475="","",ROW()-ROW($A$3)+'Diário 3º PA'!$O$1)</f>
        <v/>
      </c>
      <c r="B475" s="389"/>
      <c r="C475" s="390"/>
      <c r="D475" s="393"/>
      <c r="E475" s="184"/>
      <c r="F475" s="391"/>
      <c r="G475" s="393"/>
      <c r="H475" s="393"/>
      <c r="I475" s="392"/>
      <c r="J475" s="386" t="str">
        <f t="shared" si="7"/>
        <v/>
      </c>
      <c r="K475" s="387"/>
      <c r="L475" s="388"/>
      <c r="M475" s="387"/>
      <c r="N475" s="382"/>
      <c r="O475" s="384"/>
      <c r="P475" s="392"/>
    </row>
    <row r="476" spans="1:16" ht="13.2" x14ac:dyDescent="0.25">
      <c r="A476" s="381" t="str">
        <f>IF(B476="","",ROW()-ROW($A$3)+'Diário 3º PA'!$O$1)</f>
        <v/>
      </c>
      <c r="B476" s="389"/>
      <c r="C476" s="390"/>
      <c r="D476" s="393"/>
      <c r="E476" s="184"/>
      <c r="F476" s="391"/>
      <c r="G476" s="393"/>
      <c r="H476" s="393"/>
      <c r="I476" s="392"/>
      <c r="J476" s="386" t="str">
        <f t="shared" si="7"/>
        <v/>
      </c>
      <c r="K476" s="387"/>
      <c r="L476" s="388"/>
      <c r="M476" s="387"/>
      <c r="N476" s="382"/>
      <c r="O476" s="384"/>
      <c r="P476" s="392"/>
    </row>
    <row r="477" spans="1:16" ht="13.2" x14ac:dyDescent="0.25">
      <c r="A477" s="381" t="str">
        <f>IF(B477="","",ROW()-ROW($A$3)+'Diário 3º PA'!$O$1)</f>
        <v/>
      </c>
      <c r="B477" s="389"/>
      <c r="C477" s="390"/>
      <c r="D477" s="393"/>
      <c r="E477" s="184"/>
      <c r="F477" s="391"/>
      <c r="G477" s="393"/>
      <c r="H477" s="393"/>
      <c r="I477" s="392"/>
      <c r="J477" s="386" t="str">
        <f t="shared" si="7"/>
        <v/>
      </c>
      <c r="K477" s="387"/>
      <c r="L477" s="388"/>
      <c r="M477" s="387"/>
      <c r="N477" s="382"/>
      <c r="O477" s="384"/>
      <c r="P477" s="392"/>
    </row>
    <row r="478" spans="1:16" ht="13.2" x14ac:dyDescent="0.25">
      <c r="A478" s="381" t="str">
        <f>IF(B478="","",ROW()-ROW($A$3)+'Diário 3º PA'!$O$1)</f>
        <v/>
      </c>
      <c r="B478" s="389"/>
      <c r="C478" s="390"/>
      <c r="D478" s="393"/>
      <c r="E478" s="184"/>
      <c r="F478" s="391"/>
      <c r="G478" s="393"/>
      <c r="H478" s="393"/>
      <c r="I478" s="392"/>
      <c r="J478" s="386" t="str">
        <f t="shared" si="7"/>
        <v/>
      </c>
      <c r="K478" s="387"/>
      <c r="L478" s="388"/>
      <c r="M478" s="387"/>
      <c r="N478" s="382"/>
      <c r="O478" s="384"/>
      <c r="P478" s="392"/>
    </row>
    <row r="479" spans="1:16" ht="13.2" x14ac:dyDescent="0.25">
      <c r="A479" s="381" t="str">
        <f>IF(B479="","",ROW()-ROW($A$3)+'Diário 3º PA'!$O$1)</f>
        <v/>
      </c>
      <c r="B479" s="389"/>
      <c r="C479" s="390"/>
      <c r="D479" s="393"/>
      <c r="E479" s="184"/>
      <c r="F479" s="391"/>
      <c r="G479" s="393"/>
      <c r="H479" s="393"/>
      <c r="I479" s="392"/>
      <c r="J479" s="386" t="str">
        <f t="shared" si="7"/>
        <v/>
      </c>
      <c r="K479" s="387"/>
      <c r="L479" s="388"/>
      <c r="M479" s="387"/>
      <c r="N479" s="382"/>
      <c r="O479" s="384"/>
      <c r="P479" s="392"/>
    </row>
    <row r="480" spans="1:16" ht="13.2" x14ac:dyDescent="0.25">
      <c r="A480" s="381" t="str">
        <f>IF(B480="","",ROW()-ROW($A$3)+'Diário 3º PA'!$O$1)</f>
        <v/>
      </c>
      <c r="B480" s="389"/>
      <c r="C480" s="390"/>
      <c r="D480" s="393"/>
      <c r="E480" s="184"/>
      <c r="F480" s="391"/>
      <c r="G480" s="393"/>
      <c r="H480" s="393"/>
      <c r="I480" s="392"/>
      <c r="J480" s="386" t="str">
        <f t="shared" si="7"/>
        <v/>
      </c>
      <c r="K480" s="387"/>
      <c r="L480" s="388"/>
      <c r="M480" s="387"/>
      <c r="N480" s="382"/>
      <c r="O480" s="384"/>
      <c r="P480" s="392"/>
    </row>
    <row r="481" spans="1:16" ht="13.2" x14ac:dyDescent="0.25">
      <c r="A481" s="381" t="str">
        <f>IF(B481="","",ROW()-ROW($A$3)+'Diário 3º PA'!$O$1)</f>
        <v/>
      </c>
      <c r="B481" s="389"/>
      <c r="C481" s="390"/>
      <c r="D481" s="393"/>
      <c r="E481" s="184"/>
      <c r="F481" s="391"/>
      <c r="G481" s="393"/>
      <c r="H481" s="393"/>
      <c r="I481" s="392"/>
      <c r="J481" s="386" t="str">
        <f t="shared" si="7"/>
        <v/>
      </c>
      <c r="K481" s="387"/>
      <c r="L481" s="388"/>
      <c r="M481" s="387"/>
      <c r="N481" s="382"/>
      <c r="O481" s="384"/>
      <c r="P481" s="392"/>
    </row>
    <row r="482" spans="1:16" ht="13.2" x14ac:dyDescent="0.25">
      <c r="A482" s="381" t="str">
        <f>IF(B482="","",ROW()-ROW($A$3)+'Diário 3º PA'!$O$1)</f>
        <v/>
      </c>
      <c r="B482" s="389"/>
      <c r="C482" s="390"/>
      <c r="D482" s="393"/>
      <c r="E482" s="184"/>
      <c r="F482" s="391"/>
      <c r="G482" s="393"/>
      <c r="H482" s="393"/>
      <c r="I482" s="392"/>
      <c r="J482" s="386" t="str">
        <f t="shared" si="7"/>
        <v/>
      </c>
      <c r="K482" s="387"/>
      <c r="L482" s="388"/>
      <c r="M482" s="387"/>
      <c r="N482" s="382"/>
      <c r="O482" s="384"/>
      <c r="P482" s="392"/>
    </row>
    <row r="483" spans="1:16" ht="13.2" x14ac:dyDescent="0.25">
      <c r="A483" s="381" t="str">
        <f>IF(B483="","",ROW()-ROW($A$3)+'Diário 3º PA'!$O$1)</f>
        <v/>
      </c>
      <c r="B483" s="389"/>
      <c r="C483" s="390"/>
      <c r="D483" s="393"/>
      <c r="E483" s="184"/>
      <c r="F483" s="391"/>
      <c r="G483" s="393"/>
      <c r="H483" s="393"/>
      <c r="I483" s="392"/>
      <c r="J483" s="386" t="str">
        <f t="shared" si="7"/>
        <v/>
      </c>
      <c r="K483" s="387"/>
      <c r="L483" s="388"/>
      <c r="M483" s="387"/>
      <c r="N483" s="382"/>
      <c r="O483" s="384"/>
      <c r="P483" s="392"/>
    </row>
    <row r="484" spans="1:16" ht="13.2" x14ac:dyDescent="0.25">
      <c r="A484" s="381" t="str">
        <f>IF(B484="","",ROW()-ROW($A$3)+'Diário 3º PA'!$O$1)</f>
        <v/>
      </c>
      <c r="B484" s="389"/>
      <c r="C484" s="390"/>
      <c r="D484" s="393"/>
      <c r="E484" s="184"/>
      <c r="F484" s="391"/>
      <c r="G484" s="393"/>
      <c r="H484" s="393"/>
      <c r="I484" s="392"/>
      <c r="J484" s="386" t="str">
        <f t="shared" si="7"/>
        <v/>
      </c>
      <c r="K484" s="387"/>
      <c r="L484" s="388"/>
      <c r="M484" s="387"/>
      <c r="N484" s="382"/>
      <c r="O484" s="384"/>
      <c r="P484" s="392"/>
    </row>
    <row r="485" spans="1:16" ht="13.2" x14ac:dyDescent="0.25">
      <c r="A485" s="381" t="str">
        <f>IF(B485="","",ROW()-ROW($A$3)+'Diário 3º PA'!$O$1)</f>
        <v/>
      </c>
      <c r="B485" s="389"/>
      <c r="C485" s="390"/>
      <c r="D485" s="393"/>
      <c r="E485" s="184"/>
      <c r="F485" s="391"/>
      <c r="G485" s="393"/>
      <c r="H485" s="393"/>
      <c r="I485" s="392"/>
      <c r="J485" s="386" t="str">
        <f t="shared" si="7"/>
        <v/>
      </c>
      <c r="K485" s="387"/>
      <c r="L485" s="388"/>
      <c r="M485" s="387"/>
      <c r="N485" s="382"/>
      <c r="O485" s="384"/>
      <c r="P485" s="392"/>
    </row>
    <row r="486" spans="1:16" ht="13.2" x14ac:dyDescent="0.25">
      <c r="A486" s="381" t="str">
        <f>IF(B486="","",ROW()-ROW($A$3)+'Diário 3º PA'!$O$1)</f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7"/>
        <v/>
      </c>
      <c r="K486" s="387"/>
      <c r="L486" s="388"/>
      <c r="M486" s="387"/>
      <c r="N486" s="382"/>
      <c r="O486" s="384"/>
      <c r="P486" s="184"/>
    </row>
    <row r="487" spans="1:16" ht="13.2" x14ac:dyDescent="0.25">
      <c r="A487" s="381" t="str">
        <f>IF(B487="","",ROW()-ROW($A$3)+'Diário 3º PA'!$O$1)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7"/>
        <v/>
      </c>
      <c r="K487" s="387"/>
      <c r="L487" s="388"/>
      <c r="M487" s="387"/>
      <c r="N487" s="382"/>
      <c r="O487" s="384"/>
      <c r="P487" s="184"/>
    </row>
    <row r="488" spans="1:16" ht="13.2" x14ac:dyDescent="0.25">
      <c r="A488" s="381" t="str">
        <f>IF(B488="","",ROW()-ROW($A$3)+'Diário 3º PA'!$O$1)</f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7"/>
        <v/>
      </c>
      <c r="K488" s="387"/>
      <c r="L488" s="388"/>
      <c r="M488" s="387"/>
      <c r="N488" s="382"/>
      <c r="O488" s="384"/>
      <c r="P488" s="184"/>
    </row>
    <row r="489" spans="1:16" ht="13.2" x14ac:dyDescent="0.25">
      <c r="A489" s="381" t="str">
        <f>IF(B489="","",ROW()-ROW($A$3)+'Diário 3º PA'!$O$1)</f>
        <v/>
      </c>
      <c r="B489" s="382"/>
      <c r="C489" s="383"/>
      <c r="D489" s="384"/>
      <c r="E489" s="184"/>
      <c r="F489" s="385"/>
      <c r="G489" s="384"/>
      <c r="H489" s="384"/>
      <c r="I489" s="184"/>
      <c r="J489" s="386" t="str">
        <f t="shared" si="7"/>
        <v/>
      </c>
      <c r="K489" s="387"/>
      <c r="L489" s="388"/>
      <c r="M489" s="387"/>
      <c r="N489" s="382"/>
      <c r="O489" s="384"/>
      <c r="P489" s="184"/>
    </row>
    <row r="490" spans="1:16" ht="13.2" x14ac:dyDescent="0.25">
      <c r="A490" s="381" t="str">
        <f>IF(B490="","",ROW()-ROW($A$3)+'Diário 3º PA'!$O$1)</f>
        <v/>
      </c>
      <c r="B490" s="382"/>
      <c r="C490" s="383"/>
      <c r="D490" s="384"/>
      <c r="E490" s="184"/>
      <c r="F490" s="385"/>
      <c r="G490" s="384"/>
      <c r="H490" s="384"/>
      <c r="I490" s="184"/>
      <c r="J490" s="386" t="str">
        <f t="shared" si="7"/>
        <v/>
      </c>
      <c r="K490" s="387"/>
      <c r="L490" s="388"/>
      <c r="M490" s="387"/>
      <c r="N490" s="382"/>
      <c r="O490" s="384"/>
      <c r="P490" s="184"/>
    </row>
    <row r="491" spans="1:16" ht="13.2" x14ac:dyDescent="0.25">
      <c r="A491" s="381" t="str">
        <f>IF(B491="","",ROW()-ROW($A$3)+'Diário 3º PA'!$O$1)</f>
        <v/>
      </c>
      <c r="B491" s="382"/>
      <c r="C491" s="383"/>
      <c r="D491" s="384"/>
      <c r="E491" s="184"/>
      <c r="F491" s="385"/>
      <c r="G491" s="384"/>
      <c r="H491" s="384"/>
      <c r="I491" s="184"/>
      <c r="J491" s="386" t="str">
        <f t="shared" si="7"/>
        <v/>
      </c>
      <c r="K491" s="387"/>
      <c r="L491" s="388"/>
      <c r="M491" s="387"/>
      <c r="N491" s="382"/>
      <c r="O491" s="384"/>
      <c r="P491" s="184"/>
    </row>
    <row r="492" spans="1:16" ht="13.2" x14ac:dyDescent="0.25">
      <c r="A492" s="381" t="str">
        <f>IF(B492="","",ROW()-ROW($A$3)+'Diário 3º PA'!$O$1)</f>
        <v/>
      </c>
      <c r="B492" s="382"/>
      <c r="C492" s="383"/>
      <c r="D492" s="384"/>
      <c r="E492" s="184"/>
      <c r="F492" s="385"/>
      <c r="G492" s="384"/>
      <c r="H492" s="384"/>
      <c r="I492" s="184"/>
      <c r="J492" s="386" t="str">
        <f t="shared" si="7"/>
        <v/>
      </c>
      <c r="K492" s="387"/>
      <c r="L492" s="388"/>
      <c r="M492" s="387"/>
      <c r="N492" s="382"/>
      <c r="O492" s="384"/>
      <c r="P492" s="184"/>
    </row>
    <row r="493" spans="1:16" ht="13.2" x14ac:dyDescent="0.25">
      <c r="A493" s="381" t="str">
        <f>IF(B493="","",ROW()-ROW($A$3)+'Diário 3º PA'!$O$1)</f>
        <v/>
      </c>
      <c r="B493" s="382"/>
      <c r="C493" s="383"/>
      <c r="D493" s="384"/>
      <c r="E493" s="184"/>
      <c r="F493" s="385"/>
      <c r="G493" s="384"/>
      <c r="H493" s="384"/>
      <c r="I493" s="184"/>
      <c r="J493" s="386" t="str">
        <f t="shared" si="7"/>
        <v/>
      </c>
      <c r="K493" s="387"/>
      <c r="L493" s="388"/>
      <c r="M493" s="387"/>
      <c r="N493" s="382"/>
      <c r="O493" s="384"/>
      <c r="P493" s="184"/>
    </row>
    <row r="494" spans="1:16" ht="13.2" x14ac:dyDescent="0.25">
      <c r="A494" s="381" t="str">
        <f>IF(B494="","",ROW()-ROW($A$3)+'Diário 3º PA'!$O$1)</f>
        <v/>
      </c>
      <c r="B494" s="382"/>
      <c r="C494" s="383"/>
      <c r="D494" s="384"/>
      <c r="E494" s="184"/>
      <c r="F494" s="385"/>
      <c r="G494" s="384"/>
      <c r="H494" s="384"/>
      <c r="I494" s="184"/>
      <c r="J494" s="386" t="str">
        <f t="shared" si="7"/>
        <v/>
      </c>
      <c r="K494" s="387"/>
      <c r="L494" s="388"/>
      <c r="M494" s="387"/>
      <c r="N494" s="382"/>
      <c r="O494" s="384"/>
      <c r="P494" s="184"/>
    </row>
    <row r="495" spans="1:16" ht="13.2" x14ac:dyDescent="0.25">
      <c r="A495" s="381" t="str">
        <f>IF(B495="","",ROW()-ROW($A$3)+'Diário 3º PA'!$O$1)</f>
        <v/>
      </c>
      <c r="B495" s="382"/>
      <c r="C495" s="383"/>
      <c r="D495" s="384"/>
      <c r="E495" s="184"/>
      <c r="F495" s="385"/>
      <c r="G495" s="384"/>
      <c r="H495" s="384"/>
      <c r="I495" s="184"/>
      <c r="J495" s="386" t="str">
        <f t="shared" si="7"/>
        <v/>
      </c>
      <c r="K495" s="387"/>
      <c r="L495" s="388"/>
      <c r="M495" s="387"/>
      <c r="N495" s="382"/>
      <c r="O495" s="384"/>
      <c r="P495" s="184"/>
    </row>
    <row r="496" spans="1:16" ht="13.2" x14ac:dyDescent="0.25">
      <c r="A496" s="381" t="str">
        <f>IF(B496="","",ROW()-ROW($A$3)+'Diário 3º PA'!$O$1)</f>
        <v/>
      </c>
      <c r="B496" s="382"/>
      <c r="C496" s="383"/>
      <c r="D496" s="384"/>
      <c r="E496" s="184"/>
      <c r="F496" s="385"/>
      <c r="G496" s="384"/>
      <c r="H496" s="384"/>
      <c r="I496" s="184"/>
      <c r="J496" s="386" t="str">
        <f t="shared" si="7"/>
        <v/>
      </c>
      <c r="K496" s="387"/>
      <c r="L496" s="388"/>
      <c r="M496" s="387"/>
      <c r="N496" s="382"/>
      <c r="O496" s="384"/>
      <c r="P496" s="184"/>
    </row>
    <row r="497" spans="1:16" ht="13.2" x14ac:dyDescent="0.25">
      <c r="A497" s="381" t="str">
        <f>IF(B497="","",ROW()-ROW($A$3)+'Diário 3º PA'!$O$1)</f>
        <v/>
      </c>
      <c r="B497" s="382"/>
      <c r="C497" s="383"/>
      <c r="D497" s="384"/>
      <c r="E497" s="184"/>
      <c r="F497" s="385"/>
      <c r="G497" s="384"/>
      <c r="H497" s="384"/>
      <c r="I497" s="184"/>
      <c r="J497" s="386" t="str">
        <f t="shared" si="7"/>
        <v/>
      </c>
      <c r="K497" s="387"/>
      <c r="L497" s="388"/>
      <c r="M497" s="387"/>
      <c r="N497" s="382"/>
      <c r="O497" s="384"/>
      <c r="P497" s="184"/>
    </row>
    <row r="498" spans="1:16" ht="13.2" x14ac:dyDescent="0.25">
      <c r="A498" s="381" t="str">
        <f>IF(B498="","",ROW()-ROW($A$3)+'Diário 3º PA'!$O$1)</f>
        <v/>
      </c>
      <c r="B498" s="382"/>
      <c r="C498" s="383"/>
      <c r="D498" s="384"/>
      <c r="E498" s="184"/>
      <c r="F498" s="385"/>
      <c r="G498" s="384"/>
      <c r="H498" s="384"/>
      <c r="I498" s="184"/>
      <c r="J498" s="386" t="str">
        <f t="shared" si="7"/>
        <v/>
      </c>
      <c r="K498" s="387"/>
      <c r="L498" s="388"/>
      <c r="M498" s="387"/>
      <c r="N498" s="382"/>
      <c r="O498" s="384"/>
      <c r="P498" s="184"/>
    </row>
    <row r="499" spans="1:16" ht="13.2" x14ac:dyDescent="0.25">
      <c r="A499" s="381" t="str">
        <f>IF(B499="","",ROW()-ROW($A$3)+'Diário 3º PA'!$O$1)</f>
        <v/>
      </c>
      <c r="B499" s="382"/>
      <c r="C499" s="383"/>
      <c r="D499" s="384"/>
      <c r="E499" s="184"/>
      <c r="F499" s="385"/>
      <c r="G499" s="384"/>
      <c r="H499" s="384"/>
      <c r="I499" s="184"/>
      <c r="J499" s="386" t="str">
        <f t="shared" si="7"/>
        <v/>
      </c>
      <c r="K499" s="387"/>
      <c r="L499" s="388"/>
      <c r="M499" s="387"/>
      <c r="N499" s="382"/>
      <c r="O499" s="384"/>
      <c r="P499" s="184"/>
    </row>
    <row r="500" spans="1:16" ht="13.2" x14ac:dyDescent="0.25">
      <c r="A500" s="381" t="str">
        <f>IF(B500="","",ROW()-ROW($A$3)+'Diário 3º PA'!$O$1)</f>
        <v/>
      </c>
      <c r="B500" s="382"/>
      <c r="C500" s="383"/>
      <c r="D500" s="384"/>
      <c r="E500" s="184"/>
      <c r="F500" s="385"/>
      <c r="G500" s="384"/>
      <c r="H500" s="384"/>
      <c r="I500" s="184"/>
      <c r="J500" s="386" t="str">
        <f t="shared" si="7"/>
        <v/>
      </c>
      <c r="K500" s="387"/>
      <c r="L500" s="388"/>
      <c r="M500" s="387"/>
      <c r="N500" s="382"/>
      <c r="O500" s="384"/>
      <c r="P500" s="184"/>
    </row>
    <row r="501" spans="1:16" ht="13.2" x14ac:dyDescent="0.25">
      <c r="A501" s="381" t="str">
        <f>IF(B501="","",ROW()-ROW($A$3)+'Diário 3º PA'!$O$1)</f>
        <v/>
      </c>
      <c r="B501" s="382"/>
      <c r="C501" s="383"/>
      <c r="D501" s="384"/>
      <c r="E501" s="184"/>
      <c r="F501" s="385"/>
      <c r="G501" s="384"/>
      <c r="H501" s="384"/>
      <c r="I501" s="184"/>
      <c r="J501" s="386" t="str">
        <f t="shared" si="7"/>
        <v/>
      </c>
      <c r="K501" s="387"/>
      <c r="L501" s="388"/>
      <c r="M501" s="387"/>
      <c r="N501" s="382"/>
      <c r="O501" s="384"/>
      <c r="P501" s="184"/>
    </row>
    <row r="502" spans="1:16" ht="13.2" x14ac:dyDescent="0.25">
      <c r="A502" s="381" t="str">
        <f>IF(B502="","",ROW()-ROW($A$3)+'Diário 3º PA'!$O$1)</f>
        <v/>
      </c>
      <c r="B502" s="382"/>
      <c r="C502" s="383"/>
      <c r="D502" s="384"/>
      <c r="E502" s="184"/>
      <c r="F502" s="385"/>
      <c r="G502" s="384"/>
      <c r="H502" s="384"/>
      <c r="I502" s="184"/>
      <c r="J502" s="386" t="str">
        <f t="shared" si="7"/>
        <v/>
      </c>
      <c r="K502" s="387"/>
      <c r="L502" s="388"/>
      <c r="M502" s="387"/>
      <c r="N502" s="382"/>
      <c r="O502" s="384"/>
      <c r="P502" s="184"/>
    </row>
    <row r="503" spans="1:16" ht="13.2" x14ac:dyDescent="0.25">
      <c r="A503" s="381" t="str">
        <f>IF(B503="","",ROW()-ROW($A$3)+'Diário 3º PA'!$O$1)</f>
        <v/>
      </c>
      <c r="B503" s="382"/>
      <c r="C503" s="383"/>
      <c r="D503" s="384"/>
      <c r="E503" s="184"/>
      <c r="F503" s="385"/>
      <c r="G503" s="384"/>
      <c r="H503" s="384"/>
      <c r="I503" s="184"/>
      <c r="J503" s="386" t="str">
        <f t="shared" si="7"/>
        <v/>
      </c>
      <c r="K503" s="387"/>
      <c r="L503" s="388"/>
      <c r="M503" s="387"/>
      <c r="N503" s="382"/>
      <c r="O503" s="384"/>
      <c r="P503" s="184"/>
    </row>
    <row r="504" spans="1:16" ht="13.2" x14ac:dyDescent="0.25">
      <c r="A504" s="381" t="str">
        <f>IF(B504="","",ROW()-ROW($A$3)+'Diário 3º PA'!$O$1)</f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7"/>
        <v/>
      </c>
      <c r="K504" s="387"/>
      <c r="L504" s="388"/>
      <c r="M504" s="387"/>
      <c r="N504" s="382"/>
      <c r="O504" s="384"/>
      <c r="P504" s="184"/>
    </row>
    <row r="505" spans="1:16" ht="13.2" x14ac:dyDescent="0.25">
      <c r="A505" s="381" t="str">
        <f>IF(B505="","",ROW()-ROW($A$3)+'Diário 3º PA'!$O$1)</f>
        <v/>
      </c>
      <c r="B505" s="382"/>
      <c r="C505" s="383"/>
      <c r="D505" s="384"/>
      <c r="E505" s="184"/>
      <c r="F505" s="385"/>
      <c r="G505" s="395"/>
      <c r="H505" s="384"/>
      <c r="I505" s="184"/>
      <c r="J505" s="386" t="str">
        <f t="shared" si="7"/>
        <v/>
      </c>
      <c r="K505" s="387"/>
      <c r="L505" s="388"/>
      <c r="M505" s="387"/>
      <c r="N505" s="382"/>
      <c r="O505" s="384"/>
      <c r="P505" s="184"/>
    </row>
    <row r="506" spans="1:16" ht="13.2" x14ac:dyDescent="0.25">
      <c r="A506" s="381" t="str">
        <f>IF(B506="","",ROW()-ROW($A$3)+'Diário 3º PA'!$O$1)</f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7"/>
        <v/>
      </c>
      <c r="K506" s="387"/>
      <c r="L506" s="388"/>
      <c r="M506" s="387"/>
      <c r="N506" s="382"/>
      <c r="O506" s="384"/>
      <c r="P506" s="184"/>
    </row>
    <row r="507" spans="1:16" ht="13.2" x14ac:dyDescent="0.25">
      <c r="A507" s="381" t="str">
        <f>IF(B507="","",ROW()-ROW($A$3)+'Diário 3º PA'!$O$1)</f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7"/>
        <v/>
      </c>
      <c r="K507" s="387"/>
      <c r="L507" s="388"/>
      <c r="M507" s="387"/>
      <c r="N507" s="382"/>
      <c r="O507" s="384"/>
      <c r="P507" s="184"/>
    </row>
    <row r="508" spans="1:16" ht="13.2" x14ac:dyDescent="0.25">
      <c r="A508" s="381" t="str">
        <f>IF(B508="","",ROW()-ROW($A$3)+'Diário 3º PA'!$O$1)</f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7"/>
        <v/>
      </c>
      <c r="K508" s="387"/>
      <c r="L508" s="388"/>
      <c r="M508" s="387"/>
      <c r="N508" s="382"/>
      <c r="O508" s="384"/>
      <c r="P508" s="184"/>
    </row>
    <row r="509" spans="1:16" ht="13.2" x14ac:dyDescent="0.25">
      <c r="A509" s="381" t="str">
        <f>IF(B509="","",ROW()-ROW($A$3)+'Diário 3º PA'!$O$1)</f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7"/>
        <v/>
      </c>
      <c r="K509" s="387"/>
      <c r="L509" s="388"/>
      <c r="M509" s="387"/>
      <c r="N509" s="382"/>
      <c r="O509" s="384"/>
      <c r="P509" s="184"/>
    </row>
    <row r="510" spans="1:16" ht="13.2" x14ac:dyDescent="0.25">
      <c r="A510" s="381" t="str">
        <f>IF(B510="","",ROW()-ROW($A$3)+'Diário 3º PA'!$O$1)</f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7"/>
        <v/>
      </c>
      <c r="K510" s="387"/>
      <c r="L510" s="388"/>
      <c r="M510" s="387"/>
      <c r="N510" s="382"/>
      <c r="O510" s="384"/>
      <c r="P510" s="184"/>
    </row>
    <row r="511" spans="1:16" ht="13.2" x14ac:dyDescent="0.25">
      <c r="A511" s="381" t="str">
        <f>IF(B511="","",ROW()-ROW($A$3)+'Diário 3º PA'!$O$1)</f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7"/>
        <v/>
      </c>
      <c r="K511" s="387"/>
      <c r="L511" s="388"/>
      <c r="M511" s="387"/>
      <c r="N511" s="382"/>
      <c r="O511" s="384"/>
      <c r="P511" s="184"/>
    </row>
    <row r="512" spans="1:16" ht="13.2" x14ac:dyDescent="0.25">
      <c r="A512" s="381" t="str">
        <f>IF(B512="","",ROW()-ROW($A$3)+'Diário 3º PA'!$O$1)</f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7"/>
        <v/>
      </c>
      <c r="K512" s="387"/>
      <c r="L512" s="388"/>
      <c r="M512" s="387"/>
      <c r="N512" s="382"/>
      <c r="O512" s="384"/>
      <c r="P512" s="184"/>
    </row>
    <row r="513" spans="1:16" ht="13.2" x14ac:dyDescent="0.25">
      <c r="A513" s="381" t="str">
        <f>IF(B513="","",ROW()-ROW($A$3)+'Diário 3º PA'!$O$1)</f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si="7"/>
        <v/>
      </c>
      <c r="K513" s="387"/>
      <c r="L513" s="388"/>
      <c r="M513" s="387"/>
      <c r="N513" s="382"/>
      <c r="O513" s="384"/>
      <c r="P513" s="184"/>
    </row>
    <row r="514" spans="1:16" ht="13.2" x14ac:dyDescent="0.25">
      <c r="A514" s="381" t="str">
        <f>IF(B514="","",ROW()-ROW($A$3)+'Diário 3º PA'!$O$1)</f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7"/>
        <v/>
      </c>
      <c r="K514" s="387"/>
      <c r="L514" s="388"/>
      <c r="M514" s="387"/>
      <c r="N514" s="382"/>
      <c r="O514" s="384"/>
      <c r="P514" s="184"/>
    </row>
    <row r="515" spans="1:16" ht="13.2" x14ac:dyDescent="0.25">
      <c r="A515" s="381" t="str">
        <f>IF(B515="","",ROW()-ROW($A$3)+'Diário 3º PA'!$O$1)</f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7"/>
        <v/>
      </c>
      <c r="K515" s="387"/>
      <c r="L515" s="388"/>
      <c r="M515" s="387"/>
      <c r="N515" s="382"/>
      <c r="O515" s="384"/>
      <c r="P515" s="184"/>
    </row>
    <row r="516" spans="1:16" ht="13.2" x14ac:dyDescent="0.25">
      <c r="A516" s="381" t="str">
        <f>IF(B516="","",ROW()-ROW($A$3)+'Diário 3º PA'!$O$1)</f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si="7"/>
        <v/>
      </c>
      <c r="K516" s="387"/>
      <c r="L516" s="388"/>
      <c r="M516" s="387"/>
      <c r="N516" s="382"/>
      <c r="O516" s="384"/>
      <c r="P516" s="184"/>
    </row>
    <row r="517" spans="1:16" ht="13.2" x14ac:dyDescent="0.25">
      <c r="A517" s="381" t="str">
        <f>IF(B517="","",ROW()-ROW($A$3)+'Diário 3º PA'!$O$1)</f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7"/>
        <v/>
      </c>
      <c r="K517" s="387"/>
      <c r="L517" s="388"/>
      <c r="M517" s="387"/>
      <c r="N517" s="382"/>
      <c r="O517" s="384"/>
      <c r="P517" s="184"/>
    </row>
    <row r="518" spans="1:16" ht="13.2" x14ac:dyDescent="0.25">
      <c r="A518" s="381" t="str">
        <f>IF(B518="","",ROW()-ROW($A$3)+'Diário 3º PA'!$O$1)</f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7"/>
        <v/>
      </c>
      <c r="K518" s="387"/>
      <c r="L518" s="388"/>
      <c r="M518" s="387"/>
      <c r="N518" s="382"/>
      <c r="O518" s="384"/>
      <c r="P518" s="184"/>
    </row>
    <row r="519" spans="1:16" ht="13.2" x14ac:dyDescent="0.25">
      <c r="A519" s="381" t="str">
        <f>IF(B519="","",ROW()-ROW($A$3)+'Diário 3º PA'!$O$1)</f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7"/>
        <v/>
      </c>
      <c r="K519" s="387"/>
      <c r="L519" s="388"/>
      <c r="M519" s="387"/>
      <c r="N519" s="382"/>
      <c r="O519" s="384"/>
      <c r="P519" s="184"/>
    </row>
    <row r="520" spans="1:16" ht="13.2" x14ac:dyDescent="0.25">
      <c r="A520" s="381" t="str">
        <f>IF(B520="","",ROW()-ROW($A$3)+'Diário 3º PA'!$O$1)</f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7"/>
        <v/>
      </c>
      <c r="K520" s="387"/>
      <c r="L520" s="388"/>
      <c r="M520" s="387"/>
      <c r="N520" s="382"/>
      <c r="O520" s="384"/>
      <c r="P520" s="184"/>
    </row>
    <row r="521" spans="1:16" ht="13.2" x14ac:dyDescent="0.25">
      <c r="A521" s="381" t="str">
        <f>IF(B521="","",ROW()-ROW($A$3)+'Diário 3º PA'!$O$1)</f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ref="J521:J584" si="8">IF(O521="","",IF(LEN(O521)&gt;14,O521,"CPF Protegido - LGPD"))</f>
        <v/>
      </c>
      <c r="K521" s="387"/>
      <c r="L521" s="388"/>
      <c r="M521" s="387"/>
      <c r="N521" s="382"/>
      <c r="O521" s="384"/>
      <c r="P521" s="184"/>
    </row>
    <row r="522" spans="1:16" ht="13.2" x14ac:dyDescent="0.25">
      <c r="A522" s="381" t="str">
        <f>IF(B522="","",ROW()-ROW($A$3)+'Diário 3º PA'!$O$1)</f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8"/>
        <v/>
      </c>
      <c r="K522" s="387"/>
      <c r="L522" s="388"/>
      <c r="M522" s="387"/>
      <c r="N522" s="382"/>
      <c r="O522" s="384"/>
      <c r="P522" s="184"/>
    </row>
    <row r="523" spans="1:16" ht="13.2" x14ac:dyDescent="0.25">
      <c r="A523" s="381" t="str">
        <f>IF(B523="","",ROW()-ROW($A$3)+'Diário 3º PA'!$O$1)</f>
        <v/>
      </c>
      <c r="B523" s="382"/>
      <c r="C523" s="383"/>
      <c r="D523" s="384"/>
      <c r="E523" s="184"/>
      <c r="F523" s="385"/>
      <c r="G523" s="384"/>
      <c r="H523" s="384"/>
      <c r="I523" s="184"/>
      <c r="J523" s="386" t="str">
        <f t="shared" si="8"/>
        <v/>
      </c>
      <c r="K523" s="387"/>
      <c r="L523" s="388"/>
      <c r="M523" s="387"/>
      <c r="N523" s="382"/>
      <c r="O523" s="384"/>
      <c r="P523" s="184"/>
    </row>
    <row r="524" spans="1:16" ht="13.2" x14ac:dyDescent="0.25">
      <c r="A524" s="381" t="str">
        <f>IF(B524="","",ROW()-ROW($A$3)+'Diário 3º PA'!$O$1)</f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8"/>
        <v/>
      </c>
      <c r="K524" s="387"/>
      <c r="L524" s="388"/>
      <c r="M524" s="387"/>
      <c r="N524" s="382"/>
      <c r="O524" s="384"/>
      <c r="P524" s="184"/>
    </row>
    <row r="525" spans="1:16" ht="13.2" x14ac:dyDescent="0.25">
      <c r="A525" s="381" t="str">
        <f>IF(B525="","",ROW()-ROW($A$3)+'Diário 3º PA'!$O$1)</f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8"/>
        <v/>
      </c>
      <c r="K525" s="387"/>
      <c r="L525" s="388"/>
      <c r="M525" s="387"/>
      <c r="N525" s="382"/>
      <c r="O525" s="384"/>
      <c r="P525" s="184"/>
    </row>
    <row r="526" spans="1:16" ht="13.2" x14ac:dyDescent="0.25">
      <c r="A526" s="381" t="str">
        <f>IF(B526="","",ROW()-ROW($A$3)+'Diário 3º PA'!$O$1)</f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8"/>
        <v/>
      </c>
      <c r="K526" s="387"/>
      <c r="L526" s="388"/>
      <c r="M526" s="387"/>
      <c r="N526" s="382"/>
      <c r="O526" s="384"/>
      <c r="P526" s="184"/>
    </row>
    <row r="527" spans="1:16" ht="13.2" x14ac:dyDescent="0.25">
      <c r="A527" s="381" t="str">
        <f>IF(B527="","",ROW()-ROW($A$3)+'Diário 3º PA'!$O$1)</f>
        <v/>
      </c>
      <c r="B527" s="382"/>
      <c r="C527" s="383"/>
      <c r="D527" s="384"/>
      <c r="E527" s="184"/>
      <c r="F527" s="385"/>
      <c r="G527" s="384"/>
      <c r="H527" s="384"/>
      <c r="I527" s="184"/>
      <c r="J527" s="386" t="str">
        <f t="shared" si="8"/>
        <v/>
      </c>
      <c r="K527" s="387"/>
      <c r="L527" s="388"/>
      <c r="M527" s="387"/>
      <c r="N527" s="382"/>
      <c r="O527" s="384"/>
      <c r="P527" s="184"/>
    </row>
    <row r="528" spans="1:16" ht="13.2" x14ac:dyDescent="0.25">
      <c r="A528" s="381" t="str">
        <f>IF(B528="","",ROW()-ROW($A$3)+'Diário 3º PA'!$O$1)</f>
        <v/>
      </c>
      <c r="B528" s="382"/>
      <c r="C528" s="383"/>
      <c r="D528" s="384"/>
      <c r="E528" s="184"/>
      <c r="F528" s="385"/>
      <c r="G528" s="384"/>
      <c r="H528" s="384"/>
      <c r="I528" s="184"/>
      <c r="J528" s="386" t="str">
        <f t="shared" si="8"/>
        <v/>
      </c>
      <c r="K528" s="387"/>
      <c r="L528" s="388"/>
      <c r="M528" s="387"/>
      <c r="N528" s="382"/>
      <c r="O528" s="384"/>
      <c r="P528" s="184"/>
    </row>
    <row r="529" spans="1:16" ht="13.2" x14ac:dyDescent="0.25">
      <c r="A529" s="381" t="str">
        <f>IF(B529="","",ROW()-ROW($A$3)+'Diário 3º PA'!$O$1)</f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8"/>
        <v/>
      </c>
      <c r="K529" s="387"/>
      <c r="L529" s="388"/>
      <c r="M529" s="387"/>
      <c r="N529" s="382"/>
      <c r="O529" s="384"/>
      <c r="P529" s="184"/>
    </row>
    <row r="530" spans="1:16" ht="13.2" x14ac:dyDescent="0.25">
      <c r="A530" s="381" t="str">
        <f>IF(B530="","",ROW()-ROW($A$3)+'Diário 3º PA'!$O$1)</f>
        <v/>
      </c>
      <c r="B530" s="389"/>
      <c r="C530" s="390"/>
      <c r="D530" s="393"/>
      <c r="E530" s="184"/>
      <c r="F530" s="391"/>
      <c r="G530" s="392"/>
      <c r="H530" s="393"/>
      <c r="I530" s="392"/>
      <c r="J530" s="386" t="str">
        <f t="shared" si="8"/>
        <v/>
      </c>
      <c r="K530" s="387"/>
      <c r="L530" s="388"/>
      <c r="M530" s="387"/>
      <c r="N530" s="382"/>
      <c r="O530" s="384"/>
      <c r="P530" s="392"/>
    </row>
    <row r="531" spans="1:16" ht="13.2" x14ac:dyDescent="0.25">
      <c r="A531" s="381" t="str">
        <f>IF(B531="","",ROW()-ROW($A$3)+'Diário 3º PA'!$O$1)</f>
        <v/>
      </c>
      <c r="B531" s="382"/>
      <c r="C531" s="383"/>
      <c r="D531" s="384"/>
      <c r="E531" s="184"/>
      <c r="F531" s="385"/>
      <c r="G531" s="184"/>
      <c r="H531" s="384"/>
      <c r="I531" s="184"/>
      <c r="J531" s="386" t="str">
        <f t="shared" si="8"/>
        <v/>
      </c>
      <c r="K531" s="387"/>
      <c r="L531" s="388"/>
      <c r="M531" s="387"/>
      <c r="N531" s="382"/>
      <c r="O531" s="384"/>
      <c r="P531" s="184"/>
    </row>
    <row r="532" spans="1:16" ht="13.2" x14ac:dyDescent="0.25">
      <c r="A532" s="381" t="str">
        <f>IF(B532="","",ROW()-ROW($A$3)+'Diário 3º PA'!$O$1)</f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8"/>
        <v/>
      </c>
      <c r="K532" s="387"/>
      <c r="L532" s="388"/>
      <c r="M532" s="387"/>
      <c r="N532" s="382"/>
      <c r="O532" s="384"/>
      <c r="P532" s="184"/>
    </row>
    <row r="533" spans="1:16" ht="13.2" x14ac:dyDescent="0.25">
      <c r="A533" s="381" t="str">
        <f>IF(B533="","",ROW()-ROW($A$3)+'Diário 3º PA'!$O$1)</f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8"/>
        <v/>
      </c>
      <c r="K533" s="387"/>
      <c r="L533" s="388"/>
      <c r="M533" s="387"/>
      <c r="N533" s="382"/>
      <c r="O533" s="384"/>
      <c r="P533" s="184"/>
    </row>
    <row r="534" spans="1:16" ht="13.2" x14ac:dyDescent="0.25">
      <c r="A534" s="381" t="str">
        <f>IF(B534="","",ROW()-ROW($A$3)+'Diário 3º PA'!$O$1)</f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si="8"/>
        <v/>
      </c>
      <c r="K534" s="387"/>
      <c r="L534" s="388"/>
      <c r="M534" s="387"/>
      <c r="N534" s="382"/>
      <c r="O534" s="384"/>
      <c r="P534" s="184"/>
    </row>
    <row r="535" spans="1:16" ht="13.2" x14ac:dyDescent="0.25">
      <c r="A535" s="381" t="str">
        <f>IF(B535="","",ROW()-ROW($A$3)+'Diário 3º PA'!$O$1)</f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8"/>
        <v/>
      </c>
      <c r="K535" s="387"/>
      <c r="L535" s="388"/>
      <c r="M535" s="387"/>
      <c r="N535" s="382"/>
      <c r="O535" s="384"/>
      <c r="P535" s="184"/>
    </row>
    <row r="536" spans="1:16" ht="13.2" x14ac:dyDescent="0.25">
      <c r="A536" s="381" t="str">
        <f>IF(B536="","",ROW()-ROW($A$3)+'Diário 3º PA'!$O$1)</f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8"/>
        <v/>
      </c>
      <c r="K536" s="387"/>
      <c r="L536" s="388"/>
      <c r="M536" s="387"/>
      <c r="N536" s="382"/>
      <c r="O536" s="384"/>
      <c r="P536" s="184"/>
    </row>
    <row r="537" spans="1:16" ht="13.2" x14ac:dyDescent="0.25">
      <c r="A537" s="381" t="str">
        <f>IF(B537="","",ROW()-ROW($A$3)+'Diário 3º PA'!$O$1)</f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8"/>
        <v/>
      </c>
      <c r="K537" s="387"/>
      <c r="L537" s="388"/>
      <c r="M537" s="387"/>
      <c r="N537" s="382"/>
      <c r="O537" s="384"/>
      <c r="P537" s="184"/>
    </row>
    <row r="538" spans="1:16" ht="13.2" x14ac:dyDescent="0.25">
      <c r="A538" s="381" t="str">
        <f>IF(B538="","",ROW()-ROW($A$3)+'Diário 3º PA'!$O$1)</f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8"/>
        <v/>
      </c>
      <c r="K538" s="387"/>
      <c r="L538" s="388"/>
      <c r="M538" s="387"/>
      <c r="N538" s="382"/>
      <c r="O538" s="384"/>
      <c r="P538" s="184"/>
    </row>
    <row r="539" spans="1:16" ht="13.2" x14ac:dyDescent="0.25">
      <c r="A539" s="381" t="str">
        <f>IF(B539="","",ROW()-ROW($A$3)+'Diário 3º PA'!$O$1)</f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8"/>
        <v/>
      </c>
      <c r="K539" s="387"/>
      <c r="L539" s="388"/>
      <c r="M539" s="387"/>
      <c r="N539" s="382"/>
      <c r="O539" s="384"/>
      <c r="P539" s="184"/>
    </row>
    <row r="540" spans="1:16" ht="13.2" x14ac:dyDescent="0.25">
      <c r="A540" s="381" t="str">
        <f>IF(B540="","",ROW()-ROW($A$3)+'Diário 3º PA'!$O$1)</f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8"/>
        <v/>
      </c>
      <c r="K540" s="387"/>
      <c r="L540" s="388"/>
      <c r="M540" s="387"/>
      <c r="N540" s="382"/>
      <c r="O540" s="384"/>
      <c r="P540" s="184"/>
    </row>
    <row r="541" spans="1:16" ht="13.2" x14ac:dyDescent="0.25">
      <c r="A541" s="381" t="str">
        <f>IF(B541="","",ROW()-ROW($A$3)+'Diário 3º PA'!$O$1)</f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8"/>
        <v/>
      </c>
      <c r="K541" s="387"/>
      <c r="L541" s="388"/>
      <c r="M541" s="387"/>
      <c r="N541" s="382"/>
      <c r="O541" s="384"/>
      <c r="P541" s="184"/>
    </row>
    <row r="542" spans="1:16" ht="13.2" x14ac:dyDescent="0.25">
      <c r="A542" s="381" t="str">
        <f>IF(B542="","",ROW()-ROW($A$3)+'Diário 3º PA'!$O$1)</f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8"/>
        <v/>
      </c>
      <c r="K542" s="387"/>
      <c r="L542" s="388"/>
      <c r="M542" s="387"/>
      <c r="N542" s="382"/>
      <c r="O542" s="384"/>
      <c r="P542" s="184"/>
    </row>
    <row r="543" spans="1:16" ht="13.2" x14ac:dyDescent="0.25">
      <c r="A543" s="381" t="str">
        <f>IF(B543="","",ROW()-ROW($A$3)+'Diário 3º PA'!$O$1)</f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8"/>
        <v/>
      </c>
      <c r="K543" s="387"/>
      <c r="L543" s="388"/>
      <c r="M543" s="387"/>
      <c r="N543" s="382"/>
      <c r="O543" s="384"/>
      <c r="P543" s="184"/>
    </row>
    <row r="544" spans="1:16" ht="13.2" x14ac:dyDescent="0.25">
      <c r="A544" s="381" t="str">
        <f>IF(B544="","",ROW()-ROW($A$3)+'Diário 3º PA'!$O$1)</f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8"/>
        <v/>
      </c>
      <c r="K544" s="387"/>
      <c r="L544" s="388"/>
      <c r="M544" s="387"/>
      <c r="N544" s="382"/>
      <c r="O544" s="384"/>
      <c r="P544" s="184"/>
    </row>
    <row r="545" spans="1:16" ht="13.2" x14ac:dyDescent="0.25">
      <c r="A545" s="381" t="str">
        <f>IF(B545="","",ROW()-ROW($A$3)+'Diário 3º PA'!$O$1)</f>
        <v/>
      </c>
      <c r="B545" s="382"/>
      <c r="C545" s="383"/>
      <c r="D545" s="384"/>
      <c r="E545" s="184"/>
      <c r="F545" s="385"/>
      <c r="G545" s="384"/>
      <c r="H545" s="384"/>
      <c r="I545" s="184"/>
      <c r="J545" s="386" t="str">
        <f t="shared" si="8"/>
        <v/>
      </c>
      <c r="K545" s="387"/>
      <c r="L545" s="388"/>
      <c r="M545" s="387"/>
      <c r="N545" s="382"/>
      <c r="O545" s="384"/>
      <c r="P545" s="184"/>
    </row>
    <row r="546" spans="1:16" ht="13.2" x14ac:dyDescent="0.25">
      <c r="A546" s="381" t="str">
        <f>IF(B546="","",ROW()-ROW($A$3)+'Diário 3º PA'!$O$1)</f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8"/>
        <v/>
      </c>
      <c r="K546" s="387"/>
      <c r="L546" s="388"/>
      <c r="M546" s="387"/>
      <c r="N546" s="382"/>
      <c r="O546" s="384"/>
      <c r="P546" s="184"/>
    </row>
    <row r="547" spans="1:16" ht="13.2" x14ac:dyDescent="0.25">
      <c r="A547" s="381" t="str">
        <f>IF(B547="","",ROW()-ROW($A$3)+'Diário 3º PA'!$O$1)</f>
        <v/>
      </c>
      <c r="B547" s="382"/>
      <c r="C547" s="383"/>
      <c r="D547" s="384"/>
      <c r="E547" s="184"/>
      <c r="F547" s="385"/>
      <c r="G547" s="384"/>
      <c r="H547" s="384"/>
      <c r="I547" s="184"/>
      <c r="J547" s="386" t="str">
        <f t="shared" si="8"/>
        <v/>
      </c>
      <c r="K547" s="387"/>
      <c r="L547" s="388"/>
      <c r="M547" s="387"/>
      <c r="N547" s="382"/>
      <c r="O547" s="384"/>
      <c r="P547" s="184"/>
    </row>
    <row r="548" spans="1:16" ht="13.2" x14ac:dyDescent="0.25">
      <c r="A548" s="381" t="str">
        <f>IF(B548="","",ROW()-ROW($A$3)+'Diário 3º PA'!$O$1)</f>
        <v/>
      </c>
      <c r="B548" s="382"/>
      <c r="C548" s="383"/>
      <c r="D548" s="384"/>
      <c r="E548" s="184"/>
      <c r="F548" s="385"/>
      <c r="G548" s="184"/>
      <c r="H548" s="384"/>
      <c r="I548" s="392"/>
      <c r="J548" s="386" t="str">
        <f t="shared" si="8"/>
        <v/>
      </c>
      <c r="K548" s="387"/>
      <c r="L548" s="388"/>
      <c r="M548" s="387"/>
      <c r="N548" s="382"/>
      <c r="O548" s="384"/>
      <c r="P548" s="392"/>
    </row>
    <row r="549" spans="1:16" ht="13.2" x14ac:dyDescent="0.25">
      <c r="A549" s="381" t="str">
        <f>IF(B549="","",ROW()-ROW($A$3)+'Diário 3º PA'!$O$1)</f>
        <v/>
      </c>
      <c r="B549" s="382"/>
      <c r="C549" s="383"/>
      <c r="D549" s="384"/>
      <c r="E549" s="184"/>
      <c r="F549" s="385"/>
      <c r="G549" s="384"/>
      <c r="H549" s="384"/>
      <c r="I549" s="184"/>
      <c r="J549" s="386" t="str">
        <f t="shared" si="8"/>
        <v/>
      </c>
      <c r="K549" s="387"/>
      <c r="L549" s="388"/>
      <c r="M549" s="387"/>
      <c r="N549" s="382"/>
      <c r="O549" s="384"/>
      <c r="P549" s="184"/>
    </row>
    <row r="550" spans="1:16" ht="13.2" x14ac:dyDescent="0.25">
      <c r="A550" s="381" t="str">
        <f>IF(B550="","",ROW()-ROW($A$3)+'Diário 3º PA'!$O$1)</f>
        <v/>
      </c>
      <c r="B550" s="382"/>
      <c r="C550" s="390"/>
      <c r="D550" s="393"/>
      <c r="E550" s="184"/>
      <c r="F550" s="391"/>
      <c r="G550" s="392"/>
      <c r="H550" s="393"/>
      <c r="I550" s="392"/>
      <c r="J550" s="386" t="str">
        <f t="shared" si="8"/>
        <v/>
      </c>
      <c r="K550" s="387"/>
      <c r="L550" s="388"/>
      <c r="M550" s="387"/>
      <c r="N550" s="382"/>
      <c r="O550" s="384"/>
      <c r="P550" s="392"/>
    </row>
    <row r="551" spans="1:16" ht="13.2" x14ac:dyDescent="0.25">
      <c r="A551" s="381" t="str">
        <f>IF(B551="","",ROW()-ROW($A$3)+'Diário 3º PA'!$O$1)</f>
        <v/>
      </c>
      <c r="B551" s="382"/>
      <c r="C551" s="383"/>
      <c r="D551" s="384"/>
      <c r="E551" s="184"/>
      <c r="F551" s="385"/>
      <c r="G551" s="184"/>
      <c r="H551" s="384"/>
      <c r="I551" s="184"/>
      <c r="J551" s="386" t="str">
        <f t="shared" si="8"/>
        <v/>
      </c>
      <c r="K551" s="387"/>
      <c r="L551" s="388"/>
      <c r="M551" s="387"/>
      <c r="N551" s="382"/>
      <c r="O551" s="384"/>
      <c r="P551" s="184"/>
    </row>
    <row r="552" spans="1:16" ht="13.2" x14ac:dyDescent="0.25">
      <c r="A552" s="381" t="str">
        <f>IF(B552="","",ROW()-ROW($A$3)+'Diário 3º PA'!$O$1)</f>
        <v/>
      </c>
      <c r="B552" s="382"/>
      <c r="C552" s="383"/>
      <c r="D552" s="384"/>
      <c r="E552" s="184"/>
      <c r="F552" s="385"/>
      <c r="G552" s="384"/>
      <c r="H552" s="384"/>
      <c r="I552" s="184"/>
      <c r="J552" s="386" t="str">
        <f t="shared" si="8"/>
        <v/>
      </c>
      <c r="K552" s="387"/>
      <c r="L552" s="388"/>
      <c r="M552" s="387"/>
      <c r="N552" s="382"/>
      <c r="O552" s="384"/>
      <c r="P552" s="184"/>
    </row>
    <row r="553" spans="1:16" ht="13.2" x14ac:dyDescent="0.25">
      <c r="A553" s="381" t="str">
        <f>IF(B553="","",ROW()-ROW($A$3)+'Diário 3º PA'!$O$1)</f>
        <v/>
      </c>
      <c r="B553" s="382"/>
      <c r="C553" s="383"/>
      <c r="D553" s="384"/>
      <c r="E553" s="184"/>
      <c r="F553" s="385"/>
      <c r="G553" s="392"/>
      <c r="H553" s="384"/>
      <c r="I553" s="184"/>
      <c r="J553" s="386" t="str">
        <f t="shared" si="8"/>
        <v/>
      </c>
      <c r="K553" s="387"/>
      <c r="L553" s="388"/>
      <c r="M553" s="387"/>
      <c r="N553" s="382"/>
      <c r="O553" s="384"/>
      <c r="P553" s="184"/>
    </row>
    <row r="554" spans="1:16" ht="13.2" x14ac:dyDescent="0.25">
      <c r="A554" s="381" t="str">
        <f>IF(B554="","",ROW()-ROW($A$3)+'Diário 3º PA'!$O$1)</f>
        <v/>
      </c>
      <c r="B554" s="382"/>
      <c r="C554" s="383"/>
      <c r="D554" s="384"/>
      <c r="E554" s="184"/>
      <c r="F554" s="385"/>
      <c r="G554" s="392"/>
      <c r="H554" s="384"/>
      <c r="I554" s="184"/>
      <c r="J554" s="386" t="str">
        <f t="shared" si="8"/>
        <v/>
      </c>
      <c r="K554" s="387"/>
      <c r="L554" s="388"/>
      <c r="M554" s="387"/>
      <c r="N554" s="382"/>
      <c r="O554" s="384"/>
      <c r="P554" s="184"/>
    </row>
    <row r="555" spans="1:16" ht="13.2" x14ac:dyDescent="0.25">
      <c r="A555" s="381" t="str">
        <f>IF(B555="","",ROW()-ROW($A$3)+'Diário 3º PA'!$O$1)</f>
        <v/>
      </c>
      <c r="B555" s="382"/>
      <c r="C555" s="383"/>
      <c r="D555" s="384"/>
      <c r="E555" s="184"/>
      <c r="F555" s="385"/>
      <c r="G555" s="184"/>
      <c r="H555" s="384"/>
      <c r="I555" s="184"/>
      <c r="J555" s="386" t="str">
        <f t="shared" si="8"/>
        <v/>
      </c>
      <c r="K555" s="387"/>
      <c r="L555" s="388"/>
      <c r="M555" s="387"/>
      <c r="N555" s="382"/>
      <c r="O555" s="384"/>
      <c r="P555" s="184"/>
    </row>
    <row r="556" spans="1:16" ht="13.2" x14ac:dyDescent="0.25">
      <c r="A556" s="381" t="str">
        <f>IF(B556="","",ROW()-ROW($A$3)+'Diário 3º PA'!$O$1)</f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8"/>
        <v/>
      </c>
      <c r="K556" s="387"/>
      <c r="L556" s="388"/>
      <c r="M556" s="387"/>
      <c r="N556" s="382"/>
      <c r="O556" s="384"/>
      <c r="P556" s="184"/>
    </row>
    <row r="557" spans="1:16" ht="13.2" x14ac:dyDescent="0.25">
      <c r="A557" s="381" t="str">
        <f>IF(B557="","",ROW()-ROW($A$3)+'Diário 3º PA'!$O$1)</f>
        <v/>
      </c>
      <c r="B557" s="382"/>
      <c r="C557" s="383"/>
      <c r="D557" s="384"/>
      <c r="E557" s="184"/>
      <c r="F557" s="385"/>
      <c r="G557" s="184"/>
      <c r="H557" s="384"/>
      <c r="I557" s="184"/>
      <c r="J557" s="386" t="str">
        <f t="shared" si="8"/>
        <v/>
      </c>
      <c r="K557" s="387"/>
      <c r="L557" s="388"/>
      <c r="M557" s="387"/>
      <c r="N557" s="382"/>
      <c r="O557" s="384"/>
      <c r="P557" s="184"/>
    </row>
    <row r="558" spans="1:16" ht="13.2" x14ac:dyDescent="0.25">
      <c r="A558" s="381" t="str">
        <f>IF(B558="","",ROW()-ROW($A$3)+'Diário 3º PA'!$O$1)</f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8"/>
        <v/>
      </c>
      <c r="K558" s="387"/>
      <c r="L558" s="388"/>
      <c r="M558" s="387"/>
      <c r="N558" s="382"/>
      <c r="O558" s="384"/>
      <c r="P558" s="184"/>
    </row>
    <row r="559" spans="1:16" ht="13.2" x14ac:dyDescent="0.25">
      <c r="A559" s="381" t="str">
        <f>IF(B559="","",ROW()-ROW($A$3)+'Diário 3º PA'!$O$1)</f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8"/>
        <v/>
      </c>
      <c r="K559" s="387"/>
      <c r="L559" s="388"/>
      <c r="M559" s="387"/>
      <c r="N559" s="382"/>
      <c r="O559" s="384"/>
      <c r="P559" s="184"/>
    </row>
    <row r="560" spans="1:16" ht="13.2" x14ac:dyDescent="0.25">
      <c r="A560" s="381" t="str">
        <f>IF(B560="","",ROW()-ROW($A$3)+'Diário 3º PA'!$O$1)</f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8"/>
        <v/>
      </c>
      <c r="K560" s="387"/>
      <c r="L560" s="388"/>
      <c r="M560" s="387"/>
      <c r="N560" s="382"/>
      <c r="O560" s="384"/>
      <c r="P560" s="184"/>
    </row>
    <row r="561" spans="1:16" ht="13.2" x14ac:dyDescent="0.25">
      <c r="A561" s="381" t="str">
        <f>IF(B561="","",ROW()-ROW($A$3)+'Diário 3º PA'!$O$1)</f>
        <v/>
      </c>
      <c r="B561" s="382"/>
      <c r="C561" s="383"/>
      <c r="D561" s="384"/>
      <c r="E561" s="184"/>
      <c r="F561" s="385"/>
      <c r="G561" s="384"/>
      <c r="H561" s="384"/>
      <c r="I561" s="184"/>
      <c r="J561" s="386" t="str">
        <f t="shared" si="8"/>
        <v/>
      </c>
      <c r="K561" s="387"/>
      <c r="L561" s="388"/>
      <c r="M561" s="387"/>
      <c r="N561" s="382"/>
      <c r="O561" s="384"/>
      <c r="P561" s="184"/>
    </row>
    <row r="562" spans="1:16" ht="13.2" x14ac:dyDescent="0.25">
      <c r="A562" s="381" t="str">
        <f>IF(B562="","",ROW()-ROW($A$3)+'Diário 3º PA'!$O$1)</f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8"/>
        <v/>
      </c>
      <c r="K562" s="387"/>
      <c r="L562" s="388"/>
      <c r="M562" s="387"/>
      <c r="N562" s="382"/>
      <c r="O562" s="384"/>
      <c r="P562" s="184"/>
    </row>
    <row r="563" spans="1:16" ht="13.2" x14ac:dyDescent="0.25">
      <c r="A563" s="381" t="str">
        <f>IF(B563="","",ROW()-ROW($A$3)+'Diário 3º PA'!$O$1)</f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8"/>
        <v/>
      </c>
      <c r="K563" s="387"/>
      <c r="L563" s="388"/>
      <c r="M563" s="387"/>
      <c r="N563" s="382"/>
      <c r="O563" s="384"/>
      <c r="P563" s="184"/>
    </row>
    <row r="564" spans="1:16" ht="13.2" x14ac:dyDescent="0.25">
      <c r="A564" s="381" t="str">
        <f>IF(B564="","",ROW()-ROW($A$3)+'Diário 3º PA'!$O$1)</f>
        <v/>
      </c>
      <c r="B564" s="382"/>
      <c r="C564" s="383"/>
      <c r="D564" s="384"/>
      <c r="E564" s="184"/>
      <c r="F564" s="385"/>
      <c r="G564" s="395"/>
      <c r="H564" s="384"/>
      <c r="I564" s="184"/>
      <c r="J564" s="386" t="str">
        <f t="shared" si="8"/>
        <v/>
      </c>
      <c r="K564" s="387"/>
      <c r="L564" s="388"/>
      <c r="M564" s="387"/>
      <c r="N564" s="382"/>
      <c r="O564" s="384"/>
      <c r="P564" s="184"/>
    </row>
    <row r="565" spans="1:16" ht="13.2" x14ac:dyDescent="0.25">
      <c r="A565" s="381" t="str">
        <f>IF(B565="","",ROW()-ROW($A$3)+'Diário 3º PA'!$O$1)</f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8"/>
        <v/>
      </c>
      <c r="K565" s="387"/>
      <c r="L565" s="388"/>
      <c r="M565" s="387"/>
      <c r="N565" s="382"/>
      <c r="O565" s="384"/>
      <c r="P565" s="184"/>
    </row>
    <row r="566" spans="1:16" ht="13.2" x14ac:dyDescent="0.25">
      <c r="A566" s="381" t="str">
        <f>IF(B566="","",ROW()-ROW($A$3)+'Diário 3º PA'!$O$1)</f>
        <v/>
      </c>
      <c r="B566" s="382"/>
      <c r="C566" s="383"/>
      <c r="D566" s="384"/>
      <c r="E566" s="184"/>
      <c r="F566" s="385"/>
      <c r="G566" s="384"/>
      <c r="H566" s="384"/>
      <c r="I566" s="184"/>
      <c r="J566" s="386" t="str">
        <f t="shared" si="8"/>
        <v/>
      </c>
      <c r="K566" s="387"/>
      <c r="L566" s="388"/>
      <c r="M566" s="387"/>
      <c r="N566" s="382"/>
      <c r="O566" s="384"/>
      <c r="P566" s="184"/>
    </row>
    <row r="567" spans="1:16" ht="13.2" x14ac:dyDescent="0.25">
      <c r="A567" s="381" t="str">
        <f>IF(B567="","",ROW()-ROW($A$3)+'Diário 3º PA'!$O$1)</f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8"/>
        <v/>
      </c>
      <c r="K567" s="387"/>
      <c r="L567" s="388"/>
      <c r="M567" s="387"/>
      <c r="N567" s="382"/>
      <c r="O567" s="384"/>
      <c r="P567" s="184"/>
    </row>
    <row r="568" spans="1:16" ht="13.2" x14ac:dyDescent="0.25">
      <c r="A568" s="381" t="str">
        <f>IF(B568="","",ROW()-ROW($A$3)+'Diário 3º PA'!$O$1)</f>
        <v/>
      </c>
      <c r="B568" s="382"/>
      <c r="C568" s="383"/>
      <c r="D568" s="384"/>
      <c r="E568" s="184"/>
      <c r="F568" s="385"/>
      <c r="G568" s="384"/>
      <c r="H568" s="384"/>
      <c r="I568" s="184"/>
      <c r="J568" s="386" t="str">
        <f t="shared" si="8"/>
        <v/>
      </c>
      <c r="K568" s="387"/>
      <c r="L568" s="388"/>
      <c r="M568" s="387"/>
      <c r="N568" s="382"/>
      <c r="O568" s="384"/>
      <c r="P568" s="184"/>
    </row>
    <row r="569" spans="1:16" ht="13.2" x14ac:dyDescent="0.25">
      <c r="A569" s="381" t="str">
        <f>IF(B569="","",ROW()-ROW($A$3)+'Diário 3º PA'!$O$1)</f>
        <v/>
      </c>
      <c r="B569" s="382"/>
      <c r="C569" s="383"/>
      <c r="D569" s="384"/>
      <c r="E569" s="184"/>
      <c r="F569" s="385"/>
      <c r="G569" s="384"/>
      <c r="H569" s="384"/>
      <c r="I569" s="184"/>
      <c r="J569" s="386" t="str">
        <f t="shared" si="8"/>
        <v/>
      </c>
      <c r="K569" s="387"/>
      <c r="L569" s="388"/>
      <c r="M569" s="387"/>
      <c r="N569" s="382"/>
      <c r="O569" s="384"/>
      <c r="P569" s="184"/>
    </row>
    <row r="570" spans="1:16" ht="13.2" x14ac:dyDescent="0.25">
      <c r="A570" s="381" t="str">
        <f>IF(B570="","",ROW()-ROW($A$3)+'Diário 3º PA'!$O$1)</f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8"/>
        <v/>
      </c>
      <c r="K570" s="387"/>
      <c r="L570" s="388"/>
      <c r="M570" s="387"/>
      <c r="N570" s="382"/>
      <c r="O570" s="384"/>
      <c r="P570" s="184"/>
    </row>
    <row r="571" spans="1:16" ht="13.2" x14ac:dyDescent="0.25">
      <c r="A571" s="381" t="str">
        <f>IF(B571="","",ROW()-ROW($A$3)+'Diário 3º PA'!$O$1)</f>
        <v/>
      </c>
      <c r="B571" s="382"/>
      <c r="C571" s="383"/>
      <c r="D571" s="384"/>
      <c r="E571" s="184"/>
      <c r="F571" s="385"/>
      <c r="G571" s="384"/>
      <c r="H571" s="384"/>
      <c r="I571" s="184"/>
      <c r="J571" s="386" t="str">
        <f t="shared" si="8"/>
        <v/>
      </c>
      <c r="K571" s="387"/>
      <c r="L571" s="388"/>
      <c r="M571" s="387"/>
      <c r="N571" s="382"/>
      <c r="O571" s="384"/>
      <c r="P571" s="184"/>
    </row>
    <row r="572" spans="1:16" ht="13.2" x14ac:dyDescent="0.25">
      <c r="A572" s="381" t="str">
        <f>IF(B572="","",ROW()-ROW($A$3)+'Diário 3º PA'!$O$1)</f>
        <v/>
      </c>
      <c r="B572" s="382"/>
      <c r="C572" s="383"/>
      <c r="D572" s="384"/>
      <c r="E572" s="184"/>
      <c r="F572" s="385"/>
      <c r="G572" s="384"/>
      <c r="H572" s="384"/>
      <c r="I572" s="184"/>
      <c r="J572" s="386" t="str">
        <f t="shared" si="8"/>
        <v/>
      </c>
      <c r="K572" s="387"/>
      <c r="L572" s="388"/>
      <c r="M572" s="387"/>
      <c r="N572" s="382"/>
      <c r="O572" s="384"/>
      <c r="P572" s="184"/>
    </row>
    <row r="573" spans="1:16" ht="13.2" x14ac:dyDescent="0.25">
      <c r="A573" s="381" t="str">
        <f>IF(B573="","",ROW()-ROW($A$3)+'Diário 3º PA'!$O$1)</f>
        <v/>
      </c>
      <c r="B573" s="382"/>
      <c r="C573" s="383"/>
      <c r="D573" s="384"/>
      <c r="E573" s="184"/>
      <c r="F573" s="385"/>
      <c r="G573" s="384"/>
      <c r="H573" s="384"/>
      <c r="I573" s="184"/>
      <c r="J573" s="386" t="str">
        <f t="shared" si="8"/>
        <v/>
      </c>
      <c r="K573" s="387"/>
      <c r="L573" s="388"/>
      <c r="M573" s="387"/>
      <c r="N573" s="382"/>
      <c r="O573" s="384"/>
      <c r="P573" s="184"/>
    </row>
    <row r="574" spans="1:16" ht="13.2" x14ac:dyDescent="0.25">
      <c r="A574" s="381" t="str">
        <f>IF(B574="","",ROW()-ROW($A$3)+'Diário 3º PA'!$O$1)</f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8"/>
        <v/>
      </c>
      <c r="K574" s="387"/>
      <c r="L574" s="388"/>
      <c r="M574" s="387"/>
      <c r="N574" s="382"/>
      <c r="O574" s="384"/>
      <c r="P574" s="184"/>
    </row>
    <row r="575" spans="1:16" ht="13.2" x14ac:dyDescent="0.25">
      <c r="A575" s="381" t="str">
        <f>IF(B575="","",ROW()-ROW($A$3)+'Diário 3º PA'!$O$1)</f>
        <v/>
      </c>
      <c r="B575" s="382"/>
      <c r="C575" s="383"/>
      <c r="D575" s="384"/>
      <c r="E575" s="184"/>
      <c r="F575" s="385"/>
      <c r="G575" s="384"/>
      <c r="H575" s="384"/>
      <c r="I575" s="184"/>
      <c r="J575" s="386" t="str">
        <f t="shared" si="8"/>
        <v/>
      </c>
      <c r="K575" s="387"/>
      <c r="L575" s="388"/>
      <c r="M575" s="387"/>
      <c r="N575" s="382"/>
      <c r="O575" s="384"/>
      <c r="P575" s="184"/>
    </row>
    <row r="576" spans="1:16" ht="13.2" x14ac:dyDescent="0.25">
      <c r="A576" s="381" t="str">
        <f>IF(B576="","",ROW()-ROW($A$3)+'Diário 3º PA'!$O$1)</f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8"/>
        <v/>
      </c>
      <c r="K576" s="387"/>
      <c r="L576" s="388"/>
      <c r="M576" s="387"/>
      <c r="N576" s="382"/>
      <c r="O576" s="384"/>
      <c r="P576" s="184"/>
    </row>
    <row r="577" spans="1:16" ht="13.2" x14ac:dyDescent="0.25">
      <c r="A577" s="381" t="str">
        <f>IF(B577="","",ROW()-ROW($A$3)+'Diário 3º PA'!$O$1)</f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si="8"/>
        <v/>
      </c>
      <c r="K577" s="387"/>
      <c r="L577" s="388"/>
      <c r="M577" s="387"/>
      <c r="N577" s="382"/>
      <c r="O577" s="384"/>
      <c r="P577" s="184"/>
    </row>
    <row r="578" spans="1:16" ht="13.2" x14ac:dyDescent="0.25">
      <c r="A578" s="381" t="str">
        <f>IF(B578="","",ROW()-ROW($A$3)+'Diário 3º PA'!$O$1)</f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8"/>
        <v/>
      </c>
      <c r="K578" s="387"/>
      <c r="L578" s="388"/>
      <c r="M578" s="387"/>
      <c r="N578" s="382"/>
      <c r="O578" s="384"/>
      <c r="P578" s="184"/>
    </row>
    <row r="579" spans="1:16" ht="13.2" x14ac:dyDescent="0.25">
      <c r="A579" s="381" t="str">
        <f>IF(B579="","",ROW()-ROW($A$3)+'Diário 3º PA'!$O$1)</f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8"/>
        <v/>
      </c>
      <c r="K579" s="387"/>
      <c r="L579" s="388"/>
      <c r="M579" s="387"/>
      <c r="N579" s="382"/>
      <c r="O579" s="384"/>
      <c r="P579" s="184"/>
    </row>
    <row r="580" spans="1:16" ht="13.2" x14ac:dyDescent="0.25">
      <c r="A580" s="381" t="str">
        <f>IF(B580="","",ROW()-ROW($A$3)+'Diário 3º PA'!$O$1)</f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si="8"/>
        <v/>
      </c>
      <c r="K580" s="387"/>
      <c r="L580" s="388"/>
      <c r="M580" s="387"/>
      <c r="N580" s="382"/>
      <c r="O580" s="384"/>
      <c r="P580" s="184"/>
    </row>
    <row r="581" spans="1:16" ht="13.2" x14ac:dyDescent="0.25">
      <c r="A581" s="381" t="str">
        <f>IF(B581="","",ROW()-ROW($A$3)+'Diário 3º PA'!$O$1)</f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8"/>
        <v/>
      </c>
      <c r="K581" s="387"/>
      <c r="L581" s="388"/>
      <c r="M581" s="387"/>
      <c r="N581" s="382"/>
      <c r="O581" s="384"/>
      <c r="P581" s="184"/>
    </row>
    <row r="582" spans="1:16" ht="13.2" x14ac:dyDescent="0.25">
      <c r="A582" s="381" t="str">
        <f>IF(B582="","",ROW()-ROW($A$3)+'Diário 3º PA'!$O$1)</f>
        <v/>
      </c>
      <c r="B582" s="382"/>
      <c r="C582" s="383"/>
      <c r="D582" s="384"/>
      <c r="E582" s="184"/>
      <c r="F582" s="385"/>
      <c r="G582" s="384"/>
      <c r="H582" s="384"/>
      <c r="I582" s="184"/>
      <c r="J582" s="386" t="str">
        <f t="shared" si="8"/>
        <v/>
      </c>
      <c r="K582" s="387"/>
      <c r="L582" s="388"/>
      <c r="M582" s="387"/>
      <c r="N582" s="382"/>
      <c r="O582" s="384"/>
      <c r="P582" s="184"/>
    </row>
    <row r="583" spans="1:16" ht="13.2" x14ac:dyDescent="0.25">
      <c r="A583" s="381" t="str">
        <f>IF(B583="","",ROW()-ROW($A$3)+'Diário 3º PA'!$O$1)</f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8"/>
        <v/>
      </c>
      <c r="K583" s="387"/>
      <c r="L583" s="388"/>
      <c r="M583" s="387"/>
      <c r="N583" s="382"/>
      <c r="O583" s="384"/>
      <c r="P583" s="184"/>
    </row>
    <row r="584" spans="1:16" ht="13.2" x14ac:dyDescent="0.25">
      <c r="A584" s="381" t="str">
        <f>IF(B584="","",ROW()-ROW($A$3)+'Diário 3º PA'!$O$1)</f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8"/>
        <v/>
      </c>
      <c r="K584" s="387"/>
      <c r="L584" s="388"/>
      <c r="M584" s="387"/>
      <c r="N584" s="382"/>
      <c r="O584" s="384"/>
      <c r="P584" s="184"/>
    </row>
    <row r="585" spans="1:16" ht="13.2" x14ac:dyDescent="0.25">
      <c r="A585" s="381" t="str">
        <f>IF(B585="","",ROW()-ROW($A$3)+'Diário 3º PA'!$O$1)</f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ref="J585:J648" si="9">IF(O585="","",IF(LEN(O585)&gt;14,O585,"CPF Protegido - LGPD"))</f>
        <v/>
      </c>
      <c r="K585" s="387"/>
      <c r="L585" s="388"/>
      <c r="M585" s="387"/>
      <c r="N585" s="382"/>
      <c r="O585" s="384"/>
      <c r="P585" s="184"/>
    </row>
    <row r="586" spans="1:16" ht="13.2" x14ac:dyDescent="0.25">
      <c r="A586" s="381" t="str">
        <f>IF(B586="","",ROW()-ROW($A$3)+'Diário 3º PA'!$O$1)</f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9"/>
        <v/>
      </c>
      <c r="K586" s="387"/>
      <c r="L586" s="388"/>
      <c r="M586" s="387"/>
      <c r="N586" s="382"/>
      <c r="O586" s="384"/>
      <c r="P586" s="184"/>
    </row>
    <row r="587" spans="1:16" ht="13.2" x14ac:dyDescent="0.25">
      <c r="A587" s="381" t="str">
        <f>IF(B587="","",ROW()-ROW($A$3)+'Diário 3º PA'!$O$1)</f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9"/>
        <v/>
      </c>
      <c r="K587" s="387"/>
      <c r="L587" s="388"/>
      <c r="M587" s="387"/>
      <c r="N587" s="382"/>
      <c r="O587" s="384"/>
      <c r="P587" s="184"/>
    </row>
    <row r="588" spans="1:16" ht="13.2" x14ac:dyDescent="0.25">
      <c r="A588" s="381" t="str">
        <f>IF(B588="","",ROW()-ROW($A$3)+'Diário 3º PA'!$O$1)</f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9"/>
        <v/>
      </c>
      <c r="K588" s="387"/>
      <c r="L588" s="388"/>
      <c r="M588" s="387"/>
      <c r="N588" s="382"/>
      <c r="O588" s="384"/>
      <c r="P588" s="184"/>
    </row>
    <row r="589" spans="1:16" ht="13.2" x14ac:dyDescent="0.25">
      <c r="A589" s="381" t="str">
        <f>IF(B589="","",ROW()-ROW($A$3)+'Diário 3º PA'!$O$1)</f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9"/>
        <v/>
      </c>
      <c r="K589" s="387"/>
      <c r="L589" s="388"/>
      <c r="M589" s="387"/>
      <c r="N589" s="382"/>
      <c r="O589" s="384"/>
      <c r="P589" s="184"/>
    </row>
    <row r="590" spans="1:16" ht="13.2" x14ac:dyDescent="0.25">
      <c r="A590" s="381" t="str">
        <f>IF(B590="","",ROW()-ROW($A$3)+'Diário 3º PA'!$O$1)</f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9"/>
        <v/>
      </c>
      <c r="K590" s="387"/>
      <c r="L590" s="388"/>
      <c r="M590" s="387"/>
      <c r="N590" s="382"/>
      <c r="O590" s="384"/>
      <c r="P590" s="184"/>
    </row>
    <row r="591" spans="1:16" ht="13.2" x14ac:dyDescent="0.25">
      <c r="A591" s="381" t="str">
        <f>IF(B591="","",ROW()-ROW($A$3)+'Diário 3º PA'!$O$1)</f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9"/>
        <v/>
      </c>
      <c r="K591" s="387"/>
      <c r="L591" s="388"/>
      <c r="M591" s="387"/>
      <c r="N591" s="382"/>
      <c r="O591" s="384"/>
      <c r="P591" s="184"/>
    </row>
    <row r="592" spans="1:16" ht="13.2" x14ac:dyDescent="0.25">
      <c r="A592" s="381" t="str">
        <f>IF(B592="","",ROW()-ROW($A$3)+'Diário 3º PA'!$O$1)</f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9"/>
        <v/>
      </c>
      <c r="K592" s="387"/>
      <c r="L592" s="388"/>
      <c r="M592" s="387"/>
      <c r="N592" s="382"/>
      <c r="O592" s="384"/>
      <c r="P592" s="184"/>
    </row>
    <row r="593" spans="1:16" ht="13.2" x14ac:dyDescent="0.25">
      <c r="A593" s="381" t="str">
        <f>IF(B593="","",ROW()-ROW($A$3)+'Diário 3º PA'!$O$1)</f>
        <v/>
      </c>
      <c r="B593" s="382"/>
      <c r="C593" s="383"/>
      <c r="D593" s="384"/>
      <c r="E593" s="184"/>
      <c r="F593" s="385"/>
      <c r="G593" s="384"/>
      <c r="H593" s="384"/>
      <c r="I593" s="184"/>
      <c r="J593" s="386" t="str">
        <f t="shared" si="9"/>
        <v/>
      </c>
      <c r="K593" s="387"/>
      <c r="L593" s="388"/>
      <c r="M593" s="387"/>
      <c r="N593" s="382"/>
      <c r="O593" s="384"/>
      <c r="P593" s="184"/>
    </row>
    <row r="594" spans="1:16" ht="13.2" x14ac:dyDescent="0.25">
      <c r="A594" s="381" t="str">
        <f>IF(B594="","",ROW()-ROW($A$3)+'Diário 3º PA'!$O$1)</f>
        <v/>
      </c>
      <c r="B594" s="382"/>
      <c r="C594" s="383"/>
      <c r="D594" s="384"/>
      <c r="E594" s="184"/>
      <c r="F594" s="385"/>
      <c r="G594" s="384"/>
      <c r="H594" s="384"/>
      <c r="I594" s="184"/>
      <c r="J594" s="386" t="str">
        <f t="shared" si="9"/>
        <v/>
      </c>
      <c r="K594" s="387"/>
      <c r="L594" s="388"/>
      <c r="M594" s="387"/>
      <c r="N594" s="382"/>
      <c r="O594" s="384"/>
      <c r="P594" s="184"/>
    </row>
    <row r="595" spans="1:16" ht="13.2" x14ac:dyDescent="0.25">
      <c r="A595" s="381" t="str">
        <f>IF(B595="","",ROW()-ROW($A$3)+'Diário 3º PA'!$O$1)</f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9"/>
        <v/>
      </c>
      <c r="K595" s="387"/>
      <c r="L595" s="388"/>
      <c r="M595" s="387"/>
      <c r="N595" s="382"/>
      <c r="O595" s="384"/>
      <c r="P595" s="184"/>
    </row>
    <row r="596" spans="1:16" ht="13.2" x14ac:dyDescent="0.25">
      <c r="A596" s="381" t="str">
        <f>IF(B596="","",ROW()-ROW($A$3)+'Diário 3º PA'!$O$1)</f>
        <v/>
      </c>
      <c r="B596" s="382"/>
      <c r="C596" s="383"/>
      <c r="D596" s="384"/>
      <c r="E596" s="184"/>
      <c r="F596" s="385"/>
      <c r="G596" s="184"/>
      <c r="H596" s="384"/>
      <c r="I596" s="184"/>
      <c r="J596" s="386" t="str">
        <f t="shared" si="9"/>
        <v/>
      </c>
      <c r="K596" s="387"/>
      <c r="L596" s="388"/>
      <c r="M596" s="387"/>
      <c r="N596" s="382"/>
      <c r="O596" s="384"/>
      <c r="P596" s="184"/>
    </row>
    <row r="597" spans="1:16" ht="13.2" x14ac:dyDescent="0.25">
      <c r="A597" s="381" t="str">
        <f>IF(B597="","",ROW()-ROW($A$3)+'Diário 3º PA'!$O$1)</f>
        <v/>
      </c>
      <c r="B597" s="382"/>
      <c r="C597" s="383"/>
      <c r="D597" s="384"/>
      <c r="E597" s="184"/>
      <c r="F597" s="385"/>
      <c r="G597" s="184"/>
      <c r="H597" s="384"/>
      <c r="I597" s="184"/>
      <c r="J597" s="386" t="str">
        <f t="shared" si="9"/>
        <v/>
      </c>
      <c r="K597" s="387"/>
      <c r="L597" s="388"/>
      <c r="M597" s="387"/>
      <c r="N597" s="382"/>
      <c r="O597" s="384"/>
      <c r="P597" s="184"/>
    </row>
    <row r="598" spans="1:16" ht="13.2" x14ac:dyDescent="0.25">
      <c r="A598" s="381" t="str">
        <f>IF(B598="","",ROW()-ROW($A$3)+'Diário 3º PA'!$O$1)</f>
        <v/>
      </c>
      <c r="B598" s="382"/>
      <c r="C598" s="383"/>
      <c r="D598" s="384"/>
      <c r="E598" s="184"/>
      <c r="F598" s="385"/>
      <c r="G598" s="384"/>
      <c r="H598" s="384"/>
      <c r="I598" s="184"/>
      <c r="J598" s="386" t="str">
        <f t="shared" si="9"/>
        <v/>
      </c>
      <c r="K598" s="387"/>
      <c r="L598" s="388"/>
      <c r="M598" s="387"/>
      <c r="N598" s="382"/>
      <c r="O598" s="384"/>
      <c r="P598" s="184"/>
    </row>
    <row r="599" spans="1:16" ht="13.2" x14ac:dyDescent="0.25">
      <c r="A599" s="381" t="str">
        <f>IF(B599="","",ROW()-ROW($A$3)+'Diário 3º PA'!$O$1)</f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9"/>
        <v/>
      </c>
      <c r="K599" s="387"/>
      <c r="L599" s="388"/>
      <c r="M599" s="387"/>
      <c r="N599" s="382"/>
      <c r="O599" s="384"/>
      <c r="P599" s="184"/>
    </row>
    <row r="600" spans="1:16" ht="13.2" x14ac:dyDescent="0.25">
      <c r="A600" s="381" t="str">
        <f>IF(B600="","",ROW()-ROW($A$3)+'Diário 3º PA'!$O$1)</f>
        <v/>
      </c>
      <c r="B600" s="382"/>
      <c r="C600" s="383"/>
      <c r="D600" s="384"/>
      <c r="E600" s="184"/>
      <c r="F600" s="385"/>
      <c r="G600" s="184"/>
      <c r="H600" s="384"/>
      <c r="I600" s="184"/>
      <c r="J600" s="386" t="str">
        <f t="shared" si="9"/>
        <v/>
      </c>
      <c r="K600" s="387"/>
      <c r="L600" s="388"/>
      <c r="M600" s="387"/>
      <c r="N600" s="382"/>
      <c r="O600" s="384"/>
      <c r="P600" s="184"/>
    </row>
    <row r="601" spans="1:16" ht="13.2" x14ac:dyDescent="0.25">
      <c r="A601" s="381" t="str">
        <f>IF(B601="","",ROW()-ROW($A$3)+'Diário 3º PA'!$O$1)</f>
        <v/>
      </c>
      <c r="B601" s="382"/>
      <c r="C601" s="383"/>
      <c r="D601" s="384"/>
      <c r="E601" s="184"/>
      <c r="F601" s="385"/>
      <c r="G601" s="184"/>
      <c r="H601" s="384"/>
      <c r="I601" s="184"/>
      <c r="J601" s="386" t="str">
        <f t="shared" si="9"/>
        <v/>
      </c>
      <c r="K601" s="387"/>
      <c r="L601" s="388"/>
      <c r="M601" s="387"/>
      <c r="N601" s="382"/>
      <c r="O601" s="384"/>
      <c r="P601" s="184"/>
    </row>
    <row r="602" spans="1:16" ht="13.2" x14ac:dyDescent="0.25">
      <c r="A602" s="381" t="str">
        <f>IF(B602="","",ROW()-ROW($A$3)+'Diário 3º PA'!$O$1)</f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9"/>
        <v/>
      </c>
      <c r="K602" s="387"/>
      <c r="L602" s="388"/>
      <c r="M602" s="387"/>
      <c r="N602" s="382"/>
      <c r="O602" s="384"/>
      <c r="P602" s="184"/>
    </row>
    <row r="603" spans="1:16" ht="13.2" x14ac:dyDescent="0.25">
      <c r="A603" s="381" t="str">
        <f>IF(B603="","",ROW()-ROW($A$3)+'Diário 3º PA'!$O$1)</f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9"/>
        <v/>
      </c>
      <c r="K603" s="387"/>
      <c r="L603" s="388"/>
      <c r="M603" s="387"/>
      <c r="N603" s="382"/>
      <c r="O603" s="384"/>
      <c r="P603" s="184"/>
    </row>
    <row r="604" spans="1:16" ht="13.2" x14ac:dyDescent="0.25">
      <c r="A604" s="381" t="str">
        <f>IF(B604="","",ROW()-ROW($A$3)+'Diário 3º PA'!$O$1)</f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9"/>
        <v/>
      </c>
      <c r="K604" s="387"/>
      <c r="L604" s="388"/>
      <c r="M604" s="387"/>
      <c r="N604" s="382"/>
      <c r="O604" s="384"/>
      <c r="P604" s="184"/>
    </row>
    <row r="605" spans="1:16" ht="13.2" x14ac:dyDescent="0.25">
      <c r="A605" s="381" t="str">
        <f>IF(B605="","",ROW()-ROW($A$3)+'Diário 3º PA'!$O$1)</f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9"/>
        <v/>
      </c>
      <c r="K605" s="387"/>
      <c r="L605" s="388"/>
      <c r="M605" s="387"/>
      <c r="N605" s="382"/>
      <c r="O605" s="384"/>
      <c r="P605" s="184"/>
    </row>
    <row r="606" spans="1:16" ht="13.2" x14ac:dyDescent="0.25">
      <c r="A606" s="381" t="str">
        <f>IF(B606="","",ROW()-ROW($A$3)+'Diário 3º PA'!$O$1)</f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9"/>
        <v/>
      </c>
      <c r="K606" s="387"/>
      <c r="L606" s="388"/>
      <c r="M606" s="387"/>
      <c r="N606" s="382"/>
      <c r="O606" s="384"/>
      <c r="P606" s="184"/>
    </row>
    <row r="607" spans="1:16" ht="13.2" x14ac:dyDescent="0.25">
      <c r="A607" s="381" t="str">
        <f>IF(B607="","",ROW()-ROW($A$3)+'Diário 3º PA'!$O$1)</f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9"/>
        <v/>
      </c>
      <c r="K607" s="387"/>
      <c r="L607" s="388"/>
      <c r="M607" s="387"/>
      <c r="N607" s="382"/>
      <c r="O607" s="384"/>
      <c r="P607" s="184"/>
    </row>
    <row r="608" spans="1:16" ht="13.2" x14ac:dyDescent="0.25">
      <c r="A608" s="381" t="str">
        <f>IF(B608="","",ROW()-ROW($A$3)+'Diário 3º PA'!$O$1)</f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9"/>
        <v/>
      </c>
      <c r="K608" s="387"/>
      <c r="L608" s="388"/>
      <c r="M608" s="387"/>
      <c r="N608" s="382"/>
      <c r="O608" s="384"/>
      <c r="P608" s="184"/>
    </row>
    <row r="609" spans="1:16" ht="13.2" x14ac:dyDescent="0.25">
      <c r="A609" s="381" t="str">
        <f>IF(B609="","",ROW()-ROW($A$3)+'Diário 3º PA'!$O$1)</f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9"/>
        <v/>
      </c>
      <c r="K609" s="387"/>
      <c r="L609" s="388"/>
      <c r="M609" s="387"/>
      <c r="N609" s="382"/>
      <c r="O609" s="384"/>
      <c r="P609" s="184"/>
    </row>
    <row r="610" spans="1:16" ht="13.2" x14ac:dyDescent="0.25">
      <c r="A610" s="381" t="str">
        <f>IF(B610="","",ROW()-ROW($A$3)+'Diário 3º PA'!$O$1)</f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9"/>
        <v/>
      </c>
      <c r="K610" s="387"/>
      <c r="L610" s="388"/>
      <c r="M610" s="387"/>
      <c r="N610" s="382"/>
      <c r="O610" s="384"/>
      <c r="P610" s="184"/>
    </row>
    <row r="611" spans="1:16" ht="13.2" x14ac:dyDescent="0.25">
      <c r="A611" s="381" t="str">
        <f>IF(B611="","",ROW()-ROW($A$3)+'Diário 3º PA'!$O$1)</f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9"/>
        <v/>
      </c>
      <c r="K611" s="387"/>
      <c r="L611" s="388"/>
      <c r="M611" s="387"/>
      <c r="N611" s="382"/>
      <c r="O611" s="384"/>
      <c r="P611" s="184"/>
    </row>
    <row r="612" spans="1:16" ht="13.2" x14ac:dyDescent="0.25">
      <c r="A612" s="381" t="str">
        <f>IF(B612="","",ROW()-ROW($A$3)+'Diário 3º PA'!$O$1)</f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9"/>
        <v/>
      </c>
      <c r="K612" s="387"/>
      <c r="L612" s="388"/>
      <c r="M612" s="387"/>
      <c r="N612" s="382"/>
      <c r="O612" s="384"/>
      <c r="P612" s="184"/>
    </row>
    <row r="613" spans="1:16" ht="13.2" x14ac:dyDescent="0.25">
      <c r="A613" s="381" t="str">
        <f>IF(B613="","",ROW()-ROW($A$3)+'Diário 3º PA'!$O$1)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9"/>
        <v/>
      </c>
      <c r="K613" s="387"/>
      <c r="L613" s="388"/>
      <c r="M613" s="387"/>
      <c r="N613" s="382"/>
      <c r="O613" s="384"/>
      <c r="P613" s="184"/>
    </row>
    <row r="614" spans="1:16" ht="13.2" x14ac:dyDescent="0.25">
      <c r="A614" s="381" t="str">
        <f>IF(B614="","",ROW()-ROW($A$3)+'Diário 3º PA'!$O$1)</f>
        <v/>
      </c>
      <c r="B614" s="382"/>
      <c r="C614" s="383"/>
      <c r="D614" s="384"/>
      <c r="E614" s="184"/>
      <c r="F614" s="385"/>
      <c r="G614" s="384"/>
      <c r="H614" s="384"/>
      <c r="I614" s="184"/>
      <c r="J614" s="386" t="str">
        <f t="shared" si="9"/>
        <v/>
      </c>
      <c r="K614" s="387"/>
      <c r="L614" s="388"/>
      <c r="M614" s="387"/>
      <c r="N614" s="382"/>
      <c r="O614" s="384"/>
      <c r="P614" s="184"/>
    </row>
    <row r="615" spans="1:16" ht="13.2" x14ac:dyDescent="0.25">
      <c r="A615" s="381" t="str">
        <f>IF(B615="","",ROW()-ROW($A$3)+'Diário 3º PA'!$O$1)</f>
        <v/>
      </c>
      <c r="B615" s="382"/>
      <c r="C615" s="383"/>
      <c r="D615" s="384"/>
      <c r="E615" s="184"/>
      <c r="F615" s="385"/>
      <c r="G615" s="384"/>
      <c r="H615" s="384"/>
      <c r="I615" s="184"/>
      <c r="J615" s="386" t="str">
        <f t="shared" si="9"/>
        <v/>
      </c>
      <c r="K615" s="387"/>
      <c r="L615" s="388"/>
      <c r="M615" s="387"/>
      <c r="N615" s="382"/>
      <c r="O615" s="384"/>
      <c r="P615" s="184"/>
    </row>
    <row r="616" spans="1:16" ht="13.2" x14ac:dyDescent="0.25">
      <c r="A616" s="381" t="str">
        <f>IF(B616="","",ROW()-ROW($A$3)+'Diário 3º PA'!$O$1)</f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9"/>
        <v/>
      </c>
      <c r="K616" s="387"/>
      <c r="L616" s="388"/>
      <c r="M616" s="387"/>
      <c r="N616" s="382"/>
      <c r="O616" s="384"/>
      <c r="P616" s="184"/>
    </row>
    <row r="617" spans="1:16" ht="13.2" x14ac:dyDescent="0.25">
      <c r="A617" s="381" t="str">
        <f>IF(B617="","",ROW()-ROW($A$3)+'Diário 3º PA'!$O$1)</f>
        <v/>
      </c>
      <c r="B617" s="389"/>
      <c r="C617" s="390"/>
      <c r="D617" s="393"/>
      <c r="E617" s="184"/>
      <c r="F617" s="391"/>
      <c r="G617" s="393"/>
      <c r="H617" s="393"/>
      <c r="I617" s="392"/>
      <c r="J617" s="386" t="str">
        <f t="shared" si="9"/>
        <v/>
      </c>
      <c r="K617" s="387"/>
      <c r="L617" s="388"/>
      <c r="M617" s="387"/>
      <c r="N617" s="382"/>
      <c r="O617" s="384"/>
      <c r="P617" s="392"/>
    </row>
    <row r="618" spans="1:16" ht="13.2" x14ac:dyDescent="0.25">
      <c r="A618" s="381" t="str">
        <f>IF(B618="","",ROW()-ROW($A$3)+'Diário 3º PA'!$O$1)</f>
        <v/>
      </c>
      <c r="B618" s="382"/>
      <c r="C618" s="383"/>
      <c r="D618" s="384"/>
      <c r="E618" s="184"/>
      <c r="F618" s="385"/>
      <c r="G618" s="184"/>
      <c r="H618" s="384"/>
      <c r="I618" s="184"/>
      <c r="J618" s="386" t="str">
        <f t="shared" si="9"/>
        <v/>
      </c>
      <c r="K618" s="387"/>
      <c r="L618" s="388"/>
      <c r="M618" s="387"/>
      <c r="N618" s="382"/>
      <c r="O618" s="384"/>
      <c r="P618" s="184"/>
    </row>
    <row r="619" spans="1:16" ht="13.2" x14ac:dyDescent="0.25">
      <c r="A619" s="381" t="str">
        <f>IF(B619="","",ROW()-ROW($A$3)+'Diário 3º PA'!$O$1)</f>
        <v/>
      </c>
      <c r="B619" s="382"/>
      <c r="C619" s="383"/>
      <c r="D619" s="384"/>
      <c r="E619" s="184"/>
      <c r="F619" s="385"/>
      <c r="G619" s="384"/>
      <c r="H619" s="384"/>
      <c r="I619" s="184"/>
      <c r="J619" s="386" t="str">
        <f t="shared" si="9"/>
        <v/>
      </c>
      <c r="K619" s="387"/>
      <c r="L619" s="388"/>
      <c r="M619" s="387"/>
      <c r="N619" s="382"/>
      <c r="O619" s="384"/>
      <c r="P619" s="184"/>
    </row>
    <row r="620" spans="1:16" ht="13.2" x14ac:dyDescent="0.25">
      <c r="A620" s="381" t="str">
        <f>IF(B620="","",ROW()-ROW($A$3)+'Diário 3º PA'!$O$1)</f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9"/>
        <v/>
      </c>
      <c r="K620" s="387"/>
      <c r="L620" s="388"/>
      <c r="M620" s="387"/>
      <c r="N620" s="382"/>
      <c r="O620" s="384"/>
      <c r="P620" s="184"/>
    </row>
    <row r="621" spans="1:16" ht="13.2" x14ac:dyDescent="0.25">
      <c r="A621" s="381" t="str">
        <f>IF(B621="","",ROW()-ROW($A$3)+'Diário 3º PA'!$O$1)</f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9"/>
        <v/>
      </c>
      <c r="K621" s="387"/>
      <c r="L621" s="388"/>
      <c r="M621" s="387"/>
      <c r="N621" s="382"/>
      <c r="O621" s="384"/>
      <c r="P621" s="184"/>
    </row>
    <row r="622" spans="1:16" ht="13.2" x14ac:dyDescent="0.25">
      <c r="A622" s="381" t="str">
        <f>IF(B622="","",ROW()-ROW($A$3)+'Diário 3º PA'!$O$1)</f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9"/>
        <v/>
      </c>
      <c r="K622" s="387"/>
      <c r="L622" s="388"/>
      <c r="M622" s="387"/>
      <c r="N622" s="382"/>
      <c r="O622" s="384"/>
      <c r="P622" s="184"/>
    </row>
    <row r="623" spans="1:16" ht="13.2" x14ac:dyDescent="0.25">
      <c r="A623" s="381" t="str">
        <f>IF(B623="","",ROW()-ROW($A$3)+'Diário 3º PA'!$O$1)</f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9"/>
        <v/>
      </c>
      <c r="K623" s="387"/>
      <c r="L623" s="388"/>
      <c r="M623" s="387"/>
      <c r="N623" s="382"/>
      <c r="O623" s="384"/>
      <c r="P623" s="184"/>
    </row>
    <row r="624" spans="1:16" ht="13.2" x14ac:dyDescent="0.25">
      <c r="A624" s="381" t="str">
        <f>IF(B624="","",ROW()-ROW($A$3)+'Diário 3º PA'!$O$1)</f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9"/>
        <v/>
      </c>
      <c r="K624" s="387"/>
      <c r="L624" s="388"/>
      <c r="M624" s="387"/>
      <c r="N624" s="382"/>
      <c r="O624" s="384"/>
      <c r="P624" s="184"/>
    </row>
    <row r="625" spans="1:16" ht="13.2" x14ac:dyDescent="0.25">
      <c r="A625" s="381" t="str">
        <f>IF(B625="","",ROW()-ROW($A$3)+'Diário 3º PA'!$O$1)</f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9"/>
        <v/>
      </c>
      <c r="K625" s="387"/>
      <c r="L625" s="388"/>
      <c r="M625" s="387"/>
      <c r="N625" s="382"/>
      <c r="O625" s="384"/>
      <c r="P625" s="184"/>
    </row>
    <row r="626" spans="1:16" ht="13.2" x14ac:dyDescent="0.25">
      <c r="A626" s="381" t="str">
        <f>IF(B626="","",ROW()-ROW($A$3)+'Diário 3º PA'!$O$1)</f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9"/>
        <v/>
      </c>
      <c r="K626" s="387"/>
      <c r="L626" s="388"/>
      <c r="M626" s="387"/>
      <c r="N626" s="382"/>
      <c r="O626" s="384"/>
      <c r="P626" s="184"/>
    </row>
    <row r="627" spans="1:16" ht="13.2" x14ac:dyDescent="0.25">
      <c r="A627" s="381" t="str">
        <f>IF(B627="","",ROW()-ROW($A$3)+'Diário 3º PA'!$O$1)</f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9"/>
        <v/>
      </c>
      <c r="K627" s="387"/>
      <c r="L627" s="388"/>
      <c r="M627" s="387"/>
      <c r="N627" s="382"/>
      <c r="O627" s="384"/>
      <c r="P627" s="184"/>
    </row>
    <row r="628" spans="1:16" ht="13.2" x14ac:dyDescent="0.25">
      <c r="A628" s="381" t="str">
        <f>IF(B628="","",ROW()-ROW($A$3)+'Diário 3º PA'!$O$1)</f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9"/>
        <v/>
      </c>
      <c r="K628" s="387"/>
      <c r="L628" s="388"/>
      <c r="M628" s="387"/>
      <c r="N628" s="382"/>
      <c r="O628" s="384"/>
      <c r="P628" s="184"/>
    </row>
    <row r="629" spans="1:16" ht="13.2" x14ac:dyDescent="0.25">
      <c r="A629" s="381" t="str">
        <f>IF(B629="","",ROW()-ROW($A$3)+'Diário 3º PA'!$O$1)</f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9"/>
        <v/>
      </c>
      <c r="K629" s="387"/>
      <c r="L629" s="388"/>
      <c r="M629" s="387"/>
      <c r="N629" s="382"/>
      <c r="O629" s="384"/>
      <c r="P629" s="184"/>
    </row>
    <row r="630" spans="1:16" ht="13.2" x14ac:dyDescent="0.25">
      <c r="A630" s="381" t="str">
        <f>IF(B630="","",ROW()-ROW($A$3)+'Diário 3º PA'!$O$1)</f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9"/>
        <v/>
      </c>
      <c r="K630" s="387"/>
      <c r="L630" s="388"/>
      <c r="M630" s="387"/>
      <c r="N630" s="382"/>
      <c r="O630" s="384"/>
      <c r="P630" s="184"/>
    </row>
    <row r="631" spans="1:16" ht="13.2" x14ac:dyDescent="0.25">
      <c r="A631" s="381" t="str">
        <f>IF(B631="","",ROW()-ROW($A$3)+'Diário 3º PA'!$O$1)</f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9"/>
        <v/>
      </c>
      <c r="K631" s="387"/>
      <c r="L631" s="388"/>
      <c r="M631" s="387"/>
      <c r="N631" s="382"/>
      <c r="O631" s="384"/>
      <c r="P631" s="184"/>
    </row>
    <row r="632" spans="1:16" ht="13.2" x14ac:dyDescent="0.25">
      <c r="A632" s="381" t="str">
        <f>IF(B632="","",ROW()-ROW($A$3)+'Diário 3º PA'!$O$1)</f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9"/>
        <v/>
      </c>
      <c r="K632" s="387"/>
      <c r="L632" s="388"/>
      <c r="M632" s="387"/>
      <c r="N632" s="382"/>
      <c r="O632" s="384"/>
      <c r="P632" s="184"/>
    </row>
    <row r="633" spans="1:16" ht="13.2" x14ac:dyDescent="0.25">
      <c r="A633" s="381" t="str">
        <f>IF(B633="","",ROW()-ROW($A$3)+'Diário 3º PA'!$O$1)</f>
        <v/>
      </c>
      <c r="B633" s="382"/>
      <c r="C633" s="383"/>
      <c r="D633" s="384"/>
      <c r="E633" s="184"/>
      <c r="F633" s="385"/>
      <c r="G633" s="384"/>
      <c r="H633" s="384"/>
      <c r="I633" s="184"/>
      <c r="J633" s="386" t="str">
        <f t="shared" si="9"/>
        <v/>
      </c>
      <c r="K633" s="387"/>
      <c r="L633" s="388"/>
      <c r="M633" s="387"/>
      <c r="N633" s="382"/>
      <c r="O633" s="384"/>
      <c r="P633" s="184"/>
    </row>
    <row r="634" spans="1:16" ht="13.2" x14ac:dyDescent="0.25">
      <c r="A634" s="381" t="str">
        <f>IF(B634="","",ROW()-ROW($A$3)+'Diário 3º PA'!$O$1)</f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9"/>
        <v/>
      </c>
      <c r="K634" s="387"/>
      <c r="L634" s="388"/>
      <c r="M634" s="387"/>
      <c r="N634" s="382"/>
      <c r="O634" s="384"/>
      <c r="P634" s="184"/>
    </row>
    <row r="635" spans="1:16" ht="13.2" x14ac:dyDescent="0.25">
      <c r="A635" s="381" t="str">
        <f>IF(B635="","",ROW()-ROW($A$3)+'Diário 3º PA'!$O$1)</f>
        <v/>
      </c>
      <c r="B635" s="382"/>
      <c r="C635" s="383"/>
      <c r="D635" s="384"/>
      <c r="E635" s="184"/>
      <c r="F635" s="385"/>
      <c r="G635" s="384"/>
      <c r="H635" s="384"/>
      <c r="I635" s="184"/>
      <c r="J635" s="386" t="str">
        <f t="shared" si="9"/>
        <v/>
      </c>
      <c r="K635" s="387"/>
      <c r="L635" s="388"/>
      <c r="M635" s="387"/>
      <c r="N635" s="382"/>
      <c r="O635" s="384"/>
      <c r="P635" s="184"/>
    </row>
    <row r="636" spans="1:16" ht="13.2" x14ac:dyDescent="0.25">
      <c r="A636" s="381" t="str">
        <f>IF(B636="","",ROW()-ROW($A$3)+'Diário 3º PA'!$O$1)</f>
        <v/>
      </c>
      <c r="B636" s="382"/>
      <c r="C636" s="383"/>
      <c r="D636" s="384"/>
      <c r="E636" s="184"/>
      <c r="F636" s="385"/>
      <c r="G636" s="184"/>
      <c r="H636" s="384"/>
      <c r="I636" s="184"/>
      <c r="J636" s="386" t="str">
        <f t="shared" si="9"/>
        <v/>
      </c>
      <c r="K636" s="387"/>
      <c r="L636" s="388"/>
      <c r="M636" s="387"/>
      <c r="N636" s="382"/>
      <c r="O636" s="384"/>
      <c r="P636" s="184"/>
    </row>
    <row r="637" spans="1:16" ht="13.2" x14ac:dyDescent="0.25">
      <c r="A637" s="381" t="str">
        <f>IF(B637="","",ROW()-ROW($A$3)+'Diário 3º PA'!$O$1)</f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9"/>
        <v/>
      </c>
      <c r="K637" s="387"/>
      <c r="L637" s="388"/>
      <c r="M637" s="387"/>
      <c r="N637" s="382"/>
      <c r="O637" s="384"/>
      <c r="P637" s="184"/>
    </row>
    <row r="638" spans="1:16" ht="13.2" x14ac:dyDescent="0.25">
      <c r="A638" s="381" t="str">
        <f>IF(B638="","",ROW()-ROW($A$3)+'Diário 3º PA'!$O$1)</f>
        <v/>
      </c>
      <c r="B638" s="382"/>
      <c r="C638" s="383"/>
      <c r="D638" s="384"/>
      <c r="E638" s="184"/>
      <c r="F638" s="385"/>
      <c r="G638" s="384"/>
      <c r="H638" s="384"/>
      <c r="I638" s="184"/>
      <c r="J638" s="386" t="str">
        <f t="shared" si="9"/>
        <v/>
      </c>
      <c r="K638" s="387"/>
      <c r="L638" s="388"/>
      <c r="M638" s="387"/>
      <c r="N638" s="382"/>
      <c r="O638" s="384"/>
      <c r="P638" s="184"/>
    </row>
    <row r="639" spans="1:16" ht="13.2" x14ac:dyDescent="0.25">
      <c r="A639" s="381" t="str">
        <f>IF(B639="","",ROW()-ROW($A$3)+'Diário 3º PA'!$O$1)</f>
        <v/>
      </c>
      <c r="B639" s="382"/>
      <c r="C639" s="383"/>
      <c r="D639" s="384"/>
      <c r="E639" s="184"/>
      <c r="F639" s="385"/>
      <c r="G639" s="384"/>
      <c r="H639" s="384"/>
      <c r="I639" s="184"/>
      <c r="J639" s="386" t="str">
        <f t="shared" si="9"/>
        <v/>
      </c>
      <c r="K639" s="387"/>
      <c r="L639" s="388"/>
      <c r="M639" s="387"/>
      <c r="N639" s="382"/>
      <c r="O639" s="384"/>
      <c r="P639" s="184"/>
    </row>
    <row r="640" spans="1:16" ht="13.2" x14ac:dyDescent="0.25">
      <c r="A640" s="381" t="str">
        <f>IF(B640="","",ROW()-ROW($A$3)+'Diário 3º PA'!$O$1)</f>
        <v/>
      </c>
      <c r="B640" s="382"/>
      <c r="C640" s="383"/>
      <c r="D640" s="384"/>
      <c r="E640" s="184"/>
      <c r="F640" s="385"/>
      <c r="G640" s="384"/>
      <c r="H640" s="384"/>
      <c r="I640" s="184"/>
      <c r="J640" s="386" t="str">
        <f t="shared" si="9"/>
        <v/>
      </c>
      <c r="K640" s="387"/>
      <c r="L640" s="388"/>
      <c r="M640" s="387"/>
      <c r="N640" s="382"/>
      <c r="O640" s="384"/>
      <c r="P640" s="184"/>
    </row>
    <row r="641" spans="1:16" ht="13.2" x14ac:dyDescent="0.25">
      <c r="A641" s="381" t="str">
        <f>IF(B641="","",ROW()-ROW($A$3)+'Diário 3º PA'!$O$1)</f>
        <v/>
      </c>
      <c r="B641" s="382"/>
      <c r="C641" s="383"/>
      <c r="D641" s="384"/>
      <c r="E641" s="184"/>
      <c r="F641" s="385"/>
      <c r="G641" s="184"/>
      <c r="H641" s="384"/>
      <c r="I641" s="392"/>
      <c r="J641" s="386" t="str">
        <f t="shared" si="9"/>
        <v/>
      </c>
      <c r="K641" s="387"/>
      <c r="L641" s="388"/>
      <c r="M641" s="387"/>
      <c r="N641" s="382"/>
      <c r="O641" s="384"/>
      <c r="P641" s="392"/>
    </row>
    <row r="642" spans="1:16" ht="13.2" x14ac:dyDescent="0.25">
      <c r="A642" s="381" t="str">
        <f>IF(B642="","",ROW()-ROW($A$3)+'Diário 3º PA'!$O$1)</f>
        <v/>
      </c>
      <c r="B642" s="382"/>
      <c r="C642" s="383"/>
      <c r="D642" s="384"/>
      <c r="E642" s="184"/>
      <c r="F642" s="385"/>
      <c r="G642" s="393"/>
      <c r="H642" s="384"/>
      <c r="I642" s="392"/>
      <c r="J642" s="386" t="str">
        <f t="shared" si="9"/>
        <v/>
      </c>
      <c r="K642" s="387"/>
      <c r="L642" s="388"/>
      <c r="M642" s="387"/>
      <c r="N642" s="382"/>
      <c r="O642" s="384"/>
      <c r="P642" s="392"/>
    </row>
    <row r="643" spans="1:16" ht="13.2" x14ac:dyDescent="0.25">
      <c r="A643" s="381" t="str">
        <f>IF(B643="","",ROW()-ROW($A$3)+'Diário 3º PA'!$O$1)</f>
        <v/>
      </c>
      <c r="B643" s="382"/>
      <c r="C643" s="383"/>
      <c r="D643" s="384"/>
      <c r="E643" s="184"/>
      <c r="F643" s="385"/>
      <c r="G643" s="184"/>
      <c r="H643" s="384"/>
      <c r="I643" s="392"/>
      <c r="J643" s="386" t="str">
        <f t="shared" si="9"/>
        <v/>
      </c>
      <c r="K643" s="387"/>
      <c r="L643" s="388"/>
      <c r="M643" s="387"/>
      <c r="N643" s="382"/>
      <c r="O643" s="384"/>
      <c r="P643" s="392"/>
    </row>
    <row r="644" spans="1:16" ht="13.2" x14ac:dyDescent="0.25">
      <c r="A644" s="381" t="str">
        <f>IF(B644="","",ROW()-ROW($A$3)+'Diário 3º PA'!$O$1)</f>
        <v/>
      </c>
      <c r="B644" s="389"/>
      <c r="C644" s="390"/>
      <c r="D644" s="393"/>
      <c r="E644" s="184"/>
      <c r="F644" s="391"/>
      <c r="G644" s="393"/>
      <c r="H644" s="393"/>
      <c r="I644" s="393"/>
      <c r="J644" s="386" t="str">
        <f t="shared" si="9"/>
        <v/>
      </c>
      <c r="K644" s="387"/>
      <c r="L644" s="388"/>
      <c r="M644" s="387"/>
      <c r="N644" s="382"/>
      <c r="O644" s="384"/>
      <c r="P644" s="393"/>
    </row>
    <row r="645" spans="1:16" ht="13.2" x14ac:dyDescent="0.25">
      <c r="A645" s="381" t="str">
        <f>IF(B645="","",ROW()-ROW($A$3)+'Diário 3º PA'!$O$1)</f>
        <v/>
      </c>
      <c r="B645" s="389"/>
      <c r="C645" s="390"/>
      <c r="D645" s="393"/>
      <c r="E645" s="184"/>
      <c r="F645" s="391"/>
      <c r="G645" s="393"/>
      <c r="H645" s="393"/>
      <c r="I645" s="392"/>
      <c r="J645" s="386" t="str">
        <f t="shared" si="9"/>
        <v/>
      </c>
      <c r="K645" s="387"/>
      <c r="L645" s="388"/>
      <c r="M645" s="387"/>
      <c r="N645" s="382"/>
      <c r="O645" s="384"/>
      <c r="P645" s="392"/>
    </row>
    <row r="646" spans="1:16" ht="13.2" x14ac:dyDescent="0.25">
      <c r="A646" s="381" t="str">
        <f>IF(B646="","",ROW()-ROW($A$3)+'Diário 3º PA'!$O$1)</f>
        <v/>
      </c>
      <c r="B646" s="382"/>
      <c r="C646" s="383"/>
      <c r="D646" s="384"/>
      <c r="E646" s="184"/>
      <c r="F646" s="385"/>
      <c r="G646" s="384"/>
      <c r="H646" s="384"/>
      <c r="I646" s="184"/>
      <c r="J646" s="386" t="str">
        <f t="shared" si="9"/>
        <v/>
      </c>
      <c r="K646" s="387"/>
      <c r="L646" s="388"/>
      <c r="M646" s="387"/>
      <c r="N646" s="382"/>
      <c r="O646" s="384"/>
      <c r="P646" s="184"/>
    </row>
    <row r="647" spans="1:16" ht="13.2" x14ac:dyDescent="0.25">
      <c r="A647" s="381" t="str">
        <f>IF(B647="","",ROW()-ROW($A$3)+'Diário 3º PA'!$O$1)</f>
        <v/>
      </c>
      <c r="B647" s="382"/>
      <c r="C647" s="383"/>
      <c r="D647" s="384"/>
      <c r="E647" s="184"/>
      <c r="F647" s="385"/>
      <c r="G647" s="384"/>
      <c r="H647" s="384"/>
      <c r="I647" s="184"/>
      <c r="J647" s="386" t="str">
        <f t="shared" si="9"/>
        <v/>
      </c>
      <c r="K647" s="387"/>
      <c r="L647" s="388"/>
      <c r="M647" s="387"/>
      <c r="N647" s="382"/>
      <c r="O647" s="384"/>
      <c r="P647" s="184"/>
    </row>
    <row r="648" spans="1:16" ht="13.2" x14ac:dyDescent="0.25">
      <c r="A648" s="381" t="str">
        <f>IF(B648="","",ROW()-ROW($A$3)+'Diário 3º PA'!$O$1)</f>
        <v/>
      </c>
      <c r="B648" s="389"/>
      <c r="C648" s="390"/>
      <c r="D648" s="393"/>
      <c r="E648" s="184"/>
      <c r="F648" s="391"/>
      <c r="G648" s="393"/>
      <c r="H648" s="393"/>
      <c r="I648" s="392"/>
      <c r="J648" s="386" t="str">
        <f t="shared" si="9"/>
        <v/>
      </c>
      <c r="K648" s="387"/>
      <c r="L648" s="388"/>
      <c r="M648" s="387"/>
      <c r="N648" s="382"/>
      <c r="O648" s="384"/>
      <c r="P648" s="392"/>
    </row>
    <row r="649" spans="1:16" ht="13.2" x14ac:dyDescent="0.25">
      <c r="A649" s="381" t="str">
        <f>IF(B649="","",ROW()-ROW($A$3)+'Diário 3º PA'!$O$1)</f>
        <v/>
      </c>
      <c r="B649" s="389"/>
      <c r="C649" s="390"/>
      <c r="D649" s="393"/>
      <c r="E649" s="184"/>
      <c r="F649" s="391"/>
      <c r="G649" s="393"/>
      <c r="H649" s="393"/>
      <c r="I649" s="392"/>
      <c r="J649" s="386" t="str">
        <f t="shared" ref="J649:J712" si="10">IF(O649="","",IF(LEN(O649)&gt;14,O649,"CPF Protegido - LGPD"))</f>
        <v/>
      </c>
      <c r="K649" s="387"/>
      <c r="L649" s="388"/>
      <c r="M649" s="387"/>
      <c r="N649" s="382"/>
      <c r="O649" s="384"/>
      <c r="P649" s="392"/>
    </row>
    <row r="650" spans="1:16" ht="13.2" x14ac:dyDescent="0.25">
      <c r="A650" s="381" t="str">
        <f>IF(B650="","",ROW()-ROW($A$3)+'Diário 3º PA'!$O$1)</f>
        <v/>
      </c>
      <c r="B650" s="389"/>
      <c r="C650" s="390"/>
      <c r="D650" s="393"/>
      <c r="E650" s="184"/>
      <c r="F650" s="391"/>
      <c r="G650" s="393"/>
      <c r="H650" s="393"/>
      <c r="I650" s="392"/>
      <c r="J650" s="386" t="str">
        <f t="shared" si="10"/>
        <v/>
      </c>
      <c r="K650" s="387"/>
      <c r="L650" s="388"/>
      <c r="M650" s="387"/>
      <c r="N650" s="382"/>
      <c r="O650" s="384"/>
      <c r="P650" s="392"/>
    </row>
    <row r="651" spans="1:16" ht="13.2" x14ac:dyDescent="0.25">
      <c r="A651" s="381" t="str">
        <f>IF(B651="","",ROW()-ROW($A$3)+'Diário 3º PA'!$O$1)</f>
        <v/>
      </c>
      <c r="B651" s="389"/>
      <c r="C651" s="390"/>
      <c r="D651" s="393"/>
      <c r="E651" s="184"/>
      <c r="F651" s="391"/>
      <c r="G651" s="393"/>
      <c r="H651" s="393"/>
      <c r="I651" s="392"/>
      <c r="J651" s="386" t="str">
        <f t="shared" si="10"/>
        <v/>
      </c>
      <c r="K651" s="387"/>
      <c r="L651" s="388"/>
      <c r="M651" s="387"/>
      <c r="N651" s="382"/>
      <c r="O651" s="384"/>
      <c r="P651" s="392"/>
    </row>
    <row r="652" spans="1:16" ht="13.2" x14ac:dyDescent="0.25">
      <c r="A652" s="381" t="str">
        <f>IF(B652="","",ROW()-ROW($A$3)+'Diário 3º PA'!$O$1)</f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10"/>
        <v/>
      </c>
      <c r="K652" s="387"/>
      <c r="L652" s="388"/>
      <c r="M652" s="387"/>
      <c r="N652" s="382"/>
      <c r="O652" s="384"/>
      <c r="P652" s="184"/>
    </row>
    <row r="653" spans="1:16" ht="13.2" x14ac:dyDescent="0.25">
      <c r="A653" s="381" t="str">
        <f>IF(B653="","",ROW()-ROW($A$3)+'Diário 3º PA'!$O$1)</f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10"/>
        <v/>
      </c>
      <c r="K653" s="387"/>
      <c r="L653" s="388"/>
      <c r="M653" s="387"/>
      <c r="N653" s="382"/>
      <c r="O653" s="384"/>
      <c r="P653" s="184"/>
    </row>
    <row r="654" spans="1:16" ht="13.2" x14ac:dyDescent="0.25">
      <c r="A654" s="381" t="str">
        <f>IF(B654="","",ROW()-ROW($A$3)+'Diário 3º PA'!$O$1)</f>
        <v/>
      </c>
      <c r="B654" s="382"/>
      <c r="C654" s="383"/>
      <c r="D654" s="384"/>
      <c r="E654" s="184"/>
      <c r="F654" s="385"/>
      <c r="G654" s="384"/>
      <c r="H654" s="384"/>
      <c r="I654" s="184"/>
      <c r="J654" s="386" t="str">
        <f t="shared" si="10"/>
        <v/>
      </c>
      <c r="K654" s="387"/>
      <c r="L654" s="388"/>
      <c r="M654" s="387"/>
      <c r="N654" s="382"/>
      <c r="O654" s="384"/>
      <c r="P654" s="184"/>
    </row>
    <row r="655" spans="1:16" ht="13.2" x14ac:dyDescent="0.25">
      <c r="A655" s="381" t="str">
        <f>IF(B655="","",ROW()-ROW($A$3)+'Diário 3º PA'!$O$1)</f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10"/>
        <v/>
      </c>
      <c r="K655" s="387"/>
      <c r="L655" s="388"/>
      <c r="M655" s="387"/>
      <c r="N655" s="382"/>
      <c r="O655" s="384"/>
      <c r="P655" s="184"/>
    </row>
    <row r="656" spans="1:16" ht="13.2" x14ac:dyDescent="0.25">
      <c r="A656" s="381" t="str">
        <f>IF(B656="","",ROW()-ROW($A$3)+'Diário 3º PA'!$O$1)</f>
        <v/>
      </c>
      <c r="B656" s="382"/>
      <c r="C656" s="383"/>
      <c r="D656" s="384"/>
      <c r="E656" s="184"/>
      <c r="F656" s="385"/>
      <c r="G656" s="384"/>
      <c r="H656" s="384"/>
      <c r="I656" s="184"/>
      <c r="J656" s="386" t="str">
        <f t="shared" si="10"/>
        <v/>
      </c>
      <c r="K656" s="387"/>
      <c r="L656" s="388"/>
      <c r="M656" s="387"/>
      <c r="N656" s="382"/>
      <c r="O656" s="384"/>
      <c r="P656" s="184"/>
    </row>
    <row r="657" spans="1:16" ht="13.2" x14ac:dyDescent="0.25">
      <c r="A657" s="381" t="str">
        <f>IF(B657="","",ROW()-ROW($A$3)+'Diário 3º PA'!$O$1)</f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10"/>
        <v/>
      </c>
      <c r="K657" s="387"/>
      <c r="L657" s="388"/>
      <c r="M657" s="387"/>
      <c r="N657" s="382"/>
      <c r="O657" s="384"/>
      <c r="P657" s="184"/>
    </row>
    <row r="658" spans="1:16" ht="13.2" x14ac:dyDescent="0.25">
      <c r="A658" s="381" t="str">
        <f>IF(B658="","",ROW()-ROW($A$3)+'Diário 3º PA'!$O$1)</f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10"/>
        <v/>
      </c>
      <c r="K658" s="387"/>
      <c r="L658" s="388"/>
      <c r="M658" s="387"/>
      <c r="N658" s="382"/>
      <c r="O658" s="384"/>
      <c r="P658" s="184"/>
    </row>
    <row r="659" spans="1:16" ht="13.2" x14ac:dyDescent="0.25">
      <c r="A659" s="381" t="str">
        <f>IF(B659="","",ROW()-ROW($A$3)+'Diário 3º PA'!$O$1)</f>
        <v/>
      </c>
      <c r="B659" s="389"/>
      <c r="C659" s="390"/>
      <c r="D659" s="393"/>
      <c r="E659" s="184"/>
      <c r="F659" s="391"/>
      <c r="G659" s="393"/>
      <c r="H659" s="393"/>
      <c r="I659" s="392"/>
      <c r="J659" s="386" t="str">
        <f t="shared" si="10"/>
        <v/>
      </c>
      <c r="K659" s="387"/>
      <c r="L659" s="388"/>
      <c r="M659" s="387"/>
      <c r="N659" s="382"/>
      <c r="O659" s="384"/>
      <c r="P659" s="392"/>
    </row>
    <row r="660" spans="1:16" ht="13.2" x14ac:dyDescent="0.25">
      <c r="A660" s="381" t="str">
        <f>IF(B660="","",ROW()-ROW($A$3)+'Diário 3º PA'!$O$1)</f>
        <v/>
      </c>
      <c r="B660" s="382"/>
      <c r="C660" s="383"/>
      <c r="D660" s="384"/>
      <c r="E660" s="184"/>
      <c r="F660" s="385"/>
      <c r="G660" s="384"/>
      <c r="H660" s="384"/>
      <c r="I660" s="184"/>
      <c r="J660" s="386" t="str">
        <f t="shared" si="10"/>
        <v/>
      </c>
      <c r="K660" s="387"/>
      <c r="L660" s="388"/>
      <c r="M660" s="387"/>
      <c r="N660" s="382"/>
      <c r="O660" s="384"/>
      <c r="P660" s="184"/>
    </row>
    <row r="661" spans="1:16" ht="13.2" x14ac:dyDescent="0.25">
      <c r="A661" s="381" t="str">
        <f>IF(B661="","",ROW()-ROW($A$3)+'Diário 3º PA'!$O$1)</f>
        <v/>
      </c>
      <c r="B661" s="382"/>
      <c r="C661" s="383"/>
      <c r="D661" s="384"/>
      <c r="E661" s="184"/>
      <c r="F661" s="385"/>
      <c r="G661" s="384"/>
      <c r="H661" s="384"/>
      <c r="I661" s="184"/>
      <c r="J661" s="386" t="str">
        <f t="shared" si="10"/>
        <v/>
      </c>
      <c r="K661" s="387"/>
      <c r="L661" s="388"/>
      <c r="M661" s="387"/>
      <c r="N661" s="382"/>
      <c r="O661" s="384"/>
      <c r="P661" s="184"/>
    </row>
    <row r="662" spans="1:16" ht="13.2" x14ac:dyDescent="0.25">
      <c r="A662" s="381" t="str">
        <f>IF(B662="","",ROW()-ROW($A$3)+'Diário 3º PA'!$O$1)</f>
        <v/>
      </c>
      <c r="B662" s="382"/>
      <c r="C662" s="383"/>
      <c r="D662" s="384"/>
      <c r="E662" s="184"/>
      <c r="F662" s="385"/>
      <c r="G662" s="384"/>
      <c r="H662" s="384"/>
      <c r="I662" s="184"/>
      <c r="J662" s="386" t="str">
        <f t="shared" si="10"/>
        <v/>
      </c>
      <c r="K662" s="387"/>
      <c r="L662" s="388"/>
      <c r="M662" s="387"/>
      <c r="N662" s="382"/>
      <c r="O662" s="384"/>
      <c r="P662" s="184"/>
    </row>
    <row r="663" spans="1:16" ht="13.2" x14ac:dyDescent="0.25">
      <c r="A663" s="381" t="str">
        <f>IF(B663="","",ROW()-ROW($A$3)+'Diário 3º PA'!$O$1)</f>
        <v/>
      </c>
      <c r="B663" s="382"/>
      <c r="C663" s="383"/>
      <c r="D663" s="384"/>
      <c r="E663" s="184"/>
      <c r="F663" s="385"/>
      <c r="G663" s="384"/>
      <c r="H663" s="384"/>
      <c r="I663" s="184"/>
      <c r="J663" s="386" t="str">
        <f t="shared" si="10"/>
        <v/>
      </c>
      <c r="K663" s="387"/>
      <c r="L663" s="388"/>
      <c r="M663" s="387"/>
      <c r="N663" s="382"/>
      <c r="O663" s="384"/>
      <c r="P663" s="184"/>
    </row>
    <row r="664" spans="1:16" ht="13.2" x14ac:dyDescent="0.25">
      <c r="A664" s="381" t="str">
        <f>IF(B664="","",ROW()-ROW($A$3)+'Diário 3º PA'!$O$1)</f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10"/>
        <v/>
      </c>
      <c r="K664" s="387"/>
      <c r="L664" s="388"/>
      <c r="M664" s="387"/>
      <c r="N664" s="382"/>
      <c r="O664" s="384"/>
      <c r="P664" s="184"/>
    </row>
    <row r="665" spans="1:16" ht="13.2" x14ac:dyDescent="0.25">
      <c r="A665" s="381" t="str">
        <f>IF(B665="","",ROW()-ROW($A$3)+'Diário 3º PA'!$O$1)</f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10"/>
        <v/>
      </c>
      <c r="K665" s="387"/>
      <c r="L665" s="388"/>
      <c r="M665" s="387"/>
      <c r="N665" s="382"/>
      <c r="O665" s="384"/>
      <c r="P665" s="184"/>
    </row>
    <row r="666" spans="1:16" ht="13.2" x14ac:dyDescent="0.25">
      <c r="A666" s="381" t="str">
        <f>IF(B666="","",ROW()-ROW($A$3)+'Diário 3º PA'!$O$1)</f>
        <v/>
      </c>
      <c r="B666" s="382"/>
      <c r="C666" s="383"/>
      <c r="D666" s="384"/>
      <c r="E666" s="184"/>
      <c r="F666" s="385"/>
      <c r="G666" s="384"/>
      <c r="H666" s="384"/>
      <c r="I666" s="184"/>
      <c r="J666" s="386" t="str">
        <f t="shared" si="10"/>
        <v/>
      </c>
      <c r="K666" s="387"/>
      <c r="L666" s="388"/>
      <c r="M666" s="387"/>
      <c r="N666" s="382"/>
      <c r="O666" s="384"/>
      <c r="P666" s="184"/>
    </row>
    <row r="667" spans="1:16" ht="13.2" x14ac:dyDescent="0.25">
      <c r="A667" s="381" t="str">
        <f>IF(B667="","",ROW()-ROW($A$3)+'Diário 3º PA'!$O$1)</f>
        <v/>
      </c>
      <c r="B667" s="382"/>
      <c r="C667" s="383"/>
      <c r="D667" s="384"/>
      <c r="E667" s="184"/>
      <c r="F667" s="385"/>
      <c r="G667" s="384"/>
      <c r="H667" s="384"/>
      <c r="I667" s="184"/>
      <c r="J667" s="386" t="str">
        <f t="shared" si="10"/>
        <v/>
      </c>
      <c r="K667" s="387"/>
      <c r="L667" s="388"/>
      <c r="M667" s="387"/>
      <c r="N667" s="382"/>
      <c r="O667" s="384"/>
      <c r="P667" s="184"/>
    </row>
    <row r="668" spans="1:16" ht="13.2" x14ac:dyDescent="0.25">
      <c r="A668" s="381" t="str">
        <f>IF(B668="","",ROW()-ROW($A$3)+'Diário 3º PA'!$O$1)</f>
        <v/>
      </c>
      <c r="B668" s="382"/>
      <c r="C668" s="383"/>
      <c r="D668" s="384"/>
      <c r="E668" s="184"/>
      <c r="F668" s="385"/>
      <c r="G668" s="384"/>
      <c r="H668" s="384"/>
      <c r="I668" s="184"/>
      <c r="J668" s="386" t="str">
        <f t="shared" si="10"/>
        <v/>
      </c>
      <c r="K668" s="387"/>
      <c r="L668" s="388"/>
      <c r="M668" s="387"/>
      <c r="N668" s="382"/>
      <c r="O668" s="384"/>
      <c r="P668" s="184"/>
    </row>
    <row r="669" spans="1:16" ht="13.2" x14ac:dyDescent="0.25">
      <c r="A669" s="381" t="str">
        <f>IF(B669="","",ROW()-ROW($A$3)+'Diário 3º PA'!$O$1)</f>
        <v/>
      </c>
      <c r="B669" s="382"/>
      <c r="C669" s="383"/>
      <c r="D669" s="384"/>
      <c r="E669" s="184"/>
      <c r="F669" s="385"/>
      <c r="G669" s="384"/>
      <c r="H669" s="384"/>
      <c r="I669" s="184"/>
      <c r="J669" s="386" t="str">
        <f t="shared" si="10"/>
        <v/>
      </c>
      <c r="K669" s="387"/>
      <c r="L669" s="388"/>
      <c r="M669" s="387"/>
      <c r="N669" s="382"/>
      <c r="O669" s="384"/>
      <c r="P669" s="184"/>
    </row>
    <row r="670" spans="1:16" ht="13.2" x14ac:dyDescent="0.25">
      <c r="A670" s="381" t="str">
        <f>IF(B670="","",ROW()-ROW($A$3)+'Diário 3º PA'!$O$1)</f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10"/>
        <v/>
      </c>
      <c r="K670" s="387"/>
      <c r="L670" s="388"/>
      <c r="M670" s="387"/>
      <c r="N670" s="382"/>
      <c r="O670" s="384"/>
      <c r="P670" s="184"/>
    </row>
    <row r="671" spans="1:16" ht="13.2" x14ac:dyDescent="0.25">
      <c r="A671" s="381" t="str">
        <f>IF(B671="","",ROW()-ROW($A$3)+'Diário 3º PA'!$O$1)</f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10"/>
        <v/>
      </c>
      <c r="K671" s="387"/>
      <c r="L671" s="388"/>
      <c r="M671" s="387"/>
      <c r="N671" s="382"/>
      <c r="O671" s="384"/>
      <c r="P671" s="184"/>
    </row>
    <row r="672" spans="1:16" ht="13.2" x14ac:dyDescent="0.25">
      <c r="A672" s="381" t="str">
        <f>IF(B672="","",ROW()-ROW($A$3)+'Diário 3º PA'!$O$1)</f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10"/>
        <v/>
      </c>
      <c r="K672" s="387"/>
      <c r="L672" s="388"/>
      <c r="M672" s="387"/>
      <c r="N672" s="382"/>
      <c r="O672" s="384"/>
      <c r="P672" s="184"/>
    </row>
    <row r="673" spans="1:16" ht="13.2" x14ac:dyDescent="0.25">
      <c r="A673" s="381" t="str">
        <f>IF(B673="","",ROW()-ROW($A$3)+'Diário 3º PA'!$O$1)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10"/>
        <v/>
      </c>
      <c r="K673" s="387"/>
      <c r="L673" s="388"/>
      <c r="M673" s="387"/>
      <c r="N673" s="382"/>
      <c r="O673" s="384"/>
      <c r="P673" s="184"/>
    </row>
    <row r="674" spans="1:16" ht="13.2" x14ac:dyDescent="0.25">
      <c r="A674" s="381" t="str">
        <f>IF(B674="","",ROW()-ROW($A$3)+'Diário 3º PA'!$O$1)</f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10"/>
        <v/>
      </c>
      <c r="K674" s="387"/>
      <c r="L674" s="388"/>
      <c r="M674" s="387"/>
      <c r="N674" s="382"/>
      <c r="O674" s="384"/>
      <c r="P674" s="184"/>
    </row>
    <row r="675" spans="1:16" ht="13.2" x14ac:dyDescent="0.25">
      <c r="A675" s="381" t="str">
        <f>IF(B675="","",ROW()-ROW($A$3)+'Diário 3º PA'!$O$1)</f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10"/>
        <v/>
      </c>
      <c r="K675" s="387"/>
      <c r="L675" s="388"/>
      <c r="M675" s="387"/>
      <c r="N675" s="382"/>
      <c r="O675" s="384"/>
      <c r="P675" s="184"/>
    </row>
    <row r="676" spans="1:16" ht="13.2" x14ac:dyDescent="0.25">
      <c r="A676" s="381" t="str">
        <f>IF(B676="","",ROW()-ROW($A$3)+'Diário 3º PA'!$O$1)</f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10"/>
        <v/>
      </c>
      <c r="K676" s="387"/>
      <c r="L676" s="388"/>
      <c r="M676" s="387"/>
      <c r="N676" s="382"/>
      <c r="O676" s="384"/>
      <c r="P676" s="184"/>
    </row>
    <row r="677" spans="1:16" ht="13.2" x14ac:dyDescent="0.25">
      <c r="A677" s="381" t="str">
        <f>IF(B677="","",ROW()-ROW($A$3)+'Diário 3º PA'!$O$1)</f>
        <v/>
      </c>
      <c r="B677" s="382"/>
      <c r="C677" s="383"/>
      <c r="D677" s="384"/>
      <c r="E677" s="184"/>
      <c r="F677" s="385"/>
      <c r="G677" s="384"/>
      <c r="H677" s="384"/>
      <c r="I677" s="184"/>
      <c r="J677" s="386" t="str">
        <f t="shared" si="10"/>
        <v/>
      </c>
      <c r="K677" s="387"/>
      <c r="L677" s="388"/>
      <c r="M677" s="387"/>
      <c r="N677" s="382"/>
      <c r="O677" s="384"/>
      <c r="P677" s="184"/>
    </row>
    <row r="678" spans="1:16" ht="13.2" x14ac:dyDescent="0.25">
      <c r="A678" s="381" t="str">
        <f>IF(B678="","",ROW()-ROW($A$3)+'Diário 3º PA'!$O$1)</f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10"/>
        <v/>
      </c>
      <c r="K678" s="387"/>
      <c r="L678" s="388"/>
      <c r="M678" s="387"/>
      <c r="N678" s="382"/>
      <c r="O678" s="384"/>
      <c r="P678" s="184"/>
    </row>
    <row r="679" spans="1:16" ht="13.2" x14ac:dyDescent="0.25">
      <c r="A679" s="381" t="str">
        <f>IF(B679="","",ROW()-ROW($A$3)+'Diário 3º PA'!$O$1)</f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10"/>
        <v/>
      </c>
      <c r="K679" s="387"/>
      <c r="L679" s="388"/>
      <c r="M679" s="387"/>
      <c r="N679" s="382"/>
      <c r="O679" s="384"/>
      <c r="P679" s="184"/>
    </row>
    <row r="680" spans="1:16" ht="13.2" x14ac:dyDescent="0.25">
      <c r="A680" s="381" t="str">
        <f>IF(B680="","",ROW()-ROW($A$3)+'Diário 3º PA'!$O$1)</f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10"/>
        <v/>
      </c>
      <c r="K680" s="387"/>
      <c r="L680" s="388"/>
      <c r="M680" s="387"/>
      <c r="N680" s="382"/>
      <c r="O680" s="384"/>
      <c r="P680" s="184"/>
    </row>
    <row r="681" spans="1:16" ht="13.2" x14ac:dyDescent="0.25">
      <c r="A681" s="381" t="str">
        <f>IF(B681="","",ROW()-ROW($A$3)+'Diário 3º PA'!$O$1)</f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10"/>
        <v/>
      </c>
      <c r="K681" s="387"/>
      <c r="L681" s="388"/>
      <c r="M681" s="387"/>
      <c r="N681" s="382"/>
      <c r="O681" s="384"/>
      <c r="P681" s="184"/>
    </row>
    <row r="682" spans="1:16" ht="13.2" x14ac:dyDescent="0.25">
      <c r="A682" s="381" t="str">
        <f>IF(B682="","",ROW()-ROW($A$3)+'Diário 3º PA'!$O$1)</f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10"/>
        <v/>
      </c>
      <c r="K682" s="387"/>
      <c r="L682" s="388"/>
      <c r="M682" s="387"/>
      <c r="N682" s="382"/>
      <c r="O682" s="384"/>
      <c r="P682" s="184"/>
    </row>
    <row r="683" spans="1:16" ht="13.2" x14ac:dyDescent="0.25">
      <c r="A683" s="381" t="str">
        <f>IF(B683="","",ROW()-ROW($A$3)+'Diário 3º PA'!$O$1)</f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10"/>
        <v/>
      </c>
      <c r="K683" s="387"/>
      <c r="L683" s="388"/>
      <c r="M683" s="387"/>
      <c r="N683" s="382"/>
      <c r="O683" s="384"/>
      <c r="P683" s="184"/>
    </row>
    <row r="684" spans="1:16" ht="13.2" x14ac:dyDescent="0.25">
      <c r="A684" s="381" t="str">
        <f>IF(B684="","",ROW()-ROW($A$3)+'Diário 3º PA'!$O$1)</f>
        <v/>
      </c>
      <c r="B684" s="382"/>
      <c r="C684" s="383"/>
      <c r="D684" s="384"/>
      <c r="E684" s="184"/>
      <c r="F684" s="385"/>
      <c r="G684" s="384"/>
      <c r="H684" s="384"/>
      <c r="I684" s="184"/>
      <c r="J684" s="386" t="str">
        <f t="shared" si="10"/>
        <v/>
      </c>
      <c r="K684" s="387"/>
      <c r="L684" s="388"/>
      <c r="M684" s="387"/>
      <c r="N684" s="382"/>
      <c r="O684" s="384"/>
      <c r="P684" s="184"/>
    </row>
    <row r="685" spans="1:16" ht="13.2" x14ac:dyDescent="0.25">
      <c r="A685" s="381" t="str">
        <f>IF(B685="","",ROW()-ROW($A$3)+'Diário 3º PA'!$O$1)</f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10"/>
        <v/>
      </c>
      <c r="K685" s="387"/>
      <c r="L685" s="388"/>
      <c r="M685" s="387"/>
      <c r="N685" s="382"/>
      <c r="O685" s="384"/>
      <c r="P685" s="184"/>
    </row>
    <row r="686" spans="1:16" ht="13.2" x14ac:dyDescent="0.25">
      <c r="A686" s="381" t="str">
        <f>IF(B686="","",ROW()-ROW($A$3)+'Diário 3º PA'!$O$1)</f>
        <v/>
      </c>
      <c r="B686" s="382"/>
      <c r="C686" s="383"/>
      <c r="D686" s="384"/>
      <c r="E686" s="184"/>
      <c r="F686" s="385"/>
      <c r="G686" s="384"/>
      <c r="H686" s="384"/>
      <c r="I686" s="184"/>
      <c r="J686" s="386" t="str">
        <f t="shared" si="10"/>
        <v/>
      </c>
      <c r="K686" s="387"/>
      <c r="L686" s="388"/>
      <c r="M686" s="387"/>
      <c r="N686" s="382"/>
      <c r="O686" s="384"/>
      <c r="P686" s="184"/>
    </row>
    <row r="687" spans="1:16" ht="13.2" x14ac:dyDescent="0.25">
      <c r="A687" s="381" t="str">
        <f>IF(B687="","",ROW()-ROW($A$3)+'Diário 3º PA'!$O$1)</f>
        <v/>
      </c>
      <c r="B687" s="389"/>
      <c r="C687" s="390"/>
      <c r="D687" s="393"/>
      <c r="E687" s="184"/>
      <c r="F687" s="391"/>
      <c r="G687" s="393"/>
      <c r="H687" s="393"/>
      <c r="I687" s="392"/>
      <c r="J687" s="386" t="str">
        <f t="shared" si="10"/>
        <v/>
      </c>
      <c r="K687" s="387"/>
      <c r="L687" s="388"/>
      <c r="M687" s="387"/>
      <c r="N687" s="382"/>
      <c r="O687" s="384"/>
      <c r="P687" s="392"/>
    </row>
    <row r="688" spans="1:16" ht="13.2" x14ac:dyDescent="0.25">
      <c r="A688" s="381" t="str">
        <f>IF(B688="","",ROW()-ROW($A$3)+'Diário 3º PA'!$O$1)</f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10"/>
        <v/>
      </c>
      <c r="K688" s="387"/>
      <c r="L688" s="388"/>
      <c r="M688" s="387"/>
      <c r="N688" s="382"/>
      <c r="O688" s="384"/>
      <c r="P688" s="184"/>
    </row>
    <row r="689" spans="1:16" ht="13.2" x14ac:dyDescent="0.25">
      <c r="A689" s="381" t="str">
        <f>IF(B689="","",ROW()-ROW($A$3)+'Diário 3º PA'!$O$1)</f>
        <v/>
      </c>
      <c r="B689" s="389"/>
      <c r="C689" s="390"/>
      <c r="D689" s="393"/>
      <c r="E689" s="184"/>
      <c r="F689" s="391"/>
      <c r="G689" s="184"/>
      <c r="H689" s="393"/>
      <c r="I689" s="184"/>
      <c r="J689" s="386" t="str">
        <f t="shared" si="10"/>
        <v/>
      </c>
      <c r="K689" s="387"/>
      <c r="L689" s="388"/>
      <c r="M689" s="387"/>
      <c r="N689" s="382"/>
      <c r="O689" s="384"/>
      <c r="P689" s="184"/>
    </row>
    <row r="690" spans="1:16" ht="13.2" x14ac:dyDescent="0.25">
      <c r="A690" s="381" t="str">
        <f>IF(B690="","",ROW()-ROW($A$3)+'Diário 3º PA'!$O$1)</f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10"/>
        <v/>
      </c>
      <c r="K690" s="387"/>
      <c r="L690" s="388"/>
      <c r="M690" s="387"/>
      <c r="N690" s="382"/>
      <c r="O690" s="384"/>
      <c r="P690" s="184"/>
    </row>
    <row r="691" spans="1:16" ht="13.2" x14ac:dyDescent="0.25">
      <c r="A691" s="381" t="str">
        <f>IF(B691="","",ROW()-ROW($A$3)+'Diário 3º PA'!$O$1)</f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10"/>
        <v/>
      </c>
      <c r="K691" s="387"/>
      <c r="L691" s="388"/>
      <c r="M691" s="387"/>
      <c r="N691" s="382"/>
      <c r="O691" s="384"/>
      <c r="P691" s="184"/>
    </row>
    <row r="692" spans="1:16" ht="13.2" x14ac:dyDescent="0.25">
      <c r="A692" s="381" t="str">
        <f>IF(B692="","",ROW()-ROW($A$3)+'Diário 3º PA'!$O$1)</f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10"/>
        <v/>
      </c>
      <c r="K692" s="387"/>
      <c r="L692" s="388"/>
      <c r="M692" s="387"/>
      <c r="N692" s="382"/>
      <c r="O692" s="384"/>
      <c r="P692" s="184"/>
    </row>
    <row r="693" spans="1:16" ht="13.2" x14ac:dyDescent="0.25">
      <c r="A693" s="381" t="str">
        <f>IF(B693="","",ROW()-ROW($A$3)+'Diário 3º PA'!$O$1)</f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10"/>
        <v/>
      </c>
      <c r="K693" s="387"/>
      <c r="L693" s="388"/>
      <c r="M693" s="387"/>
      <c r="N693" s="382"/>
      <c r="O693" s="384"/>
      <c r="P693" s="184"/>
    </row>
    <row r="694" spans="1:16" ht="13.2" x14ac:dyDescent="0.25">
      <c r="A694" s="381" t="str">
        <f>IF(B694="","",ROW()-ROW($A$3)+'Diário 3º PA'!$O$1)</f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10"/>
        <v/>
      </c>
      <c r="K694" s="387"/>
      <c r="L694" s="388"/>
      <c r="M694" s="387"/>
      <c r="N694" s="382"/>
      <c r="O694" s="384"/>
      <c r="P694" s="184"/>
    </row>
    <row r="695" spans="1:16" ht="13.2" x14ac:dyDescent="0.25">
      <c r="A695" s="381" t="str">
        <f>IF(B695="","",ROW()-ROW($A$3)+'Diário 3º PA'!$O$1)</f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10"/>
        <v/>
      </c>
      <c r="K695" s="387"/>
      <c r="L695" s="388"/>
      <c r="M695" s="387"/>
      <c r="N695" s="382"/>
      <c r="O695" s="384"/>
      <c r="P695" s="184"/>
    </row>
    <row r="696" spans="1:16" ht="13.2" x14ac:dyDescent="0.25">
      <c r="A696" s="381" t="str">
        <f>IF(B696="","",ROW()-ROW($A$3)+'Diário 3º PA'!$O$1)</f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10"/>
        <v/>
      </c>
      <c r="K696" s="387"/>
      <c r="L696" s="388"/>
      <c r="M696" s="387"/>
      <c r="N696" s="382"/>
      <c r="O696" s="384"/>
      <c r="P696" s="184"/>
    </row>
    <row r="697" spans="1:16" ht="13.2" x14ac:dyDescent="0.25">
      <c r="A697" s="381" t="str">
        <f>IF(B697="","",ROW()-ROW($A$3)+'Diário 3º PA'!$O$1)</f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10"/>
        <v/>
      </c>
      <c r="K697" s="387"/>
      <c r="L697" s="388"/>
      <c r="M697" s="387"/>
      <c r="N697" s="382"/>
      <c r="O697" s="384"/>
      <c r="P697" s="184"/>
    </row>
    <row r="698" spans="1:16" ht="13.2" x14ac:dyDescent="0.25">
      <c r="A698" s="381" t="str">
        <f>IF(B698="","",ROW()-ROW($A$3)+'Diário 3º PA'!$O$1)</f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10"/>
        <v/>
      </c>
      <c r="K698" s="387"/>
      <c r="L698" s="388"/>
      <c r="M698" s="387"/>
      <c r="N698" s="382"/>
      <c r="O698" s="384"/>
      <c r="P698" s="184"/>
    </row>
    <row r="699" spans="1:16" ht="13.2" x14ac:dyDescent="0.25">
      <c r="A699" s="381" t="str">
        <f>IF(B699="","",ROW()-ROW($A$3)+'Diário 3º PA'!$O$1)</f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10"/>
        <v/>
      </c>
      <c r="K699" s="387"/>
      <c r="L699" s="388"/>
      <c r="M699" s="387"/>
      <c r="N699" s="382"/>
      <c r="O699" s="384"/>
      <c r="P699" s="184"/>
    </row>
    <row r="700" spans="1:16" ht="13.2" x14ac:dyDescent="0.25">
      <c r="A700" s="381" t="str">
        <f>IF(B700="","",ROW()-ROW($A$3)+'Diário 3º PA'!$O$1)</f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10"/>
        <v/>
      </c>
      <c r="K700" s="387"/>
      <c r="L700" s="388"/>
      <c r="M700" s="387"/>
      <c r="N700" s="382"/>
      <c r="O700" s="384"/>
      <c r="P700" s="184"/>
    </row>
    <row r="701" spans="1:16" ht="13.2" x14ac:dyDescent="0.25">
      <c r="A701" s="381" t="str">
        <f>IF(B701="","",ROW()-ROW($A$3)+'Diário 3º PA'!$O$1)</f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10"/>
        <v/>
      </c>
      <c r="K701" s="387"/>
      <c r="L701" s="388"/>
      <c r="M701" s="387"/>
      <c r="N701" s="382"/>
      <c r="O701" s="384"/>
      <c r="P701" s="184"/>
    </row>
    <row r="702" spans="1:16" ht="13.2" x14ac:dyDescent="0.25">
      <c r="A702" s="381" t="str">
        <f>IF(B702="","",ROW()-ROW($A$3)+'Diário 3º PA'!$O$1)</f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10"/>
        <v/>
      </c>
      <c r="K702" s="387"/>
      <c r="L702" s="388"/>
      <c r="M702" s="387"/>
      <c r="N702" s="382"/>
      <c r="O702" s="384"/>
      <c r="P702" s="184"/>
    </row>
    <row r="703" spans="1:16" ht="13.2" x14ac:dyDescent="0.25">
      <c r="A703" s="381" t="str">
        <f>IF(B703="","",ROW()-ROW($A$3)+'Diário 3º PA'!$O$1)</f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10"/>
        <v/>
      </c>
      <c r="K703" s="387"/>
      <c r="L703" s="388"/>
      <c r="M703" s="387"/>
      <c r="N703" s="382"/>
      <c r="O703" s="384"/>
      <c r="P703" s="184"/>
    </row>
    <row r="704" spans="1:16" ht="13.2" x14ac:dyDescent="0.25">
      <c r="A704" s="381" t="str">
        <f>IF(B704="","",ROW()-ROW($A$3)+'Diário 3º PA'!$O$1)</f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10"/>
        <v/>
      </c>
      <c r="K704" s="387"/>
      <c r="L704" s="388"/>
      <c r="M704" s="387"/>
      <c r="N704" s="382"/>
      <c r="O704" s="384"/>
      <c r="P704" s="184"/>
    </row>
    <row r="705" spans="1:16" ht="13.2" x14ac:dyDescent="0.25">
      <c r="A705" s="381" t="str">
        <f>IF(B705="","",ROW()-ROW($A$3)+'Diário 3º PA'!$O$1)</f>
        <v/>
      </c>
      <c r="B705" s="382"/>
      <c r="C705" s="383"/>
      <c r="D705" s="384"/>
      <c r="E705" s="184"/>
      <c r="F705" s="385"/>
      <c r="G705" s="384"/>
      <c r="H705" s="384"/>
      <c r="I705" s="184"/>
      <c r="J705" s="386" t="str">
        <f t="shared" si="10"/>
        <v/>
      </c>
      <c r="K705" s="387"/>
      <c r="L705" s="388"/>
      <c r="M705" s="387"/>
      <c r="N705" s="382"/>
      <c r="O705" s="384"/>
      <c r="P705" s="184"/>
    </row>
    <row r="706" spans="1:16" ht="13.2" x14ac:dyDescent="0.25">
      <c r="A706" s="381" t="str">
        <f>IF(B706="","",ROW()-ROW($A$3)+'Diário 3º PA'!$O$1)</f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10"/>
        <v/>
      </c>
      <c r="K706" s="387"/>
      <c r="L706" s="388"/>
      <c r="M706" s="387"/>
      <c r="N706" s="382"/>
      <c r="O706" s="384"/>
      <c r="P706" s="184"/>
    </row>
    <row r="707" spans="1:16" ht="13.2" x14ac:dyDescent="0.25">
      <c r="A707" s="381" t="str">
        <f>IF(B707="","",ROW()-ROW($A$3)+'Diário 3º PA'!$O$1)</f>
        <v/>
      </c>
      <c r="B707" s="382"/>
      <c r="C707" s="383"/>
      <c r="D707" s="384"/>
      <c r="E707" s="184"/>
      <c r="F707" s="385"/>
      <c r="G707" s="384"/>
      <c r="H707" s="384"/>
      <c r="I707" s="184"/>
      <c r="J707" s="386" t="str">
        <f t="shared" si="10"/>
        <v/>
      </c>
      <c r="K707" s="387"/>
      <c r="L707" s="388"/>
      <c r="M707" s="387"/>
      <c r="N707" s="382"/>
      <c r="O707" s="384"/>
      <c r="P707" s="184"/>
    </row>
    <row r="708" spans="1:16" ht="13.2" x14ac:dyDescent="0.25">
      <c r="A708" s="381" t="str">
        <f>IF(B708="","",ROW()-ROW($A$3)+'Diário 3º PA'!$O$1)</f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si="10"/>
        <v/>
      </c>
      <c r="K708" s="387"/>
      <c r="L708" s="388"/>
      <c r="M708" s="387"/>
      <c r="N708" s="382"/>
      <c r="O708" s="384"/>
      <c r="P708" s="184"/>
    </row>
    <row r="709" spans="1:16" ht="13.2" x14ac:dyDescent="0.25">
      <c r="A709" s="381" t="str">
        <f>IF(B709="","",ROW()-ROW($A$3)+'Diário 3º PA'!$O$1)</f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10"/>
        <v/>
      </c>
      <c r="K709" s="387"/>
      <c r="L709" s="388"/>
      <c r="M709" s="387"/>
      <c r="N709" s="382"/>
      <c r="O709" s="384"/>
      <c r="P709" s="184"/>
    </row>
    <row r="710" spans="1:16" ht="13.2" x14ac:dyDescent="0.25">
      <c r="A710" s="381" t="str">
        <f>IF(B710="","",ROW()-ROW($A$3)+'Diário 3º PA'!$O$1)</f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10"/>
        <v/>
      </c>
      <c r="K710" s="387"/>
      <c r="L710" s="388"/>
      <c r="M710" s="387"/>
      <c r="N710" s="382"/>
      <c r="O710" s="384"/>
      <c r="P710" s="184"/>
    </row>
    <row r="711" spans="1:16" ht="13.2" x14ac:dyDescent="0.25">
      <c r="A711" s="381" t="str">
        <f>IF(B711="","",ROW()-ROW($A$3)+'Diário 3º PA'!$O$1)</f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10"/>
        <v/>
      </c>
      <c r="K711" s="387"/>
      <c r="L711" s="388"/>
      <c r="M711" s="387"/>
      <c r="N711" s="382"/>
      <c r="O711" s="384"/>
      <c r="P711" s="184"/>
    </row>
    <row r="712" spans="1:16" ht="13.2" x14ac:dyDescent="0.25">
      <c r="A712" s="381" t="str">
        <f>IF(B712="","",ROW()-ROW($A$3)+'Diário 3º PA'!$O$1)</f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10"/>
        <v/>
      </c>
      <c r="K712" s="387"/>
      <c r="L712" s="388"/>
      <c r="M712" s="387"/>
      <c r="N712" s="382"/>
      <c r="O712" s="384"/>
      <c r="P712" s="184"/>
    </row>
    <row r="713" spans="1:16" ht="13.2" x14ac:dyDescent="0.25">
      <c r="A713" s="381" t="str">
        <f>IF(B713="","",ROW()-ROW($A$3)+'Diário 3º PA'!$O$1)</f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ref="J713:J776" si="11">IF(O713="","",IF(LEN(O713)&gt;14,O713,"CPF Protegido - LGPD"))</f>
        <v/>
      </c>
      <c r="K713" s="387"/>
      <c r="L713" s="388"/>
      <c r="M713" s="387"/>
      <c r="N713" s="382"/>
      <c r="O713" s="384"/>
      <c r="P713" s="184"/>
    </row>
    <row r="714" spans="1:16" ht="13.2" x14ac:dyDescent="0.25">
      <c r="A714" s="381" t="str">
        <f>IF(B714="","",ROW()-ROW($A$3)+'Diário 3º PA'!$O$1)</f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11"/>
        <v/>
      </c>
      <c r="K714" s="387"/>
      <c r="L714" s="388"/>
      <c r="M714" s="387"/>
      <c r="N714" s="382"/>
      <c r="O714" s="384"/>
      <c r="P714" s="184"/>
    </row>
    <row r="715" spans="1:16" ht="13.2" x14ac:dyDescent="0.25">
      <c r="A715" s="381" t="str">
        <f>IF(B715="","",ROW()-ROW($A$3)+'Diário 3º PA'!$O$1)</f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11"/>
        <v/>
      </c>
      <c r="K715" s="387"/>
      <c r="L715" s="388"/>
      <c r="M715" s="387"/>
      <c r="N715" s="382"/>
      <c r="O715" s="384"/>
      <c r="P715" s="184"/>
    </row>
    <row r="716" spans="1:16" ht="13.2" x14ac:dyDescent="0.25">
      <c r="A716" s="381" t="str">
        <f>IF(B716="","",ROW()-ROW($A$3)+'Diário 3º PA'!$O$1)</f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11"/>
        <v/>
      </c>
      <c r="K716" s="387"/>
      <c r="L716" s="388"/>
      <c r="M716" s="387"/>
      <c r="N716" s="382"/>
      <c r="O716" s="384"/>
      <c r="P716" s="184"/>
    </row>
    <row r="717" spans="1:16" ht="13.2" x14ac:dyDescent="0.25">
      <c r="A717" s="381" t="str">
        <f>IF(B717="","",ROW()-ROW($A$3)+'Diário 3º PA'!$O$1)</f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11"/>
        <v/>
      </c>
      <c r="K717" s="387"/>
      <c r="L717" s="388"/>
      <c r="M717" s="387"/>
      <c r="N717" s="382"/>
      <c r="O717" s="384"/>
      <c r="P717" s="184"/>
    </row>
    <row r="718" spans="1:16" ht="13.2" x14ac:dyDescent="0.25">
      <c r="A718" s="381" t="str">
        <f>IF(B718="","",ROW()-ROW($A$3)+'Diário 3º PA'!$O$1)</f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11"/>
        <v/>
      </c>
      <c r="K718" s="387"/>
      <c r="L718" s="388"/>
      <c r="M718" s="387"/>
      <c r="N718" s="382"/>
      <c r="O718" s="384"/>
      <c r="P718" s="184"/>
    </row>
    <row r="719" spans="1:16" ht="13.2" x14ac:dyDescent="0.25">
      <c r="A719" s="381" t="str">
        <f>IF(B719="","",ROW()-ROW($A$3)+'Diário 3º PA'!$O$1)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11"/>
        <v/>
      </c>
      <c r="K719" s="387"/>
      <c r="L719" s="388"/>
      <c r="M719" s="387"/>
      <c r="N719" s="382"/>
      <c r="O719" s="384"/>
      <c r="P719" s="184"/>
    </row>
    <row r="720" spans="1:16" ht="13.2" x14ac:dyDescent="0.25">
      <c r="A720" s="381" t="str">
        <f>IF(B720="","",ROW()-ROW($A$3)+'Diário 3º PA'!$O$1)</f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11"/>
        <v/>
      </c>
      <c r="K720" s="387"/>
      <c r="L720" s="388"/>
      <c r="M720" s="387"/>
      <c r="N720" s="382"/>
      <c r="O720" s="384"/>
      <c r="P720" s="184"/>
    </row>
    <row r="721" spans="1:16" ht="13.2" x14ac:dyDescent="0.25">
      <c r="A721" s="381" t="str">
        <f>IF(B721="","",ROW()-ROW($A$3)+'Diário 3º PA'!$O$1)</f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11"/>
        <v/>
      </c>
      <c r="K721" s="387"/>
      <c r="L721" s="388"/>
      <c r="M721" s="387"/>
      <c r="N721" s="382"/>
      <c r="O721" s="384"/>
      <c r="P721" s="184"/>
    </row>
    <row r="722" spans="1:16" ht="13.2" x14ac:dyDescent="0.25">
      <c r="A722" s="381" t="str">
        <f>IF(B722="","",ROW()-ROW($A$3)+'Diário 3º PA'!$O$1)</f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11"/>
        <v/>
      </c>
      <c r="K722" s="387"/>
      <c r="L722" s="388"/>
      <c r="M722" s="387"/>
      <c r="N722" s="382"/>
      <c r="O722" s="384"/>
      <c r="P722" s="184"/>
    </row>
    <row r="723" spans="1:16" ht="13.2" x14ac:dyDescent="0.25">
      <c r="A723" s="381" t="str">
        <f>IF(B723="","",ROW()-ROW($A$3)+'Diário 3º PA'!$O$1)</f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11"/>
        <v/>
      </c>
      <c r="K723" s="387"/>
      <c r="L723" s="388"/>
      <c r="M723" s="387"/>
      <c r="N723" s="382"/>
      <c r="O723" s="384"/>
      <c r="P723" s="184"/>
    </row>
    <row r="724" spans="1:16" ht="13.2" x14ac:dyDescent="0.25">
      <c r="A724" s="381" t="str">
        <f>IF(B724="","",ROW()-ROW($A$3)+'Diário 3º PA'!$O$1)</f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11"/>
        <v/>
      </c>
      <c r="K724" s="387"/>
      <c r="L724" s="388"/>
      <c r="M724" s="387"/>
      <c r="N724" s="382"/>
      <c r="O724" s="384"/>
      <c r="P724" s="184"/>
    </row>
    <row r="725" spans="1:16" ht="13.2" x14ac:dyDescent="0.25">
      <c r="A725" s="381" t="str">
        <f>IF(B725="","",ROW()-ROW($A$3)+'Diário 3º PA'!$O$1)</f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11"/>
        <v/>
      </c>
      <c r="K725" s="387"/>
      <c r="L725" s="388"/>
      <c r="M725" s="387"/>
      <c r="N725" s="382"/>
      <c r="O725" s="384"/>
      <c r="P725" s="184"/>
    </row>
    <row r="726" spans="1:16" ht="13.2" x14ac:dyDescent="0.25">
      <c r="A726" s="381" t="str">
        <f>IF(B726="","",ROW()-ROW($A$3)+'Diário 3º PA'!$O$1)</f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si="11"/>
        <v/>
      </c>
      <c r="K726" s="387"/>
      <c r="L726" s="388"/>
      <c r="M726" s="387"/>
      <c r="N726" s="382"/>
      <c r="O726" s="384"/>
      <c r="P726" s="184"/>
    </row>
    <row r="727" spans="1:16" ht="13.2" x14ac:dyDescent="0.25">
      <c r="A727" s="381" t="str">
        <f>IF(B727="","",ROW()-ROW($A$3)+'Diário 3º PA'!$O$1)</f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11"/>
        <v/>
      </c>
      <c r="K727" s="387"/>
      <c r="L727" s="388"/>
      <c r="M727" s="387"/>
      <c r="N727" s="382"/>
      <c r="O727" s="384"/>
      <c r="P727" s="184"/>
    </row>
    <row r="728" spans="1:16" ht="13.2" x14ac:dyDescent="0.25">
      <c r="A728" s="381" t="str">
        <f>IF(B728="","",ROW()-ROW($A$3)+'Diário 3º PA'!$O$1)</f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11"/>
        <v/>
      </c>
      <c r="K728" s="387"/>
      <c r="L728" s="388"/>
      <c r="M728" s="387"/>
      <c r="N728" s="382"/>
      <c r="O728" s="384"/>
      <c r="P728" s="184"/>
    </row>
    <row r="729" spans="1:16" ht="13.2" x14ac:dyDescent="0.25">
      <c r="A729" s="381" t="str">
        <f>IF(B729="","",ROW()-ROW($A$3)+'Diário 3º PA'!$O$1)</f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11"/>
        <v/>
      </c>
      <c r="K729" s="387"/>
      <c r="L729" s="388"/>
      <c r="M729" s="387"/>
      <c r="N729" s="382"/>
      <c r="O729" s="384"/>
      <c r="P729" s="184"/>
    </row>
    <row r="730" spans="1:16" ht="13.2" x14ac:dyDescent="0.25">
      <c r="A730" s="381" t="str">
        <f>IF(B730="","",ROW()-ROW($A$3)+'Diário 3º PA'!$O$1)</f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11"/>
        <v/>
      </c>
      <c r="K730" s="387"/>
      <c r="L730" s="388"/>
      <c r="M730" s="387"/>
      <c r="N730" s="382"/>
      <c r="O730" s="384"/>
      <c r="P730" s="184"/>
    </row>
    <row r="731" spans="1:16" ht="13.2" x14ac:dyDescent="0.25">
      <c r="A731" s="381" t="str">
        <f>IF(B731="","",ROW()-ROW($A$3)+'Diário 3º PA'!$O$1)</f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11"/>
        <v/>
      </c>
      <c r="K731" s="387"/>
      <c r="L731" s="388"/>
      <c r="M731" s="387"/>
      <c r="N731" s="382"/>
      <c r="O731" s="384"/>
      <c r="P731" s="184"/>
    </row>
    <row r="732" spans="1:16" ht="13.2" x14ac:dyDescent="0.25">
      <c r="A732" s="381" t="str">
        <f>IF(B732="","",ROW()-ROW($A$3)+'Diário 3º PA'!$O$1)</f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11"/>
        <v/>
      </c>
      <c r="K732" s="387"/>
      <c r="L732" s="388"/>
      <c r="M732" s="387"/>
      <c r="N732" s="382"/>
      <c r="O732" s="384"/>
      <c r="P732" s="184"/>
    </row>
    <row r="733" spans="1:16" ht="13.2" x14ac:dyDescent="0.25">
      <c r="A733" s="381" t="str">
        <f>IF(B733="","",ROW()-ROW($A$3)+'Diário 3º PA'!$O$1)</f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11"/>
        <v/>
      </c>
      <c r="K733" s="387"/>
      <c r="L733" s="388"/>
      <c r="M733" s="387"/>
      <c r="N733" s="382"/>
      <c r="O733" s="384"/>
      <c r="P733" s="184"/>
    </row>
    <row r="734" spans="1:16" ht="13.2" x14ac:dyDescent="0.25">
      <c r="A734" s="381" t="str">
        <f>IF(B734="","",ROW()-ROW($A$3)+'Diário 3º PA'!$O$1)</f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11"/>
        <v/>
      </c>
      <c r="K734" s="387"/>
      <c r="L734" s="388"/>
      <c r="M734" s="387"/>
      <c r="N734" s="382"/>
      <c r="O734" s="384"/>
      <c r="P734" s="184"/>
    </row>
    <row r="735" spans="1:16" ht="13.2" x14ac:dyDescent="0.25">
      <c r="A735" s="381" t="str">
        <f>IF(B735="","",ROW()-ROW($A$3)+'Diário 3º PA'!$O$1)</f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11"/>
        <v/>
      </c>
      <c r="K735" s="387"/>
      <c r="L735" s="388"/>
      <c r="M735" s="387"/>
      <c r="N735" s="382"/>
      <c r="O735" s="384"/>
      <c r="P735" s="184"/>
    </row>
    <row r="736" spans="1:16" ht="13.2" x14ac:dyDescent="0.25">
      <c r="A736" s="381" t="str">
        <f>IF(B736="","",ROW()-ROW($A$3)+'Diário 3º PA'!$O$1)</f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11"/>
        <v/>
      </c>
      <c r="K736" s="387"/>
      <c r="L736" s="388"/>
      <c r="M736" s="387"/>
      <c r="N736" s="382"/>
      <c r="O736" s="384"/>
      <c r="P736" s="184"/>
    </row>
    <row r="737" spans="1:16" ht="13.2" x14ac:dyDescent="0.25">
      <c r="A737" s="381" t="str">
        <f>IF(B737="","",ROW()-ROW($A$3)+'Diário 3º PA'!$O$1)</f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11"/>
        <v/>
      </c>
      <c r="K737" s="387"/>
      <c r="L737" s="388"/>
      <c r="M737" s="387"/>
      <c r="N737" s="382"/>
      <c r="O737" s="384"/>
      <c r="P737" s="184"/>
    </row>
    <row r="738" spans="1:16" ht="13.2" x14ac:dyDescent="0.25">
      <c r="A738" s="381" t="str">
        <f>IF(B738="","",ROW()-ROW($A$3)+'Diário 3º PA'!$O$1)</f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11"/>
        <v/>
      </c>
      <c r="K738" s="387"/>
      <c r="L738" s="388"/>
      <c r="M738" s="387"/>
      <c r="N738" s="382"/>
      <c r="O738" s="384"/>
      <c r="P738" s="184"/>
    </row>
    <row r="739" spans="1:16" ht="13.2" x14ac:dyDescent="0.25">
      <c r="A739" s="381" t="str">
        <f>IF(B739="","",ROW()-ROW($A$3)+'Diário 3º PA'!$O$1)</f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11"/>
        <v/>
      </c>
      <c r="K739" s="387"/>
      <c r="L739" s="388"/>
      <c r="M739" s="387"/>
      <c r="N739" s="382"/>
      <c r="O739" s="384"/>
      <c r="P739" s="184"/>
    </row>
    <row r="740" spans="1:16" ht="13.2" x14ac:dyDescent="0.25">
      <c r="A740" s="381" t="str">
        <f>IF(B740="","",ROW()-ROW($A$3)+'Diário 3º PA'!$O$1)</f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11"/>
        <v/>
      </c>
      <c r="K740" s="387"/>
      <c r="L740" s="388"/>
      <c r="M740" s="387"/>
      <c r="N740" s="382"/>
      <c r="O740" s="384"/>
      <c r="P740" s="184"/>
    </row>
    <row r="741" spans="1:16" ht="13.2" x14ac:dyDescent="0.25">
      <c r="A741" s="381" t="str">
        <f>IF(B741="","",ROW()-ROW($A$3)+'Diário 3º PA'!$O$1)</f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11"/>
        <v/>
      </c>
      <c r="K741" s="387"/>
      <c r="L741" s="388"/>
      <c r="M741" s="387"/>
      <c r="N741" s="382"/>
      <c r="O741" s="384"/>
      <c r="P741" s="184"/>
    </row>
    <row r="742" spans="1:16" ht="13.2" x14ac:dyDescent="0.25">
      <c r="A742" s="381" t="str">
        <f>IF(B742="","",ROW()-ROW($A$3)+'Diário 3º PA'!$O$1)</f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11"/>
        <v/>
      </c>
      <c r="K742" s="387"/>
      <c r="L742" s="388"/>
      <c r="M742" s="387"/>
      <c r="N742" s="382"/>
      <c r="O742" s="384"/>
      <c r="P742" s="184"/>
    </row>
    <row r="743" spans="1:16" ht="13.2" x14ac:dyDescent="0.25">
      <c r="A743" s="381" t="str">
        <f>IF(B743="","",ROW()-ROW($A$3)+'Diário 3º PA'!$O$1)</f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11"/>
        <v/>
      </c>
      <c r="K743" s="387"/>
      <c r="L743" s="388"/>
      <c r="M743" s="387"/>
      <c r="N743" s="382"/>
      <c r="O743" s="384"/>
      <c r="P743" s="184"/>
    </row>
    <row r="744" spans="1:16" ht="13.2" x14ac:dyDescent="0.25">
      <c r="A744" s="381" t="str">
        <f>IF(B744="","",ROW()-ROW($A$3)+'Diário 3º PA'!$O$1)</f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11"/>
        <v/>
      </c>
      <c r="K744" s="387"/>
      <c r="L744" s="388"/>
      <c r="M744" s="387"/>
      <c r="N744" s="382"/>
      <c r="O744" s="384"/>
      <c r="P744" s="184"/>
    </row>
    <row r="745" spans="1:16" ht="13.2" x14ac:dyDescent="0.25">
      <c r="A745" s="381" t="str">
        <f>IF(B745="","",ROW()-ROW($A$3)+'Diário 3º PA'!$O$1)</f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11"/>
        <v/>
      </c>
      <c r="K745" s="387"/>
      <c r="L745" s="388"/>
      <c r="M745" s="387"/>
      <c r="N745" s="382"/>
      <c r="O745" s="384"/>
      <c r="P745" s="184"/>
    </row>
    <row r="746" spans="1:16" ht="13.2" x14ac:dyDescent="0.25">
      <c r="A746" s="381" t="str">
        <f>IF(B746="","",ROW()-ROW($A$3)+'Diário 3º PA'!$O$1)</f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11"/>
        <v/>
      </c>
      <c r="K746" s="387"/>
      <c r="L746" s="388"/>
      <c r="M746" s="387"/>
      <c r="N746" s="382"/>
      <c r="O746" s="384"/>
      <c r="P746" s="184"/>
    </row>
    <row r="747" spans="1:16" ht="13.2" x14ac:dyDescent="0.25">
      <c r="A747" s="381" t="str">
        <f>IF(B747="","",ROW()-ROW($A$3)+'Diário 3º PA'!$O$1)</f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11"/>
        <v/>
      </c>
      <c r="K747" s="387"/>
      <c r="L747" s="388"/>
      <c r="M747" s="387"/>
      <c r="N747" s="382"/>
      <c r="O747" s="384"/>
      <c r="P747" s="184"/>
    </row>
    <row r="748" spans="1:16" ht="13.2" x14ac:dyDescent="0.25">
      <c r="A748" s="381" t="str">
        <f>IF(B748="","",ROW()-ROW($A$3)+'Diário 3º PA'!$O$1)</f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11"/>
        <v/>
      </c>
      <c r="K748" s="387"/>
      <c r="L748" s="388"/>
      <c r="M748" s="387"/>
      <c r="N748" s="382"/>
      <c r="O748" s="384"/>
      <c r="P748" s="184"/>
    </row>
    <row r="749" spans="1:16" ht="13.2" x14ac:dyDescent="0.25">
      <c r="A749" s="381" t="str">
        <f>IF(B749="","",ROW()-ROW($A$3)+'Diário 3º PA'!$O$1)</f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11"/>
        <v/>
      </c>
      <c r="K749" s="387"/>
      <c r="L749" s="388"/>
      <c r="M749" s="387"/>
      <c r="N749" s="382"/>
      <c r="O749" s="384"/>
      <c r="P749" s="184"/>
    </row>
    <row r="750" spans="1:16" ht="13.2" x14ac:dyDescent="0.25">
      <c r="A750" s="381" t="str">
        <f>IF(B750="","",ROW()-ROW($A$3)+'Diário 3º PA'!$O$1)</f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11"/>
        <v/>
      </c>
      <c r="K750" s="387"/>
      <c r="L750" s="388"/>
      <c r="M750" s="387"/>
      <c r="N750" s="382"/>
      <c r="O750" s="384"/>
      <c r="P750" s="184"/>
    </row>
    <row r="751" spans="1:16" ht="13.2" x14ac:dyDescent="0.25">
      <c r="A751" s="381" t="str">
        <f>IF(B751="","",ROW()-ROW($A$3)+'Diário 3º PA'!$O$1)</f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11"/>
        <v/>
      </c>
      <c r="K751" s="387"/>
      <c r="L751" s="388"/>
      <c r="M751" s="387"/>
      <c r="N751" s="382"/>
      <c r="O751" s="384"/>
      <c r="P751" s="184"/>
    </row>
    <row r="752" spans="1:16" ht="13.2" x14ac:dyDescent="0.25">
      <c r="A752" s="381" t="str">
        <f>IF(B752="","",ROW()-ROW($A$3)+'Diário 3º PA'!$O$1)</f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11"/>
        <v/>
      </c>
      <c r="K752" s="387"/>
      <c r="L752" s="388"/>
      <c r="M752" s="387"/>
      <c r="N752" s="382"/>
      <c r="O752" s="384"/>
      <c r="P752" s="184"/>
    </row>
    <row r="753" spans="1:16" ht="13.2" x14ac:dyDescent="0.25">
      <c r="A753" s="381" t="str">
        <f>IF(B753="","",ROW()-ROW($A$3)+'Diário 3º PA'!$O$1)</f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11"/>
        <v/>
      </c>
      <c r="K753" s="387"/>
      <c r="L753" s="388"/>
      <c r="M753" s="387"/>
      <c r="N753" s="382"/>
      <c r="O753" s="384"/>
      <c r="P753" s="184"/>
    </row>
    <row r="754" spans="1:16" ht="13.2" x14ac:dyDescent="0.25">
      <c r="A754" s="381" t="str">
        <f>IF(B754="","",ROW()-ROW($A$3)+'Diário 3º PA'!$O$1)</f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11"/>
        <v/>
      </c>
      <c r="K754" s="387"/>
      <c r="L754" s="388"/>
      <c r="M754" s="387"/>
      <c r="N754" s="382"/>
      <c r="O754" s="384"/>
      <c r="P754" s="184"/>
    </row>
    <row r="755" spans="1:16" ht="13.2" x14ac:dyDescent="0.25">
      <c r="A755" s="381" t="str">
        <f>IF(B755="","",ROW()-ROW($A$3)+'Diário 3º PA'!$O$1)</f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11"/>
        <v/>
      </c>
      <c r="K755" s="387"/>
      <c r="L755" s="388"/>
      <c r="M755" s="387"/>
      <c r="N755" s="382"/>
      <c r="O755" s="384"/>
      <c r="P755" s="184"/>
    </row>
    <row r="756" spans="1:16" ht="13.2" x14ac:dyDescent="0.25">
      <c r="A756" s="381" t="str">
        <f>IF(B756="","",ROW()-ROW($A$3)+'Diário 3º PA'!$O$1)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11"/>
        <v/>
      </c>
      <c r="K756" s="387"/>
      <c r="L756" s="388"/>
      <c r="M756" s="387"/>
      <c r="N756" s="382"/>
      <c r="O756" s="384"/>
      <c r="P756" s="184"/>
    </row>
    <row r="757" spans="1:16" ht="13.2" x14ac:dyDescent="0.25">
      <c r="A757" s="381" t="str">
        <f>IF(B757="","",ROW()-ROW($A$3)+'Diário 3º PA'!$O$1)</f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11"/>
        <v/>
      </c>
      <c r="K757" s="387"/>
      <c r="L757" s="388"/>
      <c r="M757" s="387"/>
      <c r="N757" s="382"/>
      <c r="O757" s="384"/>
      <c r="P757" s="184"/>
    </row>
    <row r="758" spans="1:16" ht="13.2" x14ac:dyDescent="0.25">
      <c r="A758" s="381" t="str">
        <f>IF(B758="","",ROW()-ROW($A$3)+'Diário 3º PA'!$O$1)</f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11"/>
        <v/>
      </c>
      <c r="K758" s="387"/>
      <c r="L758" s="388"/>
      <c r="M758" s="387"/>
      <c r="N758" s="382"/>
      <c r="O758" s="384"/>
      <c r="P758" s="184"/>
    </row>
    <row r="759" spans="1:16" ht="13.2" x14ac:dyDescent="0.25">
      <c r="A759" s="381" t="str">
        <f>IF(B759="","",ROW()-ROW($A$3)+'Diário 3º PA'!$O$1)</f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11"/>
        <v/>
      </c>
      <c r="K759" s="387"/>
      <c r="L759" s="388"/>
      <c r="M759" s="387"/>
      <c r="N759" s="382"/>
      <c r="O759" s="384"/>
      <c r="P759" s="184"/>
    </row>
    <row r="760" spans="1:16" ht="13.2" x14ac:dyDescent="0.25">
      <c r="A760" s="381" t="str">
        <f>IF(B760="","",ROW()-ROW($A$3)+'Diário 3º PA'!$O$1)</f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11"/>
        <v/>
      </c>
      <c r="K760" s="387"/>
      <c r="L760" s="388"/>
      <c r="M760" s="387"/>
      <c r="N760" s="382"/>
      <c r="O760" s="384"/>
      <c r="P760" s="184"/>
    </row>
    <row r="761" spans="1:16" ht="13.2" x14ac:dyDescent="0.25">
      <c r="A761" s="381" t="str">
        <f>IF(B761="","",ROW()-ROW($A$3)+'Diário 3º PA'!$O$1)</f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11"/>
        <v/>
      </c>
      <c r="K761" s="387"/>
      <c r="L761" s="388"/>
      <c r="M761" s="387"/>
      <c r="N761" s="382"/>
      <c r="O761" s="384"/>
      <c r="P761" s="184"/>
    </row>
    <row r="762" spans="1:16" ht="13.2" x14ac:dyDescent="0.25">
      <c r="A762" s="381" t="str">
        <f>IF(B762="","",ROW()-ROW($A$3)+'Diário 3º PA'!$O$1)</f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11"/>
        <v/>
      </c>
      <c r="K762" s="387"/>
      <c r="L762" s="388"/>
      <c r="M762" s="387"/>
      <c r="N762" s="382"/>
      <c r="O762" s="384"/>
      <c r="P762" s="184"/>
    </row>
    <row r="763" spans="1:16" ht="13.2" x14ac:dyDescent="0.25">
      <c r="A763" s="381" t="str">
        <f>IF(B763="","",ROW()-ROW($A$3)+'Diário 3º PA'!$O$1)</f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11"/>
        <v/>
      </c>
      <c r="K763" s="387"/>
      <c r="L763" s="388"/>
      <c r="M763" s="387"/>
      <c r="N763" s="382"/>
      <c r="O763" s="384"/>
      <c r="P763" s="184"/>
    </row>
    <row r="764" spans="1:16" ht="13.2" x14ac:dyDescent="0.25">
      <c r="A764" s="381" t="str">
        <f>IF(B764="","",ROW()-ROW($A$3)+'Diário 3º PA'!$O$1)</f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11"/>
        <v/>
      </c>
      <c r="K764" s="387"/>
      <c r="L764" s="388"/>
      <c r="M764" s="387"/>
      <c r="N764" s="382"/>
      <c r="O764" s="384"/>
      <c r="P764" s="184"/>
    </row>
    <row r="765" spans="1:16" ht="13.2" x14ac:dyDescent="0.25">
      <c r="A765" s="381" t="str">
        <f>IF(B765="","",ROW()-ROW($A$3)+'Diário 3º PA'!$O$1)</f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11"/>
        <v/>
      </c>
      <c r="K765" s="387"/>
      <c r="L765" s="388"/>
      <c r="M765" s="387"/>
      <c r="N765" s="382"/>
      <c r="O765" s="384"/>
      <c r="P765" s="184"/>
    </row>
    <row r="766" spans="1:16" ht="13.2" x14ac:dyDescent="0.25">
      <c r="A766" s="381" t="str">
        <f>IF(B766="","",ROW()-ROW($A$3)+'Diário 3º PA'!$O$1)</f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11"/>
        <v/>
      </c>
      <c r="K766" s="387"/>
      <c r="L766" s="388"/>
      <c r="M766" s="387"/>
      <c r="N766" s="382"/>
      <c r="O766" s="384"/>
      <c r="P766" s="184"/>
    </row>
    <row r="767" spans="1:16" ht="13.2" x14ac:dyDescent="0.25">
      <c r="A767" s="381" t="str">
        <f>IF(B767="","",ROW()-ROW($A$3)+'Diário 3º PA'!$O$1)</f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11"/>
        <v/>
      </c>
      <c r="K767" s="387"/>
      <c r="L767" s="388"/>
      <c r="M767" s="387"/>
      <c r="N767" s="382"/>
      <c r="O767" s="384"/>
      <c r="P767" s="184"/>
    </row>
    <row r="768" spans="1:16" ht="13.2" x14ac:dyDescent="0.25">
      <c r="A768" s="381" t="str">
        <f>IF(B768="","",ROW()-ROW($A$3)+'Diário 3º PA'!$O$1)</f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11"/>
        <v/>
      </c>
      <c r="K768" s="387"/>
      <c r="L768" s="388"/>
      <c r="M768" s="387"/>
      <c r="N768" s="382"/>
      <c r="O768" s="384"/>
      <c r="P768" s="184"/>
    </row>
    <row r="769" spans="1:16" ht="13.2" x14ac:dyDescent="0.25">
      <c r="A769" s="381" t="str">
        <f>IF(B769="","",ROW()-ROW($A$3)+'Diário 3º PA'!$O$1)</f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si="11"/>
        <v/>
      </c>
      <c r="K769" s="387"/>
      <c r="L769" s="388"/>
      <c r="M769" s="387"/>
      <c r="N769" s="382"/>
      <c r="O769" s="384"/>
      <c r="P769" s="184"/>
    </row>
    <row r="770" spans="1:16" ht="13.2" x14ac:dyDescent="0.25">
      <c r="A770" s="381" t="str">
        <f>IF(B770="","",ROW()-ROW($A$3)+'Diário 3º PA'!$O$1)</f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11"/>
        <v/>
      </c>
      <c r="K770" s="387"/>
      <c r="L770" s="388"/>
      <c r="M770" s="387"/>
      <c r="N770" s="382"/>
      <c r="O770" s="384"/>
      <c r="P770" s="184"/>
    </row>
    <row r="771" spans="1:16" ht="13.2" x14ac:dyDescent="0.25">
      <c r="A771" s="381" t="str">
        <f>IF(B771="","",ROW()-ROW($A$3)+'Diário 3º PA'!$O$1)</f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11"/>
        <v/>
      </c>
      <c r="K771" s="387"/>
      <c r="L771" s="388"/>
      <c r="M771" s="387"/>
      <c r="N771" s="382"/>
      <c r="O771" s="384"/>
      <c r="P771" s="184"/>
    </row>
    <row r="772" spans="1:16" ht="13.2" x14ac:dyDescent="0.25">
      <c r="A772" s="381" t="str">
        <f>IF(B772="","",ROW()-ROW($A$3)+'Diário 3º PA'!$O$1)</f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si="11"/>
        <v/>
      </c>
      <c r="K772" s="387"/>
      <c r="L772" s="388"/>
      <c r="M772" s="387"/>
      <c r="N772" s="382"/>
      <c r="O772" s="384"/>
      <c r="P772" s="184"/>
    </row>
    <row r="773" spans="1:16" ht="13.2" x14ac:dyDescent="0.25">
      <c r="A773" s="381" t="str">
        <f>IF(B773="","",ROW()-ROW($A$3)+'Diário 3º PA'!$O$1)</f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11"/>
        <v/>
      </c>
      <c r="K773" s="387"/>
      <c r="L773" s="388"/>
      <c r="M773" s="387"/>
      <c r="N773" s="382"/>
      <c r="O773" s="384"/>
      <c r="P773" s="184"/>
    </row>
    <row r="774" spans="1:16" ht="13.2" x14ac:dyDescent="0.25">
      <c r="A774" s="381" t="str">
        <f>IF(B774="","",ROW()-ROW($A$3)+'Diário 3º PA'!$O$1)</f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11"/>
        <v/>
      </c>
      <c r="K774" s="387"/>
      <c r="L774" s="388"/>
      <c r="M774" s="387"/>
      <c r="N774" s="382"/>
      <c r="O774" s="384"/>
      <c r="P774" s="184"/>
    </row>
    <row r="775" spans="1:16" ht="13.2" x14ac:dyDescent="0.25">
      <c r="A775" s="381" t="str">
        <f>IF(B775="","",ROW()-ROW($A$3)+'Diário 3º PA'!$O$1)</f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11"/>
        <v/>
      </c>
      <c r="K775" s="387"/>
      <c r="L775" s="388"/>
      <c r="M775" s="387"/>
      <c r="N775" s="382"/>
      <c r="O775" s="384"/>
      <c r="P775" s="184"/>
    </row>
    <row r="776" spans="1:16" ht="13.2" x14ac:dyDescent="0.25">
      <c r="A776" s="381" t="str">
        <f>IF(B776="","",ROW()-ROW($A$3)+'Diário 3º PA'!$O$1)</f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11"/>
        <v/>
      </c>
      <c r="K776" s="387"/>
      <c r="L776" s="388"/>
      <c r="M776" s="387"/>
      <c r="N776" s="382"/>
      <c r="O776" s="384"/>
      <c r="P776" s="184"/>
    </row>
    <row r="777" spans="1:16" ht="13.2" x14ac:dyDescent="0.25">
      <c r="A777" s="381" t="str">
        <f>IF(B777="","",ROW()-ROW($A$3)+'Diário 3º PA'!$O$1)</f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ref="J777:J840" si="12">IF(O777="","",IF(LEN(O777)&gt;14,O777,"CPF Protegido - LGPD"))</f>
        <v/>
      </c>
      <c r="K777" s="387"/>
      <c r="L777" s="388"/>
      <c r="M777" s="387"/>
      <c r="N777" s="382"/>
      <c r="O777" s="384"/>
      <c r="P777" s="184"/>
    </row>
    <row r="778" spans="1:16" ht="13.2" x14ac:dyDescent="0.25">
      <c r="A778" s="381" t="str">
        <f>IF(B778="","",ROW()-ROW($A$3)+'Diário 3º PA'!$O$1)</f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12"/>
        <v/>
      </c>
      <c r="K778" s="387"/>
      <c r="L778" s="388"/>
      <c r="M778" s="387"/>
      <c r="N778" s="382"/>
      <c r="O778" s="384"/>
      <c r="P778" s="184"/>
    </row>
    <row r="779" spans="1:16" ht="13.2" x14ac:dyDescent="0.25">
      <c r="A779" s="381" t="str">
        <f>IF(B779="","",ROW()-ROW($A$3)+'Diário 3º PA'!$O$1)</f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12"/>
        <v/>
      </c>
      <c r="K779" s="387"/>
      <c r="L779" s="388"/>
      <c r="M779" s="387"/>
      <c r="N779" s="382"/>
      <c r="O779" s="384"/>
      <c r="P779" s="184"/>
    </row>
    <row r="780" spans="1:16" ht="13.2" x14ac:dyDescent="0.25">
      <c r="A780" s="381" t="str">
        <f>IF(B780="","",ROW()-ROW($A$3)+'Diário 3º PA'!$O$1)</f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12"/>
        <v/>
      </c>
      <c r="K780" s="387"/>
      <c r="L780" s="388"/>
      <c r="M780" s="387"/>
      <c r="N780" s="382"/>
      <c r="O780" s="384"/>
      <c r="P780" s="184"/>
    </row>
    <row r="781" spans="1:16" ht="13.2" x14ac:dyDescent="0.25">
      <c r="A781" s="381" t="str">
        <f>IF(B781="","",ROW()-ROW($A$3)+'Diário 3º PA'!$O$1)</f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12"/>
        <v/>
      </c>
      <c r="K781" s="387"/>
      <c r="L781" s="388"/>
      <c r="M781" s="387"/>
      <c r="N781" s="382"/>
      <c r="O781" s="384"/>
      <c r="P781" s="184"/>
    </row>
    <row r="782" spans="1:16" ht="13.2" x14ac:dyDescent="0.25">
      <c r="A782" s="381" t="str">
        <f>IF(B782="","",ROW()-ROW($A$3)+'Diário 3º PA'!$O$1)</f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12"/>
        <v/>
      </c>
      <c r="K782" s="387"/>
      <c r="L782" s="388"/>
      <c r="M782" s="387"/>
      <c r="N782" s="382"/>
      <c r="O782" s="384"/>
      <c r="P782" s="184"/>
    </row>
    <row r="783" spans="1:16" ht="13.2" x14ac:dyDescent="0.25">
      <c r="A783" s="381" t="str">
        <f>IF(B783="","",ROW()-ROW($A$3)+'Diário 3º PA'!$O$1)</f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12"/>
        <v/>
      </c>
      <c r="K783" s="387"/>
      <c r="L783" s="388"/>
      <c r="M783" s="387"/>
      <c r="N783" s="382"/>
      <c r="O783" s="384"/>
      <c r="P783" s="184"/>
    </row>
    <row r="784" spans="1:16" ht="13.2" x14ac:dyDescent="0.25">
      <c r="A784" s="381" t="str">
        <f>IF(B784="","",ROW()-ROW($A$3)+'Diário 3º PA'!$O$1)</f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12"/>
        <v/>
      </c>
      <c r="K784" s="387"/>
      <c r="L784" s="388"/>
      <c r="M784" s="387"/>
      <c r="N784" s="382"/>
      <c r="O784" s="384"/>
      <c r="P784" s="184"/>
    </row>
    <row r="785" spans="1:16" ht="13.2" x14ac:dyDescent="0.25">
      <c r="A785" s="381" t="str">
        <f>IF(B785="","",ROW()-ROW($A$3)+'Diário 3º PA'!$O$1)</f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12"/>
        <v/>
      </c>
      <c r="K785" s="387"/>
      <c r="L785" s="388"/>
      <c r="M785" s="387"/>
      <c r="N785" s="382"/>
      <c r="O785" s="384"/>
      <c r="P785" s="184"/>
    </row>
    <row r="786" spans="1:16" ht="13.2" x14ac:dyDescent="0.25">
      <c r="A786" s="381" t="str">
        <f>IF(B786="","",ROW()-ROW($A$3)+'Diário 3º PA'!$O$1)</f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12"/>
        <v/>
      </c>
      <c r="K786" s="387"/>
      <c r="L786" s="388"/>
      <c r="M786" s="387"/>
      <c r="N786" s="382"/>
      <c r="O786" s="384"/>
      <c r="P786" s="184"/>
    </row>
    <row r="787" spans="1:16" ht="13.2" x14ac:dyDescent="0.25">
      <c r="A787" s="381" t="str">
        <f>IF(B787="","",ROW()-ROW($A$3)+'Diário 3º PA'!$O$1)</f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12"/>
        <v/>
      </c>
      <c r="K787" s="387"/>
      <c r="L787" s="388"/>
      <c r="M787" s="387"/>
      <c r="N787" s="382"/>
      <c r="O787" s="384"/>
      <c r="P787" s="184"/>
    </row>
    <row r="788" spans="1:16" ht="13.2" x14ac:dyDescent="0.25">
      <c r="A788" s="381" t="str">
        <f>IF(B788="","",ROW()-ROW($A$3)+'Diário 3º PA'!$O$1)</f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12"/>
        <v/>
      </c>
      <c r="K788" s="387"/>
      <c r="L788" s="388"/>
      <c r="M788" s="387"/>
      <c r="N788" s="382"/>
      <c r="O788" s="384"/>
      <c r="P788" s="184"/>
    </row>
    <row r="789" spans="1:16" ht="13.2" x14ac:dyDescent="0.25">
      <c r="A789" s="381" t="str">
        <f>IF(B789="","",ROW()-ROW($A$3)+'Diário 3º PA'!$O$1)</f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12"/>
        <v/>
      </c>
      <c r="K789" s="387"/>
      <c r="L789" s="388"/>
      <c r="M789" s="387"/>
      <c r="N789" s="382"/>
      <c r="O789" s="384"/>
      <c r="P789" s="184"/>
    </row>
    <row r="790" spans="1:16" ht="13.2" x14ac:dyDescent="0.25">
      <c r="A790" s="381" t="str">
        <f>IF(B790="","",ROW()-ROW($A$3)+'Diário 3º PA'!$O$1)</f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si="12"/>
        <v/>
      </c>
      <c r="K790" s="387"/>
      <c r="L790" s="388"/>
      <c r="M790" s="387"/>
      <c r="N790" s="382"/>
      <c r="O790" s="384"/>
      <c r="P790" s="184"/>
    </row>
    <row r="791" spans="1:16" ht="13.2" x14ac:dyDescent="0.25">
      <c r="A791" s="381" t="str">
        <f>IF(B791="","",ROW()-ROW($A$3)+'Diário 3º PA'!$O$1)</f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12"/>
        <v/>
      </c>
      <c r="K791" s="387"/>
      <c r="L791" s="388"/>
      <c r="M791" s="387"/>
      <c r="N791" s="382"/>
      <c r="O791" s="384"/>
      <c r="P791" s="184"/>
    </row>
    <row r="792" spans="1:16" ht="13.2" x14ac:dyDescent="0.25">
      <c r="A792" s="381" t="str">
        <f>IF(B792="","",ROW()-ROW($A$3)+'Diário 3º PA'!$O$1)</f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12"/>
        <v/>
      </c>
      <c r="K792" s="387"/>
      <c r="L792" s="388"/>
      <c r="M792" s="387"/>
      <c r="N792" s="382"/>
      <c r="O792" s="384"/>
      <c r="P792" s="184"/>
    </row>
    <row r="793" spans="1:16" ht="13.2" x14ac:dyDescent="0.25">
      <c r="A793" s="381" t="str">
        <f>IF(B793="","",ROW()-ROW($A$3)+'Diário 3º PA'!$O$1)</f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12"/>
        <v/>
      </c>
      <c r="K793" s="387"/>
      <c r="L793" s="388"/>
      <c r="M793" s="387"/>
      <c r="N793" s="382"/>
      <c r="O793" s="384"/>
      <c r="P793" s="184"/>
    </row>
    <row r="794" spans="1:16" ht="13.2" x14ac:dyDescent="0.25">
      <c r="A794" s="381" t="str">
        <f>IF(B794="","",ROW()-ROW($A$3)+'Diário 3º PA'!$O$1)</f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12"/>
        <v/>
      </c>
      <c r="K794" s="387"/>
      <c r="L794" s="388"/>
      <c r="M794" s="387"/>
      <c r="N794" s="382"/>
      <c r="O794" s="384"/>
      <c r="P794" s="184"/>
    </row>
    <row r="795" spans="1:16" ht="13.2" x14ac:dyDescent="0.25">
      <c r="A795" s="381" t="str">
        <f>IF(B795="","",ROW()-ROW($A$3)+'Diário 3º PA'!$O$1)</f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12"/>
        <v/>
      </c>
      <c r="K795" s="387"/>
      <c r="L795" s="388"/>
      <c r="M795" s="387"/>
      <c r="N795" s="382"/>
      <c r="O795" s="384"/>
      <c r="P795" s="184"/>
    </row>
    <row r="796" spans="1:16" ht="13.2" x14ac:dyDescent="0.25">
      <c r="A796" s="381" t="str">
        <f>IF(B796="","",ROW()-ROW($A$3)+'Diário 3º PA'!$O$1)</f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12"/>
        <v/>
      </c>
      <c r="K796" s="387"/>
      <c r="L796" s="388"/>
      <c r="M796" s="387"/>
      <c r="N796" s="382"/>
      <c r="O796" s="384"/>
      <c r="P796" s="184"/>
    </row>
    <row r="797" spans="1:16" ht="13.2" x14ac:dyDescent="0.25">
      <c r="A797" s="381" t="str">
        <f>IF(B797="","",ROW()-ROW($A$3)+'Diário 3º PA'!$O$1)</f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12"/>
        <v/>
      </c>
      <c r="K797" s="387"/>
      <c r="L797" s="388"/>
      <c r="M797" s="387"/>
      <c r="N797" s="382"/>
      <c r="O797" s="384"/>
      <c r="P797" s="184"/>
    </row>
    <row r="798" spans="1:16" ht="13.2" x14ac:dyDescent="0.25">
      <c r="A798" s="381" t="str">
        <f>IF(B798="","",ROW()-ROW($A$3)+'Diário 3º PA'!$O$1)</f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12"/>
        <v/>
      </c>
      <c r="K798" s="387"/>
      <c r="L798" s="388"/>
      <c r="M798" s="387"/>
      <c r="N798" s="382"/>
      <c r="O798" s="384"/>
      <c r="P798" s="184"/>
    </row>
    <row r="799" spans="1:16" ht="13.2" x14ac:dyDescent="0.25">
      <c r="A799" s="381" t="str">
        <f>IF(B799="","",ROW()-ROW($A$3)+'Diário 3º PA'!$O$1)</f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12"/>
        <v/>
      </c>
      <c r="K799" s="387"/>
      <c r="L799" s="388"/>
      <c r="M799" s="387"/>
      <c r="N799" s="382"/>
      <c r="O799" s="384"/>
      <c r="P799" s="184"/>
    </row>
    <row r="800" spans="1:16" ht="13.2" x14ac:dyDescent="0.25">
      <c r="A800" s="381" t="str">
        <f>IF(B800="","",ROW()-ROW($A$3)+'Diário 3º PA'!$O$1)</f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12"/>
        <v/>
      </c>
      <c r="K800" s="387"/>
      <c r="L800" s="388"/>
      <c r="M800" s="387"/>
      <c r="N800" s="382"/>
      <c r="O800" s="384"/>
      <c r="P800" s="184"/>
    </row>
    <row r="801" spans="1:16" ht="13.2" x14ac:dyDescent="0.25">
      <c r="A801" s="381" t="str">
        <f>IF(B801="","",ROW()-ROW($A$3)+'Diário 3º PA'!$O$1)</f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12"/>
        <v/>
      </c>
      <c r="K801" s="387"/>
      <c r="L801" s="388"/>
      <c r="M801" s="387"/>
      <c r="N801" s="382"/>
      <c r="O801" s="384"/>
      <c r="P801" s="184"/>
    </row>
    <row r="802" spans="1:16" ht="13.2" x14ac:dyDescent="0.25">
      <c r="A802" s="381" t="str">
        <f>IF(B802="","",ROW()-ROW($A$3)+'Diário 3º PA'!$O$1)</f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12"/>
        <v/>
      </c>
      <c r="K802" s="387"/>
      <c r="L802" s="388"/>
      <c r="M802" s="387"/>
      <c r="N802" s="382"/>
      <c r="O802" s="384"/>
      <c r="P802" s="184"/>
    </row>
    <row r="803" spans="1:16" ht="13.2" x14ac:dyDescent="0.25">
      <c r="A803" s="381" t="str">
        <f>IF(B803="","",ROW()-ROW($A$3)+'Diário 3º PA'!$O$1)</f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12"/>
        <v/>
      </c>
      <c r="K803" s="387"/>
      <c r="L803" s="388"/>
      <c r="M803" s="387"/>
      <c r="N803" s="382"/>
      <c r="O803" s="384"/>
      <c r="P803" s="184"/>
    </row>
    <row r="804" spans="1:16" ht="13.2" x14ac:dyDescent="0.25">
      <c r="A804" s="381" t="str">
        <f>IF(B804="","",ROW()-ROW($A$3)+'Diário 3º PA'!$O$1)</f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12"/>
        <v/>
      </c>
      <c r="K804" s="387"/>
      <c r="L804" s="388"/>
      <c r="M804" s="387"/>
      <c r="N804" s="382"/>
      <c r="O804" s="384"/>
      <c r="P804" s="184"/>
    </row>
    <row r="805" spans="1:16" ht="13.2" x14ac:dyDescent="0.25">
      <c r="A805" s="381" t="str">
        <f>IF(B805="","",ROW()-ROW($A$3)+'Diário 3º PA'!$O$1)</f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12"/>
        <v/>
      </c>
      <c r="K805" s="387"/>
      <c r="L805" s="388"/>
      <c r="M805" s="387"/>
      <c r="N805" s="382"/>
      <c r="O805" s="384"/>
      <c r="P805" s="184"/>
    </row>
    <row r="806" spans="1:16" ht="13.2" x14ac:dyDescent="0.25">
      <c r="A806" s="381" t="str">
        <f>IF(B806="","",ROW()-ROW($A$3)+'Diário 3º PA'!$O$1)</f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12"/>
        <v/>
      </c>
      <c r="K806" s="387"/>
      <c r="L806" s="388"/>
      <c r="M806" s="387"/>
      <c r="N806" s="382"/>
      <c r="O806" s="384"/>
      <c r="P806" s="184"/>
    </row>
    <row r="807" spans="1:16" ht="13.2" x14ac:dyDescent="0.25">
      <c r="A807" s="381" t="str">
        <f>IF(B807="","",ROW()-ROW($A$3)+'Diário 3º PA'!$O$1)</f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12"/>
        <v/>
      </c>
      <c r="K807" s="387"/>
      <c r="L807" s="388"/>
      <c r="M807" s="387"/>
      <c r="N807" s="382"/>
      <c r="O807" s="384"/>
      <c r="P807" s="184"/>
    </row>
    <row r="808" spans="1:16" ht="13.2" x14ac:dyDescent="0.25">
      <c r="A808" s="381" t="str">
        <f>IF(B808="","",ROW()-ROW($A$3)+'Diário 3º PA'!$O$1)</f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12"/>
        <v/>
      </c>
      <c r="K808" s="387"/>
      <c r="L808" s="388"/>
      <c r="M808" s="387"/>
      <c r="N808" s="382"/>
      <c r="O808" s="384"/>
      <c r="P808" s="184"/>
    </row>
    <row r="809" spans="1:16" ht="13.2" x14ac:dyDescent="0.25">
      <c r="A809" s="381" t="str">
        <f>IF(B809="","",ROW()-ROW($A$3)+'Diário 3º PA'!$O$1)</f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12"/>
        <v/>
      </c>
      <c r="K809" s="387"/>
      <c r="L809" s="388"/>
      <c r="M809" s="387"/>
      <c r="N809" s="382"/>
      <c r="O809" s="384"/>
      <c r="P809" s="184"/>
    </row>
    <row r="810" spans="1:16" ht="13.2" x14ac:dyDescent="0.25">
      <c r="A810" s="381" t="str">
        <f>IF(B810="","",ROW()-ROW($A$3)+'Diário 3º PA'!$O$1)</f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12"/>
        <v/>
      </c>
      <c r="K810" s="387"/>
      <c r="L810" s="388"/>
      <c r="M810" s="387"/>
      <c r="N810" s="382"/>
      <c r="O810" s="384"/>
      <c r="P810" s="184"/>
    </row>
    <row r="811" spans="1:16" ht="13.2" x14ac:dyDescent="0.25">
      <c r="A811" s="381" t="str">
        <f>IF(B811="","",ROW()-ROW($A$3)+'Diário 3º PA'!$O$1)</f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12"/>
        <v/>
      </c>
      <c r="K811" s="387"/>
      <c r="L811" s="388"/>
      <c r="M811" s="387"/>
      <c r="N811" s="382"/>
      <c r="O811" s="384"/>
      <c r="P811" s="184"/>
    </row>
    <row r="812" spans="1:16" ht="13.2" x14ac:dyDescent="0.25">
      <c r="A812" s="381" t="str">
        <f>IF(B812="","",ROW()-ROW($A$3)+'Diário 3º PA'!$O$1)</f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12"/>
        <v/>
      </c>
      <c r="K812" s="387"/>
      <c r="L812" s="388"/>
      <c r="M812" s="387"/>
      <c r="N812" s="382"/>
      <c r="O812" s="384"/>
      <c r="P812" s="184"/>
    </row>
    <row r="813" spans="1:16" ht="13.2" x14ac:dyDescent="0.25">
      <c r="A813" s="381" t="str">
        <f>IF(B813="","",ROW()-ROW($A$3)+'Diário 3º PA'!$O$1)</f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12"/>
        <v/>
      </c>
      <c r="K813" s="387"/>
      <c r="L813" s="388"/>
      <c r="M813" s="387"/>
      <c r="N813" s="382"/>
      <c r="O813" s="384"/>
      <c r="P813" s="184"/>
    </row>
    <row r="814" spans="1:16" ht="13.2" x14ac:dyDescent="0.25">
      <c r="A814" s="381" t="str">
        <f>IF(B814="","",ROW()-ROW($A$3)+'Diário 3º PA'!$O$1)</f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12"/>
        <v/>
      </c>
      <c r="K814" s="387"/>
      <c r="L814" s="388"/>
      <c r="M814" s="387"/>
      <c r="N814" s="382"/>
      <c r="O814" s="384"/>
      <c r="P814" s="184"/>
    </row>
    <row r="815" spans="1:16" ht="13.2" x14ac:dyDescent="0.25">
      <c r="A815" s="381" t="str">
        <f>IF(B815="","",ROW()-ROW($A$3)+'Diário 3º PA'!$O$1)</f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12"/>
        <v/>
      </c>
      <c r="K815" s="387"/>
      <c r="L815" s="388"/>
      <c r="M815" s="387"/>
      <c r="N815" s="382"/>
      <c r="O815" s="384"/>
      <c r="P815" s="184"/>
    </row>
    <row r="816" spans="1:16" ht="13.2" x14ac:dyDescent="0.25">
      <c r="A816" s="381" t="str">
        <f>IF(B816="","",ROW()-ROW($A$3)+'Diário 3º PA'!$O$1)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12"/>
        <v/>
      </c>
      <c r="K816" s="387"/>
      <c r="L816" s="388"/>
      <c r="M816" s="387"/>
      <c r="N816" s="382"/>
      <c r="O816" s="384"/>
      <c r="P816" s="184"/>
    </row>
    <row r="817" spans="1:16" ht="13.2" x14ac:dyDescent="0.25">
      <c r="A817" s="381" t="str">
        <f>IF(B817="","",ROW()-ROW($A$3)+'Diário 3º PA'!$O$1)</f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12"/>
        <v/>
      </c>
      <c r="K817" s="387"/>
      <c r="L817" s="388"/>
      <c r="M817" s="387"/>
      <c r="N817" s="382"/>
      <c r="O817" s="384"/>
      <c r="P817" s="184"/>
    </row>
    <row r="818" spans="1:16" ht="13.2" x14ac:dyDescent="0.25">
      <c r="A818" s="381" t="str">
        <f>IF(B818="","",ROW()-ROW($A$3)+'Diário 3º PA'!$O$1)</f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12"/>
        <v/>
      </c>
      <c r="K818" s="387"/>
      <c r="L818" s="388"/>
      <c r="M818" s="387"/>
      <c r="N818" s="382"/>
      <c r="O818" s="384"/>
      <c r="P818" s="184"/>
    </row>
    <row r="819" spans="1:16" ht="13.2" x14ac:dyDescent="0.25">
      <c r="A819" s="381" t="str">
        <f>IF(B819="","",ROW()-ROW($A$3)+'Diário 3º PA'!$O$1)</f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12"/>
        <v/>
      </c>
      <c r="K819" s="387"/>
      <c r="L819" s="388"/>
      <c r="M819" s="387"/>
      <c r="N819" s="382"/>
      <c r="O819" s="384"/>
      <c r="P819" s="184"/>
    </row>
    <row r="820" spans="1:16" ht="13.2" x14ac:dyDescent="0.25">
      <c r="A820" s="381" t="str">
        <f>IF(B820="","",ROW()-ROW($A$3)+'Diário 3º PA'!$O$1)</f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12"/>
        <v/>
      </c>
      <c r="K820" s="387"/>
      <c r="L820" s="388"/>
      <c r="M820" s="387"/>
      <c r="N820" s="382"/>
      <c r="O820" s="384"/>
      <c r="P820" s="184"/>
    </row>
    <row r="821" spans="1:16" ht="13.2" x14ac:dyDescent="0.25">
      <c r="A821" s="381" t="str">
        <f>IF(B821="","",ROW()-ROW($A$3)+'Diário 3º PA'!$O$1)</f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12"/>
        <v/>
      </c>
      <c r="K821" s="387"/>
      <c r="L821" s="388"/>
      <c r="M821" s="387"/>
      <c r="N821" s="382"/>
      <c r="O821" s="384"/>
      <c r="P821" s="184"/>
    </row>
    <row r="822" spans="1:16" ht="13.2" x14ac:dyDescent="0.25">
      <c r="A822" s="381" t="str">
        <f>IF(B822="","",ROW()-ROW($A$3)+'Diário 3º PA'!$O$1)</f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12"/>
        <v/>
      </c>
      <c r="K822" s="387"/>
      <c r="L822" s="388"/>
      <c r="M822" s="387"/>
      <c r="N822" s="382"/>
      <c r="O822" s="384"/>
      <c r="P822" s="184"/>
    </row>
    <row r="823" spans="1:16" ht="13.2" x14ac:dyDescent="0.25">
      <c r="A823" s="381" t="str">
        <f>IF(B823="","",ROW()-ROW($A$3)+'Diário 3º PA'!$O$1)</f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12"/>
        <v/>
      </c>
      <c r="K823" s="387"/>
      <c r="L823" s="388"/>
      <c r="M823" s="387"/>
      <c r="N823" s="382"/>
      <c r="O823" s="384"/>
      <c r="P823" s="184"/>
    </row>
    <row r="824" spans="1:16" ht="13.2" x14ac:dyDescent="0.25">
      <c r="A824" s="381" t="str">
        <f>IF(B824="","",ROW()-ROW($A$3)+'Diário 3º PA'!$O$1)</f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12"/>
        <v/>
      </c>
      <c r="K824" s="387"/>
      <c r="L824" s="388"/>
      <c r="M824" s="387"/>
      <c r="N824" s="382"/>
      <c r="O824" s="384"/>
      <c r="P824" s="184"/>
    </row>
    <row r="825" spans="1:16" ht="13.2" x14ac:dyDescent="0.25">
      <c r="A825" s="381" t="str">
        <f>IF(B825="","",ROW()-ROW($A$3)+'Diário 3º PA'!$O$1)</f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12"/>
        <v/>
      </c>
      <c r="K825" s="387"/>
      <c r="L825" s="388"/>
      <c r="M825" s="387"/>
      <c r="N825" s="382"/>
      <c r="O825" s="384"/>
      <c r="P825" s="184"/>
    </row>
    <row r="826" spans="1:16" ht="13.2" x14ac:dyDescent="0.25">
      <c r="A826" s="381" t="str">
        <f>IF(B826="","",ROW()-ROW($A$3)+'Diário 3º PA'!$O$1)</f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12"/>
        <v/>
      </c>
      <c r="K826" s="387"/>
      <c r="L826" s="388"/>
      <c r="M826" s="387"/>
      <c r="N826" s="382"/>
      <c r="O826" s="384"/>
      <c r="P826" s="184"/>
    </row>
    <row r="827" spans="1:16" ht="13.2" x14ac:dyDescent="0.25">
      <c r="A827" s="381" t="str">
        <f>IF(B827="","",ROW()-ROW($A$3)+'Diário 3º PA'!$O$1)</f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12"/>
        <v/>
      </c>
      <c r="K827" s="387"/>
      <c r="L827" s="388"/>
      <c r="M827" s="387"/>
      <c r="N827" s="382"/>
      <c r="O827" s="384"/>
      <c r="P827" s="184"/>
    </row>
    <row r="828" spans="1:16" ht="13.2" x14ac:dyDescent="0.25">
      <c r="A828" s="381" t="str">
        <f>IF(B828="","",ROW()-ROW($A$3)+'Diário 3º PA'!$O$1)</f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12"/>
        <v/>
      </c>
      <c r="K828" s="387"/>
      <c r="L828" s="388"/>
      <c r="M828" s="387"/>
      <c r="N828" s="382"/>
      <c r="O828" s="384"/>
      <c r="P828" s="184"/>
    </row>
    <row r="829" spans="1:16" ht="13.2" x14ac:dyDescent="0.25">
      <c r="A829" s="381" t="str">
        <f>IF(B829="","",ROW()-ROW($A$3)+'Diário 3º PA'!$O$1)</f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12"/>
        <v/>
      </c>
      <c r="K829" s="387"/>
      <c r="L829" s="388"/>
      <c r="M829" s="387"/>
      <c r="N829" s="382"/>
      <c r="O829" s="384"/>
      <c r="P829" s="184"/>
    </row>
    <row r="830" spans="1:16" ht="13.2" x14ac:dyDescent="0.25">
      <c r="A830" s="381" t="str">
        <f>IF(B830="","",ROW()-ROW($A$3)+'Diário 3º PA'!$O$1)</f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12"/>
        <v/>
      </c>
      <c r="K830" s="387"/>
      <c r="L830" s="388"/>
      <c r="M830" s="387"/>
      <c r="N830" s="382"/>
      <c r="O830" s="384"/>
      <c r="P830" s="184"/>
    </row>
    <row r="831" spans="1:16" ht="13.2" x14ac:dyDescent="0.25">
      <c r="A831" s="381" t="str">
        <f>IF(B831="","",ROW()-ROW($A$3)+'Diário 3º PA'!$O$1)</f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12"/>
        <v/>
      </c>
      <c r="K831" s="387"/>
      <c r="L831" s="388"/>
      <c r="M831" s="387"/>
      <c r="N831" s="382"/>
      <c r="O831" s="384"/>
      <c r="P831" s="184"/>
    </row>
    <row r="832" spans="1:16" ht="13.2" x14ac:dyDescent="0.25">
      <c r="A832" s="381" t="str">
        <f>IF(B832="","",ROW()-ROW($A$3)+'Diário 3º PA'!$O$1)</f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12"/>
        <v/>
      </c>
      <c r="K832" s="387"/>
      <c r="L832" s="388"/>
      <c r="M832" s="387"/>
      <c r="N832" s="382"/>
      <c r="O832" s="384"/>
      <c r="P832" s="184"/>
    </row>
    <row r="833" spans="1:16" ht="13.2" x14ac:dyDescent="0.25">
      <c r="A833" s="381" t="str">
        <f>IF(B833="","",ROW()-ROW($A$3)+'Diário 3º PA'!$O$1)</f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si="12"/>
        <v/>
      </c>
      <c r="K833" s="387"/>
      <c r="L833" s="388"/>
      <c r="M833" s="387"/>
      <c r="N833" s="382"/>
      <c r="O833" s="384"/>
      <c r="P833" s="184"/>
    </row>
    <row r="834" spans="1:16" ht="13.2" x14ac:dyDescent="0.25">
      <c r="A834" s="381" t="str">
        <f>IF(B834="","",ROW()-ROW($A$3)+'Diário 3º PA'!$O$1)</f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12"/>
        <v/>
      </c>
      <c r="K834" s="387"/>
      <c r="L834" s="388"/>
      <c r="M834" s="387"/>
      <c r="N834" s="382"/>
      <c r="O834" s="384"/>
      <c r="P834" s="184"/>
    </row>
    <row r="835" spans="1:16" ht="13.2" x14ac:dyDescent="0.25">
      <c r="A835" s="381" t="str">
        <f>IF(B835="","",ROW()-ROW($A$3)+'Diário 3º PA'!$O$1)</f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12"/>
        <v/>
      </c>
      <c r="K835" s="387"/>
      <c r="L835" s="388"/>
      <c r="M835" s="387"/>
      <c r="N835" s="382"/>
      <c r="O835" s="384"/>
      <c r="P835" s="184"/>
    </row>
    <row r="836" spans="1:16" ht="13.2" x14ac:dyDescent="0.25">
      <c r="A836" s="381" t="str">
        <f>IF(B836="","",ROW()-ROW($A$3)+'Diário 3º PA'!$O$1)</f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si="12"/>
        <v/>
      </c>
      <c r="K836" s="387"/>
      <c r="L836" s="388"/>
      <c r="M836" s="387"/>
      <c r="N836" s="382"/>
      <c r="O836" s="384"/>
      <c r="P836" s="184"/>
    </row>
    <row r="837" spans="1:16" ht="13.2" x14ac:dyDescent="0.25">
      <c r="A837" s="381" t="str">
        <f>IF(B837="","",ROW()-ROW($A$3)+'Diário 3º PA'!$O$1)</f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12"/>
        <v/>
      </c>
      <c r="K837" s="387"/>
      <c r="L837" s="388"/>
      <c r="M837" s="387"/>
      <c r="N837" s="382"/>
      <c r="O837" s="384"/>
      <c r="P837" s="184"/>
    </row>
    <row r="838" spans="1:16" ht="13.2" x14ac:dyDescent="0.25">
      <c r="A838" s="381" t="str">
        <f>IF(B838="","",ROW()-ROW($A$3)+'Diário 3º PA'!$O$1)</f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12"/>
        <v/>
      </c>
      <c r="K838" s="387"/>
      <c r="L838" s="388"/>
      <c r="M838" s="387"/>
      <c r="N838" s="382"/>
      <c r="O838" s="384"/>
      <c r="P838" s="184"/>
    </row>
    <row r="839" spans="1:16" ht="13.2" x14ac:dyDescent="0.25">
      <c r="A839" s="381" t="str">
        <f>IF(B839="","",ROW()-ROW($A$3)+'Diário 3º PA'!$O$1)</f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12"/>
        <v/>
      </c>
      <c r="K839" s="387"/>
      <c r="L839" s="388"/>
      <c r="M839" s="387"/>
      <c r="N839" s="382"/>
      <c r="O839" s="384"/>
      <c r="P839" s="184"/>
    </row>
    <row r="840" spans="1:16" ht="13.2" x14ac:dyDescent="0.25">
      <c r="A840" s="381" t="str">
        <f>IF(B840="","",ROW()-ROW($A$3)+'Diário 3º PA'!$O$1)</f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12"/>
        <v/>
      </c>
      <c r="K840" s="387"/>
      <c r="L840" s="388"/>
      <c r="M840" s="387"/>
      <c r="N840" s="382"/>
      <c r="O840" s="384"/>
      <c r="P840" s="184"/>
    </row>
    <row r="841" spans="1:16" ht="13.2" x14ac:dyDescent="0.25">
      <c r="A841" s="381" t="str">
        <f>IF(B841="","",ROW()-ROW($A$3)+'Diário 3º PA'!$O$1)</f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ref="J841:J904" si="13">IF(O841="","",IF(LEN(O841)&gt;14,O841,"CPF Protegido - LGPD"))</f>
        <v/>
      </c>
      <c r="K841" s="387"/>
      <c r="L841" s="388"/>
      <c r="M841" s="387"/>
      <c r="N841" s="382"/>
      <c r="O841" s="384"/>
      <c r="P841" s="184"/>
    </row>
    <row r="842" spans="1:16" ht="13.2" x14ac:dyDescent="0.25">
      <c r="A842" s="381" t="str">
        <f>IF(B842="","",ROW()-ROW($A$3)+'Diário 3º PA'!$O$1)</f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13"/>
        <v/>
      </c>
      <c r="K842" s="387"/>
      <c r="L842" s="388"/>
      <c r="M842" s="387"/>
      <c r="N842" s="382"/>
      <c r="O842" s="384"/>
      <c r="P842" s="184"/>
    </row>
    <row r="843" spans="1:16" ht="13.2" x14ac:dyDescent="0.25">
      <c r="A843" s="381" t="str">
        <f>IF(B843="","",ROW()-ROW($A$3)+'Diário 3º PA'!$O$1)</f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13"/>
        <v/>
      </c>
      <c r="K843" s="387"/>
      <c r="L843" s="388"/>
      <c r="M843" s="387"/>
      <c r="N843" s="382"/>
      <c r="O843" s="384"/>
      <c r="P843" s="184"/>
    </row>
    <row r="844" spans="1:16" ht="13.2" x14ac:dyDescent="0.25">
      <c r="A844" s="381" t="str">
        <f>IF(B844="","",ROW()-ROW($A$3)+'Diário 3º PA'!$O$1)</f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13"/>
        <v/>
      </c>
      <c r="K844" s="387"/>
      <c r="L844" s="388"/>
      <c r="M844" s="387"/>
      <c r="N844" s="382"/>
      <c r="O844" s="384"/>
      <c r="P844" s="184"/>
    </row>
    <row r="845" spans="1:16" ht="13.2" x14ac:dyDescent="0.25">
      <c r="A845" s="381" t="str">
        <f>IF(B845="","",ROW()-ROW($A$3)+'Diário 3º PA'!$O$1)</f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13"/>
        <v/>
      </c>
      <c r="K845" s="387"/>
      <c r="L845" s="388"/>
      <c r="M845" s="387"/>
      <c r="N845" s="382"/>
      <c r="O845" s="384"/>
      <c r="P845" s="184"/>
    </row>
    <row r="846" spans="1:16" ht="13.2" x14ac:dyDescent="0.25">
      <c r="A846" s="381" t="str">
        <f>IF(B846="","",ROW()-ROW($A$3)+'Diário 3º PA'!$O$1)</f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13"/>
        <v/>
      </c>
      <c r="K846" s="387"/>
      <c r="L846" s="388"/>
      <c r="M846" s="387"/>
      <c r="N846" s="382"/>
      <c r="O846" s="384"/>
      <c r="P846" s="184"/>
    </row>
    <row r="847" spans="1:16" ht="13.2" x14ac:dyDescent="0.25">
      <c r="A847" s="381" t="str">
        <f>IF(B847="","",ROW()-ROW($A$3)+'Diário 3º PA'!$O$1)</f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13"/>
        <v/>
      </c>
      <c r="K847" s="387"/>
      <c r="L847" s="388"/>
      <c r="M847" s="387"/>
      <c r="N847" s="382"/>
      <c r="O847" s="384"/>
      <c r="P847" s="184"/>
    </row>
    <row r="848" spans="1:16" ht="13.2" x14ac:dyDescent="0.25">
      <c r="A848" s="381" t="str">
        <f>IF(B848="","",ROW()-ROW($A$3)+'Diário 3º PA'!$O$1)</f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13"/>
        <v/>
      </c>
      <c r="K848" s="387"/>
      <c r="L848" s="388"/>
      <c r="M848" s="387"/>
      <c r="N848" s="382"/>
      <c r="O848" s="384"/>
      <c r="P848" s="184"/>
    </row>
    <row r="849" spans="1:16" ht="13.2" x14ac:dyDescent="0.25">
      <c r="A849" s="381" t="str">
        <f>IF(B849="","",ROW()-ROW($A$3)+'Diário 3º PA'!$O$1)</f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13"/>
        <v/>
      </c>
      <c r="K849" s="387"/>
      <c r="L849" s="388"/>
      <c r="M849" s="387"/>
      <c r="N849" s="382"/>
      <c r="O849" s="384"/>
      <c r="P849" s="184"/>
    </row>
    <row r="850" spans="1:16" ht="13.2" x14ac:dyDescent="0.25">
      <c r="A850" s="381" t="str">
        <f>IF(B850="","",ROW()-ROW($A$3)+'Diário 3º PA'!$O$1)</f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13"/>
        <v/>
      </c>
      <c r="K850" s="387"/>
      <c r="L850" s="388"/>
      <c r="M850" s="387"/>
      <c r="N850" s="382"/>
      <c r="O850" s="384"/>
      <c r="P850" s="184"/>
    </row>
    <row r="851" spans="1:16" ht="13.2" x14ac:dyDescent="0.25">
      <c r="A851" s="381" t="str">
        <f>IF(B851="","",ROW()-ROW($A$3)+'Diário 3º PA'!$O$1)</f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13"/>
        <v/>
      </c>
      <c r="K851" s="387"/>
      <c r="L851" s="388"/>
      <c r="M851" s="387"/>
      <c r="N851" s="382"/>
      <c r="O851" s="384"/>
      <c r="P851" s="184"/>
    </row>
    <row r="852" spans="1:16" ht="13.2" x14ac:dyDescent="0.25">
      <c r="A852" s="381" t="str">
        <f>IF(B852="","",ROW()-ROW($A$3)+'Diário 3º PA'!$O$1)</f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13"/>
        <v/>
      </c>
      <c r="K852" s="387"/>
      <c r="L852" s="388"/>
      <c r="M852" s="387"/>
      <c r="N852" s="382"/>
      <c r="O852" s="384"/>
      <c r="P852" s="184"/>
    </row>
    <row r="853" spans="1:16" ht="13.2" x14ac:dyDescent="0.25">
      <c r="A853" s="381" t="str">
        <f>IF(B853="","",ROW()-ROW($A$3)+'Diário 3º PA'!$O$1)</f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13"/>
        <v/>
      </c>
      <c r="K853" s="387"/>
      <c r="L853" s="388"/>
      <c r="M853" s="387"/>
      <c r="N853" s="382"/>
      <c r="O853" s="384"/>
      <c r="P853" s="184"/>
    </row>
    <row r="854" spans="1:16" ht="13.2" x14ac:dyDescent="0.25">
      <c r="A854" s="381" t="str">
        <f>IF(B854="","",ROW()-ROW($A$3)+'Diário 3º PA'!$O$1)</f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si="13"/>
        <v/>
      </c>
      <c r="K854" s="387"/>
      <c r="L854" s="388"/>
      <c r="M854" s="387"/>
      <c r="N854" s="382"/>
      <c r="O854" s="384"/>
      <c r="P854" s="184"/>
    </row>
    <row r="855" spans="1:16" ht="13.2" x14ac:dyDescent="0.25">
      <c r="A855" s="381" t="str">
        <f>IF(B855="","",ROW()-ROW($A$3)+'Diário 3º PA'!$O$1)</f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13"/>
        <v/>
      </c>
      <c r="K855" s="387"/>
      <c r="L855" s="388"/>
      <c r="M855" s="387"/>
      <c r="N855" s="382"/>
      <c r="O855" s="384"/>
      <c r="P855" s="184"/>
    </row>
    <row r="856" spans="1:16" ht="13.2" x14ac:dyDescent="0.25">
      <c r="A856" s="381" t="str">
        <f>IF(B856="","",ROW()-ROW($A$3)+'Diário 3º PA'!$O$1)</f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13"/>
        <v/>
      </c>
      <c r="K856" s="387"/>
      <c r="L856" s="388"/>
      <c r="M856" s="387"/>
      <c r="N856" s="382"/>
      <c r="O856" s="384"/>
      <c r="P856" s="184"/>
    </row>
    <row r="857" spans="1:16" ht="13.2" x14ac:dyDescent="0.25">
      <c r="A857" s="381" t="str">
        <f>IF(B857="","",ROW()-ROW($A$3)+'Diário 3º PA'!$O$1)</f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13"/>
        <v/>
      </c>
      <c r="K857" s="387"/>
      <c r="L857" s="388"/>
      <c r="M857" s="387"/>
      <c r="N857" s="382"/>
      <c r="O857" s="384"/>
      <c r="P857" s="184"/>
    </row>
    <row r="858" spans="1:16" ht="13.2" x14ac:dyDescent="0.25">
      <c r="A858" s="381" t="str">
        <f>IF(B858="","",ROW()-ROW($A$3)+'Diário 3º PA'!$O$1)</f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13"/>
        <v/>
      </c>
      <c r="K858" s="387"/>
      <c r="L858" s="388"/>
      <c r="M858" s="387"/>
      <c r="N858" s="382"/>
      <c r="O858" s="384"/>
      <c r="P858" s="184"/>
    </row>
    <row r="859" spans="1:16" ht="13.2" x14ac:dyDescent="0.25">
      <c r="A859" s="381" t="str">
        <f>IF(B859="","",ROW()-ROW($A$3)+'Diário 3º PA'!$O$1)</f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13"/>
        <v/>
      </c>
      <c r="K859" s="387"/>
      <c r="L859" s="388"/>
      <c r="M859" s="387"/>
      <c r="N859" s="382"/>
      <c r="O859" s="384"/>
      <c r="P859" s="184"/>
    </row>
    <row r="860" spans="1:16" ht="13.2" x14ac:dyDescent="0.25">
      <c r="A860" s="381" t="str">
        <f>IF(B860="","",ROW()-ROW($A$3)+'Diário 3º PA'!$O$1)</f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13"/>
        <v/>
      </c>
      <c r="K860" s="387"/>
      <c r="L860" s="388"/>
      <c r="M860" s="387"/>
      <c r="N860" s="382"/>
      <c r="O860" s="384"/>
      <c r="P860" s="184"/>
    </row>
    <row r="861" spans="1:16" ht="13.2" x14ac:dyDescent="0.25">
      <c r="A861" s="381" t="str">
        <f>IF(B861="","",ROW()-ROW($A$3)+'Diário 3º PA'!$O$1)</f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13"/>
        <v/>
      </c>
      <c r="K861" s="387"/>
      <c r="L861" s="388"/>
      <c r="M861" s="387"/>
      <c r="N861" s="382"/>
      <c r="O861" s="384"/>
      <c r="P861" s="184"/>
    </row>
    <row r="862" spans="1:16" ht="13.2" x14ac:dyDescent="0.25">
      <c r="A862" s="381" t="str">
        <f>IF(B862="","",ROW()-ROW($A$3)+'Diário 3º PA'!$O$1)</f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13"/>
        <v/>
      </c>
      <c r="K862" s="387"/>
      <c r="L862" s="388"/>
      <c r="M862" s="387"/>
      <c r="N862" s="382"/>
      <c r="O862" s="384"/>
      <c r="P862" s="184"/>
    </row>
    <row r="863" spans="1:16" ht="13.2" x14ac:dyDescent="0.25">
      <c r="A863" s="381" t="str">
        <f>IF(B863="","",ROW()-ROW($A$3)+'Diário 3º PA'!$O$1)</f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13"/>
        <v/>
      </c>
      <c r="K863" s="387"/>
      <c r="L863" s="388"/>
      <c r="M863" s="387"/>
      <c r="N863" s="382"/>
      <c r="O863" s="384"/>
      <c r="P863" s="184"/>
    </row>
    <row r="864" spans="1:16" ht="13.2" x14ac:dyDescent="0.25">
      <c r="A864" s="381" t="str">
        <f>IF(B864="","",ROW()-ROW($A$3)+'Diário 3º PA'!$O$1)</f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13"/>
        <v/>
      </c>
      <c r="K864" s="387"/>
      <c r="L864" s="388"/>
      <c r="M864" s="387"/>
      <c r="N864" s="382"/>
      <c r="O864" s="384"/>
      <c r="P864" s="184"/>
    </row>
    <row r="865" spans="1:16" ht="13.2" x14ac:dyDescent="0.25">
      <c r="A865" s="381" t="str">
        <f>IF(B865="","",ROW()-ROW($A$3)+'Diário 3º PA'!$O$1)</f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13"/>
        <v/>
      </c>
      <c r="K865" s="387"/>
      <c r="L865" s="388"/>
      <c r="M865" s="387"/>
      <c r="N865" s="382"/>
      <c r="O865" s="384"/>
      <c r="P865" s="184"/>
    </row>
    <row r="866" spans="1:16" ht="13.2" x14ac:dyDescent="0.25">
      <c r="A866" s="381" t="str">
        <f>IF(B866="","",ROW()-ROW($A$3)+'Diário 3º PA'!$O$1)</f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13"/>
        <v/>
      </c>
      <c r="K866" s="387"/>
      <c r="L866" s="388"/>
      <c r="M866" s="387"/>
      <c r="N866" s="382"/>
      <c r="O866" s="384"/>
      <c r="P866" s="184"/>
    </row>
    <row r="867" spans="1:16" ht="13.2" x14ac:dyDescent="0.25">
      <c r="A867" s="381" t="str">
        <f>IF(B867="","",ROW()-ROW($A$3)+'Diário 3º PA'!$O$1)</f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13"/>
        <v/>
      </c>
      <c r="K867" s="387"/>
      <c r="L867" s="388"/>
      <c r="M867" s="387"/>
      <c r="N867" s="382"/>
      <c r="O867" s="384"/>
      <c r="P867" s="184"/>
    </row>
    <row r="868" spans="1:16" ht="13.2" x14ac:dyDescent="0.25">
      <c r="A868" s="381" t="str">
        <f>IF(B868="","",ROW()-ROW($A$3)+'Diário 3º PA'!$O$1)</f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13"/>
        <v/>
      </c>
      <c r="K868" s="387"/>
      <c r="L868" s="388"/>
      <c r="M868" s="387"/>
      <c r="N868" s="382"/>
      <c r="O868" s="384"/>
      <c r="P868" s="184"/>
    </row>
    <row r="869" spans="1:16" ht="13.2" x14ac:dyDescent="0.25">
      <c r="A869" s="381" t="str">
        <f>IF(B869="","",ROW()-ROW($A$3)+'Diário 3º PA'!$O$1)</f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13"/>
        <v/>
      </c>
      <c r="K869" s="387"/>
      <c r="L869" s="388"/>
      <c r="M869" s="387"/>
      <c r="N869" s="382"/>
      <c r="O869" s="384"/>
      <c r="P869" s="184"/>
    </row>
    <row r="870" spans="1:16" ht="13.2" x14ac:dyDescent="0.25">
      <c r="A870" s="381" t="str">
        <f>IF(B870="","",ROW()-ROW($A$3)+'Diário 3º PA'!$O$1)</f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13"/>
        <v/>
      </c>
      <c r="K870" s="387"/>
      <c r="L870" s="388"/>
      <c r="M870" s="387"/>
      <c r="N870" s="382"/>
      <c r="O870" s="384"/>
      <c r="P870" s="184"/>
    </row>
    <row r="871" spans="1:16" ht="13.2" x14ac:dyDescent="0.25">
      <c r="A871" s="381" t="str">
        <f>IF(B871="","",ROW()-ROW($A$3)+'Diário 3º PA'!$O$1)</f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13"/>
        <v/>
      </c>
      <c r="K871" s="387"/>
      <c r="L871" s="388"/>
      <c r="M871" s="387"/>
      <c r="N871" s="382"/>
      <c r="O871" s="384"/>
      <c r="P871" s="184"/>
    </row>
    <row r="872" spans="1:16" ht="13.2" x14ac:dyDescent="0.25">
      <c r="A872" s="381" t="str">
        <f>IF(B872="","",ROW()-ROW($A$3)+'Diário 3º PA'!$O$1)</f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13"/>
        <v/>
      </c>
      <c r="K872" s="387"/>
      <c r="L872" s="388"/>
      <c r="M872" s="387"/>
      <c r="N872" s="382"/>
      <c r="O872" s="384"/>
      <c r="P872" s="184"/>
    </row>
    <row r="873" spans="1:16" ht="13.2" x14ac:dyDescent="0.25">
      <c r="A873" s="381" t="str">
        <f>IF(B873="","",ROW()-ROW($A$3)+'Diário 3º PA'!$O$1)</f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13"/>
        <v/>
      </c>
      <c r="K873" s="387"/>
      <c r="L873" s="388"/>
      <c r="M873" s="387"/>
      <c r="N873" s="382"/>
      <c r="O873" s="384"/>
      <c r="P873" s="184"/>
    </row>
    <row r="874" spans="1:16" ht="13.2" x14ac:dyDescent="0.25">
      <c r="A874" s="381" t="str">
        <f>IF(B874="","",ROW()-ROW($A$3)+'Diário 3º PA'!$O$1)</f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13"/>
        <v/>
      </c>
      <c r="K874" s="387"/>
      <c r="L874" s="388"/>
      <c r="M874" s="387"/>
      <c r="N874" s="382"/>
      <c r="O874" s="384"/>
      <c r="P874" s="184"/>
    </row>
    <row r="875" spans="1:16" ht="13.2" x14ac:dyDescent="0.25">
      <c r="A875" s="381" t="str">
        <f>IF(B875="","",ROW()-ROW($A$3)+'Diário 3º PA'!$O$1)</f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13"/>
        <v/>
      </c>
      <c r="K875" s="387"/>
      <c r="L875" s="388"/>
      <c r="M875" s="387"/>
      <c r="N875" s="382"/>
      <c r="O875" s="384"/>
      <c r="P875" s="184"/>
    </row>
    <row r="876" spans="1:16" ht="13.2" x14ac:dyDescent="0.25">
      <c r="A876" s="381" t="str">
        <f>IF(B876="","",ROW()-ROW($A$3)+'Diário 3º PA'!$O$1)</f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13"/>
        <v/>
      </c>
      <c r="K876" s="387"/>
      <c r="L876" s="388"/>
      <c r="M876" s="387"/>
      <c r="N876" s="382"/>
      <c r="O876" s="384"/>
      <c r="P876" s="184"/>
    </row>
    <row r="877" spans="1:16" ht="13.2" x14ac:dyDescent="0.25">
      <c r="A877" s="381" t="str">
        <f>IF(B877="","",ROW()-ROW($A$3)+'Diário 3º PA'!$O$1)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13"/>
        <v/>
      </c>
      <c r="K877" s="387"/>
      <c r="L877" s="388"/>
      <c r="M877" s="387"/>
      <c r="N877" s="382"/>
      <c r="O877" s="384"/>
      <c r="P877" s="184"/>
    </row>
    <row r="878" spans="1:16" ht="13.2" x14ac:dyDescent="0.25">
      <c r="A878" s="381" t="str">
        <f>IF(B878="","",ROW()-ROW($A$3)+'Diário 3º PA'!$O$1)</f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13"/>
        <v/>
      </c>
      <c r="K878" s="387"/>
      <c r="L878" s="388"/>
      <c r="M878" s="387"/>
      <c r="N878" s="382"/>
      <c r="O878" s="384"/>
      <c r="P878" s="184"/>
    </row>
    <row r="879" spans="1:16" ht="13.2" x14ac:dyDescent="0.25">
      <c r="A879" s="381" t="str">
        <f>IF(B879="","",ROW()-ROW($A$3)+'Diário 3º PA'!$O$1)</f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13"/>
        <v/>
      </c>
      <c r="K879" s="387"/>
      <c r="L879" s="388"/>
      <c r="M879" s="387"/>
      <c r="N879" s="382"/>
      <c r="O879" s="384"/>
      <c r="P879" s="184"/>
    </row>
    <row r="880" spans="1:16" ht="13.2" x14ac:dyDescent="0.25">
      <c r="A880" s="381" t="str">
        <f>IF(B880="","",ROW()-ROW($A$3)+'Diário 3º PA'!$O$1)</f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13"/>
        <v/>
      </c>
      <c r="K880" s="387"/>
      <c r="L880" s="388"/>
      <c r="M880" s="387"/>
      <c r="N880" s="382"/>
      <c r="O880" s="384"/>
      <c r="P880" s="184"/>
    </row>
    <row r="881" spans="1:16" ht="13.2" x14ac:dyDescent="0.25">
      <c r="A881" s="381" t="str">
        <f>IF(B881="","",ROW()-ROW($A$3)+'Diário 3º PA'!$O$1)</f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13"/>
        <v/>
      </c>
      <c r="K881" s="387"/>
      <c r="L881" s="388"/>
      <c r="M881" s="387"/>
      <c r="N881" s="382"/>
      <c r="O881" s="384"/>
      <c r="P881" s="184"/>
    </row>
    <row r="882" spans="1:16" ht="13.2" x14ac:dyDescent="0.25">
      <c r="A882" s="381" t="str">
        <f>IF(B882="","",ROW()-ROW($A$3)+'Diário 3º PA'!$O$1)</f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13"/>
        <v/>
      </c>
      <c r="K882" s="387"/>
      <c r="L882" s="388"/>
      <c r="M882" s="387"/>
      <c r="N882" s="382"/>
      <c r="O882" s="384"/>
      <c r="P882" s="184"/>
    </row>
    <row r="883" spans="1:16" ht="13.2" x14ac:dyDescent="0.25">
      <c r="A883" s="381" t="str">
        <f>IF(B883="","",ROW()-ROW($A$3)+'Diário 3º PA'!$O$1)</f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13"/>
        <v/>
      </c>
      <c r="K883" s="387"/>
      <c r="L883" s="388"/>
      <c r="M883" s="387"/>
      <c r="N883" s="382"/>
      <c r="O883" s="384"/>
      <c r="P883" s="184"/>
    </row>
    <row r="884" spans="1:16" ht="13.2" x14ac:dyDescent="0.25">
      <c r="A884" s="381" t="str">
        <f>IF(B884="","",ROW()-ROW($A$3)+'Diário 3º PA'!$O$1)</f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13"/>
        <v/>
      </c>
      <c r="K884" s="387"/>
      <c r="L884" s="388"/>
      <c r="M884" s="387"/>
      <c r="N884" s="382"/>
      <c r="O884" s="384"/>
      <c r="P884" s="184"/>
    </row>
    <row r="885" spans="1:16" ht="13.2" x14ac:dyDescent="0.25">
      <c r="A885" s="381" t="str">
        <f>IF(B885="","",ROW()-ROW($A$3)+'Diário 3º PA'!$O$1)</f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13"/>
        <v/>
      </c>
      <c r="K885" s="387"/>
      <c r="L885" s="388"/>
      <c r="M885" s="387"/>
      <c r="N885" s="382"/>
      <c r="O885" s="384"/>
      <c r="P885" s="184"/>
    </row>
    <row r="886" spans="1:16" ht="13.2" x14ac:dyDescent="0.25">
      <c r="A886" s="381" t="str">
        <f>IF(B886="","",ROW()-ROW($A$3)+'Diário 3º PA'!$O$1)</f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13"/>
        <v/>
      </c>
      <c r="K886" s="387"/>
      <c r="L886" s="388"/>
      <c r="M886" s="387"/>
      <c r="N886" s="382"/>
      <c r="O886" s="384"/>
      <c r="P886" s="184"/>
    </row>
    <row r="887" spans="1:16" ht="13.2" x14ac:dyDescent="0.25">
      <c r="A887" s="381" t="str">
        <f>IF(B887="","",ROW()-ROW($A$3)+'Diário 3º PA'!$O$1)</f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13"/>
        <v/>
      </c>
      <c r="K887" s="387"/>
      <c r="L887" s="388"/>
      <c r="M887" s="387"/>
      <c r="N887" s="382"/>
      <c r="O887" s="384"/>
      <c r="P887" s="184"/>
    </row>
    <row r="888" spans="1:16" ht="13.2" x14ac:dyDescent="0.25">
      <c r="A888" s="381" t="str">
        <f>IF(B888="","",ROW()-ROW($A$3)+'Diário 3º PA'!$O$1)</f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13"/>
        <v/>
      </c>
      <c r="K888" s="387"/>
      <c r="L888" s="388"/>
      <c r="M888" s="387"/>
      <c r="N888" s="382"/>
      <c r="O888" s="384"/>
      <c r="P888" s="184"/>
    </row>
    <row r="889" spans="1:16" ht="13.2" x14ac:dyDescent="0.25">
      <c r="A889" s="381" t="str">
        <f>IF(B889="","",ROW()-ROW($A$3)+'Diário 3º PA'!$O$1)</f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13"/>
        <v/>
      </c>
      <c r="K889" s="387"/>
      <c r="L889" s="388"/>
      <c r="M889" s="387"/>
      <c r="N889" s="382"/>
      <c r="O889" s="384"/>
      <c r="P889" s="184"/>
    </row>
    <row r="890" spans="1:16" ht="13.2" x14ac:dyDescent="0.25">
      <c r="A890" s="381" t="str">
        <f>IF(B890="","",ROW()-ROW($A$3)+'Diário 3º PA'!$O$1)</f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13"/>
        <v/>
      </c>
      <c r="K890" s="387"/>
      <c r="L890" s="388"/>
      <c r="M890" s="387"/>
      <c r="N890" s="382"/>
      <c r="O890" s="384"/>
      <c r="P890" s="184"/>
    </row>
    <row r="891" spans="1:16" ht="13.2" x14ac:dyDescent="0.25">
      <c r="A891" s="381" t="str">
        <f>IF(B891="","",ROW()-ROW($A$3)+'Diário 3º PA'!$O$1)</f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13"/>
        <v/>
      </c>
      <c r="K891" s="387"/>
      <c r="L891" s="388"/>
      <c r="M891" s="387"/>
      <c r="N891" s="382"/>
      <c r="O891" s="384"/>
      <c r="P891" s="184"/>
    </row>
    <row r="892" spans="1:16" ht="13.2" x14ac:dyDescent="0.25">
      <c r="A892" s="381" t="str">
        <f>IF(B892="","",ROW()-ROW($A$3)+'Diário 3º PA'!$O$1)</f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13"/>
        <v/>
      </c>
      <c r="K892" s="387"/>
      <c r="L892" s="388"/>
      <c r="M892" s="387"/>
      <c r="N892" s="382"/>
      <c r="O892" s="384"/>
      <c r="P892" s="184"/>
    </row>
    <row r="893" spans="1:16" ht="13.2" x14ac:dyDescent="0.25">
      <c r="A893" s="381" t="str">
        <f>IF(B893="","",ROW()-ROW($A$3)+'Diário 3º PA'!$O$1)</f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13"/>
        <v/>
      </c>
      <c r="K893" s="387"/>
      <c r="L893" s="388"/>
      <c r="M893" s="387"/>
      <c r="N893" s="382"/>
      <c r="O893" s="384"/>
      <c r="P893" s="184"/>
    </row>
    <row r="894" spans="1:16" ht="13.2" x14ac:dyDescent="0.25">
      <c r="A894" s="381" t="str">
        <f>IF(B894="","",ROW()-ROW($A$3)+'Diário 3º PA'!$O$1)</f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13"/>
        <v/>
      </c>
      <c r="K894" s="387"/>
      <c r="L894" s="388"/>
      <c r="M894" s="387"/>
      <c r="N894" s="382"/>
      <c r="O894" s="384"/>
      <c r="P894" s="184"/>
    </row>
    <row r="895" spans="1:16" ht="13.2" x14ac:dyDescent="0.25">
      <c r="A895" s="381" t="str">
        <f>IF(B895="","",ROW()-ROW($A$3)+'Diário 3º PA'!$O$1)</f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13"/>
        <v/>
      </c>
      <c r="K895" s="387"/>
      <c r="L895" s="388"/>
      <c r="M895" s="387"/>
      <c r="N895" s="382"/>
      <c r="O895" s="384"/>
      <c r="P895" s="184"/>
    </row>
    <row r="896" spans="1:16" ht="13.2" x14ac:dyDescent="0.25">
      <c r="A896" s="381" t="str">
        <f>IF(B896="","",ROW()-ROW($A$3)+'Diário 3º PA'!$O$1)</f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13"/>
        <v/>
      </c>
      <c r="K896" s="387"/>
      <c r="L896" s="388"/>
      <c r="M896" s="387"/>
      <c r="N896" s="382"/>
      <c r="O896" s="384"/>
      <c r="P896" s="184"/>
    </row>
    <row r="897" spans="1:16" ht="13.2" x14ac:dyDescent="0.25">
      <c r="A897" s="381" t="str">
        <f>IF(B897="","",ROW()-ROW($A$3)+'Diário 3º PA'!$O$1)</f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si="13"/>
        <v/>
      </c>
      <c r="K897" s="387"/>
      <c r="L897" s="388"/>
      <c r="M897" s="387"/>
      <c r="N897" s="382"/>
      <c r="O897" s="384"/>
      <c r="P897" s="184"/>
    </row>
    <row r="898" spans="1:16" ht="13.2" x14ac:dyDescent="0.25">
      <c r="A898" s="381" t="str">
        <f>IF(B898="","",ROW()-ROW($A$3)+'Diário 3º PA'!$O$1)</f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13"/>
        <v/>
      </c>
      <c r="K898" s="387"/>
      <c r="L898" s="388"/>
      <c r="M898" s="387"/>
      <c r="N898" s="382"/>
      <c r="O898" s="384"/>
      <c r="P898" s="184"/>
    </row>
    <row r="899" spans="1:16" ht="13.2" x14ac:dyDescent="0.25">
      <c r="A899" s="381" t="str">
        <f>IF(B899="","",ROW()-ROW($A$3)+'Diário 3º PA'!$O$1)</f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13"/>
        <v/>
      </c>
      <c r="K899" s="387"/>
      <c r="L899" s="388"/>
      <c r="M899" s="387"/>
      <c r="N899" s="382"/>
      <c r="O899" s="384"/>
      <c r="P899" s="184"/>
    </row>
    <row r="900" spans="1:16" ht="13.2" x14ac:dyDescent="0.25">
      <c r="A900" s="381" t="str">
        <f>IF(B900="","",ROW()-ROW($A$3)+'Diário 3º PA'!$O$1)</f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si="13"/>
        <v/>
      </c>
      <c r="K900" s="387"/>
      <c r="L900" s="388"/>
      <c r="M900" s="387"/>
      <c r="N900" s="382"/>
      <c r="O900" s="384"/>
      <c r="P900" s="184"/>
    </row>
    <row r="901" spans="1:16" ht="13.2" x14ac:dyDescent="0.25">
      <c r="A901" s="381" t="str">
        <f>IF(B901="","",ROW()-ROW($A$3)+'Diário 3º PA'!$O$1)</f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13"/>
        <v/>
      </c>
      <c r="K901" s="387"/>
      <c r="L901" s="388"/>
      <c r="M901" s="387"/>
      <c r="N901" s="382"/>
      <c r="O901" s="384"/>
      <c r="P901" s="184"/>
    </row>
    <row r="902" spans="1:16" ht="13.2" x14ac:dyDescent="0.25">
      <c r="A902" s="381" t="str">
        <f>IF(B902="","",ROW()-ROW($A$3)+'Diário 3º PA'!$O$1)</f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13"/>
        <v/>
      </c>
      <c r="K902" s="387"/>
      <c r="L902" s="388"/>
      <c r="M902" s="387"/>
      <c r="N902" s="382"/>
      <c r="O902" s="384"/>
      <c r="P902" s="184"/>
    </row>
    <row r="903" spans="1:16" ht="13.2" x14ac:dyDescent="0.25">
      <c r="A903" s="381" t="str">
        <f>IF(B903="","",ROW()-ROW($A$3)+'Diário 3º PA'!$O$1)</f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13"/>
        <v/>
      </c>
      <c r="K903" s="387"/>
      <c r="L903" s="388"/>
      <c r="M903" s="387"/>
      <c r="N903" s="382"/>
      <c r="O903" s="384"/>
      <c r="P903" s="184"/>
    </row>
    <row r="904" spans="1:16" ht="13.2" x14ac:dyDescent="0.25">
      <c r="A904" s="381" t="str">
        <f>IF(B904="","",ROW()-ROW($A$3)+'Diário 3º PA'!$O$1)</f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13"/>
        <v/>
      </c>
      <c r="K904" s="387"/>
      <c r="L904" s="388"/>
      <c r="M904" s="387"/>
      <c r="N904" s="382"/>
      <c r="O904" s="384"/>
      <c r="P904" s="184"/>
    </row>
    <row r="905" spans="1:16" ht="13.2" x14ac:dyDescent="0.25">
      <c r="A905" s="381" t="str">
        <f>IF(B905="","",ROW()-ROW($A$3)+'Diário 3º PA'!$O$1)</f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ref="J905:J968" si="14">IF(O905="","",IF(LEN(O905)&gt;14,O905,"CPF Protegido - LGPD"))</f>
        <v/>
      </c>
      <c r="K905" s="387"/>
      <c r="L905" s="388"/>
      <c r="M905" s="387"/>
      <c r="N905" s="382"/>
      <c r="O905" s="384"/>
      <c r="P905" s="184"/>
    </row>
    <row r="906" spans="1:16" ht="13.2" x14ac:dyDescent="0.25">
      <c r="A906" s="381" t="str">
        <f>IF(B906="","",ROW()-ROW($A$3)+'Diário 3º PA'!$O$1)</f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14"/>
        <v/>
      </c>
      <c r="K906" s="387"/>
      <c r="L906" s="388"/>
      <c r="M906" s="387"/>
      <c r="N906" s="382"/>
      <c r="O906" s="384"/>
      <c r="P906" s="184"/>
    </row>
    <row r="907" spans="1:16" ht="13.2" x14ac:dyDescent="0.25">
      <c r="A907" s="381" t="str">
        <f>IF(B907="","",ROW()-ROW($A$3)+'Diário 3º PA'!$O$1)</f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14"/>
        <v/>
      </c>
      <c r="K907" s="387"/>
      <c r="L907" s="388"/>
      <c r="M907" s="387"/>
      <c r="N907" s="382"/>
      <c r="O907" s="384"/>
      <c r="P907" s="184"/>
    </row>
    <row r="908" spans="1:16" ht="13.2" x14ac:dyDescent="0.25">
      <c r="A908" s="381" t="str">
        <f>IF(B908="","",ROW()-ROW($A$3)+'Diário 3º PA'!$O$1)</f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14"/>
        <v/>
      </c>
      <c r="K908" s="387"/>
      <c r="L908" s="388"/>
      <c r="M908" s="387"/>
      <c r="N908" s="382"/>
      <c r="O908" s="384"/>
      <c r="P908" s="184"/>
    </row>
    <row r="909" spans="1:16" ht="13.2" x14ac:dyDescent="0.25">
      <c r="A909" s="381" t="str">
        <f>IF(B909="","",ROW()-ROW($A$3)+'Diário 3º PA'!$O$1)</f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14"/>
        <v/>
      </c>
      <c r="K909" s="387"/>
      <c r="L909" s="388"/>
      <c r="M909" s="387"/>
      <c r="N909" s="382"/>
      <c r="O909" s="384"/>
      <c r="P909" s="184"/>
    </row>
    <row r="910" spans="1:16" ht="13.2" x14ac:dyDescent="0.25">
      <c r="A910" s="381" t="str">
        <f>IF(B910="","",ROW()-ROW($A$3)+'Diário 3º PA'!$O$1)</f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14"/>
        <v/>
      </c>
      <c r="K910" s="387"/>
      <c r="L910" s="388"/>
      <c r="M910" s="387"/>
      <c r="N910" s="382"/>
      <c r="O910" s="384"/>
      <c r="P910" s="184"/>
    </row>
    <row r="911" spans="1:16" ht="13.2" x14ac:dyDescent="0.25">
      <c r="A911" s="381" t="str">
        <f>IF(B911="","",ROW()-ROW($A$3)+'Diário 3º PA'!$O$1)</f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14"/>
        <v/>
      </c>
      <c r="K911" s="387"/>
      <c r="L911" s="388"/>
      <c r="M911" s="387"/>
      <c r="N911" s="382"/>
      <c r="O911" s="384"/>
      <c r="P911" s="184"/>
    </row>
    <row r="912" spans="1:16" ht="13.2" x14ac:dyDescent="0.25">
      <c r="A912" s="381" t="str">
        <f>IF(B912="","",ROW()-ROW($A$3)+'Diário 3º PA'!$O$1)</f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14"/>
        <v/>
      </c>
      <c r="K912" s="387"/>
      <c r="L912" s="388"/>
      <c r="M912" s="387"/>
      <c r="N912" s="382"/>
      <c r="O912" s="384"/>
      <c r="P912" s="184"/>
    </row>
    <row r="913" spans="1:16" ht="13.2" x14ac:dyDescent="0.25">
      <c r="A913" s="381" t="str">
        <f>IF(B913="","",ROW()-ROW($A$3)+'Diário 3º PA'!$O$1)</f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14"/>
        <v/>
      </c>
      <c r="K913" s="387"/>
      <c r="L913" s="388"/>
      <c r="M913" s="387"/>
      <c r="N913" s="382"/>
      <c r="O913" s="384"/>
      <c r="P913" s="184"/>
    </row>
    <row r="914" spans="1:16" ht="13.2" x14ac:dyDescent="0.25">
      <c r="A914" s="381" t="str">
        <f>IF(B914="","",ROW()-ROW($A$3)+'Diário 3º PA'!$O$1)</f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14"/>
        <v/>
      </c>
      <c r="K914" s="387"/>
      <c r="L914" s="388"/>
      <c r="M914" s="387"/>
      <c r="N914" s="382"/>
      <c r="O914" s="384"/>
      <c r="P914" s="184"/>
    </row>
    <row r="915" spans="1:16" ht="13.2" x14ac:dyDescent="0.25">
      <c r="A915" s="381" t="str">
        <f>IF(B915="","",ROW()-ROW($A$3)+'Diário 3º PA'!$O$1)</f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14"/>
        <v/>
      </c>
      <c r="K915" s="387"/>
      <c r="L915" s="388"/>
      <c r="M915" s="387"/>
      <c r="N915" s="382"/>
      <c r="O915" s="384"/>
      <c r="P915" s="184"/>
    </row>
    <row r="916" spans="1:16" ht="13.2" x14ac:dyDescent="0.25">
      <c r="A916" s="381" t="str">
        <f>IF(B916="","",ROW()-ROW($A$3)+'Diário 3º PA'!$O$1)</f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14"/>
        <v/>
      </c>
      <c r="K916" s="387"/>
      <c r="L916" s="388"/>
      <c r="M916" s="387"/>
      <c r="N916" s="382"/>
      <c r="O916" s="384"/>
      <c r="P916" s="184"/>
    </row>
    <row r="917" spans="1:16" ht="13.2" x14ac:dyDescent="0.25">
      <c r="A917" s="381" t="str">
        <f>IF(B917="","",ROW()-ROW($A$3)+'Diário 3º PA'!$O$1)</f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14"/>
        <v/>
      </c>
      <c r="K917" s="387"/>
      <c r="L917" s="388"/>
      <c r="M917" s="387"/>
      <c r="N917" s="382"/>
      <c r="O917" s="384"/>
      <c r="P917" s="184"/>
    </row>
    <row r="918" spans="1:16" ht="13.2" x14ac:dyDescent="0.25">
      <c r="A918" s="381" t="str">
        <f>IF(B918="","",ROW()-ROW($A$3)+'Diário 3º PA'!$O$1)</f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si="14"/>
        <v/>
      </c>
      <c r="K918" s="387"/>
      <c r="L918" s="388"/>
      <c r="M918" s="387"/>
      <c r="N918" s="382"/>
      <c r="O918" s="384"/>
      <c r="P918" s="184"/>
    </row>
    <row r="919" spans="1:16" ht="13.2" x14ac:dyDescent="0.25">
      <c r="A919" s="381" t="str">
        <f>IF(B919="","",ROW()-ROW($A$3)+'Diário 3º PA'!$O$1)</f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14"/>
        <v/>
      </c>
      <c r="K919" s="387"/>
      <c r="L919" s="388"/>
      <c r="M919" s="387"/>
      <c r="N919" s="382"/>
      <c r="O919" s="384"/>
      <c r="P919" s="184"/>
    </row>
    <row r="920" spans="1:16" ht="13.2" x14ac:dyDescent="0.25">
      <c r="A920" s="381" t="str">
        <f>IF(B920="","",ROW()-ROW($A$3)+'Diário 3º PA'!$O$1)</f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14"/>
        <v/>
      </c>
      <c r="K920" s="387"/>
      <c r="L920" s="388"/>
      <c r="M920" s="387"/>
      <c r="N920" s="382"/>
      <c r="O920" s="384"/>
      <c r="P920" s="184"/>
    </row>
    <row r="921" spans="1:16" ht="13.2" x14ac:dyDescent="0.25">
      <c r="A921" s="381" t="str">
        <f>IF(B921="","",ROW()-ROW($A$3)+'Diário 3º PA'!$O$1)</f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14"/>
        <v/>
      </c>
      <c r="K921" s="387"/>
      <c r="L921" s="388"/>
      <c r="M921" s="387"/>
      <c r="N921" s="382"/>
      <c r="O921" s="384"/>
      <c r="P921" s="184"/>
    </row>
    <row r="922" spans="1:16" ht="13.2" x14ac:dyDescent="0.25">
      <c r="A922" s="381" t="str">
        <f>IF(B922="","",ROW()-ROW($A$3)+'Diário 3º PA'!$O$1)</f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14"/>
        <v/>
      </c>
      <c r="K922" s="387"/>
      <c r="L922" s="388"/>
      <c r="M922" s="387"/>
      <c r="N922" s="382"/>
      <c r="O922" s="384"/>
      <c r="P922" s="184"/>
    </row>
    <row r="923" spans="1:16" ht="13.2" x14ac:dyDescent="0.25">
      <c r="A923" s="381" t="str">
        <f>IF(B923="","",ROW()-ROW($A$3)+'Diário 3º PA'!$O$1)</f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14"/>
        <v/>
      </c>
      <c r="K923" s="387"/>
      <c r="L923" s="388"/>
      <c r="M923" s="387"/>
      <c r="N923" s="382"/>
      <c r="O923" s="384"/>
      <c r="P923" s="184"/>
    </row>
    <row r="924" spans="1:16" ht="13.2" x14ac:dyDescent="0.25">
      <c r="A924" s="381" t="str">
        <f>IF(B924="","",ROW()-ROW($A$3)+'Diário 3º PA'!$O$1)</f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14"/>
        <v/>
      </c>
      <c r="K924" s="387"/>
      <c r="L924" s="388"/>
      <c r="M924" s="387"/>
      <c r="N924" s="382"/>
      <c r="O924" s="384"/>
      <c r="P924" s="184"/>
    </row>
    <row r="925" spans="1:16" ht="13.2" x14ac:dyDescent="0.25">
      <c r="A925" s="381" t="str">
        <f>IF(B925="","",ROW()-ROW($A$3)+'Diário 3º PA'!$O$1)</f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14"/>
        <v/>
      </c>
      <c r="K925" s="387"/>
      <c r="L925" s="388"/>
      <c r="M925" s="387"/>
      <c r="N925" s="382"/>
      <c r="O925" s="384"/>
      <c r="P925" s="184"/>
    </row>
    <row r="926" spans="1:16" ht="13.2" x14ac:dyDescent="0.25">
      <c r="A926" s="381" t="str">
        <f>IF(B926="","",ROW()-ROW($A$3)+'Diário 3º PA'!$O$1)</f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14"/>
        <v/>
      </c>
      <c r="K926" s="387"/>
      <c r="L926" s="388"/>
      <c r="M926" s="387"/>
      <c r="N926" s="382"/>
      <c r="O926" s="384"/>
      <c r="P926" s="184"/>
    </row>
    <row r="927" spans="1:16" ht="13.2" x14ac:dyDescent="0.25">
      <c r="A927" s="381" t="str">
        <f>IF(B927="","",ROW()-ROW($A$3)+'Diário 3º PA'!$O$1)</f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14"/>
        <v/>
      </c>
      <c r="K927" s="387"/>
      <c r="L927" s="388"/>
      <c r="M927" s="387"/>
      <c r="N927" s="382"/>
      <c r="O927" s="384"/>
      <c r="P927" s="184"/>
    </row>
    <row r="928" spans="1:16" ht="13.2" x14ac:dyDescent="0.25">
      <c r="A928" s="381" t="str">
        <f>IF(B928="","",ROW()-ROW($A$3)+'Diário 3º PA'!$O$1)</f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14"/>
        <v/>
      </c>
      <c r="K928" s="387"/>
      <c r="L928" s="388"/>
      <c r="M928" s="387"/>
      <c r="N928" s="382"/>
      <c r="O928" s="384"/>
      <c r="P928" s="184"/>
    </row>
    <row r="929" spans="1:16" ht="13.2" x14ac:dyDescent="0.25">
      <c r="A929" s="381" t="str">
        <f>IF(B929="","",ROW()-ROW($A$3)+'Diário 3º PA'!$O$1)</f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14"/>
        <v/>
      </c>
      <c r="K929" s="387"/>
      <c r="L929" s="388"/>
      <c r="M929" s="387"/>
      <c r="N929" s="382"/>
      <c r="O929" s="384"/>
      <c r="P929" s="184"/>
    </row>
    <row r="930" spans="1:16" ht="13.2" x14ac:dyDescent="0.25">
      <c r="A930" s="381" t="str">
        <f>IF(B930="","",ROW()-ROW($A$3)+'Diário 3º PA'!$O$1)</f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14"/>
        <v/>
      </c>
      <c r="K930" s="387"/>
      <c r="L930" s="388"/>
      <c r="M930" s="387"/>
      <c r="N930" s="382"/>
      <c r="O930" s="384"/>
      <c r="P930" s="184"/>
    </row>
    <row r="931" spans="1:16" ht="13.2" x14ac:dyDescent="0.25">
      <c r="A931" s="381" t="str">
        <f>IF(B931="","",ROW()-ROW($A$3)+'Diário 3º PA'!$O$1)</f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14"/>
        <v/>
      </c>
      <c r="K931" s="387"/>
      <c r="L931" s="388"/>
      <c r="M931" s="387"/>
      <c r="N931" s="382"/>
      <c r="O931" s="384"/>
      <c r="P931" s="184"/>
    </row>
    <row r="932" spans="1:16" ht="13.2" x14ac:dyDescent="0.25">
      <c r="A932" s="381" t="str">
        <f>IF(B932="","",ROW()-ROW($A$3)+'Diário 3º PA'!$O$1)</f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14"/>
        <v/>
      </c>
      <c r="K932" s="387"/>
      <c r="L932" s="388"/>
      <c r="M932" s="387"/>
      <c r="N932" s="382"/>
      <c r="O932" s="384"/>
      <c r="P932" s="184"/>
    </row>
    <row r="933" spans="1:16" ht="13.2" x14ac:dyDescent="0.25">
      <c r="A933" s="381" t="str">
        <f>IF(B933="","",ROW()-ROW($A$3)+'Diário 3º PA'!$O$1)</f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14"/>
        <v/>
      </c>
      <c r="K933" s="387"/>
      <c r="L933" s="388"/>
      <c r="M933" s="387"/>
      <c r="N933" s="382"/>
      <c r="O933" s="384"/>
      <c r="P933" s="184"/>
    </row>
    <row r="934" spans="1:16" ht="13.2" x14ac:dyDescent="0.25">
      <c r="A934" s="381" t="str">
        <f>IF(B934="","",ROW()-ROW($A$3)+'Diário 3º PA'!$O$1)</f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14"/>
        <v/>
      </c>
      <c r="K934" s="387"/>
      <c r="L934" s="388"/>
      <c r="M934" s="387"/>
      <c r="N934" s="382"/>
      <c r="O934" s="384"/>
      <c r="P934" s="184"/>
    </row>
    <row r="935" spans="1:16" ht="13.2" x14ac:dyDescent="0.25">
      <c r="A935" s="381" t="str">
        <f>IF(B935="","",ROW()-ROW($A$3)+'Diário 3º PA'!$O$1)</f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14"/>
        <v/>
      </c>
      <c r="K935" s="387"/>
      <c r="L935" s="388"/>
      <c r="M935" s="387"/>
      <c r="N935" s="382"/>
      <c r="O935" s="384"/>
      <c r="P935" s="184"/>
    </row>
    <row r="936" spans="1:16" ht="13.2" x14ac:dyDescent="0.25">
      <c r="A936" s="381" t="str">
        <f>IF(B936="","",ROW()-ROW($A$3)+'Diário 3º PA'!$O$1)</f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14"/>
        <v/>
      </c>
      <c r="K936" s="387"/>
      <c r="L936" s="388"/>
      <c r="M936" s="387"/>
      <c r="N936" s="382"/>
      <c r="O936" s="384"/>
      <c r="P936" s="184"/>
    </row>
    <row r="937" spans="1:16" ht="13.2" x14ac:dyDescent="0.25">
      <c r="A937" s="381" t="str">
        <f>IF(B937="","",ROW()-ROW($A$3)+'Diário 3º PA'!$O$1)</f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14"/>
        <v/>
      </c>
      <c r="K937" s="387"/>
      <c r="L937" s="388"/>
      <c r="M937" s="387"/>
      <c r="N937" s="382"/>
      <c r="O937" s="384"/>
      <c r="P937" s="184"/>
    </row>
    <row r="938" spans="1:16" ht="13.2" x14ac:dyDescent="0.25">
      <c r="A938" s="381" t="str">
        <f>IF(B938="","",ROW()-ROW($A$3)+'Diário 3º PA'!$O$1)</f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14"/>
        <v/>
      </c>
      <c r="K938" s="387"/>
      <c r="L938" s="388"/>
      <c r="M938" s="387"/>
      <c r="N938" s="382"/>
      <c r="O938" s="384"/>
      <c r="P938" s="184"/>
    </row>
    <row r="939" spans="1:16" ht="13.2" x14ac:dyDescent="0.25">
      <c r="A939" s="381" t="str">
        <f>IF(B939="","",ROW()-ROW($A$3)+'Diário 3º PA'!$O$1)</f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14"/>
        <v/>
      </c>
      <c r="K939" s="387"/>
      <c r="L939" s="388"/>
      <c r="M939" s="387"/>
      <c r="N939" s="382"/>
      <c r="O939" s="384"/>
      <c r="P939" s="184"/>
    </row>
    <row r="940" spans="1:16" ht="13.2" x14ac:dyDescent="0.25">
      <c r="A940" s="381" t="str">
        <f>IF(B940="","",ROW()-ROW($A$3)+'Diário 3º PA'!$O$1)</f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14"/>
        <v/>
      </c>
      <c r="K940" s="387"/>
      <c r="L940" s="388"/>
      <c r="M940" s="387"/>
      <c r="N940" s="382"/>
      <c r="O940" s="384"/>
      <c r="P940" s="184"/>
    </row>
    <row r="941" spans="1:16" ht="13.2" x14ac:dyDescent="0.25">
      <c r="A941" s="381" t="str">
        <f>IF(B941="","",ROW()-ROW($A$3)+'Diário 3º PA'!$O$1)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14"/>
        <v/>
      </c>
      <c r="K941" s="387"/>
      <c r="L941" s="388"/>
      <c r="M941" s="387"/>
      <c r="N941" s="382"/>
      <c r="O941" s="384"/>
      <c r="P941" s="184"/>
    </row>
    <row r="942" spans="1:16" ht="13.2" x14ac:dyDescent="0.25">
      <c r="A942" s="381" t="str">
        <f>IF(B942="","",ROW()-ROW($A$3)+'Diário 3º PA'!$O$1)</f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14"/>
        <v/>
      </c>
      <c r="K942" s="387"/>
      <c r="L942" s="388"/>
      <c r="M942" s="387"/>
      <c r="N942" s="382"/>
      <c r="O942" s="384"/>
      <c r="P942" s="184"/>
    </row>
    <row r="943" spans="1:16" ht="13.2" x14ac:dyDescent="0.25">
      <c r="A943" s="381" t="str">
        <f>IF(B943="","",ROW()-ROW($A$3)+'Diário 3º PA'!$O$1)</f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14"/>
        <v/>
      </c>
      <c r="K943" s="387"/>
      <c r="L943" s="388"/>
      <c r="M943" s="387"/>
      <c r="N943" s="382"/>
      <c r="O943" s="384"/>
      <c r="P943" s="184"/>
    </row>
    <row r="944" spans="1:16" ht="13.2" x14ac:dyDescent="0.25">
      <c r="A944" s="381" t="str">
        <f>IF(B944="","",ROW()-ROW($A$3)+'Diário 3º PA'!$O$1)</f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14"/>
        <v/>
      </c>
      <c r="K944" s="387"/>
      <c r="L944" s="388"/>
      <c r="M944" s="387"/>
      <c r="N944" s="382"/>
      <c r="O944" s="384"/>
      <c r="P944" s="184"/>
    </row>
    <row r="945" spans="1:16" ht="13.2" x14ac:dyDescent="0.25">
      <c r="A945" s="381" t="str">
        <f>IF(B945="","",ROW()-ROW($A$3)+'Diário 3º PA'!$O$1)</f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14"/>
        <v/>
      </c>
      <c r="K945" s="387"/>
      <c r="L945" s="388"/>
      <c r="M945" s="387"/>
      <c r="N945" s="382"/>
      <c r="O945" s="384"/>
      <c r="P945" s="184"/>
    </row>
    <row r="946" spans="1:16" ht="13.2" x14ac:dyDescent="0.25">
      <c r="A946" s="381" t="str">
        <f>IF(B946="","",ROW()-ROW($A$3)+'Diário 3º PA'!$O$1)</f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14"/>
        <v/>
      </c>
      <c r="K946" s="387"/>
      <c r="L946" s="388"/>
      <c r="M946" s="387"/>
      <c r="N946" s="382"/>
      <c r="O946" s="384"/>
      <c r="P946" s="184"/>
    </row>
    <row r="947" spans="1:16" ht="13.2" x14ac:dyDescent="0.25">
      <c r="A947" s="381" t="str">
        <f>IF(B947="","",ROW()-ROW($A$3)+'Diário 3º PA'!$O$1)</f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14"/>
        <v/>
      </c>
      <c r="K947" s="387"/>
      <c r="L947" s="388"/>
      <c r="M947" s="387"/>
      <c r="N947" s="382"/>
      <c r="O947" s="384"/>
      <c r="P947" s="184"/>
    </row>
    <row r="948" spans="1:16" ht="13.2" x14ac:dyDescent="0.25">
      <c r="A948" s="381" t="str">
        <f>IF(B948="","",ROW()-ROW($A$3)+'Diário 3º PA'!$O$1)</f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14"/>
        <v/>
      </c>
      <c r="K948" s="387"/>
      <c r="L948" s="388"/>
      <c r="M948" s="387"/>
      <c r="N948" s="382"/>
      <c r="O948" s="384"/>
      <c r="P948" s="184"/>
    </row>
    <row r="949" spans="1:16" ht="13.2" x14ac:dyDescent="0.25">
      <c r="A949" s="381" t="str">
        <f>IF(B949="","",ROW()-ROW($A$3)+'Diário 3º PA'!$O$1)</f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14"/>
        <v/>
      </c>
      <c r="K949" s="387"/>
      <c r="L949" s="388"/>
      <c r="M949" s="387"/>
      <c r="N949" s="382"/>
      <c r="O949" s="384"/>
      <c r="P949" s="184"/>
    </row>
    <row r="950" spans="1:16" ht="13.2" x14ac:dyDescent="0.25">
      <c r="A950" s="381" t="str">
        <f>IF(B950="","",ROW()-ROW($A$3)+'Diário 3º PA'!$O$1)</f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14"/>
        <v/>
      </c>
      <c r="K950" s="387"/>
      <c r="L950" s="388"/>
      <c r="M950" s="387"/>
      <c r="N950" s="382"/>
      <c r="O950" s="384"/>
      <c r="P950" s="184"/>
    </row>
    <row r="951" spans="1:16" ht="13.2" x14ac:dyDescent="0.25">
      <c r="A951" s="381" t="str">
        <f>IF(B951="","",ROW()-ROW($A$3)+'Diário 3º PA'!$O$1)</f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14"/>
        <v/>
      </c>
      <c r="K951" s="387"/>
      <c r="L951" s="388"/>
      <c r="M951" s="387"/>
      <c r="N951" s="382"/>
      <c r="O951" s="384"/>
      <c r="P951" s="184"/>
    </row>
    <row r="952" spans="1:16" ht="13.2" x14ac:dyDescent="0.25">
      <c r="A952" s="381" t="str">
        <f>IF(B952="","",ROW()-ROW($A$3)+'Diário 3º PA'!$O$1)</f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14"/>
        <v/>
      </c>
      <c r="K952" s="387"/>
      <c r="L952" s="388"/>
      <c r="M952" s="387"/>
      <c r="N952" s="382"/>
      <c r="O952" s="384"/>
      <c r="P952" s="184"/>
    </row>
    <row r="953" spans="1:16" ht="13.2" x14ac:dyDescent="0.25">
      <c r="A953" s="381" t="str">
        <f>IF(B953="","",ROW()-ROW($A$3)+'Diário 3º PA'!$O$1)</f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14"/>
        <v/>
      </c>
      <c r="K953" s="387"/>
      <c r="L953" s="388"/>
      <c r="M953" s="387"/>
      <c r="N953" s="382"/>
      <c r="O953" s="384"/>
      <c r="P953" s="184"/>
    </row>
    <row r="954" spans="1:16" ht="13.2" x14ac:dyDescent="0.25">
      <c r="A954" s="381" t="str">
        <f>IF(B954="","",ROW()-ROW($A$3)+'Diário 3º PA'!$O$1)</f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14"/>
        <v/>
      </c>
      <c r="K954" s="387"/>
      <c r="L954" s="388"/>
      <c r="M954" s="387"/>
      <c r="N954" s="382"/>
      <c r="O954" s="384"/>
      <c r="P954" s="184"/>
    </row>
    <row r="955" spans="1:16" ht="13.2" x14ac:dyDescent="0.25">
      <c r="A955" s="381" t="str">
        <f>IF(B955="","",ROW()-ROW($A$3)+'Diário 3º PA'!$O$1)</f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14"/>
        <v/>
      </c>
      <c r="K955" s="387"/>
      <c r="L955" s="388"/>
      <c r="M955" s="387"/>
      <c r="N955" s="382"/>
      <c r="O955" s="384"/>
      <c r="P955" s="184"/>
    </row>
    <row r="956" spans="1:16" ht="13.2" x14ac:dyDescent="0.25">
      <c r="A956" s="381" t="str">
        <f>IF(B956="","",ROW()-ROW($A$3)+'Diário 3º PA'!$O$1)</f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14"/>
        <v/>
      </c>
      <c r="K956" s="387"/>
      <c r="L956" s="388"/>
      <c r="M956" s="387"/>
      <c r="N956" s="382"/>
      <c r="O956" s="384"/>
      <c r="P956" s="184"/>
    </row>
    <row r="957" spans="1:16" ht="13.2" x14ac:dyDescent="0.25">
      <c r="A957" s="381" t="str">
        <f>IF(B957="","",ROW()-ROW($A$3)+'Diário 3º PA'!$O$1)</f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14"/>
        <v/>
      </c>
      <c r="K957" s="387"/>
      <c r="L957" s="388"/>
      <c r="M957" s="387"/>
      <c r="N957" s="382"/>
      <c r="O957" s="384"/>
      <c r="P957" s="184"/>
    </row>
    <row r="958" spans="1:16" ht="13.2" x14ac:dyDescent="0.25">
      <c r="A958" s="381" t="str">
        <f>IF(B958="","",ROW()-ROW($A$3)+'Diário 3º PA'!$O$1)</f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14"/>
        <v/>
      </c>
      <c r="K958" s="387"/>
      <c r="L958" s="388"/>
      <c r="M958" s="387"/>
      <c r="N958" s="382"/>
      <c r="O958" s="384"/>
      <c r="P958" s="184"/>
    </row>
    <row r="959" spans="1:16" ht="13.2" x14ac:dyDescent="0.25">
      <c r="A959" s="381" t="str">
        <f>IF(B959="","",ROW()-ROW($A$3)+'Diário 3º PA'!$O$1)</f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14"/>
        <v/>
      </c>
      <c r="K959" s="387"/>
      <c r="L959" s="388"/>
      <c r="M959" s="387"/>
      <c r="N959" s="382"/>
      <c r="O959" s="384"/>
      <c r="P959" s="184"/>
    </row>
    <row r="960" spans="1:16" ht="13.2" x14ac:dyDescent="0.25">
      <c r="A960" s="381" t="str">
        <f>IF(B960="","",ROW()-ROW($A$3)+'Diário 3º PA'!$O$1)</f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14"/>
        <v/>
      </c>
      <c r="K960" s="387"/>
      <c r="L960" s="388"/>
      <c r="M960" s="387"/>
      <c r="N960" s="382"/>
      <c r="O960" s="384"/>
      <c r="P960" s="184"/>
    </row>
    <row r="961" spans="1:16" ht="13.2" x14ac:dyDescent="0.25">
      <c r="A961" s="381" t="str">
        <f>IF(B961="","",ROW()-ROW($A$3)+'Diário 3º PA'!$O$1)</f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si="14"/>
        <v/>
      </c>
      <c r="K961" s="387"/>
      <c r="L961" s="388"/>
      <c r="M961" s="387"/>
      <c r="N961" s="382"/>
      <c r="O961" s="384"/>
      <c r="P961" s="184"/>
    </row>
    <row r="962" spans="1:16" ht="13.2" x14ac:dyDescent="0.25">
      <c r="A962" s="381" t="str">
        <f>IF(B962="","",ROW()-ROW($A$3)+'Diário 3º PA'!$O$1)</f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14"/>
        <v/>
      </c>
      <c r="K962" s="387"/>
      <c r="L962" s="388"/>
      <c r="M962" s="387"/>
      <c r="N962" s="382"/>
      <c r="O962" s="384"/>
      <c r="P962" s="184"/>
    </row>
    <row r="963" spans="1:16" ht="13.2" x14ac:dyDescent="0.25">
      <c r="A963" s="381" t="str">
        <f>IF(B963="","",ROW()-ROW($A$3)+'Diário 3º PA'!$O$1)</f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14"/>
        <v/>
      </c>
      <c r="K963" s="387"/>
      <c r="L963" s="388"/>
      <c r="M963" s="387"/>
      <c r="N963" s="382"/>
      <c r="O963" s="384"/>
      <c r="P963" s="184"/>
    </row>
    <row r="964" spans="1:16" ht="13.2" x14ac:dyDescent="0.25">
      <c r="A964" s="381" t="str">
        <f>IF(B964="","",ROW()-ROW($A$3)+'Diário 3º PA'!$O$1)</f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si="14"/>
        <v/>
      </c>
      <c r="K964" s="387"/>
      <c r="L964" s="388"/>
      <c r="M964" s="387"/>
      <c r="N964" s="382"/>
      <c r="O964" s="384"/>
      <c r="P964" s="184"/>
    </row>
    <row r="965" spans="1:16" ht="13.2" x14ac:dyDescent="0.25">
      <c r="A965" s="381" t="str">
        <f>IF(B965="","",ROW()-ROW($A$3)+'Diário 3º PA'!$O$1)</f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14"/>
        <v/>
      </c>
      <c r="K965" s="387"/>
      <c r="L965" s="388"/>
      <c r="M965" s="387"/>
      <c r="N965" s="382"/>
      <c r="O965" s="384"/>
      <c r="P965" s="184"/>
    </row>
    <row r="966" spans="1:16" ht="13.2" x14ac:dyDescent="0.25">
      <c r="A966" s="381" t="str">
        <f>IF(B966="","",ROW()-ROW($A$3)+'Diário 3º PA'!$O$1)</f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14"/>
        <v/>
      </c>
      <c r="K966" s="387"/>
      <c r="L966" s="388"/>
      <c r="M966" s="387"/>
      <c r="N966" s="382"/>
      <c r="O966" s="384"/>
      <c r="P966" s="184"/>
    </row>
    <row r="967" spans="1:16" ht="13.2" x14ac:dyDescent="0.25">
      <c r="A967" s="381" t="str">
        <f>IF(B967="","",ROW()-ROW($A$3)+'Diário 3º PA'!$O$1)</f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14"/>
        <v/>
      </c>
      <c r="K967" s="387"/>
      <c r="L967" s="388"/>
      <c r="M967" s="387"/>
      <c r="N967" s="382"/>
      <c r="O967" s="384"/>
      <c r="P967" s="184"/>
    </row>
    <row r="968" spans="1:16" ht="13.2" x14ac:dyDescent="0.25">
      <c r="A968" s="381" t="str">
        <f>IF(B968="","",ROW()-ROW($A$3)+'Diário 3º PA'!$O$1)</f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14"/>
        <v/>
      </c>
      <c r="K968" s="387"/>
      <c r="L968" s="388"/>
      <c r="M968" s="387"/>
      <c r="N968" s="382"/>
      <c r="O968" s="384"/>
      <c r="P968" s="184"/>
    </row>
    <row r="969" spans="1:16" ht="13.2" x14ac:dyDescent="0.25">
      <c r="A969" s="381" t="str">
        <f>IF(B969="","",ROW()-ROW($A$3)+'Diário 3º PA'!$O$1)</f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ref="J969:J1032" si="15">IF(O969="","",IF(LEN(O969)&gt;14,O969,"CPF Protegido - LGPD"))</f>
        <v/>
      </c>
      <c r="K969" s="387"/>
      <c r="L969" s="388"/>
      <c r="M969" s="387"/>
      <c r="N969" s="382"/>
      <c r="O969" s="384"/>
      <c r="P969" s="184"/>
    </row>
    <row r="970" spans="1:16" ht="13.2" x14ac:dyDescent="0.25">
      <c r="A970" s="381" t="str">
        <f>IF(B970="","",ROW()-ROW($A$3)+'Diário 3º PA'!$O$1)</f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15"/>
        <v/>
      </c>
      <c r="K970" s="387"/>
      <c r="L970" s="388"/>
      <c r="M970" s="387"/>
      <c r="N970" s="382"/>
      <c r="O970" s="384"/>
      <c r="P970" s="184"/>
    </row>
    <row r="971" spans="1:16" ht="13.2" x14ac:dyDescent="0.25">
      <c r="A971" s="381" t="str">
        <f>IF(B971="","",ROW()-ROW($A$3)+'Diário 3º PA'!$O$1)</f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15"/>
        <v/>
      </c>
      <c r="K971" s="387"/>
      <c r="L971" s="388"/>
      <c r="M971" s="387"/>
      <c r="N971" s="382"/>
      <c r="O971" s="384"/>
      <c r="P971" s="184"/>
    </row>
    <row r="972" spans="1:16" ht="13.2" x14ac:dyDescent="0.25">
      <c r="A972" s="381" t="str">
        <f>IF(B972="","",ROW()-ROW($A$3)+'Diário 3º PA'!$O$1)</f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15"/>
        <v/>
      </c>
      <c r="K972" s="387"/>
      <c r="L972" s="388"/>
      <c r="M972" s="387"/>
      <c r="N972" s="382"/>
      <c r="O972" s="384"/>
      <c r="P972" s="184"/>
    </row>
    <row r="973" spans="1:16" ht="13.2" x14ac:dyDescent="0.25">
      <c r="A973" s="381" t="str">
        <f>IF(B973="","",ROW()-ROW($A$3)+'Diário 3º PA'!$O$1)</f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15"/>
        <v/>
      </c>
      <c r="K973" s="387"/>
      <c r="L973" s="388"/>
      <c r="M973" s="387"/>
      <c r="N973" s="382"/>
      <c r="O973" s="384"/>
      <c r="P973" s="184"/>
    </row>
    <row r="974" spans="1:16" ht="13.2" x14ac:dyDescent="0.25">
      <c r="A974" s="381" t="str">
        <f>IF(B974="","",ROW()-ROW($A$3)+'Diário 3º PA'!$O$1)</f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15"/>
        <v/>
      </c>
      <c r="K974" s="387"/>
      <c r="L974" s="388"/>
      <c r="M974" s="387"/>
      <c r="N974" s="382"/>
      <c r="O974" s="384"/>
      <c r="P974" s="184"/>
    </row>
    <row r="975" spans="1:16" ht="13.2" x14ac:dyDescent="0.25">
      <c r="A975" s="381" t="str">
        <f>IF(B975="","",ROW()-ROW($A$3)+'Diário 3º PA'!$O$1)</f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15"/>
        <v/>
      </c>
      <c r="K975" s="387"/>
      <c r="L975" s="388"/>
      <c r="M975" s="387"/>
      <c r="N975" s="382"/>
      <c r="O975" s="384"/>
      <c r="P975" s="184"/>
    </row>
    <row r="976" spans="1:16" ht="13.2" x14ac:dyDescent="0.25">
      <c r="A976" s="381" t="str">
        <f>IF(B976="","",ROW()-ROW($A$3)+'Diário 3º PA'!$O$1)</f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15"/>
        <v/>
      </c>
      <c r="K976" s="387"/>
      <c r="L976" s="388"/>
      <c r="M976" s="387"/>
      <c r="N976" s="382"/>
      <c r="O976" s="384"/>
      <c r="P976" s="184"/>
    </row>
    <row r="977" spans="1:16" ht="13.2" x14ac:dyDescent="0.25">
      <c r="A977" s="381" t="str">
        <f>IF(B977="","",ROW()-ROW($A$3)+'Diário 3º PA'!$O$1)</f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15"/>
        <v/>
      </c>
      <c r="K977" s="387"/>
      <c r="L977" s="388"/>
      <c r="M977" s="387"/>
      <c r="N977" s="382"/>
      <c r="O977" s="384"/>
      <c r="P977" s="184"/>
    </row>
    <row r="978" spans="1:16" ht="13.2" x14ac:dyDescent="0.25">
      <c r="A978" s="381" t="str">
        <f>IF(B978="","",ROW()-ROW($A$3)+'Diário 3º PA'!$O$1)</f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15"/>
        <v/>
      </c>
      <c r="K978" s="387"/>
      <c r="L978" s="388"/>
      <c r="M978" s="387"/>
      <c r="N978" s="382"/>
      <c r="O978" s="384"/>
      <c r="P978" s="184"/>
    </row>
    <row r="979" spans="1:16" ht="13.2" x14ac:dyDescent="0.25">
      <c r="A979" s="381" t="str">
        <f>IF(B979="","",ROW()-ROW($A$3)+'Diário 3º PA'!$O$1)</f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15"/>
        <v/>
      </c>
      <c r="K979" s="387"/>
      <c r="L979" s="388"/>
      <c r="M979" s="387"/>
      <c r="N979" s="382"/>
      <c r="O979" s="384"/>
      <c r="P979" s="184"/>
    </row>
    <row r="980" spans="1:16" ht="13.2" x14ac:dyDescent="0.25">
      <c r="A980" s="381" t="str">
        <f>IF(B980="","",ROW()-ROW($A$3)+'Diário 3º PA'!$O$1)</f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15"/>
        <v/>
      </c>
      <c r="K980" s="387"/>
      <c r="L980" s="388"/>
      <c r="M980" s="387"/>
      <c r="N980" s="382"/>
      <c r="O980" s="384"/>
      <c r="P980" s="184"/>
    </row>
    <row r="981" spans="1:16" ht="13.2" x14ac:dyDescent="0.25">
      <c r="A981" s="381" t="str">
        <f>IF(B981="","",ROW()-ROW($A$3)+'Diário 3º PA'!$O$1)</f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15"/>
        <v/>
      </c>
      <c r="K981" s="387"/>
      <c r="L981" s="388"/>
      <c r="M981" s="387"/>
      <c r="N981" s="382"/>
      <c r="O981" s="384"/>
      <c r="P981" s="184"/>
    </row>
    <row r="982" spans="1:16" ht="13.2" x14ac:dyDescent="0.25">
      <c r="A982" s="381" t="str">
        <f>IF(B982="","",ROW()-ROW($A$3)+'Diário 3º PA'!$O$1)</f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si="15"/>
        <v/>
      </c>
      <c r="K982" s="387"/>
      <c r="L982" s="388"/>
      <c r="M982" s="387"/>
      <c r="N982" s="382"/>
      <c r="O982" s="384"/>
      <c r="P982" s="184"/>
    </row>
    <row r="983" spans="1:16" ht="13.2" x14ac:dyDescent="0.25">
      <c r="A983" s="381" t="str">
        <f>IF(B983="","",ROW()-ROW($A$3)+'Diário 3º PA'!$O$1)</f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15"/>
        <v/>
      </c>
      <c r="K983" s="387"/>
      <c r="L983" s="388"/>
      <c r="M983" s="387"/>
      <c r="N983" s="382"/>
      <c r="O983" s="384"/>
      <c r="P983" s="184"/>
    </row>
    <row r="984" spans="1:16" ht="13.2" x14ac:dyDescent="0.25">
      <c r="A984" s="381" t="str">
        <f>IF(B984="","",ROW()-ROW($A$3)+'Diário 3º PA'!$O$1)</f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15"/>
        <v/>
      </c>
      <c r="K984" s="387"/>
      <c r="L984" s="388"/>
      <c r="M984" s="387"/>
      <c r="N984" s="382"/>
      <c r="O984" s="384"/>
      <c r="P984" s="184"/>
    </row>
    <row r="985" spans="1:16" ht="13.2" x14ac:dyDescent="0.25">
      <c r="A985" s="381" t="str">
        <f>IF(B985="","",ROW()-ROW($A$3)+'Diário 3º PA'!$O$1)</f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15"/>
        <v/>
      </c>
      <c r="K985" s="387"/>
      <c r="L985" s="388"/>
      <c r="M985" s="387"/>
      <c r="N985" s="382"/>
      <c r="O985" s="384"/>
      <c r="P985" s="184"/>
    </row>
    <row r="986" spans="1:16" ht="13.2" x14ac:dyDescent="0.25">
      <c r="A986" s="381" t="str">
        <f>IF(B986="","",ROW()-ROW($A$3)+'Diário 3º PA'!$O$1)</f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15"/>
        <v/>
      </c>
      <c r="K986" s="387"/>
      <c r="L986" s="388"/>
      <c r="M986" s="387"/>
      <c r="N986" s="382"/>
      <c r="O986" s="384"/>
      <c r="P986" s="184"/>
    </row>
    <row r="987" spans="1:16" ht="13.2" x14ac:dyDescent="0.25">
      <c r="A987" s="381" t="str">
        <f>IF(B987="","",ROW()-ROW($A$3)+'Diário 3º PA'!$O$1)</f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15"/>
        <v/>
      </c>
      <c r="K987" s="387"/>
      <c r="L987" s="388"/>
      <c r="M987" s="387"/>
      <c r="N987" s="382"/>
      <c r="O987" s="384"/>
      <c r="P987" s="184"/>
    </row>
    <row r="988" spans="1:16" ht="13.2" x14ac:dyDescent="0.25">
      <c r="A988" s="381" t="str">
        <f>IF(B988="","",ROW()-ROW($A$3)+'Diário 3º PA'!$O$1)</f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15"/>
        <v/>
      </c>
      <c r="K988" s="387"/>
      <c r="L988" s="388"/>
      <c r="M988" s="387"/>
      <c r="N988" s="382"/>
      <c r="O988" s="384"/>
      <c r="P988" s="184"/>
    </row>
    <row r="989" spans="1:16" ht="13.2" x14ac:dyDescent="0.25">
      <c r="A989" s="381" t="str">
        <f>IF(B989="","",ROW()-ROW($A$3)+'Diário 3º PA'!$O$1)</f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15"/>
        <v/>
      </c>
      <c r="K989" s="387"/>
      <c r="L989" s="388"/>
      <c r="M989" s="387"/>
      <c r="N989" s="382"/>
      <c r="O989" s="384"/>
      <c r="P989" s="184"/>
    </row>
    <row r="990" spans="1:16" ht="13.2" x14ac:dyDescent="0.25">
      <c r="A990" s="381" t="str">
        <f>IF(B990="","",ROW()-ROW($A$3)+'Diário 3º PA'!$O$1)</f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15"/>
        <v/>
      </c>
      <c r="K990" s="387"/>
      <c r="L990" s="388"/>
      <c r="M990" s="387"/>
      <c r="N990" s="382"/>
      <c r="O990" s="384"/>
      <c r="P990" s="184"/>
    </row>
    <row r="991" spans="1:16" ht="13.2" x14ac:dyDescent="0.25">
      <c r="A991" s="381" t="str">
        <f>IF(B991="","",ROW()-ROW($A$3)+'Diário 3º PA'!$O$1)</f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15"/>
        <v/>
      </c>
      <c r="K991" s="387"/>
      <c r="L991" s="388"/>
      <c r="M991" s="387"/>
      <c r="N991" s="382"/>
      <c r="O991" s="384"/>
      <c r="P991" s="184"/>
    </row>
    <row r="992" spans="1:16" ht="13.2" x14ac:dyDescent="0.25">
      <c r="A992" s="381" t="str">
        <f>IF(B992="","",ROW()-ROW($A$3)+'Diário 3º PA'!$O$1)</f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15"/>
        <v/>
      </c>
      <c r="K992" s="387"/>
      <c r="L992" s="388"/>
      <c r="M992" s="387"/>
      <c r="N992" s="382"/>
      <c r="O992" s="384"/>
      <c r="P992" s="184"/>
    </row>
    <row r="993" spans="1:16" ht="13.2" x14ac:dyDescent="0.25">
      <c r="A993" s="381" t="str">
        <f>IF(B993="","",ROW()-ROW($A$3)+'Diário 3º PA'!$O$1)</f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15"/>
        <v/>
      </c>
      <c r="K993" s="387"/>
      <c r="L993" s="388"/>
      <c r="M993" s="387"/>
      <c r="N993" s="382"/>
      <c r="O993" s="384"/>
      <c r="P993" s="184"/>
    </row>
    <row r="994" spans="1:16" ht="13.2" x14ac:dyDescent="0.25">
      <c r="A994" s="381" t="str">
        <f>IF(B994="","",ROW()-ROW($A$3)+'Diário 3º PA'!$O$1)</f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15"/>
        <v/>
      </c>
      <c r="K994" s="387"/>
      <c r="L994" s="388"/>
      <c r="M994" s="387"/>
      <c r="N994" s="382"/>
      <c r="O994" s="384"/>
      <c r="P994" s="184"/>
    </row>
    <row r="995" spans="1:16" ht="13.2" x14ac:dyDescent="0.25">
      <c r="A995" s="381" t="str">
        <f>IF(B995="","",ROW()-ROW($A$3)+'Diário 3º PA'!$O$1)</f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15"/>
        <v/>
      </c>
      <c r="K995" s="387"/>
      <c r="L995" s="388"/>
      <c r="M995" s="387"/>
      <c r="N995" s="382"/>
      <c r="O995" s="384"/>
      <c r="P995" s="184"/>
    </row>
    <row r="996" spans="1:16" ht="13.2" x14ac:dyDescent="0.25">
      <c r="A996" s="381" t="str">
        <f>IF(B996="","",ROW()-ROW($A$3)+'Diário 3º PA'!$O$1)</f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15"/>
        <v/>
      </c>
      <c r="K996" s="387"/>
      <c r="L996" s="388"/>
      <c r="M996" s="387"/>
      <c r="N996" s="382"/>
      <c r="O996" s="384"/>
      <c r="P996" s="184"/>
    </row>
    <row r="997" spans="1:16" ht="13.2" x14ac:dyDescent="0.25">
      <c r="A997" s="381" t="str">
        <f>IF(B997="","",ROW()-ROW($A$3)+'Diário 3º PA'!$O$1)</f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15"/>
        <v/>
      </c>
      <c r="K997" s="387"/>
      <c r="L997" s="388"/>
      <c r="M997" s="387"/>
      <c r="N997" s="382"/>
      <c r="O997" s="384"/>
      <c r="P997" s="184"/>
    </row>
    <row r="998" spans="1:16" ht="13.2" x14ac:dyDescent="0.25">
      <c r="A998" s="381" t="str">
        <f>IF(B998="","",ROW()-ROW($A$3)+'Diário 3º PA'!$O$1)</f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15"/>
        <v/>
      </c>
      <c r="K998" s="387"/>
      <c r="L998" s="388"/>
      <c r="M998" s="387"/>
      <c r="N998" s="382"/>
      <c r="O998" s="384"/>
      <c r="P998" s="184"/>
    </row>
    <row r="999" spans="1:16" ht="13.2" x14ac:dyDescent="0.25">
      <c r="A999" s="381" t="str">
        <f>IF(B999="","",ROW()-ROW($A$3)+'Diário 3º PA'!$O$1)</f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15"/>
        <v/>
      </c>
      <c r="K999" s="387"/>
      <c r="L999" s="388"/>
      <c r="M999" s="387"/>
      <c r="N999" s="382"/>
      <c r="O999" s="384"/>
      <c r="P999" s="184"/>
    </row>
    <row r="1000" spans="1:16" ht="13.2" x14ac:dyDescent="0.25">
      <c r="A1000" s="381" t="str">
        <f>IF(B1000="","",ROW()-ROW($A$3)+'Diário 3º PA'!$O$1)</f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15"/>
        <v/>
      </c>
      <c r="K1000" s="387"/>
      <c r="L1000" s="388"/>
      <c r="M1000" s="387"/>
      <c r="N1000" s="382"/>
      <c r="O1000" s="384"/>
      <c r="P1000" s="184"/>
    </row>
    <row r="1001" spans="1:16" ht="13.2" x14ac:dyDescent="0.25">
      <c r="A1001" s="381" t="str">
        <f>IF(B1001="","",ROW()-ROW($A$3)+'Diário 3º PA'!$O$1)</f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15"/>
        <v/>
      </c>
      <c r="K1001" s="387"/>
      <c r="L1001" s="388"/>
      <c r="M1001" s="387"/>
      <c r="N1001" s="382"/>
      <c r="O1001" s="384"/>
      <c r="P1001" s="184"/>
    </row>
    <row r="1002" spans="1:16" ht="13.2" x14ac:dyDescent="0.25">
      <c r="A1002" s="381" t="str">
        <f>IF(B1002="","",ROW()-ROW($A$3)+'Diário 3º PA'!$O$1)</f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15"/>
        <v/>
      </c>
      <c r="K1002" s="387"/>
      <c r="L1002" s="388"/>
      <c r="M1002" s="387"/>
      <c r="N1002" s="382"/>
      <c r="O1002" s="384"/>
      <c r="P1002" s="184"/>
    </row>
    <row r="1003" spans="1:16" ht="13.2" x14ac:dyDescent="0.25">
      <c r="A1003" s="381" t="str">
        <f>IF(B1003="","",ROW()-ROW($A$3)+'Diário 3º PA'!$O$1)</f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15"/>
        <v/>
      </c>
      <c r="K1003" s="387"/>
      <c r="L1003" s="388"/>
      <c r="M1003" s="387"/>
      <c r="N1003" s="382"/>
      <c r="O1003" s="384"/>
      <c r="P1003" s="184"/>
    </row>
    <row r="1004" spans="1:16" ht="13.2" x14ac:dyDescent="0.25">
      <c r="A1004" s="381" t="str">
        <f>IF(B1004="","",ROW()-ROW($A$3)+'Diário 3º PA'!$O$1)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15"/>
        <v/>
      </c>
      <c r="K1004" s="387"/>
      <c r="L1004" s="388"/>
      <c r="M1004" s="387"/>
      <c r="N1004" s="382"/>
      <c r="O1004" s="384"/>
      <c r="P1004" s="184"/>
    </row>
    <row r="1005" spans="1:16" ht="13.2" x14ac:dyDescent="0.25">
      <c r="A1005" s="381" t="str">
        <f>IF(B1005="","",ROW()-ROW($A$3)+'Diário 3º PA'!$O$1)</f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15"/>
        <v/>
      </c>
      <c r="K1005" s="387"/>
      <c r="L1005" s="388"/>
      <c r="M1005" s="387"/>
      <c r="N1005" s="382"/>
      <c r="O1005" s="384"/>
      <c r="P1005" s="184"/>
    </row>
    <row r="1006" spans="1:16" ht="13.2" x14ac:dyDescent="0.25">
      <c r="A1006" s="381" t="str">
        <f>IF(B1006="","",ROW()-ROW($A$3)+'Diário 3º PA'!$O$1)</f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15"/>
        <v/>
      </c>
      <c r="K1006" s="387"/>
      <c r="L1006" s="388"/>
      <c r="M1006" s="387"/>
      <c r="N1006" s="382"/>
      <c r="O1006" s="384"/>
      <c r="P1006" s="184"/>
    </row>
    <row r="1007" spans="1:16" ht="13.2" x14ac:dyDescent="0.25">
      <c r="A1007" s="381" t="str">
        <f>IF(B1007="","",ROW()-ROW($A$3)+'Diário 3º PA'!$O$1)</f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15"/>
        <v/>
      </c>
      <c r="K1007" s="387"/>
      <c r="L1007" s="388"/>
      <c r="M1007" s="387"/>
      <c r="N1007" s="382"/>
      <c r="O1007" s="384"/>
      <c r="P1007" s="184"/>
    </row>
    <row r="1008" spans="1:16" ht="13.2" x14ac:dyDescent="0.25">
      <c r="A1008" s="381" t="str">
        <f>IF(B1008="","",ROW()-ROW($A$3)+'Diário 3º PA'!$O$1)</f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15"/>
        <v/>
      </c>
      <c r="K1008" s="387"/>
      <c r="L1008" s="388"/>
      <c r="M1008" s="387"/>
      <c r="N1008" s="382"/>
      <c r="O1008" s="384"/>
      <c r="P1008" s="184"/>
    </row>
    <row r="1009" spans="1:16" ht="13.2" x14ac:dyDescent="0.25">
      <c r="A1009" s="381" t="str">
        <f>IF(B1009="","",ROW()-ROW($A$3)+'Diário 3º PA'!$O$1)</f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15"/>
        <v/>
      </c>
      <c r="K1009" s="387"/>
      <c r="L1009" s="388"/>
      <c r="M1009" s="387"/>
      <c r="N1009" s="382"/>
      <c r="O1009" s="384"/>
      <c r="P1009" s="184"/>
    </row>
    <row r="1010" spans="1:16" ht="13.2" x14ac:dyDescent="0.25">
      <c r="A1010" s="381" t="str">
        <f>IF(B1010="","",ROW()-ROW($A$3)+'Diário 3º PA'!$O$1)</f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15"/>
        <v/>
      </c>
      <c r="K1010" s="387"/>
      <c r="L1010" s="388"/>
      <c r="M1010" s="387"/>
      <c r="N1010" s="382"/>
      <c r="O1010" s="384"/>
      <c r="P1010" s="184"/>
    </row>
    <row r="1011" spans="1:16" ht="13.2" x14ac:dyDescent="0.25">
      <c r="A1011" s="381" t="str">
        <f>IF(B1011="","",ROW()-ROW($A$3)+'Diário 3º PA'!$O$1)</f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15"/>
        <v/>
      </c>
      <c r="K1011" s="387"/>
      <c r="L1011" s="388"/>
      <c r="M1011" s="387"/>
      <c r="N1011" s="382"/>
      <c r="O1011" s="384"/>
      <c r="P1011" s="184"/>
    </row>
    <row r="1012" spans="1:16" ht="13.2" x14ac:dyDescent="0.25">
      <c r="A1012" s="381" t="str">
        <f>IF(B1012="","",ROW()-ROW($A$3)+'Diário 3º PA'!$O$1)</f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15"/>
        <v/>
      </c>
      <c r="K1012" s="387"/>
      <c r="L1012" s="388"/>
      <c r="M1012" s="387"/>
      <c r="N1012" s="382"/>
      <c r="O1012" s="384"/>
      <c r="P1012" s="184"/>
    </row>
    <row r="1013" spans="1:16" ht="13.2" x14ac:dyDescent="0.25">
      <c r="A1013" s="381" t="str">
        <f>IF(B1013="","",ROW()-ROW($A$3)+'Diário 3º PA'!$O$1)</f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15"/>
        <v/>
      </c>
      <c r="K1013" s="387"/>
      <c r="L1013" s="388"/>
      <c r="M1013" s="387"/>
      <c r="N1013" s="382"/>
      <c r="O1013" s="384"/>
      <c r="P1013" s="184"/>
    </row>
    <row r="1014" spans="1:16" ht="13.2" x14ac:dyDescent="0.25">
      <c r="A1014" s="381" t="str">
        <f>IF(B1014="","",ROW()-ROW($A$3)+'Diário 3º PA'!$O$1)</f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15"/>
        <v/>
      </c>
      <c r="K1014" s="387"/>
      <c r="L1014" s="388"/>
      <c r="M1014" s="387"/>
      <c r="N1014" s="382"/>
      <c r="O1014" s="384"/>
      <c r="P1014" s="184"/>
    </row>
    <row r="1015" spans="1:16" ht="13.2" x14ac:dyDescent="0.25">
      <c r="A1015" s="381" t="str">
        <f>IF(B1015="","",ROW()-ROW($A$3)+'Diário 3º PA'!$O$1)</f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15"/>
        <v/>
      </c>
      <c r="K1015" s="387"/>
      <c r="L1015" s="388"/>
      <c r="M1015" s="387"/>
      <c r="N1015" s="382"/>
      <c r="O1015" s="384"/>
      <c r="P1015" s="184"/>
    </row>
    <row r="1016" spans="1:16" ht="13.2" x14ac:dyDescent="0.25">
      <c r="A1016" s="381" t="str">
        <f>IF(B1016="","",ROW()-ROW($A$3)+'Diário 3º PA'!$O$1)</f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15"/>
        <v/>
      </c>
      <c r="K1016" s="387"/>
      <c r="L1016" s="388"/>
      <c r="M1016" s="387"/>
      <c r="N1016" s="382"/>
      <c r="O1016" s="384"/>
      <c r="P1016" s="184"/>
    </row>
    <row r="1017" spans="1:16" ht="13.2" x14ac:dyDescent="0.25">
      <c r="A1017" s="381" t="str">
        <f>IF(B1017="","",ROW()-ROW($A$3)+'Diário 3º PA'!$O$1)</f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15"/>
        <v/>
      </c>
      <c r="K1017" s="387"/>
      <c r="L1017" s="388"/>
      <c r="M1017" s="387"/>
      <c r="N1017" s="382"/>
      <c r="O1017" s="384"/>
      <c r="P1017" s="184"/>
    </row>
    <row r="1018" spans="1:16" ht="13.2" x14ac:dyDescent="0.25">
      <c r="A1018" s="381" t="str">
        <f>IF(B1018="","",ROW()-ROW($A$3)+'Diário 3º PA'!$O$1)</f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15"/>
        <v/>
      </c>
      <c r="K1018" s="387"/>
      <c r="L1018" s="388"/>
      <c r="M1018" s="387"/>
      <c r="N1018" s="382"/>
      <c r="O1018" s="384"/>
      <c r="P1018" s="184"/>
    </row>
    <row r="1019" spans="1:16" ht="13.2" x14ac:dyDescent="0.25">
      <c r="A1019" s="381" t="str">
        <f>IF(B1019="","",ROW()-ROW($A$3)+'Diário 3º PA'!$O$1)</f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15"/>
        <v/>
      </c>
      <c r="K1019" s="387"/>
      <c r="L1019" s="388"/>
      <c r="M1019" s="387"/>
      <c r="N1019" s="382"/>
      <c r="O1019" s="384"/>
      <c r="P1019" s="184"/>
    </row>
    <row r="1020" spans="1:16" ht="13.2" x14ac:dyDescent="0.25">
      <c r="A1020" s="381" t="str">
        <f>IF(B1020="","",ROW()-ROW($A$3)+'Diário 3º PA'!$O$1)</f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15"/>
        <v/>
      </c>
      <c r="K1020" s="387"/>
      <c r="L1020" s="388"/>
      <c r="M1020" s="387"/>
      <c r="N1020" s="382"/>
      <c r="O1020" s="384"/>
      <c r="P1020" s="184"/>
    </row>
    <row r="1021" spans="1:16" ht="13.2" x14ac:dyDescent="0.25">
      <c r="A1021" s="381" t="str">
        <f>IF(B1021="","",ROW()-ROW($A$3)+'Diário 3º PA'!$O$1)</f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15"/>
        <v/>
      </c>
      <c r="K1021" s="387"/>
      <c r="L1021" s="388"/>
      <c r="M1021" s="387"/>
      <c r="N1021" s="382"/>
      <c r="O1021" s="384"/>
      <c r="P1021" s="184"/>
    </row>
    <row r="1022" spans="1:16" ht="13.2" x14ac:dyDescent="0.25">
      <c r="A1022" s="381" t="str">
        <f>IF(B1022="","",ROW()-ROW($A$3)+'Diário 3º PA'!$O$1)</f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15"/>
        <v/>
      </c>
      <c r="K1022" s="387"/>
      <c r="L1022" s="388"/>
      <c r="M1022" s="387"/>
      <c r="N1022" s="382"/>
      <c r="O1022" s="384"/>
      <c r="P1022" s="184"/>
    </row>
    <row r="1023" spans="1:16" ht="13.2" x14ac:dyDescent="0.25">
      <c r="A1023" s="381" t="str">
        <f>IF(B1023="","",ROW()-ROW($A$3)+'Diário 3º PA'!$O$1)</f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15"/>
        <v/>
      </c>
      <c r="K1023" s="387"/>
      <c r="L1023" s="388"/>
      <c r="M1023" s="387"/>
      <c r="N1023" s="382"/>
      <c r="O1023" s="384"/>
      <c r="P1023" s="184"/>
    </row>
    <row r="1024" spans="1:16" ht="13.2" x14ac:dyDescent="0.25">
      <c r="A1024" s="381" t="str">
        <f>IF(B1024="","",ROW()-ROW($A$3)+'Diário 3º PA'!$O$1)</f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15"/>
        <v/>
      </c>
      <c r="K1024" s="387"/>
      <c r="L1024" s="388"/>
      <c r="M1024" s="387"/>
      <c r="N1024" s="382"/>
      <c r="O1024" s="384"/>
      <c r="P1024" s="184"/>
    </row>
    <row r="1025" spans="1:16" ht="13.2" x14ac:dyDescent="0.25">
      <c r="A1025" s="381" t="str">
        <f>IF(B1025="","",ROW()-ROW($A$3)+'Diário 3º PA'!$O$1)</f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si="15"/>
        <v/>
      </c>
      <c r="K1025" s="387"/>
      <c r="L1025" s="388"/>
      <c r="M1025" s="387"/>
      <c r="N1025" s="382"/>
      <c r="O1025" s="384"/>
      <c r="P1025" s="184"/>
    </row>
    <row r="1026" spans="1:16" ht="13.2" x14ac:dyDescent="0.25">
      <c r="A1026" s="381" t="str">
        <f>IF(B1026="","",ROW()-ROW($A$3)+'Diário 3º PA'!$O$1)</f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15"/>
        <v/>
      </c>
      <c r="K1026" s="387"/>
      <c r="L1026" s="388"/>
      <c r="M1026" s="387"/>
      <c r="N1026" s="382"/>
      <c r="O1026" s="384"/>
      <c r="P1026" s="184"/>
    </row>
    <row r="1027" spans="1:16" ht="13.2" x14ac:dyDescent="0.25">
      <c r="A1027" s="381" t="str">
        <f>IF(B1027="","",ROW()-ROW($A$3)+'Diário 3º PA'!$O$1)</f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15"/>
        <v/>
      </c>
      <c r="K1027" s="387"/>
      <c r="L1027" s="388"/>
      <c r="M1027" s="387"/>
      <c r="N1027" s="382"/>
      <c r="O1027" s="384"/>
      <c r="P1027" s="184"/>
    </row>
    <row r="1028" spans="1:16" ht="13.2" x14ac:dyDescent="0.25">
      <c r="A1028" s="381" t="str">
        <f>IF(B1028="","",ROW()-ROW($A$3)+'Diário 3º PA'!$O$1)</f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si="15"/>
        <v/>
      </c>
      <c r="K1028" s="387"/>
      <c r="L1028" s="388"/>
      <c r="M1028" s="387"/>
      <c r="N1028" s="382"/>
      <c r="O1028" s="384"/>
      <c r="P1028" s="184"/>
    </row>
    <row r="1029" spans="1:16" ht="13.2" x14ac:dyDescent="0.25">
      <c r="A1029" s="381" t="str">
        <f>IF(B1029="","",ROW()-ROW($A$3)+'Diário 3º PA'!$O$1)</f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15"/>
        <v/>
      </c>
      <c r="K1029" s="387"/>
      <c r="L1029" s="388"/>
      <c r="M1029" s="387"/>
      <c r="N1029" s="382"/>
      <c r="O1029" s="384"/>
      <c r="P1029" s="184"/>
    </row>
    <row r="1030" spans="1:16" ht="13.2" x14ac:dyDescent="0.25">
      <c r="A1030" s="381" t="str">
        <f>IF(B1030="","",ROW()-ROW($A$3)+'Diário 3º PA'!$O$1)</f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15"/>
        <v/>
      </c>
      <c r="K1030" s="387"/>
      <c r="L1030" s="388"/>
      <c r="M1030" s="387"/>
      <c r="N1030" s="382"/>
      <c r="O1030" s="384"/>
      <c r="P1030" s="184"/>
    </row>
    <row r="1031" spans="1:16" ht="13.2" x14ac:dyDescent="0.25">
      <c r="A1031" s="381" t="str">
        <f>IF(B1031="","",ROW()-ROW($A$3)+'Diário 3º PA'!$O$1)</f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15"/>
        <v/>
      </c>
      <c r="K1031" s="387"/>
      <c r="L1031" s="388"/>
      <c r="M1031" s="387"/>
      <c r="N1031" s="382"/>
      <c r="O1031" s="384"/>
      <c r="P1031" s="184"/>
    </row>
    <row r="1032" spans="1:16" ht="13.2" x14ac:dyDescent="0.25">
      <c r="A1032" s="381" t="str">
        <f>IF(B1032="","",ROW()-ROW($A$3)+'Diário 3º PA'!$O$1)</f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15"/>
        <v/>
      </c>
      <c r="K1032" s="387"/>
      <c r="L1032" s="388"/>
      <c r="M1032" s="387"/>
      <c r="N1032" s="382"/>
      <c r="O1032" s="384"/>
      <c r="P1032" s="184"/>
    </row>
    <row r="1033" spans="1:16" ht="13.2" x14ac:dyDescent="0.25">
      <c r="A1033" s="381" t="str">
        <f>IF(B1033="","",ROW()-ROW($A$3)+'Diário 3º PA'!$O$1)</f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ref="J1033:J1096" si="16">IF(O1033="","",IF(LEN(O1033)&gt;14,O1033,"CPF Protegido - LGPD"))</f>
        <v/>
      </c>
      <c r="K1033" s="387"/>
      <c r="L1033" s="388"/>
      <c r="M1033" s="387"/>
      <c r="N1033" s="382"/>
      <c r="O1033" s="384"/>
      <c r="P1033" s="184"/>
    </row>
    <row r="1034" spans="1:16" ht="13.2" x14ac:dyDescent="0.25">
      <c r="A1034" s="381" t="str">
        <f>IF(B1034="","",ROW()-ROW($A$3)+'Diário 3º PA'!$O$1)</f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16"/>
        <v/>
      </c>
      <c r="K1034" s="387"/>
      <c r="L1034" s="388"/>
      <c r="M1034" s="387"/>
      <c r="N1034" s="382"/>
      <c r="O1034" s="384"/>
      <c r="P1034" s="184"/>
    </row>
    <row r="1035" spans="1:16" ht="13.2" x14ac:dyDescent="0.25">
      <c r="A1035" s="381" t="str">
        <f>IF(B1035="","",ROW()-ROW($A$3)+'Diário 3º PA'!$O$1)</f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16"/>
        <v/>
      </c>
      <c r="K1035" s="387"/>
      <c r="L1035" s="388"/>
      <c r="M1035" s="387"/>
      <c r="N1035" s="382"/>
      <c r="O1035" s="384"/>
      <c r="P1035" s="184"/>
    </row>
    <row r="1036" spans="1:16" ht="13.2" x14ac:dyDescent="0.25">
      <c r="A1036" s="381" t="str">
        <f>IF(B1036="","",ROW()-ROW($A$3)+'Diário 3º PA'!$O$1)</f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16"/>
        <v/>
      </c>
      <c r="K1036" s="387"/>
      <c r="L1036" s="388"/>
      <c r="M1036" s="387"/>
      <c r="N1036" s="382"/>
      <c r="O1036" s="384"/>
      <c r="P1036" s="184"/>
    </row>
    <row r="1037" spans="1:16" ht="13.2" x14ac:dyDescent="0.25">
      <c r="A1037" s="381" t="str">
        <f>IF(B1037="","",ROW()-ROW($A$3)+'Diário 3º PA'!$O$1)</f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16"/>
        <v/>
      </c>
      <c r="K1037" s="387"/>
      <c r="L1037" s="388"/>
      <c r="M1037" s="387"/>
      <c r="N1037" s="382"/>
      <c r="O1037" s="384"/>
      <c r="P1037" s="184"/>
    </row>
    <row r="1038" spans="1:16" ht="13.2" x14ac:dyDescent="0.25">
      <c r="A1038" s="381" t="str">
        <f>IF(B1038="","",ROW()-ROW($A$3)+'Diário 3º PA'!$O$1)</f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16"/>
        <v/>
      </c>
      <c r="K1038" s="387"/>
      <c r="L1038" s="388"/>
      <c r="M1038" s="387"/>
      <c r="N1038" s="382"/>
      <c r="O1038" s="384"/>
      <c r="P1038" s="184"/>
    </row>
    <row r="1039" spans="1:16" ht="13.2" x14ac:dyDescent="0.25">
      <c r="A1039" s="381" t="str">
        <f>IF(B1039="","",ROW()-ROW($A$3)+'Diário 3º PA'!$O$1)</f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16"/>
        <v/>
      </c>
      <c r="K1039" s="387"/>
      <c r="L1039" s="388"/>
      <c r="M1039" s="387"/>
      <c r="N1039" s="382"/>
      <c r="O1039" s="384"/>
      <c r="P1039" s="184"/>
    </row>
    <row r="1040" spans="1:16" ht="13.2" x14ac:dyDescent="0.25">
      <c r="A1040" s="381" t="str">
        <f>IF(B1040="","",ROW()-ROW($A$3)+'Diário 3º PA'!$O$1)</f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16"/>
        <v/>
      </c>
      <c r="K1040" s="387"/>
      <c r="L1040" s="388"/>
      <c r="M1040" s="387"/>
      <c r="N1040" s="382"/>
      <c r="O1040" s="384"/>
      <c r="P1040" s="184"/>
    </row>
    <row r="1041" spans="1:16" ht="13.2" x14ac:dyDescent="0.25">
      <c r="A1041" s="381" t="str">
        <f>IF(B1041="","",ROW()-ROW($A$3)+'Diário 3º PA'!$O$1)</f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16"/>
        <v/>
      </c>
      <c r="K1041" s="387"/>
      <c r="L1041" s="388"/>
      <c r="M1041" s="387"/>
      <c r="N1041" s="382"/>
      <c r="O1041" s="384"/>
      <c r="P1041" s="184"/>
    </row>
    <row r="1042" spans="1:16" ht="13.2" x14ac:dyDescent="0.25">
      <c r="A1042" s="381" t="str">
        <f>IF(B1042="","",ROW()-ROW($A$3)+'Diário 3º PA'!$O$1)</f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16"/>
        <v/>
      </c>
      <c r="K1042" s="387"/>
      <c r="L1042" s="388"/>
      <c r="M1042" s="387"/>
      <c r="N1042" s="382"/>
      <c r="O1042" s="384"/>
      <c r="P1042" s="184"/>
    </row>
    <row r="1043" spans="1:16" ht="13.2" x14ac:dyDescent="0.25">
      <c r="A1043" s="381" t="str">
        <f>IF(B1043="","",ROW()-ROW($A$3)+'Diário 3º PA'!$O$1)</f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16"/>
        <v/>
      </c>
      <c r="K1043" s="387"/>
      <c r="L1043" s="388"/>
      <c r="M1043" s="387"/>
      <c r="N1043" s="382"/>
      <c r="O1043" s="384"/>
      <c r="P1043" s="184"/>
    </row>
    <row r="1044" spans="1:16" ht="13.2" x14ac:dyDescent="0.25">
      <c r="A1044" s="381" t="str">
        <f>IF(B1044="","",ROW()-ROW($A$3)+'Diário 3º PA'!$O$1)</f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16"/>
        <v/>
      </c>
      <c r="K1044" s="387"/>
      <c r="L1044" s="388"/>
      <c r="M1044" s="387"/>
      <c r="N1044" s="382"/>
      <c r="O1044" s="384"/>
      <c r="P1044" s="184"/>
    </row>
    <row r="1045" spans="1:16" ht="13.2" x14ac:dyDescent="0.25">
      <c r="A1045" s="381" t="str">
        <f>IF(B1045="","",ROW()-ROW($A$3)+'Diário 3º PA'!$O$1)</f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16"/>
        <v/>
      </c>
      <c r="K1045" s="387"/>
      <c r="L1045" s="388"/>
      <c r="M1045" s="387"/>
      <c r="N1045" s="382"/>
      <c r="O1045" s="384"/>
      <c r="P1045" s="184"/>
    </row>
    <row r="1046" spans="1:16" ht="13.2" x14ac:dyDescent="0.25">
      <c r="A1046" s="381" t="str">
        <f>IF(B1046="","",ROW()-ROW($A$3)+'Diário 3º PA'!$O$1)</f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si="16"/>
        <v/>
      </c>
      <c r="K1046" s="387"/>
      <c r="L1046" s="388"/>
      <c r="M1046" s="387"/>
      <c r="N1046" s="382"/>
      <c r="O1046" s="384"/>
      <c r="P1046" s="184"/>
    </row>
    <row r="1047" spans="1:16" ht="13.2" x14ac:dyDescent="0.25">
      <c r="A1047" s="381" t="str">
        <f>IF(B1047="","",ROW()-ROW($A$3)+'Diário 3º PA'!$O$1)</f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16"/>
        <v/>
      </c>
      <c r="K1047" s="387"/>
      <c r="L1047" s="388"/>
      <c r="M1047" s="387"/>
      <c r="N1047" s="382"/>
      <c r="O1047" s="384"/>
      <c r="P1047" s="184"/>
    </row>
    <row r="1048" spans="1:16" ht="13.2" x14ac:dyDescent="0.25">
      <c r="A1048" s="381" t="str">
        <f>IF(B1048="","",ROW()-ROW($A$3)+'Diário 3º PA'!$O$1)</f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16"/>
        <v/>
      </c>
      <c r="K1048" s="387"/>
      <c r="L1048" s="388"/>
      <c r="M1048" s="387"/>
      <c r="N1048" s="382"/>
      <c r="O1048" s="384"/>
      <c r="P1048" s="184"/>
    </row>
    <row r="1049" spans="1:16" ht="13.2" x14ac:dyDescent="0.25">
      <c r="A1049" s="381" t="str">
        <f>IF(B1049="","",ROW()-ROW($A$3)+'Diário 3º PA'!$O$1)</f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16"/>
        <v/>
      </c>
      <c r="K1049" s="387"/>
      <c r="L1049" s="388"/>
      <c r="M1049" s="387"/>
      <c r="N1049" s="382"/>
      <c r="O1049" s="384"/>
      <c r="P1049" s="184"/>
    </row>
    <row r="1050" spans="1:16" ht="13.2" x14ac:dyDescent="0.25">
      <c r="A1050" s="381" t="str">
        <f>IF(B1050="","",ROW()-ROW($A$3)+'Diário 3º PA'!$O$1)</f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16"/>
        <v/>
      </c>
      <c r="K1050" s="387"/>
      <c r="L1050" s="388"/>
      <c r="M1050" s="387"/>
      <c r="N1050" s="382"/>
      <c r="O1050" s="384"/>
      <c r="P1050" s="184"/>
    </row>
    <row r="1051" spans="1:16" ht="13.2" x14ac:dyDescent="0.25">
      <c r="A1051" s="381" t="str">
        <f>IF(B1051="","",ROW()-ROW($A$3)+'Diário 3º PA'!$O$1)</f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16"/>
        <v/>
      </c>
      <c r="K1051" s="387"/>
      <c r="L1051" s="388"/>
      <c r="M1051" s="387"/>
      <c r="N1051" s="382"/>
      <c r="O1051" s="384"/>
      <c r="P1051" s="184"/>
    </row>
    <row r="1052" spans="1:16" ht="13.2" x14ac:dyDescent="0.25">
      <c r="A1052" s="381" t="str">
        <f>IF(B1052="","",ROW()-ROW($A$3)+'Diário 3º PA'!$O$1)</f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16"/>
        <v/>
      </c>
      <c r="K1052" s="387"/>
      <c r="L1052" s="388"/>
      <c r="M1052" s="387"/>
      <c r="N1052" s="382"/>
      <c r="O1052" s="384"/>
      <c r="P1052" s="184"/>
    </row>
    <row r="1053" spans="1:16" ht="13.2" x14ac:dyDescent="0.25">
      <c r="A1053" s="381" t="str">
        <f>IF(B1053="","",ROW()-ROW($A$3)+'Diário 3º PA'!$O$1)</f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16"/>
        <v/>
      </c>
      <c r="K1053" s="387"/>
      <c r="L1053" s="388"/>
      <c r="M1053" s="387"/>
      <c r="N1053" s="382"/>
      <c r="O1053" s="384"/>
      <c r="P1053" s="184"/>
    </row>
    <row r="1054" spans="1:16" ht="13.2" x14ac:dyDescent="0.25">
      <c r="A1054" s="381" t="str">
        <f>IF(B1054="","",ROW()-ROW($A$3)+'Diário 3º PA'!$O$1)</f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16"/>
        <v/>
      </c>
      <c r="K1054" s="387"/>
      <c r="L1054" s="388"/>
      <c r="M1054" s="387"/>
      <c r="N1054" s="382"/>
      <c r="O1054" s="384"/>
      <c r="P1054" s="184"/>
    </row>
    <row r="1055" spans="1:16" ht="13.2" x14ac:dyDescent="0.25">
      <c r="A1055" s="381" t="str">
        <f>IF(B1055="","",ROW()-ROW($A$3)+'Diário 3º PA'!$O$1)</f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16"/>
        <v/>
      </c>
      <c r="K1055" s="387"/>
      <c r="L1055" s="388"/>
      <c r="M1055" s="387"/>
      <c r="N1055" s="382"/>
      <c r="O1055" s="384"/>
      <c r="P1055" s="184"/>
    </row>
    <row r="1056" spans="1:16" ht="13.2" x14ac:dyDescent="0.25">
      <c r="A1056" s="381" t="str">
        <f>IF(B1056="","",ROW()-ROW($A$3)+'Diário 3º PA'!$O$1)</f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16"/>
        <v/>
      </c>
      <c r="K1056" s="387"/>
      <c r="L1056" s="388"/>
      <c r="M1056" s="387"/>
      <c r="N1056" s="382"/>
      <c r="O1056" s="384"/>
      <c r="P1056" s="184"/>
    </row>
    <row r="1057" spans="1:16" ht="13.2" x14ac:dyDescent="0.25">
      <c r="A1057" s="381" t="str">
        <f>IF(B1057="","",ROW()-ROW($A$3)+'Diário 3º PA'!$O$1)</f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16"/>
        <v/>
      </c>
      <c r="K1057" s="387"/>
      <c r="L1057" s="388"/>
      <c r="M1057" s="387"/>
      <c r="N1057" s="382"/>
      <c r="O1057" s="384"/>
      <c r="P1057" s="184"/>
    </row>
    <row r="1058" spans="1:16" ht="13.2" x14ac:dyDescent="0.25">
      <c r="A1058" s="381" t="str">
        <f>IF(B1058="","",ROW()-ROW($A$3)+'Diário 3º PA'!$O$1)</f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16"/>
        <v/>
      </c>
      <c r="K1058" s="387"/>
      <c r="L1058" s="388"/>
      <c r="M1058" s="387"/>
      <c r="N1058" s="382"/>
      <c r="O1058" s="384"/>
      <c r="P1058" s="184"/>
    </row>
    <row r="1059" spans="1:16" ht="13.2" x14ac:dyDescent="0.25">
      <c r="A1059" s="381" t="str">
        <f>IF(B1059="","",ROW()-ROW($A$3)+'Diário 3º PA'!$O$1)</f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16"/>
        <v/>
      </c>
      <c r="K1059" s="387"/>
      <c r="L1059" s="388"/>
      <c r="M1059" s="387"/>
      <c r="N1059" s="382"/>
      <c r="O1059" s="384"/>
      <c r="P1059" s="184"/>
    </row>
    <row r="1060" spans="1:16" ht="13.2" x14ac:dyDescent="0.25">
      <c r="A1060" s="381" t="str">
        <f>IF(B1060="","",ROW()-ROW($A$3)+'Diário 3º PA'!$O$1)</f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16"/>
        <v/>
      </c>
      <c r="K1060" s="387"/>
      <c r="L1060" s="388"/>
      <c r="M1060" s="387"/>
      <c r="N1060" s="382"/>
      <c r="O1060" s="384"/>
      <c r="P1060" s="184"/>
    </row>
    <row r="1061" spans="1:16" ht="13.2" x14ac:dyDescent="0.25">
      <c r="A1061" s="381" t="str">
        <f>IF(B1061="","",ROW()-ROW($A$3)+'Diário 3º PA'!$O$1)</f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16"/>
        <v/>
      </c>
      <c r="K1061" s="387"/>
      <c r="L1061" s="388"/>
      <c r="M1061" s="387"/>
      <c r="N1061" s="382"/>
      <c r="O1061" s="384"/>
      <c r="P1061" s="184"/>
    </row>
    <row r="1062" spans="1:16" ht="13.2" x14ac:dyDescent="0.25">
      <c r="A1062" s="381" t="str">
        <f>IF(B1062="","",ROW()-ROW($A$3)+'Diário 3º PA'!$O$1)</f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16"/>
        <v/>
      </c>
      <c r="K1062" s="387"/>
      <c r="L1062" s="388"/>
      <c r="M1062" s="387"/>
      <c r="N1062" s="382"/>
      <c r="O1062" s="384"/>
      <c r="P1062" s="184"/>
    </row>
    <row r="1063" spans="1:16" ht="13.2" x14ac:dyDescent="0.25">
      <c r="A1063" s="381" t="str">
        <f>IF(B1063="","",ROW()-ROW($A$3)+'Diário 3º PA'!$O$1)</f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16"/>
        <v/>
      </c>
      <c r="K1063" s="387"/>
      <c r="L1063" s="388"/>
      <c r="M1063" s="387"/>
      <c r="N1063" s="382"/>
      <c r="O1063" s="384"/>
      <c r="P1063" s="184"/>
    </row>
    <row r="1064" spans="1:16" ht="13.2" x14ac:dyDescent="0.25">
      <c r="A1064" s="381" t="str">
        <f>IF(B1064="","",ROW()-ROW($A$3)+'Diário 3º PA'!$O$1)</f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16"/>
        <v/>
      </c>
      <c r="K1064" s="387"/>
      <c r="L1064" s="388"/>
      <c r="M1064" s="387"/>
      <c r="N1064" s="382"/>
      <c r="O1064" s="384"/>
      <c r="P1064" s="184"/>
    </row>
    <row r="1065" spans="1:16" ht="13.2" x14ac:dyDescent="0.25">
      <c r="A1065" s="381" t="str">
        <f>IF(B1065="","",ROW()-ROW($A$3)+'Diário 3º PA'!$O$1)</f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16"/>
        <v/>
      </c>
      <c r="K1065" s="387"/>
      <c r="L1065" s="388"/>
      <c r="M1065" s="387"/>
      <c r="N1065" s="382"/>
      <c r="O1065" s="384"/>
      <c r="P1065" s="184"/>
    </row>
    <row r="1066" spans="1:16" ht="13.2" x14ac:dyDescent="0.25">
      <c r="A1066" s="381" t="str">
        <f>IF(B1066="","",ROW()-ROW($A$3)+'Diário 3º PA'!$O$1)</f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16"/>
        <v/>
      </c>
      <c r="K1066" s="387"/>
      <c r="L1066" s="388"/>
      <c r="M1066" s="387"/>
      <c r="N1066" s="382"/>
      <c r="O1066" s="384"/>
      <c r="P1066" s="184"/>
    </row>
    <row r="1067" spans="1:16" ht="13.2" x14ac:dyDescent="0.25">
      <c r="A1067" s="381" t="str">
        <f>IF(B1067="","",ROW()-ROW($A$3)+'Diário 3º PA'!$O$1)</f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16"/>
        <v/>
      </c>
      <c r="K1067" s="387"/>
      <c r="L1067" s="388"/>
      <c r="M1067" s="387"/>
      <c r="N1067" s="382"/>
      <c r="O1067" s="384"/>
      <c r="P1067" s="184"/>
    </row>
    <row r="1068" spans="1:16" ht="13.2" x14ac:dyDescent="0.25">
      <c r="A1068" s="381" t="str">
        <f>IF(B1068="","",ROW()-ROW($A$3)+'Diário 3º PA'!$O$1)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16"/>
        <v/>
      </c>
      <c r="K1068" s="387"/>
      <c r="L1068" s="388"/>
      <c r="M1068" s="387"/>
      <c r="N1068" s="382"/>
      <c r="O1068" s="384"/>
      <c r="P1068" s="184"/>
    </row>
    <row r="1069" spans="1:16" ht="13.2" x14ac:dyDescent="0.25">
      <c r="A1069" s="381" t="str">
        <f>IF(B1069="","",ROW()-ROW($A$3)+'Diário 3º PA'!$O$1)</f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16"/>
        <v/>
      </c>
      <c r="K1069" s="387"/>
      <c r="L1069" s="388"/>
      <c r="M1069" s="387"/>
      <c r="N1069" s="382"/>
      <c r="O1069" s="384"/>
      <c r="P1069" s="184"/>
    </row>
    <row r="1070" spans="1:16" ht="13.2" x14ac:dyDescent="0.25">
      <c r="A1070" s="381" t="str">
        <f>IF(B1070="","",ROW()-ROW($A$3)+'Diário 3º PA'!$O$1)</f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16"/>
        <v/>
      </c>
      <c r="K1070" s="387"/>
      <c r="L1070" s="388"/>
      <c r="M1070" s="387"/>
      <c r="N1070" s="382"/>
      <c r="O1070" s="384"/>
      <c r="P1070" s="184"/>
    </row>
    <row r="1071" spans="1:16" ht="13.2" x14ac:dyDescent="0.25">
      <c r="A1071" s="381" t="str">
        <f>IF(B1071="","",ROW()-ROW($A$3)+'Diário 3º PA'!$O$1)</f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16"/>
        <v/>
      </c>
      <c r="K1071" s="387"/>
      <c r="L1071" s="388"/>
      <c r="M1071" s="387"/>
      <c r="N1071" s="382"/>
      <c r="O1071" s="384"/>
      <c r="P1071" s="184"/>
    </row>
    <row r="1072" spans="1:16" ht="13.2" x14ac:dyDescent="0.25">
      <c r="A1072" s="381" t="str">
        <f>IF(B1072="","",ROW()-ROW($A$3)+'Diário 3º PA'!$O$1)</f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16"/>
        <v/>
      </c>
      <c r="K1072" s="387"/>
      <c r="L1072" s="388"/>
      <c r="M1072" s="387"/>
      <c r="N1072" s="382"/>
      <c r="O1072" s="384"/>
      <c r="P1072" s="184"/>
    </row>
    <row r="1073" spans="1:16" ht="13.2" x14ac:dyDescent="0.25">
      <c r="A1073" s="381" t="str">
        <f>IF(B1073="","",ROW()-ROW($A$3)+'Diário 3º PA'!$O$1)</f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16"/>
        <v/>
      </c>
      <c r="K1073" s="387"/>
      <c r="L1073" s="388"/>
      <c r="M1073" s="387"/>
      <c r="N1073" s="382"/>
      <c r="O1073" s="384"/>
      <c r="P1073" s="184"/>
    </row>
    <row r="1074" spans="1:16" ht="13.2" x14ac:dyDescent="0.25">
      <c r="A1074" s="381" t="str">
        <f>IF(B1074="","",ROW()-ROW($A$3)+'Diário 3º PA'!$O$1)</f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16"/>
        <v/>
      </c>
      <c r="K1074" s="387"/>
      <c r="L1074" s="388"/>
      <c r="M1074" s="387"/>
      <c r="N1074" s="382"/>
      <c r="O1074" s="384"/>
      <c r="P1074" s="184"/>
    </row>
    <row r="1075" spans="1:16" ht="13.2" x14ac:dyDescent="0.25">
      <c r="A1075" s="381" t="str">
        <f>IF(B1075="","",ROW()-ROW($A$3)+'Diário 3º PA'!$O$1)</f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16"/>
        <v/>
      </c>
      <c r="K1075" s="387"/>
      <c r="L1075" s="388"/>
      <c r="M1075" s="387"/>
      <c r="N1075" s="382"/>
      <c r="O1075" s="384"/>
      <c r="P1075" s="184"/>
    </row>
    <row r="1076" spans="1:16" ht="13.2" x14ac:dyDescent="0.25">
      <c r="A1076" s="381" t="str">
        <f>IF(B1076="","",ROW()-ROW($A$3)+'Diário 3º PA'!$O$1)</f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16"/>
        <v/>
      </c>
      <c r="K1076" s="387"/>
      <c r="L1076" s="388"/>
      <c r="M1076" s="387"/>
      <c r="N1076" s="382"/>
      <c r="O1076" s="384"/>
      <c r="P1076" s="184"/>
    </row>
    <row r="1077" spans="1:16" ht="13.2" x14ac:dyDescent="0.25">
      <c r="A1077" s="381" t="str">
        <f>IF(B1077="","",ROW()-ROW($A$3)+'Diário 3º PA'!$O$1)</f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16"/>
        <v/>
      </c>
      <c r="K1077" s="387"/>
      <c r="L1077" s="388"/>
      <c r="M1077" s="387"/>
      <c r="N1077" s="382"/>
      <c r="O1077" s="384"/>
      <c r="P1077" s="184"/>
    </row>
    <row r="1078" spans="1:16" ht="13.2" x14ac:dyDescent="0.25">
      <c r="A1078" s="381" t="str">
        <f>IF(B1078="","",ROW()-ROW($A$3)+'Diário 3º PA'!$O$1)</f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16"/>
        <v/>
      </c>
      <c r="K1078" s="387"/>
      <c r="L1078" s="388"/>
      <c r="M1078" s="387"/>
      <c r="N1078" s="382"/>
      <c r="O1078" s="384"/>
      <c r="P1078" s="184"/>
    </row>
    <row r="1079" spans="1:16" ht="13.2" x14ac:dyDescent="0.25">
      <c r="A1079" s="381" t="str">
        <f>IF(B1079="","",ROW()-ROW($A$3)+'Diário 3º PA'!$O$1)</f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16"/>
        <v/>
      </c>
      <c r="K1079" s="387"/>
      <c r="L1079" s="388"/>
      <c r="M1079" s="387"/>
      <c r="N1079" s="382"/>
      <c r="O1079" s="384"/>
      <c r="P1079" s="184"/>
    </row>
    <row r="1080" spans="1:16" ht="13.2" x14ac:dyDescent="0.25">
      <c r="A1080" s="381" t="str">
        <f>IF(B1080="","",ROW()-ROW($A$3)+'Diário 3º PA'!$O$1)</f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16"/>
        <v/>
      </c>
      <c r="K1080" s="387"/>
      <c r="L1080" s="388"/>
      <c r="M1080" s="387"/>
      <c r="N1080" s="382"/>
      <c r="O1080" s="384"/>
      <c r="P1080" s="184"/>
    </row>
    <row r="1081" spans="1:16" ht="13.2" x14ac:dyDescent="0.25">
      <c r="A1081" s="381" t="str">
        <f>IF(B1081="","",ROW()-ROW($A$3)+'Diário 3º PA'!$O$1)</f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16"/>
        <v/>
      </c>
      <c r="K1081" s="387"/>
      <c r="L1081" s="388"/>
      <c r="M1081" s="387"/>
      <c r="N1081" s="382"/>
      <c r="O1081" s="384"/>
      <c r="P1081" s="184"/>
    </row>
    <row r="1082" spans="1:16" ht="13.2" x14ac:dyDescent="0.25">
      <c r="A1082" s="381" t="str">
        <f>IF(B1082="","",ROW()-ROW($A$3)+'Diário 3º PA'!$O$1)</f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16"/>
        <v/>
      </c>
      <c r="K1082" s="387"/>
      <c r="L1082" s="388"/>
      <c r="M1082" s="387"/>
      <c r="N1082" s="382"/>
      <c r="O1082" s="384"/>
      <c r="P1082" s="184"/>
    </row>
    <row r="1083" spans="1:16" ht="13.2" x14ac:dyDescent="0.25">
      <c r="A1083" s="381" t="str">
        <f>IF(B1083="","",ROW()-ROW($A$3)+'Diário 3º PA'!$O$1)</f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16"/>
        <v/>
      </c>
      <c r="K1083" s="387"/>
      <c r="L1083" s="388"/>
      <c r="M1083" s="387"/>
      <c r="N1083" s="382"/>
      <c r="O1083" s="384"/>
      <c r="P1083" s="184"/>
    </row>
    <row r="1084" spans="1:16" ht="13.2" x14ac:dyDescent="0.25">
      <c r="A1084" s="381" t="str">
        <f>IF(B1084="","",ROW()-ROW($A$3)+'Diário 3º PA'!$O$1)</f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16"/>
        <v/>
      </c>
      <c r="K1084" s="387"/>
      <c r="L1084" s="388"/>
      <c r="M1084" s="387"/>
      <c r="N1084" s="382"/>
      <c r="O1084" s="384"/>
      <c r="P1084" s="184"/>
    </row>
    <row r="1085" spans="1:16" ht="13.2" x14ac:dyDescent="0.25">
      <c r="A1085" s="381" t="str">
        <f>IF(B1085="","",ROW()-ROW($A$3)+'Diário 3º PA'!$O$1)</f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16"/>
        <v/>
      </c>
      <c r="K1085" s="387"/>
      <c r="L1085" s="388"/>
      <c r="M1085" s="387"/>
      <c r="N1085" s="382"/>
      <c r="O1085" s="384"/>
      <c r="P1085" s="184"/>
    </row>
    <row r="1086" spans="1:16" ht="13.2" x14ac:dyDescent="0.25">
      <c r="A1086" s="381" t="str">
        <f>IF(B1086="","",ROW()-ROW($A$3)+'Diário 3º PA'!$O$1)</f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16"/>
        <v/>
      </c>
      <c r="K1086" s="387"/>
      <c r="L1086" s="388"/>
      <c r="M1086" s="387"/>
      <c r="N1086" s="382"/>
      <c r="O1086" s="384"/>
      <c r="P1086" s="184"/>
    </row>
    <row r="1087" spans="1:16" ht="13.2" x14ac:dyDescent="0.25">
      <c r="A1087" s="381" t="str">
        <f>IF(B1087="","",ROW()-ROW($A$3)+'Diário 3º PA'!$O$1)</f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16"/>
        <v/>
      </c>
      <c r="K1087" s="387"/>
      <c r="L1087" s="388"/>
      <c r="M1087" s="387"/>
      <c r="N1087" s="382"/>
      <c r="O1087" s="384"/>
      <c r="P1087" s="184"/>
    </row>
    <row r="1088" spans="1:16" ht="13.2" x14ac:dyDescent="0.25">
      <c r="A1088" s="381" t="str">
        <f>IF(B1088="","",ROW()-ROW($A$3)+'Diário 3º PA'!$O$1)</f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16"/>
        <v/>
      </c>
      <c r="K1088" s="387"/>
      <c r="L1088" s="388"/>
      <c r="M1088" s="387"/>
      <c r="N1088" s="382"/>
      <c r="O1088" s="384"/>
      <c r="P1088" s="184"/>
    </row>
    <row r="1089" spans="1:16" ht="13.2" x14ac:dyDescent="0.25">
      <c r="A1089" s="381" t="str">
        <f>IF(B1089="","",ROW()-ROW($A$3)+'Diário 3º PA'!$O$1)</f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si="16"/>
        <v/>
      </c>
      <c r="K1089" s="387"/>
      <c r="L1089" s="388"/>
      <c r="M1089" s="387"/>
      <c r="N1089" s="382"/>
      <c r="O1089" s="384"/>
      <c r="P1089" s="184"/>
    </row>
    <row r="1090" spans="1:16" ht="13.2" x14ac:dyDescent="0.25">
      <c r="A1090" s="381" t="str">
        <f>IF(B1090="","",ROW()-ROW($A$3)+'Diário 3º PA'!$O$1)</f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16"/>
        <v/>
      </c>
      <c r="K1090" s="387"/>
      <c r="L1090" s="388"/>
      <c r="M1090" s="387"/>
      <c r="N1090" s="382"/>
      <c r="O1090" s="384"/>
      <c r="P1090" s="184"/>
    </row>
    <row r="1091" spans="1:16" ht="13.2" x14ac:dyDescent="0.25">
      <c r="A1091" s="381" t="str">
        <f>IF(B1091="","",ROW()-ROW($A$3)+'Diário 3º PA'!$O$1)</f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16"/>
        <v/>
      </c>
      <c r="K1091" s="387"/>
      <c r="L1091" s="388"/>
      <c r="M1091" s="387"/>
      <c r="N1091" s="382"/>
      <c r="O1091" s="384"/>
      <c r="P1091" s="184"/>
    </row>
    <row r="1092" spans="1:16" ht="13.2" x14ac:dyDescent="0.25">
      <c r="A1092" s="381" t="str">
        <f>IF(B1092="","",ROW()-ROW($A$3)+'Diário 3º PA'!$O$1)</f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si="16"/>
        <v/>
      </c>
      <c r="K1092" s="387"/>
      <c r="L1092" s="388"/>
      <c r="M1092" s="387"/>
      <c r="N1092" s="382"/>
      <c r="O1092" s="384"/>
      <c r="P1092" s="184"/>
    </row>
    <row r="1093" spans="1:16" ht="13.2" x14ac:dyDescent="0.25">
      <c r="A1093" s="381" t="str">
        <f>IF(B1093="","",ROW()-ROW($A$3)+'Diário 3º PA'!$O$1)</f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16"/>
        <v/>
      </c>
      <c r="K1093" s="387"/>
      <c r="L1093" s="388"/>
      <c r="M1093" s="387"/>
      <c r="N1093" s="382"/>
      <c r="O1093" s="384"/>
      <c r="P1093" s="184"/>
    </row>
    <row r="1094" spans="1:16" ht="13.2" x14ac:dyDescent="0.25">
      <c r="A1094" s="381" t="str">
        <f>IF(B1094="","",ROW()-ROW($A$3)+'Diário 3º PA'!$O$1)</f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16"/>
        <v/>
      </c>
      <c r="K1094" s="387"/>
      <c r="L1094" s="388"/>
      <c r="M1094" s="387"/>
      <c r="N1094" s="382"/>
      <c r="O1094" s="384"/>
      <c r="P1094" s="184"/>
    </row>
    <row r="1095" spans="1:16" ht="13.2" x14ac:dyDescent="0.25">
      <c r="A1095" s="381" t="str">
        <f>IF(B1095="","",ROW()-ROW($A$3)+'Diário 3º PA'!$O$1)</f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16"/>
        <v/>
      </c>
      <c r="K1095" s="387"/>
      <c r="L1095" s="388"/>
      <c r="M1095" s="387"/>
      <c r="N1095" s="382"/>
      <c r="O1095" s="384"/>
      <c r="P1095" s="184"/>
    </row>
    <row r="1096" spans="1:16" ht="13.2" x14ac:dyDescent="0.25">
      <c r="A1096" s="381" t="str">
        <f>IF(B1096="","",ROW()-ROW($A$3)+'Diário 3º PA'!$O$1)</f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16"/>
        <v/>
      </c>
      <c r="K1096" s="387"/>
      <c r="L1096" s="388"/>
      <c r="M1096" s="387"/>
      <c r="N1096" s="382"/>
      <c r="O1096" s="384"/>
      <c r="P1096" s="184"/>
    </row>
    <row r="1097" spans="1:16" ht="13.2" x14ac:dyDescent="0.25">
      <c r="A1097" s="381" t="str">
        <f>IF(B1097="","",ROW()-ROW($A$3)+'Diário 3º PA'!$O$1)</f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ref="J1097:J1160" si="17">IF(O1097="","",IF(LEN(O1097)&gt;14,O1097,"CPF Protegido - LGPD"))</f>
        <v/>
      </c>
      <c r="K1097" s="387"/>
      <c r="L1097" s="388"/>
      <c r="M1097" s="387"/>
      <c r="N1097" s="382"/>
      <c r="O1097" s="384"/>
      <c r="P1097" s="184"/>
    </row>
    <row r="1098" spans="1:16" ht="13.2" x14ac:dyDescent="0.25">
      <c r="A1098" s="381" t="str">
        <f>IF(B1098="","",ROW()-ROW($A$3)+'Diário 3º PA'!$O$1)</f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17"/>
        <v/>
      </c>
      <c r="K1098" s="387"/>
      <c r="L1098" s="388"/>
      <c r="M1098" s="387"/>
      <c r="N1098" s="382"/>
      <c r="O1098" s="384"/>
      <c r="P1098" s="184"/>
    </row>
    <row r="1099" spans="1:16" ht="13.2" x14ac:dyDescent="0.25">
      <c r="A1099" s="381" t="str">
        <f>IF(B1099="","",ROW()-ROW($A$3)+'Diário 3º PA'!$O$1)</f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17"/>
        <v/>
      </c>
      <c r="K1099" s="387"/>
      <c r="L1099" s="388"/>
      <c r="M1099" s="387"/>
      <c r="N1099" s="382"/>
      <c r="O1099" s="384"/>
      <c r="P1099" s="184"/>
    </row>
    <row r="1100" spans="1:16" ht="13.2" x14ac:dyDescent="0.25">
      <c r="A1100" s="381" t="str">
        <f>IF(B1100="","",ROW()-ROW($A$3)+'Diário 3º PA'!$O$1)</f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17"/>
        <v/>
      </c>
      <c r="K1100" s="387"/>
      <c r="L1100" s="388"/>
      <c r="M1100" s="387"/>
      <c r="N1100" s="382"/>
      <c r="O1100" s="384"/>
      <c r="P1100" s="184"/>
    </row>
    <row r="1101" spans="1:16" ht="13.2" x14ac:dyDescent="0.25">
      <c r="A1101" s="381" t="str">
        <f>IF(B1101="","",ROW()-ROW($A$3)+'Diário 3º PA'!$O$1)</f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17"/>
        <v/>
      </c>
      <c r="K1101" s="387"/>
      <c r="L1101" s="388"/>
      <c r="M1101" s="387"/>
      <c r="N1101" s="382"/>
      <c r="O1101" s="384"/>
      <c r="P1101" s="184"/>
    </row>
    <row r="1102" spans="1:16" ht="13.2" x14ac:dyDescent="0.25">
      <c r="A1102" s="381" t="str">
        <f>IF(B1102="","",ROW()-ROW($A$3)+'Diário 3º PA'!$O$1)</f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17"/>
        <v/>
      </c>
      <c r="K1102" s="387"/>
      <c r="L1102" s="388"/>
      <c r="M1102" s="387"/>
      <c r="N1102" s="382"/>
      <c r="O1102" s="384"/>
      <c r="P1102" s="184"/>
    </row>
    <row r="1103" spans="1:16" ht="13.2" x14ac:dyDescent="0.25">
      <c r="A1103" s="381" t="str">
        <f>IF(B1103="","",ROW()-ROW($A$3)+'Diário 3º PA'!$O$1)</f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17"/>
        <v/>
      </c>
      <c r="K1103" s="387"/>
      <c r="L1103" s="388"/>
      <c r="M1103" s="387"/>
      <c r="N1103" s="382"/>
      <c r="O1103" s="384"/>
      <c r="P1103" s="184"/>
    </row>
    <row r="1104" spans="1:16" ht="13.2" x14ac:dyDescent="0.25">
      <c r="A1104" s="381" t="str">
        <f>IF(B1104="","",ROW()-ROW($A$3)+'Diário 3º PA'!$O$1)</f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17"/>
        <v/>
      </c>
      <c r="K1104" s="387"/>
      <c r="L1104" s="388"/>
      <c r="M1104" s="387"/>
      <c r="N1104" s="382"/>
      <c r="O1104" s="384"/>
      <c r="P1104" s="184"/>
    </row>
    <row r="1105" spans="1:16" ht="13.2" x14ac:dyDescent="0.25">
      <c r="A1105" s="381" t="str">
        <f>IF(B1105="","",ROW()-ROW($A$3)+'Diário 3º PA'!$O$1)</f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17"/>
        <v/>
      </c>
      <c r="K1105" s="387"/>
      <c r="L1105" s="388"/>
      <c r="M1105" s="387"/>
      <c r="N1105" s="382"/>
      <c r="O1105" s="384"/>
      <c r="P1105" s="184"/>
    </row>
    <row r="1106" spans="1:16" ht="13.2" x14ac:dyDescent="0.25">
      <c r="A1106" s="381" t="str">
        <f>IF(B1106="","",ROW()-ROW($A$3)+'Diário 3º PA'!$O$1)</f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17"/>
        <v/>
      </c>
      <c r="K1106" s="387"/>
      <c r="L1106" s="388"/>
      <c r="M1106" s="387"/>
      <c r="N1106" s="382"/>
      <c r="O1106" s="384"/>
      <c r="P1106" s="184"/>
    </row>
    <row r="1107" spans="1:16" ht="13.2" x14ac:dyDescent="0.25">
      <c r="A1107" s="381" t="str">
        <f>IF(B1107="","",ROW()-ROW($A$3)+'Diário 3º PA'!$O$1)</f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17"/>
        <v/>
      </c>
      <c r="K1107" s="387"/>
      <c r="L1107" s="388"/>
      <c r="M1107" s="387"/>
      <c r="N1107" s="382"/>
      <c r="O1107" s="384"/>
      <c r="P1107" s="184"/>
    </row>
    <row r="1108" spans="1:16" ht="13.2" x14ac:dyDescent="0.25">
      <c r="A1108" s="381" t="str">
        <f>IF(B1108="","",ROW()-ROW($A$3)+'Diário 3º PA'!$O$1)</f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17"/>
        <v/>
      </c>
      <c r="K1108" s="387"/>
      <c r="L1108" s="388"/>
      <c r="M1108" s="387"/>
      <c r="N1108" s="382"/>
      <c r="O1108" s="384"/>
      <c r="P1108" s="184"/>
    </row>
    <row r="1109" spans="1:16" ht="13.2" x14ac:dyDescent="0.25">
      <c r="A1109" s="381" t="str">
        <f>IF(B1109="","",ROW()-ROW($A$3)+'Diário 3º PA'!$O$1)</f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17"/>
        <v/>
      </c>
      <c r="K1109" s="387"/>
      <c r="L1109" s="388"/>
      <c r="M1109" s="387"/>
      <c r="N1109" s="382"/>
      <c r="O1109" s="384"/>
      <c r="P1109" s="184"/>
    </row>
    <row r="1110" spans="1:16" ht="13.2" x14ac:dyDescent="0.25">
      <c r="A1110" s="381" t="str">
        <f>IF(B1110="","",ROW()-ROW($A$3)+'Diário 3º PA'!$O$1)</f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si="17"/>
        <v/>
      </c>
      <c r="K1110" s="387"/>
      <c r="L1110" s="388"/>
      <c r="M1110" s="387"/>
      <c r="N1110" s="382"/>
      <c r="O1110" s="384"/>
      <c r="P1110" s="184"/>
    </row>
    <row r="1111" spans="1:16" ht="13.2" x14ac:dyDescent="0.25">
      <c r="A1111" s="381" t="str">
        <f>IF(B1111="","",ROW()-ROW($A$3)+'Diário 3º PA'!$O$1)</f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17"/>
        <v/>
      </c>
      <c r="K1111" s="387"/>
      <c r="L1111" s="388"/>
      <c r="M1111" s="387"/>
      <c r="N1111" s="382"/>
      <c r="O1111" s="384"/>
      <c r="P1111" s="184"/>
    </row>
    <row r="1112" spans="1:16" ht="13.2" x14ac:dyDescent="0.25">
      <c r="A1112" s="381" t="str">
        <f>IF(B1112="","",ROW()-ROW($A$3)+'Diário 3º PA'!$O$1)</f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17"/>
        <v/>
      </c>
      <c r="K1112" s="387"/>
      <c r="L1112" s="388"/>
      <c r="M1112" s="387"/>
      <c r="N1112" s="382"/>
      <c r="O1112" s="384"/>
      <c r="P1112" s="184"/>
    </row>
    <row r="1113" spans="1:16" ht="13.2" x14ac:dyDescent="0.25">
      <c r="A1113" s="381" t="str">
        <f>IF(B1113="","",ROW()-ROW($A$3)+'Diário 3º PA'!$O$1)</f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17"/>
        <v/>
      </c>
      <c r="K1113" s="387"/>
      <c r="L1113" s="388"/>
      <c r="M1113" s="387"/>
      <c r="N1113" s="382"/>
      <c r="O1113" s="384"/>
      <c r="P1113" s="184"/>
    </row>
    <row r="1114" spans="1:16" ht="13.2" x14ac:dyDescent="0.25">
      <c r="A1114" s="381" t="str">
        <f>IF(B1114="","",ROW()-ROW($A$3)+'Diário 3º PA'!$O$1)</f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17"/>
        <v/>
      </c>
      <c r="K1114" s="387"/>
      <c r="L1114" s="388"/>
      <c r="M1114" s="387"/>
      <c r="N1114" s="382"/>
      <c r="O1114" s="384"/>
      <c r="P1114" s="184"/>
    </row>
    <row r="1115" spans="1:16" ht="13.2" x14ac:dyDescent="0.25">
      <c r="A1115" s="381" t="str">
        <f>IF(B1115="","",ROW()-ROW($A$3)+'Diário 3º PA'!$O$1)</f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17"/>
        <v/>
      </c>
      <c r="K1115" s="387"/>
      <c r="L1115" s="388"/>
      <c r="M1115" s="387"/>
      <c r="N1115" s="382"/>
      <c r="O1115" s="384"/>
      <c r="P1115" s="184"/>
    </row>
    <row r="1116" spans="1:16" ht="13.2" x14ac:dyDescent="0.25">
      <c r="A1116" s="381" t="str">
        <f>IF(B1116="","",ROW()-ROW($A$3)+'Diário 3º PA'!$O$1)</f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17"/>
        <v/>
      </c>
      <c r="K1116" s="387"/>
      <c r="L1116" s="388"/>
      <c r="M1116" s="387"/>
      <c r="N1116" s="382"/>
      <c r="O1116" s="384"/>
      <c r="P1116" s="184"/>
    </row>
    <row r="1117" spans="1:16" ht="13.2" x14ac:dyDescent="0.25">
      <c r="A1117" s="381" t="str">
        <f>IF(B1117="","",ROW()-ROW($A$3)+'Diário 3º PA'!$O$1)</f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17"/>
        <v/>
      </c>
      <c r="K1117" s="387"/>
      <c r="L1117" s="388"/>
      <c r="M1117" s="387"/>
      <c r="N1117" s="382"/>
      <c r="O1117" s="384"/>
      <c r="P1117" s="184"/>
    </row>
    <row r="1118" spans="1:16" ht="13.2" x14ac:dyDescent="0.25">
      <c r="A1118" s="381" t="str">
        <f>IF(B1118="","",ROW()-ROW($A$3)+'Diário 3º PA'!$O$1)</f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17"/>
        <v/>
      </c>
      <c r="K1118" s="387"/>
      <c r="L1118" s="388"/>
      <c r="M1118" s="387"/>
      <c r="N1118" s="382"/>
      <c r="O1118" s="384"/>
      <c r="P1118" s="184"/>
    </row>
    <row r="1119" spans="1:16" ht="13.2" x14ac:dyDescent="0.25">
      <c r="A1119" s="381" t="str">
        <f>IF(B1119="","",ROW()-ROW($A$3)+'Diário 3º PA'!$O$1)</f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17"/>
        <v/>
      </c>
      <c r="K1119" s="387"/>
      <c r="L1119" s="388"/>
      <c r="M1119" s="387"/>
      <c r="N1119" s="382"/>
      <c r="O1119" s="384"/>
      <c r="P1119" s="184"/>
    </row>
    <row r="1120" spans="1:16" ht="13.2" x14ac:dyDescent="0.25">
      <c r="A1120" s="381" t="str">
        <f>IF(B1120="","",ROW()-ROW($A$3)+'Diário 3º PA'!$O$1)</f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17"/>
        <v/>
      </c>
      <c r="K1120" s="387"/>
      <c r="L1120" s="388"/>
      <c r="M1120" s="387"/>
      <c r="N1120" s="382"/>
      <c r="O1120" s="384"/>
      <c r="P1120" s="184"/>
    </row>
    <row r="1121" spans="1:16" ht="13.2" x14ac:dyDescent="0.25">
      <c r="A1121" s="381" t="str">
        <f>IF(B1121="","",ROW()-ROW($A$3)+'Diário 3º PA'!$O$1)</f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17"/>
        <v/>
      </c>
      <c r="K1121" s="387"/>
      <c r="L1121" s="388"/>
      <c r="M1121" s="387"/>
      <c r="N1121" s="382"/>
      <c r="O1121" s="384"/>
      <c r="P1121" s="184"/>
    </row>
    <row r="1122" spans="1:16" ht="13.2" x14ac:dyDescent="0.25">
      <c r="A1122" s="381" t="str">
        <f>IF(B1122="","",ROW()-ROW($A$3)+'Diário 3º PA'!$O$1)</f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17"/>
        <v/>
      </c>
      <c r="K1122" s="387"/>
      <c r="L1122" s="388"/>
      <c r="M1122" s="387"/>
      <c r="N1122" s="382"/>
      <c r="O1122" s="384"/>
      <c r="P1122" s="184"/>
    </row>
    <row r="1123" spans="1:16" ht="13.2" x14ac:dyDescent="0.25">
      <c r="A1123" s="381" t="str">
        <f>IF(B1123="","",ROW()-ROW($A$3)+'Diário 3º PA'!$O$1)</f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17"/>
        <v/>
      </c>
      <c r="K1123" s="387"/>
      <c r="L1123" s="388"/>
      <c r="M1123" s="387"/>
      <c r="N1123" s="382"/>
      <c r="O1123" s="384"/>
      <c r="P1123" s="184"/>
    </row>
    <row r="1124" spans="1:16" ht="13.2" x14ac:dyDescent="0.25">
      <c r="A1124" s="381" t="str">
        <f>IF(B1124="","",ROW()-ROW($A$3)+'Diário 3º PA'!$O$1)</f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17"/>
        <v/>
      </c>
      <c r="K1124" s="387"/>
      <c r="L1124" s="388"/>
      <c r="M1124" s="387"/>
      <c r="N1124" s="382"/>
      <c r="O1124" s="384"/>
      <c r="P1124" s="184"/>
    </row>
    <row r="1125" spans="1:16" ht="13.2" x14ac:dyDescent="0.25">
      <c r="A1125" s="381" t="str">
        <f>IF(B1125="","",ROW()-ROW($A$3)+'Diário 3º PA'!$O$1)</f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17"/>
        <v/>
      </c>
      <c r="K1125" s="387"/>
      <c r="L1125" s="388"/>
      <c r="M1125" s="387"/>
      <c r="N1125" s="382"/>
      <c r="O1125" s="384"/>
      <c r="P1125" s="184"/>
    </row>
    <row r="1126" spans="1:16" ht="13.2" x14ac:dyDescent="0.25">
      <c r="A1126" s="381" t="str">
        <f>IF(B1126="","",ROW()-ROW($A$3)+'Diário 3º PA'!$O$1)</f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17"/>
        <v/>
      </c>
      <c r="K1126" s="387"/>
      <c r="L1126" s="388"/>
      <c r="M1126" s="387"/>
      <c r="N1126" s="382"/>
      <c r="O1126" s="384"/>
      <c r="P1126" s="184"/>
    </row>
    <row r="1127" spans="1:16" ht="13.2" x14ac:dyDescent="0.25">
      <c r="A1127" s="381" t="str">
        <f>IF(B1127="","",ROW()-ROW($A$3)+'Diário 3º PA'!$O$1)</f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17"/>
        <v/>
      </c>
      <c r="K1127" s="387"/>
      <c r="L1127" s="388"/>
      <c r="M1127" s="387"/>
      <c r="N1127" s="382"/>
      <c r="O1127" s="384"/>
      <c r="P1127" s="184"/>
    </row>
    <row r="1128" spans="1:16" ht="13.2" x14ac:dyDescent="0.25">
      <c r="A1128" s="381" t="str">
        <f>IF(B1128="","",ROW()-ROW($A$3)+'Diário 3º PA'!$O$1)</f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17"/>
        <v/>
      </c>
      <c r="K1128" s="387"/>
      <c r="L1128" s="388"/>
      <c r="M1128" s="387"/>
      <c r="N1128" s="382"/>
      <c r="O1128" s="384"/>
      <c r="P1128" s="184"/>
    </row>
    <row r="1129" spans="1:16" ht="13.2" x14ac:dyDescent="0.25">
      <c r="A1129" s="381" t="str">
        <f>IF(B1129="","",ROW()-ROW($A$3)+'Diário 3º PA'!$O$1)</f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17"/>
        <v/>
      </c>
      <c r="K1129" s="387"/>
      <c r="L1129" s="388"/>
      <c r="M1129" s="387"/>
      <c r="N1129" s="382"/>
      <c r="O1129" s="384"/>
      <c r="P1129" s="184"/>
    </row>
    <row r="1130" spans="1:16" ht="13.2" x14ac:dyDescent="0.25">
      <c r="A1130" s="381" t="str">
        <f>IF(B1130="","",ROW()-ROW($A$3)+'Diário 3º PA'!$O$1)</f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17"/>
        <v/>
      </c>
      <c r="K1130" s="387"/>
      <c r="L1130" s="388"/>
      <c r="M1130" s="387"/>
      <c r="N1130" s="382"/>
      <c r="O1130" s="384"/>
      <c r="P1130" s="184"/>
    </row>
    <row r="1131" spans="1:16" ht="13.2" x14ac:dyDescent="0.25">
      <c r="A1131" s="381" t="str">
        <f>IF(B1131="","",ROW()-ROW($A$3)+'Diário 3º PA'!$O$1)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17"/>
        <v/>
      </c>
      <c r="K1131" s="387"/>
      <c r="L1131" s="388"/>
      <c r="M1131" s="387"/>
      <c r="N1131" s="382"/>
      <c r="O1131" s="384"/>
      <c r="P1131" s="184"/>
    </row>
    <row r="1132" spans="1:16" ht="13.2" x14ac:dyDescent="0.25">
      <c r="A1132" s="381" t="str">
        <f>IF(B1132="","",ROW()-ROW($A$3)+'Diário 3º PA'!$O$1)</f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17"/>
        <v/>
      </c>
      <c r="K1132" s="387"/>
      <c r="L1132" s="388"/>
      <c r="M1132" s="387"/>
      <c r="N1132" s="382"/>
      <c r="O1132" s="384"/>
      <c r="P1132" s="184"/>
    </row>
    <row r="1133" spans="1:16" ht="13.2" x14ac:dyDescent="0.25">
      <c r="A1133" s="381" t="str">
        <f>IF(B1133="","",ROW()-ROW($A$3)+'Diário 3º PA'!$O$1)</f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17"/>
        <v/>
      </c>
      <c r="K1133" s="387"/>
      <c r="L1133" s="388"/>
      <c r="M1133" s="387"/>
      <c r="N1133" s="382"/>
      <c r="O1133" s="384"/>
      <c r="P1133" s="184"/>
    </row>
    <row r="1134" spans="1:16" ht="13.2" x14ac:dyDescent="0.25">
      <c r="A1134" s="381" t="str">
        <f>IF(B1134="","",ROW()-ROW($A$3)+'Diário 3º PA'!$O$1)</f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17"/>
        <v/>
      </c>
      <c r="K1134" s="387"/>
      <c r="L1134" s="388"/>
      <c r="M1134" s="387"/>
      <c r="N1134" s="382"/>
      <c r="O1134" s="384"/>
      <c r="P1134" s="184"/>
    </row>
    <row r="1135" spans="1:16" ht="13.2" x14ac:dyDescent="0.25">
      <c r="A1135" s="381" t="str">
        <f>IF(B1135="","",ROW()-ROW($A$3)+'Diário 3º PA'!$O$1)</f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17"/>
        <v/>
      </c>
      <c r="K1135" s="387"/>
      <c r="L1135" s="388"/>
      <c r="M1135" s="387"/>
      <c r="N1135" s="382"/>
      <c r="O1135" s="384"/>
      <c r="P1135" s="184"/>
    </row>
    <row r="1136" spans="1:16" ht="13.2" x14ac:dyDescent="0.25">
      <c r="A1136" s="381" t="str">
        <f>IF(B1136="","",ROW()-ROW($A$3)+'Diário 3º PA'!$O$1)</f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17"/>
        <v/>
      </c>
      <c r="K1136" s="387"/>
      <c r="L1136" s="388"/>
      <c r="M1136" s="387"/>
      <c r="N1136" s="382"/>
      <c r="O1136" s="384"/>
      <c r="P1136" s="184"/>
    </row>
    <row r="1137" spans="1:16" ht="13.2" x14ac:dyDescent="0.25">
      <c r="A1137" s="381" t="str">
        <f>IF(B1137="","",ROW()-ROW($A$3)+'Diário 3º PA'!$O$1)</f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17"/>
        <v/>
      </c>
      <c r="K1137" s="387"/>
      <c r="L1137" s="388"/>
      <c r="M1137" s="387"/>
      <c r="N1137" s="382"/>
      <c r="O1137" s="384"/>
      <c r="P1137" s="184"/>
    </row>
    <row r="1138" spans="1:16" ht="13.2" x14ac:dyDescent="0.25">
      <c r="A1138" s="381" t="str">
        <f>IF(B1138="","",ROW()-ROW($A$3)+'Diário 3º PA'!$O$1)</f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17"/>
        <v/>
      </c>
      <c r="K1138" s="387"/>
      <c r="L1138" s="388"/>
      <c r="M1138" s="387"/>
      <c r="N1138" s="382"/>
      <c r="O1138" s="384"/>
      <c r="P1138" s="184"/>
    </row>
    <row r="1139" spans="1:16" ht="13.2" x14ac:dyDescent="0.25">
      <c r="A1139" s="381" t="str">
        <f>IF(B1139="","",ROW()-ROW($A$3)+'Diário 3º PA'!$O$1)</f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17"/>
        <v/>
      </c>
      <c r="K1139" s="387"/>
      <c r="L1139" s="388"/>
      <c r="M1139" s="387"/>
      <c r="N1139" s="382"/>
      <c r="O1139" s="384"/>
      <c r="P1139" s="184"/>
    </row>
    <row r="1140" spans="1:16" ht="13.2" x14ac:dyDescent="0.25">
      <c r="A1140" s="381" t="str">
        <f>IF(B1140="","",ROW()-ROW($A$3)+'Diário 3º PA'!$O$1)</f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17"/>
        <v/>
      </c>
      <c r="K1140" s="387"/>
      <c r="L1140" s="388"/>
      <c r="M1140" s="387"/>
      <c r="N1140" s="382"/>
      <c r="O1140" s="384"/>
      <c r="P1140" s="184"/>
    </row>
    <row r="1141" spans="1:16" ht="13.2" x14ac:dyDescent="0.25">
      <c r="A1141" s="381" t="str">
        <f>IF(B1141="","",ROW()-ROW($A$3)+'Diário 3º PA'!$O$1)</f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17"/>
        <v/>
      </c>
      <c r="K1141" s="387"/>
      <c r="L1141" s="388"/>
      <c r="M1141" s="387"/>
      <c r="N1141" s="382"/>
      <c r="O1141" s="384"/>
      <c r="P1141" s="184"/>
    </row>
    <row r="1142" spans="1:16" ht="13.2" x14ac:dyDescent="0.25">
      <c r="A1142" s="381" t="str">
        <f>IF(B1142="","",ROW()-ROW($A$3)+'Diário 3º PA'!$O$1)</f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17"/>
        <v/>
      </c>
      <c r="K1142" s="387"/>
      <c r="L1142" s="388"/>
      <c r="M1142" s="387"/>
      <c r="N1142" s="382"/>
      <c r="O1142" s="384"/>
      <c r="P1142" s="184"/>
    </row>
    <row r="1143" spans="1:16" ht="13.2" x14ac:dyDescent="0.25">
      <c r="A1143" s="381" t="str">
        <f>IF(B1143="","",ROW()-ROW($A$3)+'Diário 3º PA'!$O$1)</f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17"/>
        <v/>
      </c>
      <c r="K1143" s="387"/>
      <c r="L1143" s="388"/>
      <c r="M1143" s="387"/>
      <c r="N1143" s="382"/>
      <c r="O1143" s="384"/>
      <c r="P1143" s="184"/>
    </row>
    <row r="1144" spans="1:16" ht="13.2" x14ac:dyDescent="0.25">
      <c r="A1144" s="381" t="str">
        <f>IF(B1144="","",ROW()-ROW($A$3)+'Diário 3º PA'!$O$1)</f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17"/>
        <v/>
      </c>
      <c r="K1144" s="387"/>
      <c r="L1144" s="388"/>
      <c r="M1144" s="387"/>
      <c r="N1144" s="382"/>
      <c r="O1144" s="384"/>
      <c r="P1144" s="184"/>
    </row>
    <row r="1145" spans="1:16" ht="13.2" x14ac:dyDescent="0.25">
      <c r="A1145" s="381" t="str">
        <f>IF(B1145="","",ROW()-ROW($A$3)+'Diário 3º PA'!$O$1)</f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17"/>
        <v/>
      </c>
      <c r="K1145" s="387"/>
      <c r="L1145" s="388"/>
      <c r="M1145" s="387"/>
      <c r="N1145" s="382"/>
      <c r="O1145" s="384"/>
      <c r="P1145" s="184"/>
    </row>
    <row r="1146" spans="1:16" ht="13.2" x14ac:dyDescent="0.25">
      <c r="A1146" s="381" t="str">
        <f>IF(B1146="","",ROW()-ROW($A$3)+'Diário 3º PA'!$O$1)</f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17"/>
        <v/>
      </c>
      <c r="K1146" s="387"/>
      <c r="L1146" s="388"/>
      <c r="M1146" s="387"/>
      <c r="N1146" s="382"/>
      <c r="O1146" s="384"/>
      <c r="P1146" s="184"/>
    </row>
    <row r="1147" spans="1:16" ht="13.2" x14ac:dyDescent="0.25">
      <c r="A1147" s="381" t="str">
        <f>IF(B1147="","",ROW()-ROW($A$3)+'Diário 3º PA'!$O$1)</f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17"/>
        <v/>
      </c>
      <c r="K1147" s="387"/>
      <c r="L1147" s="388"/>
      <c r="M1147" s="387"/>
      <c r="N1147" s="382"/>
      <c r="O1147" s="384"/>
      <c r="P1147" s="184"/>
    </row>
    <row r="1148" spans="1:16" ht="13.2" x14ac:dyDescent="0.25">
      <c r="A1148" s="381" t="str">
        <f>IF(B1148="","",ROW()-ROW($A$3)+'Diário 3º PA'!$O$1)</f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17"/>
        <v/>
      </c>
      <c r="K1148" s="387"/>
      <c r="L1148" s="388"/>
      <c r="M1148" s="387"/>
      <c r="N1148" s="382"/>
      <c r="O1148" s="384"/>
      <c r="P1148" s="184"/>
    </row>
    <row r="1149" spans="1:16" ht="13.2" x14ac:dyDescent="0.25">
      <c r="A1149" s="381" t="str">
        <f>IF(B1149="","",ROW()-ROW($A$3)+'Diário 3º PA'!$O$1)</f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17"/>
        <v/>
      </c>
      <c r="K1149" s="387"/>
      <c r="L1149" s="388"/>
      <c r="M1149" s="387"/>
      <c r="N1149" s="382"/>
      <c r="O1149" s="384"/>
      <c r="P1149" s="184"/>
    </row>
    <row r="1150" spans="1:16" ht="13.2" x14ac:dyDescent="0.25">
      <c r="A1150" s="381" t="str">
        <f>IF(B1150="","",ROW()-ROW($A$3)+'Diário 3º PA'!$O$1)</f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17"/>
        <v/>
      </c>
      <c r="K1150" s="387"/>
      <c r="L1150" s="388"/>
      <c r="M1150" s="387"/>
      <c r="N1150" s="382"/>
      <c r="O1150" s="384"/>
      <c r="P1150" s="184"/>
    </row>
    <row r="1151" spans="1:16" ht="13.2" x14ac:dyDescent="0.25">
      <c r="A1151" s="381" t="str">
        <f>IF(B1151="","",ROW()-ROW($A$3)+'Diário 3º PA'!$O$1)</f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17"/>
        <v/>
      </c>
      <c r="K1151" s="387"/>
      <c r="L1151" s="388"/>
      <c r="M1151" s="387"/>
      <c r="N1151" s="382"/>
      <c r="O1151" s="384"/>
      <c r="P1151" s="184"/>
    </row>
    <row r="1152" spans="1:16" ht="13.2" x14ac:dyDescent="0.25">
      <c r="A1152" s="381" t="str">
        <f>IF(B1152="","",ROW()-ROW($A$3)+'Diário 3º PA'!$O$1)</f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17"/>
        <v/>
      </c>
      <c r="K1152" s="387"/>
      <c r="L1152" s="388"/>
      <c r="M1152" s="387"/>
      <c r="N1152" s="382"/>
      <c r="O1152" s="384"/>
      <c r="P1152" s="184"/>
    </row>
    <row r="1153" spans="1:16" ht="13.2" x14ac:dyDescent="0.25">
      <c r="A1153" s="381" t="str">
        <f>IF(B1153="","",ROW()-ROW($A$3)+'Diário 3º PA'!$O$1)</f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si="17"/>
        <v/>
      </c>
      <c r="K1153" s="387"/>
      <c r="L1153" s="388"/>
      <c r="M1153" s="387"/>
      <c r="N1153" s="382"/>
      <c r="O1153" s="384"/>
      <c r="P1153" s="184"/>
    </row>
    <row r="1154" spans="1:16" ht="13.2" x14ac:dyDescent="0.25">
      <c r="A1154" s="381" t="str">
        <f>IF(B1154="","",ROW()-ROW($A$3)+'Diário 3º PA'!$O$1)</f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17"/>
        <v/>
      </c>
      <c r="K1154" s="387"/>
      <c r="L1154" s="388"/>
      <c r="M1154" s="387"/>
      <c r="N1154" s="382"/>
      <c r="O1154" s="384"/>
      <c r="P1154" s="184"/>
    </row>
    <row r="1155" spans="1:16" ht="13.2" x14ac:dyDescent="0.25">
      <c r="A1155" s="381" t="str">
        <f>IF(B1155="","",ROW()-ROW($A$3)+'Diário 3º PA'!$O$1)</f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17"/>
        <v/>
      </c>
      <c r="K1155" s="387"/>
      <c r="L1155" s="388"/>
      <c r="M1155" s="387"/>
      <c r="N1155" s="382"/>
      <c r="O1155" s="384"/>
      <c r="P1155" s="184"/>
    </row>
    <row r="1156" spans="1:16" ht="13.2" x14ac:dyDescent="0.25">
      <c r="A1156" s="381" t="str">
        <f>IF(B1156="","",ROW()-ROW($A$3)+'Diário 3º PA'!$O$1)</f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si="17"/>
        <v/>
      </c>
      <c r="K1156" s="387"/>
      <c r="L1156" s="388"/>
      <c r="M1156" s="387"/>
      <c r="N1156" s="382"/>
      <c r="O1156" s="384"/>
      <c r="P1156" s="184"/>
    </row>
    <row r="1157" spans="1:16" ht="13.2" x14ac:dyDescent="0.25">
      <c r="A1157" s="381" t="str">
        <f>IF(B1157="","",ROW()-ROW($A$3)+'Diário 3º PA'!$O$1)</f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17"/>
        <v/>
      </c>
      <c r="K1157" s="387"/>
      <c r="L1157" s="388"/>
      <c r="M1157" s="387"/>
      <c r="N1157" s="382"/>
      <c r="O1157" s="384"/>
      <c r="P1157" s="184"/>
    </row>
    <row r="1158" spans="1:16" ht="13.2" x14ac:dyDescent="0.25">
      <c r="A1158" s="381" t="str">
        <f>IF(B1158="","",ROW()-ROW($A$3)+'Diário 3º PA'!$O$1)</f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17"/>
        <v/>
      </c>
      <c r="K1158" s="387"/>
      <c r="L1158" s="388"/>
      <c r="M1158" s="387"/>
      <c r="N1158" s="382"/>
      <c r="O1158" s="384"/>
      <c r="P1158" s="184"/>
    </row>
    <row r="1159" spans="1:16" ht="13.2" x14ac:dyDescent="0.25">
      <c r="A1159" s="381" t="str">
        <f>IF(B1159="","",ROW()-ROW($A$3)+'Diário 3º PA'!$O$1)</f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17"/>
        <v/>
      </c>
      <c r="K1159" s="387"/>
      <c r="L1159" s="388"/>
      <c r="M1159" s="387"/>
      <c r="N1159" s="382"/>
      <c r="O1159" s="384"/>
      <c r="P1159" s="184"/>
    </row>
    <row r="1160" spans="1:16" ht="13.2" x14ac:dyDescent="0.25">
      <c r="A1160" s="381" t="str">
        <f>IF(B1160="","",ROW()-ROW($A$3)+'Diário 3º PA'!$O$1)</f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17"/>
        <v/>
      </c>
      <c r="K1160" s="387"/>
      <c r="L1160" s="388"/>
      <c r="M1160" s="387"/>
      <c r="N1160" s="382"/>
      <c r="O1160" s="384"/>
      <c r="P1160" s="184"/>
    </row>
    <row r="1161" spans="1:16" ht="13.2" x14ac:dyDescent="0.25">
      <c r="A1161" s="381" t="str">
        <f>IF(B1161="","",ROW()-ROW($A$3)+'Diário 3º PA'!$O$1)</f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ref="J1161:J1224" si="18">IF(O1161="","",IF(LEN(O1161)&gt;14,O1161,"CPF Protegido - LGPD"))</f>
        <v/>
      </c>
      <c r="K1161" s="387"/>
      <c r="L1161" s="388"/>
      <c r="M1161" s="387"/>
      <c r="N1161" s="382"/>
      <c r="O1161" s="384"/>
      <c r="P1161" s="184"/>
    </row>
    <row r="1162" spans="1:16" ht="13.2" x14ac:dyDescent="0.25">
      <c r="A1162" s="381" t="str">
        <f>IF(B1162="","",ROW()-ROW($A$3)+'Diário 3º PA'!$O$1)</f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18"/>
        <v/>
      </c>
      <c r="K1162" s="387"/>
      <c r="L1162" s="388"/>
      <c r="M1162" s="387"/>
      <c r="N1162" s="382"/>
      <c r="O1162" s="384"/>
      <c r="P1162" s="184"/>
    </row>
    <row r="1163" spans="1:16" ht="13.2" x14ac:dyDescent="0.25">
      <c r="A1163" s="381" t="str">
        <f>IF(B1163="","",ROW()-ROW($A$3)+'Diário 3º PA'!$O$1)</f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18"/>
        <v/>
      </c>
      <c r="K1163" s="387"/>
      <c r="L1163" s="388"/>
      <c r="M1163" s="387"/>
      <c r="N1163" s="382"/>
      <c r="O1163" s="384"/>
      <c r="P1163" s="184"/>
    </row>
    <row r="1164" spans="1:16" ht="13.2" x14ac:dyDescent="0.25">
      <c r="A1164" s="381" t="str">
        <f>IF(B1164="","",ROW()-ROW($A$3)+'Diário 3º PA'!$O$1)</f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18"/>
        <v/>
      </c>
      <c r="K1164" s="387"/>
      <c r="L1164" s="388"/>
      <c r="M1164" s="387"/>
      <c r="N1164" s="382"/>
      <c r="O1164" s="384"/>
      <c r="P1164" s="184"/>
    </row>
    <row r="1165" spans="1:16" ht="13.2" x14ac:dyDescent="0.25">
      <c r="A1165" s="381" t="str">
        <f>IF(B1165="","",ROW()-ROW($A$3)+'Diário 3º PA'!$O$1)</f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18"/>
        <v/>
      </c>
      <c r="K1165" s="387"/>
      <c r="L1165" s="388"/>
      <c r="M1165" s="387"/>
      <c r="N1165" s="382"/>
      <c r="O1165" s="384"/>
      <c r="P1165" s="184"/>
    </row>
    <row r="1166" spans="1:16" ht="13.2" x14ac:dyDescent="0.25">
      <c r="A1166" s="381" t="str">
        <f>IF(B1166="","",ROW()-ROW($A$3)+'Diário 3º PA'!$O$1)</f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18"/>
        <v/>
      </c>
      <c r="K1166" s="387"/>
      <c r="L1166" s="388"/>
      <c r="M1166" s="387"/>
      <c r="N1166" s="382"/>
      <c r="O1166" s="384"/>
      <c r="P1166" s="184"/>
    </row>
    <row r="1167" spans="1:16" ht="13.2" x14ac:dyDescent="0.25">
      <c r="A1167" s="381" t="str">
        <f>IF(B1167="","",ROW()-ROW($A$3)+'Diário 3º PA'!$O$1)</f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18"/>
        <v/>
      </c>
      <c r="K1167" s="387"/>
      <c r="L1167" s="388"/>
      <c r="M1167" s="387"/>
      <c r="N1167" s="382"/>
      <c r="O1167" s="384"/>
      <c r="P1167" s="184"/>
    </row>
    <row r="1168" spans="1:16" ht="13.2" x14ac:dyDescent="0.25">
      <c r="A1168" s="381" t="str">
        <f>IF(B1168="","",ROW()-ROW($A$3)+'Diário 3º PA'!$O$1)</f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18"/>
        <v/>
      </c>
      <c r="K1168" s="387"/>
      <c r="L1168" s="388"/>
      <c r="M1168" s="387"/>
      <c r="N1168" s="382"/>
      <c r="O1168" s="384"/>
      <c r="P1168" s="184"/>
    </row>
    <row r="1169" spans="1:16" ht="13.2" x14ac:dyDescent="0.25">
      <c r="A1169" s="381" t="str">
        <f>IF(B1169="","",ROW()-ROW($A$3)+'Diário 3º PA'!$O$1)</f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18"/>
        <v/>
      </c>
      <c r="K1169" s="387"/>
      <c r="L1169" s="388"/>
      <c r="M1169" s="387"/>
      <c r="N1169" s="382"/>
      <c r="O1169" s="384"/>
      <c r="P1169" s="184"/>
    </row>
    <row r="1170" spans="1:16" ht="13.2" x14ac:dyDescent="0.25">
      <c r="A1170" s="381" t="str">
        <f>IF(B1170="","",ROW()-ROW($A$3)+'Diário 3º PA'!$O$1)</f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18"/>
        <v/>
      </c>
      <c r="K1170" s="387"/>
      <c r="L1170" s="388"/>
      <c r="M1170" s="387"/>
      <c r="N1170" s="382"/>
      <c r="O1170" s="384"/>
      <c r="P1170" s="184"/>
    </row>
    <row r="1171" spans="1:16" ht="13.2" x14ac:dyDescent="0.25">
      <c r="A1171" s="381" t="str">
        <f>IF(B1171="","",ROW()-ROW($A$3)+'Diário 3º PA'!$O$1)</f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18"/>
        <v/>
      </c>
      <c r="K1171" s="387"/>
      <c r="L1171" s="388"/>
      <c r="M1171" s="387"/>
      <c r="N1171" s="382"/>
      <c r="O1171" s="384"/>
      <c r="P1171" s="184"/>
    </row>
    <row r="1172" spans="1:16" ht="13.2" x14ac:dyDescent="0.25">
      <c r="A1172" s="381" t="str">
        <f>IF(B1172="","",ROW()-ROW($A$3)+'Diário 3º PA'!$O$1)</f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18"/>
        <v/>
      </c>
      <c r="K1172" s="387"/>
      <c r="L1172" s="388"/>
      <c r="M1172" s="387"/>
      <c r="N1172" s="382"/>
      <c r="O1172" s="384"/>
      <c r="P1172" s="184"/>
    </row>
    <row r="1173" spans="1:16" ht="13.2" x14ac:dyDescent="0.25">
      <c r="A1173" s="381" t="str">
        <f>IF(B1173="","",ROW()-ROW($A$3)+'Diário 3º PA'!$O$1)</f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18"/>
        <v/>
      </c>
      <c r="K1173" s="387"/>
      <c r="L1173" s="388"/>
      <c r="M1173" s="387"/>
      <c r="N1173" s="382"/>
      <c r="O1173" s="384"/>
      <c r="P1173" s="184"/>
    </row>
    <row r="1174" spans="1:16" ht="13.2" x14ac:dyDescent="0.25">
      <c r="A1174" s="381" t="str">
        <f>IF(B1174="","",ROW()-ROW($A$3)+'Diário 3º PA'!$O$1)</f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si="18"/>
        <v/>
      </c>
      <c r="K1174" s="387"/>
      <c r="L1174" s="388"/>
      <c r="M1174" s="387"/>
      <c r="N1174" s="382"/>
      <c r="O1174" s="384"/>
      <c r="P1174" s="184"/>
    </row>
    <row r="1175" spans="1:16" ht="13.2" x14ac:dyDescent="0.25">
      <c r="A1175" s="381" t="str">
        <f>IF(B1175="","",ROW()-ROW($A$3)+'Diário 3º PA'!$O$1)</f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18"/>
        <v/>
      </c>
      <c r="K1175" s="387"/>
      <c r="L1175" s="388"/>
      <c r="M1175" s="387"/>
      <c r="N1175" s="382"/>
      <c r="O1175" s="384"/>
      <c r="P1175" s="184"/>
    </row>
    <row r="1176" spans="1:16" ht="13.2" x14ac:dyDescent="0.25">
      <c r="A1176" s="381" t="str">
        <f>IF(B1176="","",ROW()-ROW($A$3)+'Diário 3º PA'!$O$1)</f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18"/>
        <v/>
      </c>
      <c r="K1176" s="387"/>
      <c r="L1176" s="388"/>
      <c r="M1176" s="387"/>
      <c r="N1176" s="382"/>
      <c r="O1176" s="384"/>
      <c r="P1176" s="184"/>
    </row>
    <row r="1177" spans="1:16" ht="13.2" x14ac:dyDescent="0.25">
      <c r="A1177" s="381" t="str">
        <f>IF(B1177="","",ROW()-ROW($A$3)+'Diário 3º PA'!$O$1)</f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18"/>
        <v/>
      </c>
      <c r="K1177" s="387"/>
      <c r="L1177" s="388"/>
      <c r="M1177" s="387"/>
      <c r="N1177" s="382"/>
      <c r="O1177" s="384"/>
      <c r="P1177" s="184"/>
    </row>
    <row r="1178" spans="1:16" ht="13.2" x14ac:dyDescent="0.25">
      <c r="A1178" s="381" t="str">
        <f>IF(B1178="","",ROW()-ROW($A$3)+'Diário 3º PA'!$O$1)</f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18"/>
        <v/>
      </c>
      <c r="K1178" s="387"/>
      <c r="L1178" s="388"/>
      <c r="M1178" s="387"/>
      <c r="N1178" s="382"/>
      <c r="O1178" s="384"/>
      <c r="P1178" s="184"/>
    </row>
    <row r="1179" spans="1:16" ht="13.2" x14ac:dyDescent="0.25">
      <c r="A1179" s="381" t="str">
        <f>IF(B1179="","",ROW()-ROW($A$3)+'Diário 3º PA'!$O$1)</f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18"/>
        <v/>
      </c>
      <c r="K1179" s="387"/>
      <c r="L1179" s="388"/>
      <c r="M1179" s="387"/>
      <c r="N1179" s="382"/>
      <c r="O1179" s="384"/>
      <c r="P1179" s="184"/>
    </row>
    <row r="1180" spans="1:16" ht="13.2" x14ac:dyDescent="0.25">
      <c r="A1180" s="381" t="str">
        <f>IF(B1180="","",ROW()-ROW($A$3)+'Diário 3º PA'!$O$1)</f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18"/>
        <v/>
      </c>
      <c r="K1180" s="387"/>
      <c r="L1180" s="388"/>
      <c r="M1180" s="387"/>
      <c r="N1180" s="382"/>
      <c r="O1180" s="384"/>
      <c r="P1180" s="184"/>
    </row>
    <row r="1181" spans="1:16" ht="13.2" x14ac:dyDescent="0.25">
      <c r="A1181" s="381" t="str">
        <f>IF(B1181="","",ROW()-ROW($A$3)+'Diário 3º PA'!$O$1)</f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18"/>
        <v/>
      </c>
      <c r="K1181" s="387"/>
      <c r="L1181" s="388"/>
      <c r="M1181" s="387"/>
      <c r="N1181" s="382"/>
      <c r="O1181" s="384"/>
      <c r="P1181" s="184"/>
    </row>
    <row r="1182" spans="1:16" ht="13.2" x14ac:dyDescent="0.25">
      <c r="A1182" s="381" t="str">
        <f>IF(B1182="","",ROW()-ROW($A$3)+'Diário 3º PA'!$O$1)</f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18"/>
        <v/>
      </c>
      <c r="K1182" s="387"/>
      <c r="L1182" s="388"/>
      <c r="M1182" s="387"/>
      <c r="N1182" s="382"/>
      <c r="O1182" s="384"/>
      <c r="P1182" s="184"/>
    </row>
    <row r="1183" spans="1:16" ht="13.2" x14ac:dyDescent="0.25">
      <c r="A1183" s="381" t="str">
        <f>IF(B1183="","",ROW()-ROW($A$3)+'Diário 3º PA'!$O$1)</f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18"/>
        <v/>
      </c>
      <c r="K1183" s="387"/>
      <c r="L1183" s="388"/>
      <c r="M1183" s="387"/>
      <c r="N1183" s="382"/>
      <c r="O1183" s="384"/>
      <c r="P1183" s="184"/>
    </row>
    <row r="1184" spans="1:16" ht="13.2" x14ac:dyDescent="0.25">
      <c r="A1184" s="381" t="str">
        <f>IF(B1184="","",ROW()-ROW($A$3)+'Diário 3º PA'!$O$1)</f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18"/>
        <v/>
      </c>
      <c r="K1184" s="387"/>
      <c r="L1184" s="388"/>
      <c r="M1184" s="387"/>
      <c r="N1184" s="382"/>
      <c r="O1184" s="384"/>
      <c r="P1184" s="184"/>
    </row>
    <row r="1185" spans="1:16" ht="13.2" x14ac:dyDescent="0.25">
      <c r="A1185" s="381" t="str">
        <f>IF(B1185="","",ROW()-ROW($A$3)+'Diário 3º PA'!$O$1)</f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18"/>
        <v/>
      </c>
      <c r="K1185" s="387"/>
      <c r="L1185" s="388"/>
      <c r="M1185" s="387"/>
      <c r="N1185" s="382"/>
      <c r="O1185" s="384"/>
      <c r="P1185" s="184"/>
    </row>
    <row r="1186" spans="1:16" ht="13.2" x14ac:dyDescent="0.25">
      <c r="A1186" s="381" t="str">
        <f>IF(B1186="","",ROW()-ROW($A$3)+'Diário 3º PA'!$O$1)</f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18"/>
        <v/>
      </c>
      <c r="K1186" s="387"/>
      <c r="L1186" s="388"/>
      <c r="M1186" s="387"/>
      <c r="N1186" s="382"/>
      <c r="O1186" s="384"/>
      <c r="P1186" s="184"/>
    </row>
    <row r="1187" spans="1:16" ht="13.2" x14ac:dyDescent="0.25">
      <c r="A1187" s="381" t="str">
        <f>IF(B1187="","",ROW()-ROW($A$3)+'Diário 3º PA'!$O$1)</f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18"/>
        <v/>
      </c>
      <c r="K1187" s="387"/>
      <c r="L1187" s="388"/>
      <c r="M1187" s="387"/>
      <c r="N1187" s="382"/>
      <c r="O1187" s="384"/>
      <c r="P1187" s="184"/>
    </row>
    <row r="1188" spans="1:16" ht="13.2" x14ac:dyDescent="0.25">
      <c r="A1188" s="381" t="str">
        <f>IF(B1188="","",ROW()-ROW($A$3)+'Diário 3º PA'!$O$1)</f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18"/>
        <v/>
      </c>
      <c r="K1188" s="387"/>
      <c r="L1188" s="388"/>
      <c r="M1188" s="387"/>
      <c r="N1188" s="382"/>
      <c r="O1188" s="384"/>
      <c r="P1188" s="184"/>
    </row>
    <row r="1189" spans="1:16" ht="13.2" x14ac:dyDescent="0.25">
      <c r="A1189" s="381" t="str">
        <f>IF(B1189="","",ROW()-ROW($A$3)+'Diário 3º PA'!$O$1)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18"/>
        <v/>
      </c>
      <c r="K1189" s="387"/>
      <c r="L1189" s="388"/>
      <c r="M1189" s="387"/>
      <c r="N1189" s="382"/>
      <c r="O1189" s="384"/>
      <c r="P1189" s="184"/>
    </row>
    <row r="1190" spans="1:16" ht="13.2" x14ac:dyDescent="0.25">
      <c r="A1190" s="381" t="str">
        <f>IF(B1190="","",ROW()-ROW($A$3)+'Diário 3º PA'!$O$1)</f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18"/>
        <v/>
      </c>
      <c r="K1190" s="387"/>
      <c r="L1190" s="388"/>
      <c r="M1190" s="387"/>
      <c r="N1190" s="382"/>
      <c r="O1190" s="384"/>
      <c r="P1190" s="184"/>
    </row>
    <row r="1191" spans="1:16" ht="13.2" x14ac:dyDescent="0.25">
      <c r="A1191" s="381" t="str">
        <f>IF(B1191="","",ROW()-ROW($A$3)+'Diário 3º PA'!$O$1)</f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18"/>
        <v/>
      </c>
      <c r="K1191" s="387"/>
      <c r="L1191" s="388"/>
      <c r="M1191" s="387"/>
      <c r="N1191" s="382"/>
      <c r="O1191" s="384"/>
      <c r="P1191" s="184"/>
    </row>
    <row r="1192" spans="1:16" ht="13.2" x14ac:dyDescent="0.25">
      <c r="A1192" s="381" t="str">
        <f>IF(B1192="","",ROW()-ROW($A$3)+'Diário 3º PA'!$O$1)</f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18"/>
        <v/>
      </c>
      <c r="K1192" s="387"/>
      <c r="L1192" s="388"/>
      <c r="M1192" s="387"/>
      <c r="N1192" s="382"/>
      <c r="O1192" s="384"/>
      <c r="P1192" s="184"/>
    </row>
    <row r="1193" spans="1:16" ht="13.2" x14ac:dyDescent="0.25">
      <c r="A1193" s="381" t="str">
        <f>IF(B1193="","",ROW()-ROW($A$3)+'Diário 3º PA'!$O$1)</f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18"/>
        <v/>
      </c>
      <c r="K1193" s="387"/>
      <c r="L1193" s="388"/>
      <c r="M1193" s="387"/>
      <c r="N1193" s="382"/>
      <c r="O1193" s="384"/>
      <c r="P1193" s="184"/>
    </row>
    <row r="1194" spans="1:16" ht="13.2" x14ac:dyDescent="0.25">
      <c r="A1194" s="381" t="str">
        <f>IF(B1194="","",ROW()-ROW($A$3)+'Diário 3º PA'!$O$1)</f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18"/>
        <v/>
      </c>
      <c r="K1194" s="387"/>
      <c r="L1194" s="388"/>
      <c r="M1194" s="387"/>
      <c r="N1194" s="382"/>
      <c r="O1194" s="384"/>
      <c r="P1194" s="184"/>
    </row>
    <row r="1195" spans="1:16" ht="13.2" x14ac:dyDescent="0.25">
      <c r="A1195" s="381" t="str">
        <f>IF(B1195="","",ROW()-ROW($A$3)+'Diário 3º PA'!$O$1)</f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18"/>
        <v/>
      </c>
      <c r="K1195" s="387"/>
      <c r="L1195" s="388"/>
      <c r="M1195" s="387"/>
      <c r="N1195" s="382"/>
      <c r="O1195" s="384"/>
      <c r="P1195" s="184"/>
    </row>
    <row r="1196" spans="1:16" ht="13.2" x14ac:dyDescent="0.25">
      <c r="A1196" s="381" t="str">
        <f>IF(B1196="","",ROW()-ROW($A$3)+'Diário 3º PA'!$O$1)</f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18"/>
        <v/>
      </c>
      <c r="K1196" s="387"/>
      <c r="L1196" s="388"/>
      <c r="M1196" s="387"/>
      <c r="N1196" s="382"/>
      <c r="O1196" s="384"/>
      <c r="P1196" s="184"/>
    </row>
    <row r="1197" spans="1:16" ht="13.2" x14ac:dyDescent="0.25">
      <c r="A1197" s="381" t="str">
        <f>IF(B1197="","",ROW()-ROW($A$3)+'Diário 3º PA'!$O$1)</f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18"/>
        <v/>
      </c>
      <c r="K1197" s="387"/>
      <c r="L1197" s="388"/>
      <c r="M1197" s="387"/>
      <c r="N1197" s="382"/>
      <c r="O1197" s="384"/>
      <c r="P1197" s="184"/>
    </row>
    <row r="1198" spans="1:16" ht="13.2" x14ac:dyDescent="0.25">
      <c r="A1198" s="381" t="str">
        <f>IF(B1198="","",ROW()-ROW($A$3)+'Diário 3º PA'!$O$1)</f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18"/>
        <v/>
      </c>
      <c r="K1198" s="387"/>
      <c r="L1198" s="388"/>
      <c r="M1198" s="387"/>
      <c r="N1198" s="382"/>
      <c r="O1198" s="384"/>
      <c r="P1198" s="184"/>
    </row>
    <row r="1199" spans="1:16" ht="13.2" x14ac:dyDescent="0.25">
      <c r="A1199" s="381" t="str">
        <f>IF(B1199="","",ROW()-ROW($A$3)+'Diário 3º PA'!$O$1)</f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18"/>
        <v/>
      </c>
      <c r="K1199" s="387"/>
      <c r="L1199" s="388"/>
      <c r="M1199" s="387"/>
      <c r="N1199" s="382"/>
      <c r="O1199" s="384"/>
      <c r="P1199" s="184"/>
    </row>
    <row r="1200" spans="1:16" ht="13.2" x14ac:dyDescent="0.25">
      <c r="A1200" s="381" t="str">
        <f>IF(B1200="","",ROW()-ROW($A$3)+'Diário 3º PA'!$O$1)</f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18"/>
        <v/>
      </c>
      <c r="K1200" s="387"/>
      <c r="L1200" s="388"/>
      <c r="M1200" s="387"/>
      <c r="N1200" s="382"/>
      <c r="O1200" s="384"/>
      <c r="P1200" s="184"/>
    </row>
    <row r="1201" spans="1:16" ht="13.2" x14ac:dyDescent="0.25">
      <c r="A1201" s="381" t="str">
        <f>IF(B1201="","",ROW()-ROW($A$3)+'Diário 3º PA'!$O$1)</f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18"/>
        <v/>
      </c>
      <c r="K1201" s="387"/>
      <c r="L1201" s="388"/>
      <c r="M1201" s="387"/>
      <c r="N1201" s="382"/>
      <c r="O1201" s="384"/>
      <c r="P1201" s="184"/>
    </row>
    <row r="1202" spans="1:16" ht="13.2" x14ac:dyDescent="0.25">
      <c r="A1202" s="381" t="str">
        <f>IF(B1202="","",ROW()-ROW($A$3)+'Diário 3º PA'!$O$1)</f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18"/>
        <v/>
      </c>
      <c r="K1202" s="387"/>
      <c r="L1202" s="388"/>
      <c r="M1202" s="387"/>
      <c r="N1202" s="382"/>
      <c r="O1202" s="384"/>
      <c r="P1202" s="184"/>
    </row>
    <row r="1203" spans="1:16" ht="13.2" x14ac:dyDescent="0.25">
      <c r="A1203" s="381" t="str">
        <f>IF(B1203="","",ROW()-ROW($A$3)+'Diário 3º PA'!$O$1)</f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18"/>
        <v/>
      </c>
      <c r="K1203" s="387"/>
      <c r="L1203" s="388"/>
      <c r="M1203" s="387"/>
      <c r="N1203" s="382"/>
      <c r="O1203" s="384"/>
      <c r="P1203" s="184"/>
    </row>
    <row r="1204" spans="1:16" ht="13.2" x14ac:dyDescent="0.25">
      <c r="A1204" s="381" t="str">
        <f>IF(B1204="","",ROW()-ROW($A$3)+'Diário 3º PA'!$O$1)</f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18"/>
        <v/>
      </c>
      <c r="K1204" s="387"/>
      <c r="L1204" s="388"/>
      <c r="M1204" s="387"/>
      <c r="N1204" s="382"/>
      <c r="O1204" s="384"/>
      <c r="P1204" s="184"/>
    </row>
    <row r="1205" spans="1:16" ht="13.2" x14ac:dyDescent="0.25">
      <c r="A1205" s="381" t="str">
        <f>IF(B1205="","",ROW()-ROW($A$3)+'Diário 3º PA'!$O$1)</f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18"/>
        <v/>
      </c>
      <c r="K1205" s="387"/>
      <c r="L1205" s="388"/>
      <c r="M1205" s="387"/>
      <c r="N1205" s="382"/>
      <c r="O1205" s="384"/>
      <c r="P1205" s="184"/>
    </row>
    <row r="1206" spans="1:16" ht="13.2" x14ac:dyDescent="0.25">
      <c r="A1206" s="381" t="str">
        <f>IF(B1206="","",ROW()-ROW($A$3)+'Diário 3º PA'!$O$1)</f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18"/>
        <v/>
      </c>
      <c r="K1206" s="387"/>
      <c r="L1206" s="388"/>
      <c r="M1206" s="387"/>
      <c r="N1206" s="382"/>
      <c r="O1206" s="384"/>
      <c r="P1206" s="184"/>
    </row>
    <row r="1207" spans="1:16" ht="13.2" x14ac:dyDescent="0.25">
      <c r="A1207" s="381" t="str">
        <f>IF(B1207="","",ROW()-ROW($A$3)+'Diário 3º PA'!$O$1)</f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18"/>
        <v/>
      </c>
      <c r="K1207" s="387"/>
      <c r="L1207" s="388"/>
      <c r="M1207" s="387"/>
      <c r="N1207" s="382"/>
      <c r="O1207" s="384"/>
      <c r="P1207" s="184"/>
    </row>
    <row r="1208" spans="1:16" ht="13.2" x14ac:dyDescent="0.25">
      <c r="A1208" s="381" t="str">
        <f>IF(B1208="","",ROW()-ROW($A$3)+'Diário 3º PA'!$O$1)</f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18"/>
        <v/>
      </c>
      <c r="K1208" s="387"/>
      <c r="L1208" s="388"/>
      <c r="M1208" s="387"/>
      <c r="N1208" s="382"/>
      <c r="O1208" s="384"/>
      <c r="P1208" s="184"/>
    </row>
    <row r="1209" spans="1:16" ht="13.2" x14ac:dyDescent="0.25">
      <c r="A1209" s="381" t="str">
        <f>IF(B1209="","",ROW()-ROW($A$3)+'Diário 3º PA'!$O$1)</f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18"/>
        <v/>
      </c>
      <c r="K1209" s="387"/>
      <c r="L1209" s="388"/>
      <c r="M1209" s="387"/>
      <c r="N1209" s="382"/>
      <c r="O1209" s="384"/>
      <c r="P1209" s="184"/>
    </row>
    <row r="1210" spans="1:16" ht="13.2" x14ac:dyDescent="0.25">
      <c r="A1210" s="381" t="str">
        <f>IF(B1210="","",ROW()-ROW($A$3)+'Diário 3º PA'!$O$1)</f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18"/>
        <v/>
      </c>
      <c r="K1210" s="387"/>
      <c r="L1210" s="388"/>
      <c r="M1210" s="387"/>
      <c r="N1210" s="382"/>
      <c r="O1210" s="384"/>
      <c r="P1210" s="184"/>
    </row>
    <row r="1211" spans="1:16" ht="13.2" x14ac:dyDescent="0.25">
      <c r="A1211" s="381" t="str">
        <f>IF(B1211="","",ROW()-ROW($A$3)+'Diário 3º PA'!$O$1)</f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18"/>
        <v/>
      </c>
      <c r="K1211" s="387"/>
      <c r="L1211" s="388"/>
      <c r="M1211" s="387"/>
      <c r="N1211" s="382"/>
      <c r="O1211" s="384"/>
      <c r="P1211" s="184"/>
    </row>
    <row r="1212" spans="1:16" ht="13.2" x14ac:dyDescent="0.25">
      <c r="A1212" s="381" t="str">
        <f>IF(B1212="","",ROW()-ROW($A$3)+'Diário 3º PA'!$O$1)</f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18"/>
        <v/>
      </c>
      <c r="K1212" s="387"/>
      <c r="L1212" s="388"/>
      <c r="M1212" s="387"/>
      <c r="N1212" s="382"/>
      <c r="O1212" s="384"/>
      <c r="P1212" s="184"/>
    </row>
    <row r="1213" spans="1:16" ht="13.2" x14ac:dyDescent="0.25">
      <c r="A1213" s="381" t="str">
        <f>IF(B1213="","",ROW()-ROW($A$3)+'Diário 3º PA'!$O$1)</f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18"/>
        <v/>
      </c>
      <c r="K1213" s="387"/>
      <c r="L1213" s="388"/>
      <c r="M1213" s="387"/>
      <c r="N1213" s="382"/>
      <c r="O1213" s="384"/>
      <c r="P1213" s="184"/>
    </row>
    <row r="1214" spans="1:16" ht="13.2" x14ac:dyDescent="0.25">
      <c r="A1214" s="381" t="str">
        <f>IF(B1214="","",ROW()-ROW($A$3)+'Diário 3º PA'!$O$1)</f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18"/>
        <v/>
      </c>
      <c r="K1214" s="387"/>
      <c r="L1214" s="388"/>
      <c r="M1214" s="387"/>
      <c r="N1214" s="382"/>
      <c r="O1214" s="384"/>
      <c r="P1214" s="184"/>
    </row>
    <row r="1215" spans="1:16" ht="13.2" x14ac:dyDescent="0.25">
      <c r="A1215" s="381" t="str">
        <f>IF(B1215="","",ROW()-ROW($A$3)+'Diário 3º PA'!$O$1)</f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18"/>
        <v/>
      </c>
      <c r="K1215" s="387"/>
      <c r="L1215" s="388"/>
      <c r="M1215" s="387"/>
      <c r="N1215" s="382"/>
      <c r="O1215" s="384"/>
      <c r="P1215" s="184"/>
    </row>
    <row r="1216" spans="1:16" ht="13.2" x14ac:dyDescent="0.25">
      <c r="A1216" s="381" t="str">
        <f>IF(B1216="","",ROW()-ROW($A$3)+'Diário 3º PA'!$O$1)</f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18"/>
        <v/>
      </c>
      <c r="K1216" s="387"/>
      <c r="L1216" s="388"/>
      <c r="M1216" s="387"/>
      <c r="N1216" s="382"/>
      <c r="O1216" s="384"/>
      <c r="P1216" s="184"/>
    </row>
    <row r="1217" spans="1:16" ht="13.2" x14ac:dyDescent="0.25">
      <c r="A1217" s="381" t="str">
        <f>IF(B1217="","",ROW()-ROW($A$3)+'Diário 3º PA'!$O$1)</f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si="18"/>
        <v/>
      </c>
      <c r="K1217" s="387"/>
      <c r="L1217" s="388"/>
      <c r="M1217" s="387"/>
      <c r="N1217" s="382"/>
      <c r="O1217" s="384"/>
      <c r="P1217" s="184"/>
    </row>
    <row r="1218" spans="1:16" ht="13.2" x14ac:dyDescent="0.25">
      <c r="A1218" s="381" t="str">
        <f>IF(B1218="","",ROW()-ROW($A$3)+'Diário 3º PA'!$O$1)</f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18"/>
        <v/>
      </c>
      <c r="K1218" s="387"/>
      <c r="L1218" s="388"/>
      <c r="M1218" s="387"/>
      <c r="N1218" s="382"/>
      <c r="O1218" s="384"/>
      <c r="P1218" s="184"/>
    </row>
    <row r="1219" spans="1:16" ht="13.2" x14ac:dyDescent="0.25">
      <c r="A1219" s="381" t="str">
        <f>IF(B1219="","",ROW()-ROW($A$3)+'Diário 3º PA'!$O$1)</f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18"/>
        <v/>
      </c>
      <c r="K1219" s="387"/>
      <c r="L1219" s="388"/>
      <c r="M1219" s="387"/>
      <c r="N1219" s="382"/>
      <c r="O1219" s="384"/>
      <c r="P1219" s="184"/>
    </row>
    <row r="1220" spans="1:16" ht="13.2" x14ac:dyDescent="0.25">
      <c r="A1220" s="381" t="str">
        <f>IF(B1220="","",ROW()-ROW($A$3)+'Diário 3º PA'!$O$1)</f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si="18"/>
        <v/>
      </c>
      <c r="K1220" s="387"/>
      <c r="L1220" s="388"/>
      <c r="M1220" s="387"/>
      <c r="N1220" s="382"/>
      <c r="O1220" s="384"/>
      <c r="P1220" s="184"/>
    </row>
    <row r="1221" spans="1:16" ht="13.2" x14ac:dyDescent="0.25">
      <c r="A1221" s="381" t="str">
        <f>IF(B1221="","",ROW()-ROW($A$3)+'Diário 3º PA'!$O$1)</f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18"/>
        <v/>
      </c>
      <c r="K1221" s="387"/>
      <c r="L1221" s="388"/>
      <c r="M1221" s="387"/>
      <c r="N1221" s="382"/>
      <c r="O1221" s="384"/>
      <c r="P1221" s="184"/>
    </row>
    <row r="1222" spans="1:16" ht="13.2" x14ac:dyDescent="0.25">
      <c r="A1222" s="381" t="str">
        <f>IF(B1222="","",ROW()-ROW($A$3)+'Diário 3º PA'!$O$1)</f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18"/>
        <v/>
      </c>
      <c r="K1222" s="387"/>
      <c r="L1222" s="388"/>
      <c r="M1222" s="387"/>
      <c r="N1222" s="382"/>
      <c r="O1222" s="384"/>
      <c r="P1222" s="184"/>
    </row>
    <row r="1223" spans="1:16" ht="13.2" x14ac:dyDescent="0.25">
      <c r="A1223" s="381" t="str">
        <f>IF(B1223="","",ROW()-ROW($A$3)+'Diário 3º PA'!$O$1)</f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18"/>
        <v/>
      </c>
      <c r="K1223" s="387"/>
      <c r="L1223" s="388"/>
      <c r="M1223" s="387"/>
      <c r="N1223" s="382"/>
      <c r="O1223" s="384"/>
      <c r="P1223" s="184"/>
    </row>
    <row r="1224" spans="1:16" ht="13.2" x14ac:dyDescent="0.25">
      <c r="A1224" s="381" t="str">
        <f>IF(B1224="","",ROW()-ROW($A$3)+'Diário 3º PA'!$O$1)</f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18"/>
        <v/>
      </c>
      <c r="K1224" s="387"/>
      <c r="L1224" s="388"/>
      <c r="M1224" s="387"/>
      <c r="N1224" s="382"/>
      <c r="O1224" s="384"/>
      <c r="P1224" s="184"/>
    </row>
    <row r="1225" spans="1:16" ht="13.2" x14ac:dyDescent="0.25">
      <c r="A1225" s="381" t="str">
        <f>IF(B1225="","",ROW()-ROW($A$3)+'Diário 3º PA'!$O$1)</f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ref="J1225:J1288" si="19">IF(O1225="","",IF(LEN(O1225)&gt;14,O1225,"CPF Protegido - LGPD"))</f>
        <v/>
      </c>
      <c r="K1225" s="387"/>
      <c r="L1225" s="388"/>
      <c r="M1225" s="387"/>
      <c r="N1225" s="382"/>
      <c r="O1225" s="384"/>
      <c r="P1225" s="184"/>
    </row>
    <row r="1226" spans="1:16" ht="13.2" x14ac:dyDescent="0.25">
      <c r="A1226" s="381" t="str">
        <f>IF(B1226="","",ROW()-ROW($A$3)+'Diário 3º PA'!$O$1)</f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19"/>
        <v/>
      </c>
      <c r="K1226" s="387"/>
      <c r="L1226" s="388"/>
      <c r="M1226" s="387"/>
      <c r="N1226" s="382"/>
      <c r="O1226" s="384"/>
      <c r="P1226" s="184"/>
    </row>
    <row r="1227" spans="1:16" ht="13.2" x14ac:dyDescent="0.25">
      <c r="A1227" s="381" t="str">
        <f>IF(B1227="","",ROW()-ROW($A$3)+'Diário 3º PA'!$O$1)</f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19"/>
        <v/>
      </c>
      <c r="K1227" s="387"/>
      <c r="L1227" s="388"/>
      <c r="M1227" s="387"/>
      <c r="N1227" s="382"/>
      <c r="O1227" s="384"/>
      <c r="P1227" s="184"/>
    </row>
    <row r="1228" spans="1:16" ht="13.2" x14ac:dyDescent="0.25">
      <c r="A1228" s="381" t="str">
        <f>IF(B1228="","",ROW()-ROW($A$3)+'Diário 3º PA'!$O$1)</f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19"/>
        <v/>
      </c>
      <c r="K1228" s="387"/>
      <c r="L1228" s="388"/>
      <c r="M1228" s="387"/>
      <c r="N1228" s="382"/>
      <c r="O1228" s="384"/>
      <c r="P1228" s="184"/>
    </row>
    <row r="1229" spans="1:16" ht="13.2" x14ac:dyDescent="0.25">
      <c r="A1229" s="381" t="str">
        <f>IF(B1229="","",ROW()-ROW($A$3)+'Diário 3º PA'!$O$1)</f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19"/>
        <v/>
      </c>
      <c r="K1229" s="387"/>
      <c r="L1229" s="388"/>
      <c r="M1229" s="387"/>
      <c r="N1229" s="382"/>
      <c r="O1229" s="384"/>
      <c r="P1229" s="184"/>
    </row>
    <row r="1230" spans="1:16" ht="13.2" x14ac:dyDescent="0.25">
      <c r="A1230" s="381" t="str">
        <f>IF(B1230="","",ROW()-ROW($A$3)+'Diário 3º PA'!$O$1)</f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19"/>
        <v/>
      </c>
      <c r="K1230" s="387"/>
      <c r="L1230" s="388"/>
      <c r="M1230" s="387"/>
      <c r="N1230" s="382"/>
      <c r="O1230" s="384"/>
      <c r="P1230" s="184"/>
    </row>
    <row r="1231" spans="1:16" ht="13.2" x14ac:dyDescent="0.25">
      <c r="A1231" s="381" t="str">
        <f>IF(B1231="","",ROW()-ROW($A$3)+'Diário 3º PA'!$O$1)</f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19"/>
        <v/>
      </c>
      <c r="K1231" s="387"/>
      <c r="L1231" s="388"/>
      <c r="M1231" s="387"/>
      <c r="N1231" s="382"/>
      <c r="O1231" s="384"/>
      <c r="P1231" s="184"/>
    </row>
    <row r="1232" spans="1:16" ht="13.2" x14ac:dyDescent="0.25">
      <c r="A1232" s="381" t="str">
        <f>IF(B1232="","",ROW()-ROW($A$3)+'Diário 3º PA'!$O$1)</f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19"/>
        <v/>
      </c>
      <c r="K1232" s="387"/>
      <c r="L1232" s="388"/>
      <c r="M1232" s="387"/>
      <c r="N1232" s="382"/>
      <c r="O1232" s="384"/>
      <c r="P1232" s="184"/>
    </row>
    <row r="1233" spans="1:16" ht="13.2" x14ac:dyDescent="0.25">
      <c r="A1233" s="381" t="str">
        <f>IF(B1233="","",ROW()-ROW($A$3)+'Diário 3º PA'!$O$1)</f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19"/>
        <v/>
      </c>
      <c r="K1233" s="387"/>
      <c r="L1233" s="388"/>
      <c r="M1233" s="387"/>
      <c r="N1233" s="382"/>
      <c r="O1233" s="384"/>
      <c r="P1233" s="184"/>
    </row>
    <row r="1234" spans="1:16" ht="13.2" x14ac:dyDescent="0.25">
      <c r="A1234" s="381" t="str">
        <f>IF(B1234="","",ROW()-ROW($A$3)+'Diário 3º PA'!$O$1)</f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19"/>
        <v/>
      </c>
      <c r="K1234" s="387"/>
      <c r="L1234" s="388"/>
      <c r="M1234" s="387"/>
      <c r="N1234" s="382"/>
      <c r="O1234" s="384"/>
      <c r="P1234" s="184"/>
    </row>
    <row r="1235" spans="1:16" ht="13.2" x14ac:dyDescent="0.25">
      <c r="A1235" s="381" t="str">
        <f>IF(B1235="","",ROW()-ROW($A$3)+'Diário 3º PA'!$O$1)</f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19"/>
        <v/>
      </c>
      <c r="K1235" s="387"/>
      <c r="L1235" s="388"/>
      <c r="M1235" s="387"/>
      <c r="N1235" s="382"/>
      <c r="O1235" s="384"/>
      <c r="P1235" s="184"/>
    </row>
    <row r="1236" spans="1:16" ht="13.2" x14ac:dyDescent="0.25">
      <c r="A1236" s="381" t="str">
        <f>IF(B1236="","",ROW()-ROW($A$3)+'Diário 3º PA'!$O$1)</f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19"/>
        <v/>
      </c>
      <c r="K1236" s="387"/>
      <c r="L1236" s="388"/>
      <c r="M1236" s="387"/>
      <c r="N1236" s="382"/>
      <c r="O1236" s="384"/>
      <c r="P1236" s="184"/>
    </row>
    <row r="1237" spans="1:16" ht="13.2" x14ac:dyDescent="0.25">
      <c r="A1237" s="381" t="str">
        <f>IF(B1237="","",ROW()-ROW($A$3)+'Diário 3º PA'!$O$1)</f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19"/>
        <v/>
      </c>
      <c r="K1237" s="387"/>
      <c r="L1237" s="388"/>
      <c r="M1237" s="387"/>
      <c r="N1237" s="382"/>
      <c r="O1237" s="384"/>
      <c r="P1237" s="184"/>
    </row>
    <row r="1238" spans="1:16" ht="13.2" x14ac:dyDescent="0.25">
      <c r="A1238" s="381" t="str">
        <f>IF(B1238="","",ROW()-ROW($A$3)+'Diário 3º PA'!$O$1)</f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si="19"/>
        <v/>
      </c>
      <c r="K1238" s="387"/>
      <c r="L1238" s="388"/>
      <c r="M1238" s="387"/>
      <c r="N1238" s="382"/>
      <c r="O1238" s="384"/>
      <c r="P1238" s="184"/>
    </row>
    <row r="1239" spans="1:16" ht="13.2" x14ac:dyDescent="0.25">
      <c r="A1239" s="381" t="str">
        <f>IF(B1239="","",ROW()-ROW($A$3)+'Diário 3º PA'!$O$1)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19"/>
        <v/>
      </c>
      <c r="K1239" s="387"/>
      <c r="L1239" s="388"/>
      <c r="M1239" s="387"/>
      <c r="N1239" s="382"/>
      <c r="O1239" s="384"/>
      <c r="P1239" s="184"/>
    </row>
    <row r="1240" spans="1:16" ht="13.2" x14ac:dyDescent="0.25">
      <c r="A1240" s="381" t="str">
        <f>IF(B1240="","",ROW()-ROW($A$3)+'Diário 3º PA'!$O$1)</f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19"/>
        <v/>
      </c>
      <c r="K1240" s="387"/>
      <c r="L1240" s="388"/>
      <c r="M1240" s="387"/>
      <c r="N1240" s="382"/>
      <c r="O1240" s="384"/>
      <c r="P1240" s="184"/>
    </row>
    <row r="1241" spans="1:16" ht="13.2" x14ac:dyDescent="0.25">
      <c r="A1241" s="381" t="str">
        <f>IF(B1241="","",ROW()-ROW($A$3)+'Diário 3º PA'!$O$1)</f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19"/>
        <v/>
      </c>
      <c r="K1241" s="387"/>
      <c r="L1241" s="388"/>
      <c r="M1241" s="387"/>
      <c r="N1241" s="382"/>
      <c r="O1241" s="384"/>
      <c r="P1241" s="184"/>
    </row>
    <row r="1242" spans="1:16" ht="13.2" x14ac:dyDescent="0.25">
      <c r="A1242" s="381" t="str">
        <f>IF(B1242="","",ROW()-ROW($A$3)+'Diário 3º PA'!$O$1)</f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19"/>
        <v/>
      </c>
      <c r="K1242" s="387"/>
      <c r="L1242" s="388"/>
      <c r="M1242" s="387"/>
      <c r="N1242" s="382"/>
      <c r="O1242" s="384"/>
      <c r="P1242" s="184"/>
    </row>
    <row r="1243" spans="1:16" ht="13.2" x14ac:dyDescent="0.25">
      <c r="A1243" s="381" t="str">
        <f>IF(B1243="","",ROW()-ROW($A$3)+'Diário 3º PA'!$O$1)</f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19"/>
        <v/>
      </c>
      <c r="K1243" s="387"/>
      <c r="L1243" s="388"/>
      <c r="M1243" s="387"/>
      <c r="N1243" s="382"/>
      <c r="O1243" s="384"/>
      <c r="P1243" s="184"/>
    </row>
    <row r="1244" spans="1:16" ht="13.2" x14ac:dyDescent="0.25">
      <c r="A1244" s="381" t="str">
        <f>IF(B1244="","",ROW()-ROW($A$3)+'Diário 3º PA'!$O$1)</f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19"/>
        <v/>
      </c>
      <c r="K1244" s="387"/>
      <c r="L1244" s="388"/>
      <c r="M1244" s="387"/>
      <c r="N1244" s="382"/>
      <c r="O1244" s="384"/>
      <c r="P1244" s="184"/>
    </row>
    <row r="1245" spans="1:16" ht="13.2" x14ac:dyDescent="0.25">
      <c r="A1245" s="381" t="str">
        <f>IF(B1245="","",ROW()-ROW($A$3)+'Diário 3º PA'!$O$1)</f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19"/>
        <v/>
      </c>
      <c r="K1245" s="387"/>
      <c r="L1245" s="388"/>
      <c r="M1245" s="387"/>
      <c r="N1245" s="382"/>
      <c r="O1245" s="384"/>
      <c r="P1245" s="184"/>
    </row>
    <row r="1246" spans="1:16" ht="13.2" x14ac:dyDescent="0.25">
      <c r="A1246" s="381" t="str">
        <f>IF(B1246="","",ROW()-ROW($A$3)+'Diário 3º PA'!$O$1)</f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19"/>
        <v/>
      </c>
      <c r="K1246" s="387"/>
      <c r="L1246" s="388"/>
      <c r="M1246" s="387"/>
      <c r="N1246" s="382"/>
      <c r="O1246" s="384"/>
      <c r="P1246" s="184"/>
    </row>
    <row r="1247" spans="1:16" ht="13.2" x14ac:dyDescent="0.25">
      <c r="A1247" s="381" t="str">
        <f>IF(B1247="","",ROW()-ROW($A$3)+'Diário 3º PA'!$O$1)</f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19"/>
        <v/>
      </c>
      <c r="K1247" s="387"/>
      <c r="L1247" s="388"/>
      <c r="M1247" s="387"/>
      <c r="N1247" s="382"/>
      <c r="O1247" s="384"/>
      <c r="P1247" s="184"/>
    </row>
    <row r="1248" spans="1:16" ht="13.2" x14ac:dyDescent="0.25">
      <c r="A1248" s="381" t="str">
        <f>IF(B1248="","",ROW()-ROW($A$3)+'Diário 3º PA'!$O$1)</f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19"/>
        <v/>
      </c>
      <c r="K1248" s="387"/>
      <c r="L1248" s="388"/>
      <c r="M1248" s="387"/>
      <c r="N1248" s="382"/>
      <c r="O1248" s="384"/>
      <c r="P1248" s="184"/>
    </row>
    <row r="1249" spans="1:16" ht="13.2" x14ac:dyDescent="0.25">
      <c r="A1249" s="381" t="str">
        <f>IF(B1249="","",ROW()-ROW($A$3)+'Diário 3º PA'!$O$1)</f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19"/>
        <v/>
      </c>
      <c r="K1249" s="387"/>
      <c r="L1249" s="388"/>
      <c r="M1249" s="387"/>
      <c r="N1249" s="382"/>
      <c r="O1249" s="384"/>
      <c r="P1249" s="184"/>
    </row>
    <row r="1250" spans="1:16" ht="13.2" x14ac:dyDescent="0.25">
      <c r="A1250" s="381" t="str">
        <f>IF(B1250="","",ROW()-ROW($A$3)+'Diário 3º PA'!$O$1)</f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19"/>
        <v/>
      </c>
      <c r="K1250" s="387"/>
      <c r="L1250" s="388"/>
      <c r="M1250" s="387"/>
      <c r="N1250" s="382"/>
      <c r="O1250" s="384"/>
      <c r="P1250" s="184"/>
    </row>
    <row r="1251" spans="1:16" ht="13.2" x14ac:dyDescent="0.25">
      <c r="A1251" s="381" t="str">
        <f>IF(B1251="","",ROW()-ROW($A$3)+'Diário 3º PA'!$O$1)</f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19"/>
        <v/>
      </c>
      <c r="K1251" s="387"/>
      <c r="L1251" s="388"/>
      <c r="M1251" s="387"/>
      <c r="N1251" s="382"/>
      <c r="O1251" s="384"/>
      <c r="P1251" s="184"/>
    </row>
    <row r="1252" spans="1:16" ht="13.2" x14ac:dyDescent="0.25">
      <c r="A1252" s="381" t="str">
        <f>IF(B1252="","",ROW()-ROW($A$3)+'Diário 3º PA'!$O$1)</f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19"/>
        <v/>
      </c>
      <c r="K1252" s="387"/>
      <c r="L1252" s="388"/>
      <c r="M1252" s="387"/>
      <c r="N1252" s="382"/>
      <c r="O1252" s="384"/>
      <c r="P1252" s="184"/>
    </row>
    <row r="1253" spans="1:16" ht="13.2" x14ac:dyDescent="0.25">
      <c r="A1253" s="381" t="str">
        <f>IF(B1253="","",ROW()-ROW($A$3)+'Diário 3º PA'!$O$1)</f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19"/>
        <v/>
      </c>
      <c r="K1253" s="387"/>
      <c r="L1253" s="388"/>
      <c r="M1253" s="387"/>
      <c r="N1253" s="382"/>
      <c r="O1253" s="384"/>
      <c r="P1253" s="184"/>
    </row>
    <row r="1254" spans="1:16" ht="13.2" x14ac:dyDescent="0.25">
      <c r="A1254" s="381" t="str">
        <f>IF(B1254="","",ROW()-ROW($A$3)+'Diário 3º PA'!$O$1)</f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19"/>
        <v/>
      </c>
      <c r="K1254" s="387"/>
      <c r="L1254" s="388"/>
      <c r="M1254" s="387"/>
      <c r="N1254" s="382"/>
      <c r="O1254" s="384"/>
      <c r="P1254" s="184"/>
    </row>
    <row r="1255" spans="1:16" ht="13.2" x14ac:dyDescent="0.25">
      <c r="A1255" s="381" t="str">
        <f>IF(B1255="","",ROW()-ROW($A$3)+'Diário 3º PA'!$O$1)</f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19"/>
        <v/>
      </c>
      <c r="K1255" s="387"/>
      <c r="L1255" s="388"/>
      <c r="M1255" s="387"/>
      <c r="N1255" s="382"/>
      <c r="O1255" s="384"/>
      <c r="P1255" s="184"/>
    </row>
    <row r="1256" spans="1:16" ht="13.2" x14ac:dyDescent="0.25">
      <c r="A1256" s="381" t="str">
        <f>IF(B1256="","",ROW()-ROW($A$3)+'Diário 3º PA'!$O$1)</f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19"/>
        <v/>
      </c>
      <c r="K1256" s="387"/>
      <c r="L1256" s="388"/>
      <c r="M1256" s="387"/>
      <c r="N1256" s="382"/>
      <c r="O1256" s="384"/>
      <c r="P1256" s="184"/>
    </row>
    <row r="1257" spans="1:16" ht="13.2" x14ac:dyDescent="0.25">
      <c r="A1257" s="381" t="str">
        <f>IF(B1257="","",ROW()-ROW($A$3)+'Diário 3º PA'!$O$1)</f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19"/>
        <v/>
      </c>
      <c r="K1257" s="387"/>
      <c r="L1257" s="388"/>
      <c r="M1257" s="387"/>
      <c r="N1257" s="382"/>
      <c r="O1257" s="384"/>
      <c r="P1257" s="184"/>
    </row>
    <row r="1258" spans="1:16" ht="13.2" x14ac:dyDescent="0.25">
      <c r="A1258" s="381" t="str">
        <f>IF(B1258="","",ROW()-ROW($A$3)+'Diário 3º PA'!$O$1)</f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19"/>
        <v/>
      </c>
      <c r="K1258" s="387"/>
      <c r="L1258" s="388"/>
      <c r="M1258" s="387"/>
      <c r="N1258" s="382"/>
      <c r="O1258" s="384"/>
      <c r="P1258" s="184"/>
    </row>
    <row r="1259" spans="1:16" ht="13.2" x14ac:dyDescent="0.25">
      <c r="A1259" s="381" t="str">
        <f>IF(B1259="","",ROW()-ROW($A$3)+'Diário 3º PA'!$O$1)</f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19"/>
        <v/>
      </c>
      <c r="K1259" s="387"/>
      <c r="L1259" s="388"/>
      <c r="M1259" s="387"/>
      <c r="N1259" s="382"/>
      <c r="O1259" s="384"/>
      <c r="P1259" s="184"/>
    </row>
    <row r="1260" spans="1:16" ht="13.2" x14ac:dyDescent="0.25">
      <c r="A1260" s="381" t="str">
        <f>IF(B1260="","",ROW()-ROW($A$3)+'Diário 3º PA'!$O$1)</f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19"/>
        <v/>
      </c>
      <c r="K1260" s="387"/>
      <c r="L1260" s="388"/>
      <c r="M1260" s="387"/>
      <c r="N1260" s="382"/>
      <c r="O1260" s="384"/>
      <c r="P1260" s="184"/>
    </row>
    <row r="1261" spans="1:16" ht="13.2" x14ac:dyDescent="0.25">
      <c r="A1261" s="381" t="str">
        <f>IF(B1261="","",ROW()-ROW($A$3)+'Diário 3º PA'!$O$1)</f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19"/>
        <v/>
      </c>
      <c r="K1261" s="387"/>
      <c r="L1261" s="388"/>
      <c r="M1261" s="387"/>
      <c r="N1261" s="382"/>
      <c r="O1261" s="384"/>
      <c r="P1261" s="184"/>
    </row>
    <row r="1262" spans="1:16" ht="13.2" x14ac:dyDescent="0.25">
      <c r="A1262" s="381" t="str">
        <f>IF(B1262="","",ROW()-ROW($A$3)+'Diário 3º PA'!$O$1)</f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19"/>
        <v/>
      </c>
      <c r="K1262" s="387"/>
      <c r="L1262" s="388"/>
      <c r="M1262" s="387"/>
      <c r="N1262" s="382"/>
      <c r="O1262" s="384"/>
      <c r="P1262" s="184"/>
    </row>
    <row r="1263" spans="1:16" ht="13.2" x14ac:dyDescent="0.25">
      <c r="A1263" s="381" t="str">
        <f>IF(B1263="","",ROW()-ROW($A$3)+'Diário 3º PA'!$O$1)</f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19"/>
        <v/>
      </c>
      <c r="K1263" s="387"/>
      <c r="L1263" s="388"/>
      <c r="M1263" s="387"/>
      <c r="N1263" s="382"/>
      <c r="O1263" s="384"/>
      <c r="P1263" s="184"/>
    </row>
    <row r="1264" spans="1:16" ht="13.2" x14ac:dyDescent="0.25">
      <c r="A1264" s="381" t="str">
        <f>IF(B1264="","",ROW()-ROW($A$3)+'Diário 3º PA'!$O$1)</f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19"/>
        <v/>
      </c>
      <c r="K1264" s="387"/>
      <c r="L1264" s="388"/>
      <c r="M1264" s="387"/>
      <c r="N1264" s="382"/>
      <c r="O1264" s="384"/>
      <c r="P1264" s="184"/>
    </row>
    <row r="1265" spans="1:16" ht="13.2" x14ac:dyDescent="0.25">
      <c r="A1265" s="381" t="str">
        <f>IF(B1265="","",ROW()-ROW($A$3)+'Diário 3º PA'!$O$1)</f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19"/>
        <v/>
      </c>
      <c r="K1265" s="387"/>
      <c r="L1265" s="388"/>
      <c r="M1265" s="387"/>
      <c r="N1265" s="382"/>
      <c r="O1265" s="384"/>
      <c r="P1265" s="184"/>
    </row>
    <row r="1266" spans="1:16" ht="13.2" x14ac:dyDescent="0.25">
      <c r="A1266" s="381" t="str">
        <f>IF(B1266="","",ROW()-ROW($A$3)+'Diário 3º PA'!$O$1)</f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19"/>
        <v/>
      </c>
      <c r="K1266" s="387"/>
      <c r="L1266" s="388"/>
      <c r="M1266" s="387"/>
      <c r="N1266" s="382"/>
      <c r="O1266" s="384"/>
      <c r="P1266" s="184"/>
    </row>
    <row r="1267" spans="1:16" ht="13.2" x14ac:dyDescent="0.25">
      <c r="A1267" s="381" t="str">
        <f>IF(B1267="","",ROW()-ROW($A$3)+'Diário 3º PA'!$O$1)</f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19"/>
        <v/>
      </c>
      <c r="K1267" s="387"/>
      <c r="L1267" s="388"/>
      <c r="M1267" s="387"/>
      <c r="N1267" s="382"/>
      <c r="O1267" s="384"/>
      <c r="P1267" s="184"/>
    </row>
    <row r="1268" spans="1:16" ht="13.2" x14ac:dyDescent="0.25">
      <c r="A1268" s="381" t="str">
        <f>IF(B1268="","",ROW()-ROW($A$3)+'Diário 3º PA'!$O$1)</f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19"/>
        <v/>
      </c>
      <c r="K1268" s="387"/>
      <c r="L1268" s="388"/>
      <c r="M1268" s="387"/>
      <c r="N1268" s="382"/>
      <c r="O1268" s="384"/>
      <c r="P1268" s="184"/>
    </row>
    <row r="1269" spans="1:16" ht="13.2" x14ac:dyDescent="0.25">
      <c r="A1269" s="381" t="str">
        <f>IF(B1269="","",ROW()-ROW($A$3)+'Diário 3º PA'!$O$1)</f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19"/>
        <v/>
      </c>
      <c r="K1269" s="387"/>
      <c r="L1269" s="388"/>
      <c r="M1269" s="387"/>
      <c r="N1269" s="382"/>
      <c r="O1269" s="384"/>
      <c r="P1269" s="184"/>
    </row>
    <row r="1270" spans="1:16" ht="13.2" x14ac:dyDescent="0.25">
      <c r="A1270" s="381" t="str">
        <f>IF(B1270="","",ROW()-ROW($A$3)+'Diário 3º PA'!$O$1)</f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19"/>
        <v/>
      </c>
      <c r="K1270" s="387"/>
      <c r="L1270" s="388"/>
      <c r="M1270" s="387"/>
      <c r="N1270" s="382"/>
      <c r="O1270" s="384"/>
      <c r="P1270" s="184"/>
    </row>
    <row r="1271" spans="1:16" ht="13.2" x14ac:dyDescent="0.25">
      <c r="A1271" s="381" t="str">
        <f>IF(B1271="","",ROW()-ROW($A$3)+'Diário 3º PA'!$O$1)</f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19"/>
        <v/>
      </c>
      <c r="K1271" s="387"/>
      <c r="L1271" s="388"/>
      <c r="M1271" s="387"/>
      <c r="N1271" s="382"/>
      <c r="O1271" s="384"/>
      <c r="P1271" s="184"/>
    </row>
    <row r="1272" spans="1:16" ht="13.2" x14ac:dyDescent="0.25">
      <c r="A1272" s="381" t="str">
        <f>IF(B1272="","",ROW()-ROW($A$3)+'Diário 3º PA'!$O$1)</f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19"/>
        <v/>
      </c>
      <c r="K1272" s="387"/>
      <c r="L1272" s="388"/>
      <c r="M1272" s="387"/>
      <c r="N1272" s="382"/>
      <c r="O1272" s="384"/>
      <c r="P1272" s="184"/>
    </row>
    <row r="1273" spans="1:16" ht="13.2" x14ac:dyDescent="0.25">
      <c r="A1273" s="381" t="str">
        <f>IF(B1273="","",ROW()-ROW($A$3)+'Diário 3º PA'!$O$1)</f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19"/>
        <v/>
      </c>
      <c r="K1273" s="387"/>
      <c r="L1273" s="388"/>
      <c r="M1273" s="387"/>
      <c r="N1273" s="382"/>
      <c r="O1273" s="384"/>
      <c r="P1273" s="184"/>
    </row>
    <row r="1274" spans="1:16" ht="13.2" x14ac:dyDescent="0.25">
      <c r="A1274" s="381" t="str">
        <f>IF(B1274="","",ROW()-ROW($A$3)+'Diário 3º PA'!$O$1)</f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19"/>
        <v/>
      </c>
      <c r="K1274" s="387"/>
      <c r="L1274" s="388"/>
      <c r="M1274" s="387"/>
      <c r="N1274" s="382"/>
      <c r="O1274" s="384"/>
      <c r="P1274" s="184"/>
    </row>
    <row r="1275" spans="1:16" ht="13.2" x14ac:dyDescent="0.25">
      <c r="A1275" s="381" t="str">
        <f>IF(B1275="","",ROW()-ROW($A$3)+'Diário 3º PA'!$O$1)</f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19"/>
        <v/>
      </c>
      <c r="K1275" s="387"/>
      <c r="L1275" s="388"/>
      <c r="M1275" s="387"/>
      <c r="N1275" s="382"/>
      <c r="O1275" s="384"/>
      <c r="P1275" s="184"/>
    </row>
    <row r="1276" spans="1:16" ht="13.2" x14ac:dyDescent="0.25">
      <c r="A1276" s="381" t="str">
        <f>IF(B1276="","",ROW()-ROW($A$3)+'Diário 3º PA'!$O$1)</f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19"/>
        <v/>
      </c>
      <c r="K1276" s="387"/>
      <c r="L1276" s="388"/>
      <c r="M1276" s="387"/>
      <c r="N1276" s="382"/>
      <c r="O1276" s="384"/>
      <c r="P1276" s="184"/>
    </row>
    <row r="1277" spans="1:16" ht="13.2" x14ac:dyDescent="0.25">
      <c r="A1277" s="381" t="str">
        <f>IF(B1277="","",ROW()-ROW($A$3)+'Diário 3º PA'!$O$1)</f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19"/>
        <v/>
      </c>
      <c r="K1277" s="387"/>
      <c r="L1277" s="388"/>
      <c r="M1277" s="387"/>
      <c r="N1277" s="382"/>
      <c r="O1277" s="384"/>
      <c r="P1277" s="184"/>
    </row>
    <row r="1278" spans="1:16" ht="13.2" x14ac:dyDescent="0.25">
      <c r="A1278" s="381" t="str">
        <f>IF(B1278="","",ROW()-ROW($A$3)+'Diário 3º PA'!$O$1)</f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19"/>
        <v/>
      </c>
      <c r="K1278" s="387"/>
      <c r="L1278" s="388"/>
      <c r="M1278" s="387"/>
      <c r="N1278" s="382"/>
      <c r="O1278" s="384"/>
      <c r="P1278" s="184"/>
    </row>
    <row r="1279" spans="1:16" ht="13.2" x14ac:dyDescent="0.25">
      <c r="A1279" s="381" t="str">
        <f>IF(B1279="","",ROW()-ROW($A$3)+'Diário 3º PA'!$O$1)</f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19"/>
        <v/>
      </c>
      <c r="K1279" s="387"/>
      <c r="L1279" s="388"/>
      <c r="M1279" s="387"/>
      <c r="N1279" s="382"/>
      <c r="O1279" s="384"/>
      <c r="P1279" s="184"/>
    </row>
    <row r="1280" spans="1:16" ht="13.2" x14ac:dyDescent="0.25">
      <c r="A1280" s="381" t="str">
        <f>IF(B1280="","",ROW()-ROW($A$3)+'Diário 3º PA'!$O$1)</f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19"/>
        <v/>
      </c>
      <c r="K1280" s="387"/>
      <c r="L1280" s="388"/>
      <c r="M1280" s="387"/>
      <c r="N1280" s="382"/>
      <c r="O1280" s="384"/>
      <c r="P1280" s="184"/>
    </row>
    <row r="1281" spans="1:16" ht="13.2" x14ac:dyDescent="0.25">
      <c r="A1281" s="381" t="str">
        <f>IF(B1281="","",ROW()-ROW($A$3)+'Diário 3º PA'!$O$1)</f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si="19"/>
        <v/>
      </c>
      <c r="K1281" s="387"/>
      <c r="L1281" s="388"/>
      <c r="M1281" s="387"/>
      <c r="N1281" s="382"/>
      <c r="O1281" s="384"/>
      <c r="P1281" s="184"/>
    </row>
    <row r="1282" spans="1:16" ht="13.2" x14ac:dyDescent="0.25">
      <c r="A1282" s="381" t="str">
        <f>IF(B1282="","",ROW()-ROW($A$3)+'Diário 3º PA'!$O$1)</f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19"/>
        <v/>
      </c>
      <c r="K1282" s="387"/>
      <c r="L1282" s="388"/>
      <c r="M1282" s="387"/>
      <c r="N1282" s="382"/>
      <c r="O1282" s="384"/>
      <c r="P1282" s="184"/>
    </row>
    <row r="1283" spans="1:16" ht="13.2" x14ac:dyDescent="0.25">
      <c r="A1283" s="381" t="str">
        <f>IF(B1283="","",ROW()-ROW($A$3)+'Diário 3º PA'!$O$1)</f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19"/>
        <v/>
      </c>
      <c r="K1283" s="387"/>
      <c r="L1283" s="388"/>
      <c r="M1283" s="387"/>
      <c r="N1283" s="382"/>
      <c r="O1283" s="384"/>
      <c r="P1283" s="184"/>
    </row>
    <row r="1284" spans="1:16" ht="13.2" x14ac:dyDescent="0.25">
      <c r="A1284" s="381" t="str">
        <f>IF(B1284="","",ROW()-ROW($A$3)+'Diário 3º PA'!$O$1)</f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si="19"/>
        <v/>
      </c>
      <c r="K1284" s="387"/>
      <c r="L1284" s="388"/>
      <c r="M1284" s="387"/>
      <c r="N1284" s="382"/>
      <c r="O1284" s="384"/>
      <c r="P1284" s="184"/>
    </row>
    <row r="1285" spans="1:16" ht="13.2" x14ac:dyDescent="0.25">
      <c r="A1285" s="381" t="str">
        <f>IF(B1285="","",ROW()-ROW($A$3)+'Diário 3º PA'!$O$1)</f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19"/>
        <v/>
      </c>
      <c r="K1285" s="387"/>
      <c r="L1285" s="388"/>
      <c r="M1285" s="387"/>
      <c r="N1285" s="382"/>
      <c r="O1285" s="384"/>
      <c r="P1285" s="184"/>
    </row>
    <row r="1286" spans="1:16" ht="13.2" x14ac:dyDescent="0.25">
      <c r="A1286" s="381" t="str">
        <f>IF(B1286="","",ROW()-ROW($A$3)+'Diário 3º PA'!$O$1)</f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19"/>
        <v/>
      </c>
      <c r="K1286" s="387"/>
      <c r="L1286" s="388"/>
      <c r="M1286" s="387"/>
      <c r="N1286" s="382"/>
      <c r="O1286" s="384"/>
      <c r="P1286" s="184"/>
    </row>
    <row r="1287" spans="1:16" ht="13.2" x14ac:dyDescent="0.25">
      <c r="A1287" s="381" t="str">
        <f>IF(B1287="","",ROW()-ROW($A$3)+'Diário 3º PA'!$O$1)</f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19"/>
        <v/>
      </c>
      <c r="K1287" s="387"/>
      <c r="L1287" s="388"/>
      <c r="M1287" s="387"/>
      <c r="N1287" s="382"/>
      <c r="O1287" s="384"/>
      <c r="P1287" s="184"/>
    </row>
    <row r="1288" spans="1:16" ht="13.2" x14ac:dyDescent="0.25">
      <c r="A1288" s="381" t="str">
        <f>IF(B1288="","",ROW()-ROW($A$3)+'Diário 3º PA'!$O$1)</f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19"/>
        <v/>
      </c>
      <c r="K1288" s="387"/>
      <c r="L1288" s="388"/>
      <c r="M1288" s="387"/>
      <c r="N1288" s="382"/>
      <c r="O1288" s="384"/>
      <c r="P1288" s="184"/>
    </row>
    <row r="1289" spans="1:16" ht="13.2" x14ac:dyDescent="0.25">
      <c r="A1289" s="381" t="str">
        <f>IF(B1289="","",ROW()-ROW($A$3)+'Diário 3º PA'!$O$1)</f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ref="J1289:J1352" si="20">IF(O1289="","",IF(LEN(O1289)&gt;14,O1289,"CPF Protegido - LGPD"))</f>
        <v/>
      </c>
      <c r="K1289" s="387"/>
      <c r="L1289" s="388"/>
      <c r="M1289" s="387"/>
      <c r="N1289" s="382"/>
      <c r="O1289" s="384"/>
      <c r="P1289" s="184"/>
    </row>
    <row r="1290" spans="1:16" ht="13.2" x14ac:dyDescent="0.25">
      <c r="A1290" s="381" t="str">
        <f>IF(B1290="","",ROW()-ROW($A$3)+'Diário 3º PA'!$O$1)</f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20"/>
        <v/>
      </c>
      <c r="K1290" s="387"/>
      <c r="L1290" s="388"/>
      <c r="M1290" s="387"/>
      <c r="N1290" s="382"/>
      <c r="O1290" s="384"/>
      <c r="P1290" s="184"/>
    </row>
    <row r="1291" spans="1:16" ht="13.2" x14ac:dyDescent="0.25">
      <c r="A1291" s="381" t="str">
        <f>IF(B1291="","",ROW()-ROW($A$3)+'Diário 3º PA'!$O$1)</f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20"/>
        <v/>
      </c>
      <c r="K1291" s="387"/>
      <c r="L1291" s="388"/>
      <c r="M1291" s="387"/>
      <c r="N1291" s="382"/>
      <c r="O1291" s="384"/>
      <c r="P1291" s="184"/>
    </row>
    <row r="1292" spans="1:16" ht="13.2" x14ac:dyDescent="0.25">
      <c r="A1292" s="381" t="str">
        <f>IF(B1292="","",ROW()-ROW($A$3)+'Diário 3º PA'!$O$1)</f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20"/>
        <v/>
      </c>
      <c r="K1292" s="387"/>
      <c r="L1292" s="388"/>
      <c r="M1292" s="387"/>
      <c r="N1292" s="382"/>
      <c r="O1292" s="384"/>
      <c r="P1292" s="184"/>
    </row>
    <row r="1293" spans="1:16" ht="13.2" x14ac:dyDescent="0.25">
      <c r="A1293" s="381" t="str">
        <f>IF(B1293="","",ROW()-ROW($A$3)+'Diário 3º PA'!$O$1)</f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20"/>
        <v/>
      </c>
      <c r="K1293" s="387"/>
      <c r="L1293" s="388"/>
      <c r="M1293" s="387"/>
      <c r="N1293" s="382"/>
      <c r="O1293" s="384"/>
      <c r="P1293" s="184"/>
    </row>
    <row r="1294" spans="1:16" ht="13.2" x14ac:dyDescent="0.25">
      <c r="A1294" s="381" t="str">
        <f>IF(B1294="","",ROW()-ROW($A$3)+'Diário 3º PA'!$O$1)</f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20"/>
        <v/>
      </c>
      <c r="K1294" s="387"/>
      <c r="L1294" s="388"/>
      <c r="M1294" s="387"/>
      <c r="N1294" s="382"/>
      <c r="O1294" s="384"/>
      <c r="P1294" s="184"/>
    </row>
    <row r="1295" spans="1:16" ht="13.2" x14ac:dyDescent="0.25">
      <c r="A1295" s="381" t="str">
        <f>IF(B1295="","",ROW()-ROW($A$3)+'Diário 3º PA'!$O$1)</f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20"/>
        <v/>
      </c>
      <c r="K1295" s="387"/>
      <c r="L1295" s="388"/>
      <c r="M1295" s="387"/>
      <c r="N1295" s="382"/>
      <c r="O1295" s="384"/>
      <c r="P1295" s="184"/>
    </row>
    <row r="1296" spans="1:16" ht="13.2" x14ac:dyDescent="0.25">
      <c r="A1296" s="381" t="str">
        <f>IF(B1296="","",ROW()-ROW($A$3)+'Diário 3º PA'!$O$1)</f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20"/>
        <v/>
      </c>
      <c r="K1296" s="387"/>
      <c r="L1296" s="388"/>
      <c r="M1296" s="387"/>
      <c r="N1296" s="382"/>
      <c r="O1296" s="384"/>
      <c r="P1296" s="184"/>
    </row>
    <row r="1297" spans="1:16" ht="13.2" x14ac:dyDescent="0.25">
      <c r="A1297" s="381" t="str">
        <f>IF(B1297="","",ROW()-ROW($A$3)+'Diário 3º PA'!$O$1)</f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20"/>
        <v/>
      </c>
      <c r="K1297" s="387"/>
      <c r="L1297" s="388"/>
      <c r="M1297" s="387"/>
      <c r="N1297" s="382"/>
      <c r="O1297" s="384"/>
      <c r="P1297" s="184"/>
    </row>
    <row r="1298" spans="1:16" ht="13.2" x14ac:dyDescent="0.25">
      <c r="A1298" s="381" t="str">
        <f>IF(B1298="","",ROW()-ROW($A$3)+'Diário 3º PA'!$O$1)</f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20"/>
        <v/>
      </c>
      <c r="K1298" s="387"/>
      <c r="L1298" s="388"/>
      <c r="M1298" s="387"/>
      <c r="N1298" s="382"/>
      <c r="O1298" s="384"/>
      <c r="P1298" s="184"/>
    </row>
    <row r="1299" spans="1:16" ht="13.2" x14ac:dyDescent="0.25">
      <c r="A1299" s="381" t="str">
        <f>IF(B1299="","",ROW()-ROW($A$3)+'Diário 3º PA'!$O$1)</f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20"/>
        <v/>
      </c>
      <c r="K1299" s="387"/>
      <c r="L1299" s="388"/>
      <c r="M1299" s="387"/>
      <c r="N1299" s="382"/>
      <c r="O1299" s="384"/>
      <c r="P1299" s="184"/>
    </row>
    <row r="1300" spans="1:16" ht="13.2" x14ac:dyDescent="0.25">
      <c r="A1300" s="381" t="str">
        <f>IF(B1300="","",ROW()-ROW($A$3)+'Diário 3º PA'!$O$1)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20"/>
        <v/>
      </c>
      <c r="K1300" s="387"/>
      <c r="L1300" s="388"/>
      <c r="M1300" s="387"/>
      <c r="N1300" s="382"/>
      <c r="O1300" s="384"/>
      <c r="P1300" s="184"/>
    </row>
    <row r="1301" spans="1:16" ht="13.2" x14ac:dyDescent="0.25">
      <c r="A1301" s="381" t="str">
        <f>IF(B1301="","",ROW()-ROW($A$3)+'Diário 3º PA'!$O$1)</f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20"/>
        <v/>
      </c>
      <c r="K1301" s="387"/>
      <c r="L1301" s="388"/>
      <c r="M1301" s="387"/>
      <c r="N1301" s="382"/>
      <c r="O1301" s="384"/>
      <c r="P1301" s="184"/>
    </row>
    <row r="1302" spans="1:16" ht="13.2" x14ac:dyDescent="0.25">
      <c r="A1302" s="381" t="str">
        <f>IF(B1302="","",ROW()-ROW($A$3)+'Diário 3º PA'!$O$1)</f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si="20"/>
        <v/>
      </c>
      <c r="K1302" s="387"/>
      <c r="L1302" s="388"/>
      <c r="M1302" s="387"/>
      <c r="N1302" s="382"/>
      <c r="O1302" s="384"/>
      <c r="P1302" s="184"/>
    </row>
    <row r="1303" spans="1:16" ht="13.2" x14ac:dyDescent="0.25">
      <c r="A1303" s="381" t="str">
        <f>IF(B1303="","",ROW()-ROW($A$3)+'Diário 3º PA'!$O$1)</f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20"/>
        <v/>
      </c>
      <c r="K1303" s="387"/>
      <c r="L1303" s="388"/>
      <c r="M1303" s="387"/>
      <c r="N1303" s="382"/>
      <c r="O1303" s="384"/>
      <c r="P1303" s="184"/>
    </row>
    <row r="1304" spans="1:16" ht="13.2" x14ac:dyDescent="0.25">
      <c r="A1304" s="381" t="str">
        <f>IF(B1304="","",ROW()-ROW($A$3)+'Diário 3º PA'!$O$1)</f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20"/>
        <v/>
      </c>
      <c r="K1304" s="387"/>
      <c r="L1304" s="388"/>
      <c r="M1304" s="387"/>
      <c r="N1304" s="382"/>
      <c r="O1304" s="384"/>
      <c r="P1304" s="184"/>
    </row>
    <row r="1305" spans="1:16" ht="13.2" x14ac:dyDescent="0.25">
      <c r="A1305" s="381" t="str">
        <f>IF(B1305="","",ROW()-ROW($A$3)+'Diário 3º PA'!$O$1)</f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20"/>
        <v/>
      </c>
      <c r="K1305" s="387"/>
      <c r="L1305" s="388"/>
      <c r="M1305" s="387"/>
      <c r="N1305" s="382"/>
      <c r="O1305" s="384"/>
      <c r="P1305" s="184"/>
    </row>
    <row r="1306" spans="1:16" ht="13.2" x14ac:dyDescent="0.25">
      <c r="A1306" s="381" t="str">
        <f>IF(B1306="","",ROW()-ROW($A$3)+'Diário 3º PA'!$O$1)</f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20"/>
        <v/>
      </c>
      <c r="K1306" s="387"/>
      <c r="L1306" s="388"/>
      <c r="M1306" s="387"/>
      <c r="N1306" s="382"/>
      <c r="O1306" s="384"/>
      <c r="P1306" s="184"/>
    </row>
    <row r="1307" spans="1:16" ht="13.2" x14ac:dyDescent="0.25">
      <c r="A1307" s="381" t="str">
        <f>IF(B1307="","",ROW()-ROW($A$3)+'Diário 3º PA'!$O$1)</f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20"/>
        <v/>
      </c>
      <c r="K1307" s="387"/>
      <c r="L1307" s="388"/>
      <c r="M1307" s="387"/>
      <c r="N1307" s="382"/>
      <c r="O1307" s="384"/>
      <c r="P1307" s="184"/>
    </row>
    <row r="1308" spans="1:16" ht="13.2" x14ac:dyDescent="0.25">
      <c r="A1308" s="381" t="str">
        <f>IF(B1308="","",ROW()-ROW($A$3)+'Diário 3º PA'!$O$1)</f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20"/>
        <v/>
      </c>
      <c r="K1308" s="387"/>
      <c r="L1308" s="388"/>
      <c r="M1308" s="387"/>
      <c r="N1308" s="382"/>
      <c r="O1308" s="384"/>
      <c r="P1308" s="184"/>
    </row>
    <row r="1309" spans="1:16" ht="13.2" x14ac:dyDescent="0.25">
      <c r="A1309" s="381" t="str">
        <f>IF(B1309="","",ROW()-ROW($A$3)+'Diário 3º PA'!$O$1)</f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20"/>
        <v/>
      </c>
      <c r="K1309" s="387"/>
      <c r="L1309" s="388"/>
      <c r="M1309" s="387"/>
      <c r="N1309" s="382"/>
      <c r="O1309" s="384"/>
      <c r="P1309" s="184"/>
    </row>
    <row r="1310" spans="1:16" ht="13.2" x14ac:dyDescent="0.25">
      <c r="A1310" s="381" t="str">
        <f>IF(B1310="","",ROW()-ROW($A$3)+'Diário 3º PA'!$O$1)</f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20"/>
        <v/>
      </c>
      <c r="K1310" s="387"/>
      <c r="L1310" s="388"/>
      <c r="M1310" s="387"/>
      <c r="N1310" s="382"/>
      <c r="O1310" s="384"/>
      <c r="P1310" s="184"/>
    </row>
    <row r="1311" spans="1:16" ht="13.2" x14ac:dyDescent="0.25">
      <c r="A1311" s="381" t="str">
        <f>IF(B1311="","",ROW()-ROW($A$3)+'Diário 3º PA'!$O$1)</f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20"/>
        <v/>
      </c>
      <c r="K1311" s="387"/>
      <c r="L1311" s="388"/>
      <c r="M1311" s="387"/>
      <c r="N1311" s="382"/>
      <c r="O1311" s="384"/>
      <c r="P1311" s="184"/>
    </row>
    <row r="1312" spans="1:16" ht="13.2" x14ac:dyDescent="0.25">
      <c r="A1312" s="381" t="str">
        <f>IF(B1312="","",ROW()-ROW($A$3)+'Diário 3º PA'!$O$1)</f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20"/>
        <v/>
      </c>
      <c r="K1312" s="387"/>
      <c r="L1312" s="388"/>
      <c r="M1312" s="387"/>
      <c r="N1312" s="382"/>
      <c r="O1312" s="384"/>
      <c r="P1312" s="184"/>
    </row>
    <row r="1313" spans="1:16" ht="13.2" x14ac:dyDescent="0.25">
      <c r="A1313" s="381" t="str">
        <f>IF(B1313="","",ROW()-ROW($A$3)+'Diário 3º PA'!$O$1)</f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20"/>
        <v/>
      </c>
      <c r="K1313" s="387"/>
      <c r="L1313" s="388"/>
      <c r="M1313" s="387"/>
      <c r="N1313" s="382"/>
      <c r="O1313" s="384"/>
      <c r="P1313" s="184"/>
    </row>
    <row r="1314" spans="1:16" ht="13.2" x14ac:dyDescent="0.25">
      <c r="A1314" s="381" t="str">
        <f>IF(B1314="","",ROW()-ROW($A$3)+'Diário 3º PA'!$O$1)</f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20"/>
        <v/>
      </c>
      <c r="K1314" s="387"/>
      <c r="L1314" s="388"/>
      <c r="M1314" s="387"/>
      <c r="N1314" s="382"/>
      <c r="O1314" s="384"/>
      <c r="P1314" s="184"/>
    </row>
    <row r="1315" spans="1:16" ht="13.2" x14ac:dyDescent="0.25">
      <c r="A1315" s="381" t="str">
        <f>IF(B1315="","",ROW()-ROW($A$3)+'Diário 3º PA'!$O$1)</f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20"/>
        <v/>
      </c>
      <c r="K1315" s="387"/>
      <c r="L1315" s="388"/>
      <c r="M1315" s="387"/>
      <c r="N1315" s="382"/>
      <c r="O1315" s="384"/>
      <c r="P1315" s="184"/>
    </row>
    <row r="1316" spans="1:16" ht="13.2" x14ac:dyDescent="0.25">
      <c r="A1316" s="381" t="str">
        <f>IF(B1316="","",ROW()-ROW($A$3)+'Diário 3º PA'!$O$1)</f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20"/>
        <v/>
      </c>
      <c r="K1316" s="387"/>
      <c r="L1316" s="388"/>
      <c r="M1316" s="387"/>
      <c r="N1316" s="382"/>
      <c r="O1316" s="384"/>
      <c r="P1316" s="184"/>
    </row>
    <row r="1317" spans="1:16" ht="13.2" x14ac:dyDescent="0.25">
      <c r="A1317" s="381" t="str">
        <f>IF(B1317="","",ROW()-ROW($A$3)+'Diário 3º PA'!$O$1)</f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20"/>
        <v/>
      </c>
      <c r="K1317" s="387"/>
      <c r="L1317" s="388"/>
      <c r="M1317" s="387"/>
      <c r="N1317" s="382"/>
      <c r="O1317" s="384"/>
      <c r="P1317" s="184"/>
    </row>
    <row r="1318" spans="1:16" ht="13.2" x14ac:dyDescent="0.25">
      <c r="A1318" s="381" t="str">
        <f>IF(B1318="","",ROW()-ROW($A$3)+'Diário 3º PA'!$O$1)</f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20"/>
        <v/>
      </c>
      <c r="K1318" s="387"/>
      <c r="L1318" s="388"/>
      <c r="M1318" s="387"/>
      <c r="N1318" s="382"/>
      <c r="O1318" s="384"/>
      <c r="P1318" s="184"/>
    </row>
    <row r="1319" spans="1:16" ht="13.2" x14ac:dyDescent="0.25">
      <c r="A1319" s="381" t="str">
        <f>IF(B1319="","",ROW()-ROW($A$3)+'Diário 3º PA'!$O$1)</f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20"/>
        <v/>
      </c>
      <c r="K1319" s="387"/>
      <c r="L1319" s="388"/>
      <c r="M1319" s="387"/>
      <c r="N1319" s="382"/>
      <c r="O1319" s="384"/>
      <c r="P1319" s="184"/>
    </row>
    <row r="1320" spans="1:16" ht="13.2" x14ac:dyDescent="0.25">
      <c r="A1320" s="381" t="str">
        <f>IF(B1320="","",ROW()-ROW($A$3)+'Diário 3º PA'!$O$1)</f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20"/>
        <v/>
      </c>
      <c r="K1320" s="387"/>
      <c r="L1320" s="388"/>
      <c r="M1320" s="387"/>
      <c r="N1320" s="382"/>
      <c r="O1320" s="384"/>
      <c r="P1320" s="184"/>
    </row>
    <row r="1321" spans="1:16" ht="13.2" x14ac:dyDescent="0.25">
      <c r="A1321" s="381" t="str">
        <f>IF(B1321="","",ROW()-ROW($A$3)+'Diário 3º PA'!$O$1)</f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20"/>
        <v/>
      </c>
      <c r="K1321" s="387"/>
      <c r="L1321" s="388"/>
      <c r="M1321" s="387"/>
      <c r="N1321" s="382"/>
      <c r="O1321" s="384"/>
      <c r="P1321" s="184"/>
    </row>
    <row r="1322" spans="1:16" ht="13.2" x14ac:dyDescent="0.25">
      <c r="A1322" s="381" t="str">
        <f>IF(B1322="","",ROW()-ROW($A$3)+'Diário 3º PA'!$O$1)</f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20"/>
        <v/>
      </c>
      <c r="K1322" s="387"/>
      <c r="L1322" s="388"/>
      <c r="M1322" s="387"/>
      <c r="N1322" s="382"/>
      <c r="O1322" s="384"/>
      <c r="P1322" s="184"/>
    </row>
    <row r="1323" spans="1:16" ht="13.2" x14ac:dyDescent="0.25">
      <c r="A1323" s="381" t="str">
        <f>IF(B1323="","",ROW()-ROW($A$3)+'Diário 3º PA'!$O$1)</f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20"/>
        <v/>
      </c>
      <c r="K1323" s="387"/>
      <c r="L1323" s="388"/>
      <c r="M1323" s="387"/>
      <c r="N1323" s="382"/>
      <c r="O1323" s="384"/>
      <c r="P1323" s="184"/>
    </row>
    <row r="1324" spans="1:16" ht="13.2" x14ac:dyDescent="0.25">
      <c r="A1324" s="381" t="str">
        <f>IF(B1324="","",ROW()-ROW($A$3)+'Diário 3º PA'!$O$1)</f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20"/>
        <v/>
      </c>
      <c r="K1324" s="387"/>
      <c r="L1324" s="388"/>
      <c r="M1324" s="387"/>
      <c r="N1324" s="382"/>
      <c r="O1324" s="384"/>
      <c r="P1324" s="184"/>
    </row>
    <row r="1325" spans="1:16" ht="13.2" x14ac:dyDescent="0.25">
      <c r="A1325" s="381" t="str">
        <f>IF(B1325="","",ROW()-ROW($A$3)+'Diário 3º PA'!$O$1)</f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20"/>
        <v/>
      </c>
      <c r="K1325" s="387"/>
      <c r="L1325" s="388"/>
      <c r="M1325" s="387"/>
      <c r="N1325" s="382"/>
      <c r="O1325" s="384"/>
      <c r="P1325" s="184"/>
    </row>
    <row r="1326" spans="1:16" ht="13.2" x14ac:dyDescent="0.25">
      <c r="A1326" s="381" t="str">
        <f>IF(B1326="","",ROW()-ROW($A$3)+'Diário 3º PA'!$O$1)</f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20"/>
        <v/>
      </c>
      <c r="K1326" s="387"/>
      <c r="L1326" s="388"/>
      <c r="M1326" s="387"/>
      <c r="N1326" s="382"/>
      <c r="O1326" s="384"/>
      <c r="P1326" s="184"/>
    </row>
    <row r="1327" spans="1:16" ht="13.2" x14ac:dyDescent="0.25">
      <c r="A1327" s="381" t="str">
        <f>IF(B1327="","",ROW()-ROW($A$3)+'Diário 3º PA'!$O$1)</f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20"/>
        <v/>
      </c>
      <c r="K1327" s="387"/>
      <c r="L1327" s="388"/>
      <c r="M1327" s="387"/>
      <c r="N1327" s="382"/>
      <c r="O1327" s="384"/>
      <c r="P1327" s="184"/>
    </row>
    <row r="1328" spans="1:16" ht="13.2" x14ac:dyDescent="0.25">
      <c r="A1328" s="381" t="str">
        <f>IF(B1328="","",ROW()-ROW($A$3)+'Diário 3º PA'!$O$1)</f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20"/>
        <v/>
      </c>
      <c r="K1328" s="387"/>
      <c r="L1328" s="388"/>
      <c r="M1328" s="387"/>
      <c r="N1328" s="382"/>
      <c r="O1328" s="384"/>
      <c r="P1328" s="184"/>
    </row>
    <row r="1329" spans="1:16" ht="13.2" x14ac:dyDescent="0.25">
      <c r="A1329" s="381" t="str">
        <f>IF(B1329="","",ROW()-ROW($A$3)+'Diário 3º PA'!$O$1)</f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20"/>
        <v/>
      </c>
      <c r="K1329" s="387"/>
      <c r="L1329" s="388"/>
      <c r="M1329" s="387"/>
      <c r="N1329" s="382"/>
      <c r="O1329" s="384"/>
      <c r="P1329" s="184"/>
    </row>
    <row r="1330" spans="1:16" ht="13.2" x14ac:dyDescent="0.25">
      <c r="A1330" s="381" t="str">
        <f>IF(B1330="","",ROW()-ROW($A$3)+'Diário 3º PA'!$O$1)</f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20"/>
        <v/>
      </c>
      <c r="K1330" s="387"/>
      <c r="L1330" s="388"/>
      <c r="M1330" s="387"/>
      <c r="N1330" s="382"/>
      <c r="O1330" s="384"/>
      <c r="P1330" s="184"/>
    </row>
    <row r="1331" spans="1:16" ht="13.2" x14ac:dyDescent="0.25">
      <c r="A1331" s="381" t="str">
        <f>IF(B1331="","",ROW()-ROW($A$3)+'Diário 3º PA'!$O$1)</f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20"/>
        <v/>
      </c>
      <c r="K1331" s="387"/>
      <c r="L1331" s="388"/>
      <c r="M1331" s="387"/>
      <c r="N1331" s="382"/>
      <c r="O1331" s="384"/>
      <c r="P1331" s="184"/>
    </row>
    <row r="1332" spans="1:16" ht="13.2" x14ac:dyDescent="0.25">
      <c r="A1332" s="381" t="str">
        <f>IF(B1332="","",ROW()-ROW($A$3)+'Diário 3º PA'!$O$1)</f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20"/>
        <v/>
      </c>
      <c r="K1332" s="387"/>
      <c r="L1332" s="388"/>
      <c r="M1332" s="387"/>
      <c r="N1332" s="382"/>
      <c r="O1332" s="384"/>
      <c r="P1332" s="184"/>
    </row>
    <row r="1333" spans="1:16" ht="13.2" x14ac:dyDescent="0.25">
      <c r="A1333" s="381" t="str">
        <f>IF(B1333="","",ROW()-ROW($A$3)+'Diário 3º PA'!$O$1)</f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20"/>
        <v/>
      </c>
      <c r="K1333" s="387"/>
      <c r="L1333" s="388"/>
      <c r="M1333" s="387"/>
      <c r="N1333" s="382"/>
      <c r="O1333" s="384"/>
      <c r="P1333" s="184"/>
    </row>
    <row r="1334" spans="1:16" ht="13.2" x14ac:dyDescent="0.25">
      <c r="A1334" s="381" t="str">
        <f>IF(B1334="","",ROW()-ROW($A$3)+'Diário 3º PA'!$O$1)</f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20"/>
        <v/>
      </c>
      <c r="K1334" s="387"/>
      <c r="L1334" s="388"/>
      <c r="M1334" s="387"/>
      <c r="N1334" s="382"/>
      <c r="O1334" s="384"/>
      <c r="P1334" s="184"/>
    </row>
    <row r="1335" spans="1:16" ht="13.2" x14ac:dyDescent="0.25">
      <c r="A1335" s="381" t="str">
        <f>IF(B1335="","",ROW()-ROW($A$3)+'Diário 3º PA'!$O$1)</f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20"/>
        <v/>
      </c>
      <c r="K1335" s="387"/>
      <c r="L1335" s="388"/>
      <c r="M1335" s="387"/>
      <c r="N1335" s="382"/>
      <c r="O1335" s="384"/>
      <c r="P1335" s="184"/>
    </row>
    <row r="1336" spans="1:16" ht="13.2" x14ac:dyDescent="0.25">
      <c r="A1336" s="381" t="str">
        <f>IF(B1336="","",ROW()-ROW($A$3)+'Diário 3º PA'!$O$1)</f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20"/>
        <v/>
      </c>
      <c r="K1336" s="387"/>
      <c r="L1336" s="388"/>
      <c r="M1336" s="387"/>
      <c r="N1336" s="382"/>
      <c r="O1336" s="384"/>
      <c r="P1336" s="184"/>
    </row>
    <row r="1337" spans="1:16" ht="13.2" x14ac:dyDescent="0.25">
      <c r="A1337" s="381" t="str">
        <f>IF(B1337="","",ROW()-ROW($A$3)+'Diário 3º PA'!$O$1)</f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20"/>
        <v/>
      </c>
      <c r="K1337" s="387"/>
      <c r="L1337" s="388"/>
      <c r="M1337" s="387"/>
      <c r="N1337" s="382"/>
      <c r="O1337" s="384"/>
      <c r="P1337" s="184"/>
    </row>
    <row r="1338" spans="1:16" ht="13.2" x14ac:dyDescent="0.25">
      <c r="A1338" s="381" t="str">
        <f>IF(B1338="","",ROW()-ROW($A$3)+'Diário 3º PA'!$O$1)</f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20"/>
        <v/>
      </c>
      <c r="K1338" s="387"/>
      <c r="L1338" s="388"/>
      <c r="M1338" s="387"/>
      <c r="N1338" s="382"/>
      <c r="O1338" s="384"/>
      <c r="P1338" s="184"/>
    </row>
    <row r="1339" spans="1:16" ht="13.2" x14ac:dyDescent="0.25">
      <c r="A1339" s="381" t="str">
        <f>IF(B1339="","",ROW()-ROW($A$3)+'Diário 3º PA'!$O$1)</f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20"/>
        <v/>
      </c>
      <c r="K1339" s="387"/>
      <c r="L1339" s="388"/>
      <c r="M1339" s="387"/>
      <c r="N1339" s="382"/>
      <c r="O1339" s="384"/>
      <c r="P1339" s="184"/>
    </row>
    <row r="1340" spans="1:16" ht="13.2" x14ac:dyDescent="0.25">
      <c r="A1340" s="381" t="str">
        <f>IF(B1340="","",ROW()-ROW($A$3)+'Diário 3º PA'!$O$1)</f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20"/>
        <v/>
      </c>
      <c r="K1340" s="387"/>
      <c r="L1340" s="388"/>
      <c r="M1340" s="387"/>
      <c r="N1340" s="382"/>
      <c r="O1340" s="384"/>
      <c r="P1340" s="184"/>
    </row>
    <row r="1341" spans="1:16" ht="13.2" x14ac:dyDescent="0.25">
      <c r="A1341" s="381" t="str">
        <f>IF(B1341="","",ROW()-ROW($A$3)+'Diário 3º PA'!$O$1)</f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20"/>
        <v/>
      </c>
      <c r="K1341" s="387"/>
      <c r="L1341" s="388"/>
      <c r="M1341" s="387"/>
      <c r="N1341" s="382"/>
      <c r="O1341" s="384"/>
      <c r="P1341" s="184"/>
    </row>
    <row r="1342" spans="1:16" ht="13.2" x14ac:dyDescent="0.25">
      <c r="A1342" s="381" t="str">
        <f>IF(B1342="","",ROW()-ROW($A$3)+'Diário 3º PA'!$O$1)</f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20"/>
        <v/>
      </c>
      <c r="K1342" s="387"/>
      <c r="L1342" s="388"/>
      <c r="M1342" s="387"/>
      <c r="N1342" s="382"/>
      <c r="O1342" s="384"/>
      <c r="P1342" s="184"/>
    </row>
    <row r="1343" spans="1:16" ht="13.2" x14ac:dyDescent="0.25">
      <c r="A1343" s="381" t="str">
        <f>IF(B1343="","",ROW()-ROW($A$3)+'Diário 3º PA'!$O$1)</f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20"/>
        <v/>
      </c>
      <c r="K1343" s="387"/>
      <c r="L1343" s="388"/>
      <c r="M1343" s="387"/>
      <c r="N1343" s="382"/>
      <c r="O1343" s="384"/>
      <c r="P1343" s="184"/>
    </row>
    <row r="1344" spans="1:16" ht="13.2" x14ac:dyDescent="0.25">
      <c r="A1344" s="381" t="str">
        <f>IF(B1344="","",ROW()-ROW($A$3)+'Diário 3º PA'!$O$1)</f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20"/>
        <v/>
      </c>
      <c r="K1344" s="387"/>
      <c r="L1344" s="388"/>
      <c r="M1344" s="387"/>
      <c r="N1344" s="382"/>
      <c r="O1344" s="384"/>
      <c r="P1344" s="184"/>
    </row>
    <row r="1345" spans="1:16" ht="13.2" x14ac:dyDescent="0.25">
      <c r="A1345" s="381" t="str">
        <f>IF(B1345="","",ROW()-ROW($A$3)+'Diário 3º PA'!$O$1)</f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si="20"/>
        <v/>
      </c>
      <c r="K1345" s="387"/>
      <c r="L1345" s="388"/>
      <c r="M1345" s="387"/>
      <c r="N1345" s="382"/>
      <c r="O1345" s="384"/>
      <c r="P1345" s="184"/>
    </row>
    <row r="1346" spans="1:16" ht="13.2" x14ac:dyDescent="0.25">
      <c r="A1346" s="381" t="str">
        <f>IF(B1346="","",ROW()-ROW($A$3)+'Diário 3º PA'!$O$1)</f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20"/>
        <v/>
      </c>
      <c r="K1346" s="387"/>
      <c r="L1346" s="388"/>
      <c r="M1346" s="387"/>
      <c r="N1346" s="382"/>
      <c r="O1346" s="384"/>
      <c r="P1346" s="184"/>
    </row>
    <row r="1347" spans="1:16" ht="13.2" x14ac:dyDescent="0.25">
      <c r="A1347" s="381" t="str">
        <f>IF(B1347="","",ROW()-ROW($A$3)+'Diário 3º PA'!$O$1)</f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20"/>
        <v/>
      </c>
      <c r="K1347" s="387"/>
      <c r="L1347" s="388"/>
      <c r="M1347" s="387"/>
      <c r="N1347" s="382"/>
      <c r="O1347" s="384"/>
      <c r="P1347" s="184"/>
    </row>
    <row r="1348" spans="1:16" ht="13.2" x14ac:dyDescent="0.25">
      <c r="A1348" s="381" t="str">
        <f>IF(B1348="","",ROW()-ROW($A$3)+'Diário 3º PA'!$O$1)</f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si="20"/>
        <v/>
      </c>
      <c r="K1348" s="387"/>
      <c r="L1348" s="388"/>
      <c r="M1348" s="387"/>
      <c r="N1348" s="382"/>
      <c r="O1348" s="384"/>
      <c r="P1348" s="184"/>
    </row>
    <row r="1349" spans="1:16" ht="13.2" x14ac:dyDescent="0.25">
      <c r="A1349" s="381" t="str">
        <f>IF(B1349="","",ROW()-ROW($A$3)+'Diário 3º PA'!$O$1)</f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20"/>
        <v/>
      </c>
      <c r="K1349" s="387"/>
      <c r="L1349" s="388"/>
      <c r="M1349" s="387"/>
      <c r="N1349" s="382"/>
      <c r="O1349" s="384"/>
      <c r="P1349" s="184"/>
    </row>
    <row r="1350" spans="1:16" ht="13.2" x14ac:dyDescent="0.25">
      <c r="A1350" s="381" t="str">
        <f>IF(B1350="","",ROW()-ROW($A$3)+'Diário 3º PA'!$O$1)</f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20"/>
        <v/>
      </c>
      <c r="K1350" s="387"/>
      <c r="L1350" s="388"/>
      <c r="M1350" s="387"/>
      <c r="N1350" s="382"/>
      <c r="O1350" s="384"/>
      <c r="P1350" s="184"/>
    </row>
    <row r="1351" spans="1:16" ht="13.2" x14ac:dyDescent="0.25">
      <c r="A1351" s="381" t="str">
        <f>IF(B1351="","",ROW()-ROW($A$3)+'Diário 3º PA'!$O$1)</f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20"/>
        <v/>
      </c>
      <c r="K1351" s="387"/>
      <c r="L1351" s="388"/>
      <c r="M1351" s="387"/>
      <c r="N1351" s="382"/>
      <c r="O1351" s="384"/>
      <c r="P1351" s="184"/>
    </row>
    <row r="1352" spans="1:16" ht="13.2" x14ac:dyDescent="0.25">
      <c r="A1352" s="381" t="str">
        <f>IF(B1352="","",ROW()-ROW($A$3)+'Diário 3º PA'!$O$1)</f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20"/>
        <v/>
      </c>
      <c r="K1352" s="387"/>
      <c r="L1352" s="388"/>
      <c r="M1352" s="387"/>
      <c r="N1352" s="382"/>
      <c r="O1352" s="384"/>
      <c r="P1352" s="184"/>
    </row>
    <row r="1353" spans="1:16" ht="13.2" x14ac:dyDescent="0.25">
      <c r="A1353" s="381" t="str">
        <f>IF(B1353="","",ROW()-ROW($A$3)+'Diário 3º PA'!$O$1)</f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ref="J1353:J1416" si="21">IF(O1353="","",IF(LEN(O1353)&gt;14,O1353,"CPF Protegido - LGPD"))</f>
        <v/>
      </c>
      <c r="K1353" s="387"/>
      <c r="L1353" s="388"/>
      <c r="M1353" s="387"/>
      <c r="N1353" s="382"/>
      <c r="O1353" s="384"/>
      <c r="P1353" s="184"/>
    </row>
    <row r="1354" spans="1:16" ht="13.2" x14ac:dyDescent="0.25">
      <c r="A1354" s="381" t="str">
        <f>IF(B1354="","",ROW()-ROW($A$3)+'Diário 3º PA'!$O$1)</f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21"/>
        <v/>
      </c>
      <c r="K1354" s="387"/>
      <c r="L1354" s="388"/>
      <c r="M1354" s="387"/>
      <c r="N1354" s="382"/>
      <c r="O1354" s="384"/>
      <c r="P1354" s="184"/>
    </row>
    <row r="1355" spans="1:16" ht="13.2" x14ac:dyDescent="0.25">
      <c r="A1355" s="381" t="str">
        <f>IF(B1355="","",ROW()-ROW($A$3)+'Diário 3º PA'!$O$1)</f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21"/>
        <v/>
      </c>
      <c r="K1355" s="387"/>
      <c r="L1355" s="388"/>
      <c r="M1355" s="387"/>
      <c r="N1355" s="382"/>
      <c r="O1355" s="384"/>
      <c r="P1355" s="184"/>
    </row>
    <row r="1356" spans="1:16" ht="13.2" x14ac:dyDescent="0.25">
      <c r="A1356" s="381" t="str">
        <f>IF(B1356="","",ROW()-ROW($A$3)+'Diário 3º PA'!$O$1)</f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21"/>
        <v/>
      </c>
      <c r="K1356" s="387"/>
      <c r="L1356" s="388"/>
      <c r="M1356" s="387"/>
      <c r="N1356" s="382"/>
      <c r="O1356" s="384"/>
      <c r="P1356" s="184"/>
    </row>
    <row r="1357" spans="1:16" ht="13.2" x14ac:dyDescent="0.25">
      <c r="A1357" s="381" t="str">
        <f>IF(B1357="","",ROW()-ROW($A$3)+'Diário 3º PA'!$O$1)</f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21"/>
        <v/>
      </c>
      <c r="K1357" s="387"/>
      <c r="L1357" s="388"/>
      <c r="M1357" s="387"/>
      <c r="N1357" s="382"/>
      <c r="O1357" s="384"/>
      <c r="P1357" s="184"/>
    </row>
    <row r="1358" spans="1:16" ht="13.2" x14ac:dyDescent="0.25">
      <c r="A1358" s="381" t="str">
        <f>IF(B1358="","",ROW()-ROW($A$3)+'Diário 3º PA'!$O$1)</f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21"/>
        <v/>
      </c>
      <c r="K1358" s="387"/>
      <c r="L1358" s="388"/>
      <c r="M1358" s="387"/>
      <c r="N1358" s="382"/>
      <c r="O1358" s="384"/>
      <c r="P1358" s="184"/>
    </row>
    <row r="1359" spans="1:16" ht="13.2" x14ac:dyDescent="0.25">
      <c r="A1359" s="381" t="str">
        <f>IF(B1359="","",ROW()-ROW($A$3)+'Diário 3º PA'!$O$1)</f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21"/>
        <v/>
      </c>
      <c r="K1359" s="387"/>
      <c r="L1359" s="388"/>
      <c r="M1359" s="387"/>
      <c r="N1359" s="382"/>
      <c r="O1359" s="384"/>
      <c r="P1359" s="184"/>
    </row>
    <row r="1360" spans="1:16" ht="13.2" x14ac:dyDescent="0.25">
      <c r="A1360" s="381" t="str">
        <f>IF(B1360="","",ROW()-ROW($A$3)+'Diário 3º PA'!$O$1)</f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21"/>
        <v/>
      </c>
      <c r="K1360" s="387"/>
      <c r="L1360" s="388"/>
      <c r="M1360" s="387"/>
      <c r="N1360" s="382"/>
      <c r="O1360" s="384"/>
      <c r="P1360" s="184"/>
    </row>
    <row r="1361" spans="1:16" ht="13.2" x14ac:dyDescent="0.25">
      <c r="A1361" s="381" t="str">
        <f>IF(B1361="","",ROW()-ROW($A$3)+'Diário 3º PA'!$O$1)</f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21"/>
        <v/>
      </c>
      <c r="K1361" s="387"/>
      <c r="L1361" s="388"/>
      <c r="M1361" s="387"/>
      <c r="N1361" s="382"/>
      <c r="O1361" s="384"/>
      <c r="P1361" s="184"/>
    </row>
    <row r="1362" spans="1:16" ht="13.2" x14ac:dyDescent="0.25">
      <c r="A1362" s="381" t="str">
        <f>IF(B1362="","",ROW()-ROW($A$3)+'Diário 3º PA'!$O$1)</f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21"/>
        <v/>
      </c>
      <c r="K1362" s="387"/>
      <c r="L1362" s="388"/>
      <c r="M1362" s="387"/>
      <c r="N1362" s="382"/>
      <c r="O1362" s="384"/>
      <c r="P1362" s="184"/>
    </row>
    <row r="1363" spans="1:16" ht="13.2" x14ac:dyDescent="0.25">
      <c r="A1363" s="381" t="str">
        <f>IF(B1363="","",ROW()-ROW($A$3)+'Diário 3º PA'!$O$1)</f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21"/>
        <v/>
      </c>
      <c r="K1363" s="387"/>
      <c r="L1363" s="388"/>
      <c r="M1363" s="387"/>
      <c r="N1363" s="382"/>
      <c r="O1363" s="384"/>
      <c r="P1363" s="184"/>
    </row>
    <row r="1364" spans="1:16" ht="13.2" x14ac:dyDescent="0.25">
      <c r="A1364" s="381" t="str">
        <f>IF(B1364="","",ROW()-ROW($A$3)+'Diário 3º PA'!$O$1)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21"/>
        <v/>
      </c>
      <c r="K1364" s="387"/>
      <c r="L1364" s="388"/>
      <c r="M1364" s="387"/>
      <c r="N1364" s="382"/>
      <c r="O1364" s="384"/>
      <c r="P1364" s="184"/>
    </row>
    <row r="1365" spans="1:16" ht="13.2" x14ac:dyDescent="0.25">
      <c r="A1365" s="381" t="str">
        <f>IF(B1365="","",ROW()-ROW($A$3)+'Diário 3º PA'!$O$1)</f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21"/>
        <v/>
      </c>
      <c r="K1365" s="387"/>
      <c r="L1365" s="388"/>
      <c r="M1365" s="387"/>
      <c r="N1365" s="382"/>
      <c r="O1365" s="384"/>
      <c r="P1365" s="184"/>
    </row>
    <row r="1366" spans="1:16" ht="13.2" x14ac:dyDescent="0.25">
      <c r="A1366" s="381" t="str">
        <f>IF(B1366="","",ROW()-ROW($A$3)+'Diário 3º PA'!$O$1)</f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si="21"/>
        <v/>
      </c>
      <c r="K1366" s="387"/>
      <c r="L1366" s="388"/>
      <c r="M1366" s="387"/>
      <c r="N1366" s="382"/>
      <c r="O1366" s="384"/>
      <c r="P1366" s="184"/>
    </row>
    <row r="1367" spans="1:16" ht="13.2" x14ac:dyDescent="0.25">
      <c r="A1367" s="381" t="str">
        <f>IF(B1367="","",ROW()-ROW($A$3)+'Diário 3º PA'!$O$1)</f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21"/>
        <v/>
      </c>
      <c r="K1367" s="387"/>
      <c r="L1367" s="388"/>
      <c r="M1367" s="387"/>
      <c r="N1367" s="382"/>
      <c r="O1367" s="384"/>
      <c r="P1367" s="184"/>
    </row>
    <row r="1368" spans="1:16" ht="13.2" x14ac:dyDescent="0.25">
      <c r="A1368" s="381" t="str">
        <f>IF(B1368="","",ROW()-ROW($A$3)+'Diário 3º PA'!$O$1)</f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21"/>
        <v/>
      </c>
      <c r="K1368" s="387"/>
      <c r="L1368" s="388"/>
      <c r="M1368" s="387"/>
      <c r="N1368" s="382"/>
      <c r="O1368" s="384"/>
      <c r="P1368" s="184"/>
    </row>
    <row r="1369" spans="1:16" ht="13.2" x14ac:dyDescent="0.25">
      <c r="A1369" s="381" t="str">
        <f>IF(B1369="","",ROW()-ROW($A$3)+'Diário 3º PA'!$O$1)</f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21"/>
        <v/>
      </c>
      <c r="K1369" s="387"/>
      <c r="L1369" s="388"/>
      <c r="M1369" s="387"/>
      <c r="N1369" s="382"/>
      <c r="O1369" s="384"/>
      <c r="P1369" s="184"/>
    </row>
    <row r="1370" spans="1:16" ht="13.2" x14ac:dyDescent="0.25">
      <c r="A1370" s="381" t="str">
        <f>IF(B1370="","",ROW()-ROW($A$3)+'Diário 3º PA'!$O$1)</f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21"/>
        <v/>
      </c>
      <c r="K1370" s="387"/>
      <c r="L1370" s="388"/>
      <c r="M1370" s="387"/>
      <c r="N1370" s="382"/>
      <c r="O1370" s="384"/>
      <c r="P1370" s="184"/>
    </row>
    <row r="1371" spans="1:16" ht="13.2" x14ac:dyDescent="0.25">
      <c r="A1371" s="381" t="str">
        <f>IF(B1371="","",ROW()-ROW($A$3)+'Diário 3º PA'!$O$1)</f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21"/>
        <v/>
      </c>
      <c r="K1371" s="387"/>
      <c r="L1371" s="388"/>
      <c r="M1371" s="387"/>
      <c r="N1371" s="382"/>
      <c r="O1371" s="384"/>
      <c r="P1371" s="184"/>
    </row>
    <row r="1372" spans="1:16" ht="13.2" x14ac:dyDescent="0.25">
      <c r="A1372" s="381" t="str">
        <f>IF(B1372="","",ROW()-ROW($A$3)+'Diário 3º PA'!$O$1)</f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21"/>
        <v/>
      </c>
      <c r="K1372" s="387"/>
      <c r="L1372" s="388"/>
      <c r="M1372" s="387"/>
      <c r="N1372" s="382"/>
      <c r="O1372" s="384"/>
      <c r="P1372" s="184"/>
    </row>
    <row r="1373" spans="1:16" ht="13.2" x14ac:dyDescent="0.25">
      <c r="A1373" s="381" t="str">
        <f>IF(B1373="","",ROW()-ROW($A$3)+'Diário 3º PA'!$O$1)</f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21"/>
        <v/>
      </c>
      <c r="K1373" s="387"/>
      <c r="L1373" s="388"/>
      <c r="M1373" s="387"/>
      <c r="N1373" s="382"/>
      <c r="O1373" s="384"/>
      <c r="P1373" s="184"/>
    </row>
    <row r="1374" spans="1:16" ht="13.2" x14ac:dyDescent="0.25">
      <c r="A1374" s="381" t="str">
        <f>IF(B1374="","",ROW()-ROW($A$3)+'Diário 3º PA'!$O$1)</f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21"/>
        <v/>
      </c>
      <c r="K1374" s="387"/>
      <c r="L1374" s="388"/>
      <c r="M1374" s="387"/>
      <c r="N1374" s="382"/>
      <c r="O1374" s="384"/>
      <c r="P1374" s="184"/>
    </row>
    <row r="1375" spans="1:16" ht="13.2" x14ac:dyDescent="0.25">
      <c r="A1375" s="381" t="str">
        <f>IF(B1375="","",ROW()-ROW($A$3)+'Diário 3º PA'!$O$1)</f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21"/>
        <v/>
      </c>
      <c r="K1375" s="387"/>
      <c r="L1375" s="388"/>
      <c r="M1375" s="387"/>
      <c r="N1375" s="382"/>
      <c r="O1375" s="384"/>
      <c r="P1375" s="184"/>
    </row>
    <row r="1376" spans="1:16" ht="13.2" x14ac:dyDescent="0.25">
      <c r="A1376" s="381" t="str">
        <f>IF(B1376="","",ROW()-ROW($A$3)+'Diário 3º PA'!$O$1)</f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21"/>
        <v/>
      </c>
      <c r="K1376" s="387"/>
      <c r="L1376" s="388"/>
      <c r="M1376" s="387"/>
      <c r="N1376" s="382"/>
      <c r="O1376" s="384"/>
      <c r="P1376" s="184"/>
    </row>
    <row r="1377" spans="1:16" ht="13.2" x14ac:dyDescent="0.25">
      <c r="A1377" s="381" t="str">
        <f>IF(B1377="","",ROW()-ROW($A$3)+'Diário 3º PA'!$O$1)</f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21"/>
        <v/>
      </c>
      <c r="K1377" s="387"/>
      <c r="L1377" s="388"/>
      <c r="M1377" s="387"/>
      <c r="N1377" s="382"/>
      <c r="O1377" s="384"/>
      <c r="P1377" s="184"/>
    </row>
    <row r="1378" spans="1:16" ht="13.2" x14ac:dyDescent="0.25">
      <c r="A1378" s="381" t="str">
        <f>IF(B1378="","",ROW()-ROW($A$3)+'Diário 3º PA'!$O$1)</f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21"/>
        <v/>
      </c>
      <c r="K1378" s="387"/>
      <c r="L1378" s="388"/>
      <c r="M1378" s="387"/>
      <c r="N1378" s="382"/>
      <c r="O1378" s="384"/>
      <c r="P1378" s="184"/>
    </row>
    <row r="1379" spans="1:16" ht="13.2" x14ac:dyDescent="0.25">
      <c r="A1379" s="381" t="str">
        <f>IF(B1379="","",ROW()-ROW($A$3)+'Diário 3º PA'!$O$1)</f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21"/>
        <v/>
      </c>
      <c r="K1379" s="387"/>
      <c r="L1379" s="388"/>
      <c r="M1379" s="387"/>
      <c r="N1379" s="382"/>
      <c r="O1379" s="384"/>
      <c r="P1379" s="184"/>
    </row>
    <row r="1380" spans="1:16" ht="13.2" x14ac:dyDescent="0.25">
      <c r="A1380" s="381" t="str">
        <f>IF(B1380="","",ROW()-ROW($A$3)+'Diário 3º PA'!$O$1)</f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21"/>
        <v/>
      </c>
      <c r="K1380" s="387"/>
      <c r="L1380" s="388"/>
      <c r="M1380" s="387"/>
      <c r="N1380" s="382"/>
      <c r="O1380" s="384"/>
      <c r="P1380" s="184"/>
    </row>
    <row r="1381" spans="1:16" ht="13.2" x14ac:dyDescent="0.25">
      <c r="A1381" s="381" t="str">
        <f>IF(B1381="","",ROW()-ROW($A$3)+'Diário 3º PA'!$O$1)</f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21"/>
        <v/>
      </c>
      <c r="K1381" s="387"/>
      <c r="L1381" s="388"/>
      <c r="M1381" s="387"/>
      <c r="N1381" s="382"/>
      <c r="O1381" s="384"/>
      <c r="P1381" s="184"/>
    </row>
    <row r="1382" spans="1:16" ht="13.2" x14ac:dyDescent="0.25">
      <c r="A1382" s="381" t="str">
        <f>IF(B1382="","",ROW()-ROW($A$3)+'Diário 3º PA'!$O$1)</f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21"/>
        <v/>
      </c>
      <c r="K1382" s="387"/>
      <c r="L1382" s="388"/>
      <c r="M1382" s="387"/>
      <c r="N1382" s="382"/>
      <c r="O1382" s="384"/>
      <c r="P1382" s="184"/>
    </row>
    <row r="1383" spans="1:16" ht="13.2" x14ac:dyDescent="0.25">
      <c r="A1383" s="381" t="str">
        <f>IF(B1383="","",ROW()-ROW($A$3)+'Diário 3º PA'!$O$1)</f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21"/>
        <v/>
      </c>
      <c r="K1383" s="387"/>
      <c r="L1383" s="388"/>
      <c r="M1383" s="387"/>
      <c r="N1383" s="382"/>
      <c r="O1383" s="384"/>
      <c r="P1383" s="184"/>
    </row>
    <row r="1384" spans="1:16" ht="13.2" x14ac:dyDescent="0.25">
      <c r="A1384" s="381" t="str">
        <f>IF(B1384="","",ROW()-ROW($A$3)+'Diário 3º PA'!$O$1)</f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21"/>
        <v/>
      </c>
      <c r="K1384" s="387"/>
      <c r="L1384" s="388"/>
      <c r="M1384" s="387"/>
      <c r="N1384" s="382"/>
      <c r="O1384" s="384"/>
      <c r="P1384" s="184"/>
    </row>
    <row r="1385" spans="1:16" ht="13.2" x14ac:dyDescent="0.25">
      <c r="A1385" s="381" t="str">
        <f>IF(B1385="","",ROW()-ROW($A$3)+'Diário 3º PA'!$O$1)</f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21"/>
        <v/>
      </c>
      <c r="K1385" s="387"/>
      <c r="L1385" s="388"/>
      <c r="M1385" s="387"/>
      <c r="N1385" s="382"/>
      <c r="O1385" s="384"/>
      <c r="P1385" s="184"/>
    </row>
    <row r="1386" spans="1:16" ht="13.2" x14ac:dyDescent="0.25">
      <c r="A1386" s="381" t="str">
        <f>IF(B1386="","",ROW()-ROW($A$3)+'Diário 3º PA'!$O$1)</f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21"/>
        <v/>
      </c>
      <c r="K1386" s="387"/>
      <c r="L1386" s="388"/>
      <c r="M1386" s="387"/>
      <c r="N1386" s="382"/>
      <c r="O1386" s="384"/>
      <c r="P1386" s="184"/>
    </row>
    <row r="1387" spans="1:16" ht="13.2" x14ac:dyDescent="0.25">
      <c r="A1387" s="381" t="str">
        <f>IF(B1387="","",ROW()-ROW($A$3)+'Diário 3º PA'!$O$1)</f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21"/>
        <v/>
      </c>
      <c r="K1387" s="387"/>
      <c r="L1387" s="388"/>
      <c r="M1387" s="387"/>
      <c r="N1387" s="382"/>
      <c r="O1387" s="384"/>
      <c r="P1387" s="184"/>
    </row>
    <row r="1388" spans="1:16" ht="13.2" x14ac:dyDescent="0.25">
      <c r="A1388" s="381" t="str">
        <f>IF(B1388="","",ROW()-ROW($A$3)+'Diário 3º PA'!$O$1)</f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21"/>
        <v/>
      </c>
      <c r="K1388" s="387"/>
      <c r="L1388" s="388"/>
      <c r="M1388" s="387"/>
      <c r="N1388" s="382"/>
      <c r="O1388" s="384"/>
      <c r="P1388" s="184"/>
    </row>
    <row r="1389" spans="1:16" ht="13.2" x14ac:dyDescent="0.25">
      <c r="A1389" s="381" t="str">
        <f>IF(B1389="","",ROW()-ROW($A$3)+'Diário 3º PA'!$O$1)</f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21"/>
        <v/>
      </c>
      <c r="K1389" s="387"/>
      <c r="L1389" s="388"/>
      <c r="M1389" s="387"/>
      <c r="N1389" s="382"/>
      <c r="O1389" s="384"/>
      <c r="P1389" s="184"/>
    </row>
    <row r="1390" spans="1:16" ht="13.2" x14ac:dyDescent="0.25">
      <c r="A1390" s="381" t="str">
        <f>IF(B1390="","",ROW()-ROW($A$3)+'Diário 3º PA'!$O$1)</f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21"/>
        <v/>
      </c>
      <c r="K1390" s="387"/>
      <c r="L1390" s="388"/>
      <c r="M1390" s="387"/>
      <c r="N1390" s="382"/>
      <c r="O1390" s="384"/>
      <c r="P1390" s="184"/>
    </row>
    <row r="1391" spans="1:16" ht="13.2" x14ac:dyDescent="0.25">
      <c r="A1391" s="381" t="str">
        <f>IF(B1391="","",ROW()-ROW($A$3)+'Diário 3º PA'!$O$1)</f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21"/>
        <v/>
      </c>
      <c r="K1391" s="387"/>
      <c r="L1391" s="388"/>
      <c r="M1391" s="387"/>
      <c r="N1391" s="382"/>
      <c r="O1391" s="384"/>
      <c r="P1391" s="184"/>
    </row>
    <row r="1392" spans="1:16" ht="13.2" x14ac:dyDescent="0.25">
      <c r="A1392" s="381" t="str">
        <f>IF(B1392="","",ROW()-ROW($A$3)+'Diário 3º PA'!$O$1)</f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21"/>
        <v/>
      </c>
      <c r="K1392" s="387"/>
      <c r="L1392" s="388"/>
      <c r="M1392" s="387"/>
      <c r="N1392" s="382"/>
      <c r="O1392" s="384"/>
      <c r="P1392" s="184"/>
    </row>
    <row r="1393" spans="1:16" ht="13.2" x14ac:dyDescent="0.25">
      <c r="A1393" s="381" t="str">
        <f>IF(B1393="","",ROW()-ROW($A$3)+'Diário 3º PA'!$O$1)</f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21"/>
        <v/>
      </c>
      <c r="K1393" s="387"/>
      <c r="L1393" s="388"/>
      <c r="M1393" s="387"/>
      <c r="N1393" s="382"/>
      <c r="O1393" s="384"/>
      <c r="P1393" s="184"/>
    </row>
    <row r="1394" spans="1:16" ht="13.2" x14ac:dyDescent="0.25">
      <c r="A1394" s="381" t="str">
        <f>IF(B1394="","",ROW()-ROW($A$3)+'Diário 3º PA'!$O$1)</f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21"/>
        <v/>
      </c>
      <c r="K1394" s="387"/>
      <c r="L1394" s="388"/>
      <c r="M1394" s="387"/>
      <c r="N1394" s="382"/>
      <c r="O1394" s="384"/>
      <c r="P1394" s="184"/>
    </row>
    <row r="1395" spans="1:16" ht="13.2" x14ac:dyDescent="0.25">
      <c r="A1395" s="381" t="str">
        <f>IF(B1395="","",ROW()-ROW($A$3)+'Diário 3º PA'!$O$1)</f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21"/>
        <v/>
      </c>
      <c r="K1395" s="387"/>
      <c r="L1395" s="388"/>
      <c r="M1395" s="387"/>
      <c r="N1395" s="382"/>
      <c r="O1395" s="384"/>
      <c r="P1395" s="184"/>
    </row>
    <row r="1396" spans="1:16" ht="13.2" x14ac:dyDescent="0.25">
      <c r="A1396" s="381" t="str">
        <f>IF(B1396="","",ROW()-ROW($A$3)+'Diário 3º PA'!$O$1)</f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21"/>
        <v/>
      </c>
      <c r="K1396" s="387"/>
      <c r="L1396" s="388"/>
      <c r="M1396" s="387"/>
      <c r="N1396" s="382"/>
      <c r="O1396" s="384"/>
      <c r="P1396" s="184"/>
    </row>
    <row r="1397" spans="1:16" ht="13.2" x14ac:dyDescent="0.25">
      <c r="A1397" s="381" t="str">
        <f>IF(B1397="","",ROW()-ROW($A$3)+'Diário 3º PA'!$O$1)</f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21"/>
        <v/>
      </c>
      <c r="K1397" s="387"/>
      <c r="L1397" s="388"/>
      <c r="M1397" s="387"/>
      <c r="N1397" s="382"/>
      <c r="O1397" s="384"/>
      <c r="P1397" s="184"/>
    </row>
    <row r="1398" spans="1:16" ht="13.2" x14ac:dyDescent="0.25">
      <c r="A1398" s="381" t="str">
        <f>IF(B1398="","",ROW()-ROW($A$3)+'Diário 3º PA'!$O$1)</f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21"/>
        <v/>
      </c>
      <c r="K1398" s="387"/>
      <c r="L1398" s="388"/>
      <c r="M1398" s="387"/>
      <c r="N1398" s="382"/>
      <c r="O1398" s="384"/>
      <c r="P1398" s="184"/>
    </row>
    <row r="1399" spans="1:16" ht="13.2" x14ac:dyDescent="0.25">
      <c r="A1399" s="381" t="str">
        <f>IF(B1399="","",ROW()-ROW($A$3)+'Diário 3º PA'!$O$1)</f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21"/>
        <v/>
      </c>
      <c r="K1399" s="387"/>
      <c r="L1399" s="388"/>
      <c r="M1399" s="387"/>
      <c r="N1399" s="382"/>
      <c r="O1399" s="384"/>
      <c r="P1399" s="184"/>
    </row>
    <row r="1400" spans="1:16" ht="13.2" x14ac:dyDescent="0.25">
      <c r="A1400" s="381" t="str">
        <f>IF(B1400="","",ROW()-ROW($A$3)+'Diário 3º PA'!$O$1)</f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21"/>
        <v/>
      </c>
      <c r="K1400" s="387"/>
      <c r="L1400" s="388"/>
      <c r="M1400" s="387"/>
      <c r="N1400" s="382"/>
      <c r="O1400" s="384"/>
      <c r="P1400" s="184"/>
    </row>
    <row r="1401" spans="1:16" ht="13.2" x14ac:dyDescent="0.25">
      <c r="A1401" s="381" t="str">
        <f>IF(B1401="","",ROW()-ROW($A$3)+'Diário 3º PA'!$O$1)</f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21"/>
        <v/>
      </c>
      <c r="K1401" s="387"/>
      <c r="L1401" s="388"/>
      <c r="M1401" s="387"/>
      <c r="N1401" s="382"/>
      <c r="O1401" s="384"/>
      <c r="P1401" s="184"/>
    </row>
    <row r="1402" spans="1:16" ht="13.2" x14ac:dyDescent="0.25">
      <c r="A1402" s="381" t="str">
        <f>IF(B1402="","",ROW()-ROW($A$3)+'Diário 3º PA'!$O$1)</f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21"/>
        <v/>
      </c>
      <c r="K1402" s="387"/>
      <c r="L1402" s="388"/>
      <c r="M1402" s="387"/>
      <c r="N1402" s="382"/>
      <c r="O1402" s="384"/>
      <c r="P1402" s="184"/>
    </row>
    <row r="1403" spans="1:16" ht="13.2" x14ac:dyDescent="0.25">
      <c r="A1403" s="381" t="str">
        <f>IF(B1403="","",ROW()-ROW($A$3)+'Diário 3º PA'!$O$1)</f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21"/>
        <v/>
      </c>
      <c r="K1403" s="387"/>
      <c r="L1403" s="388"/>
      <c r="M1403" s="387"/>
      <c r="N1403" s="382"/>
      <c r="O1403" s="384"/>
      <c r="P1403" s="184"/>
    </row>
    <row r="1404" spans="1:16" ht="13.2" x14ac:dyDescent="0.25">
      <c r="A1404" s="381" t="str">
        <f>IF(B1404="","",ROW()-ROW($A$3)+'Diário 3º PA'!$O$1)</f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21"/>
        <v/>
      </c>
      <c r="K1404" s="387"/>
      <c r="L1404" s="388"/>
      <c r="M1404" s="387"/>
      <c r="N1404" s="382"/>
      <c r="O1404" s="384"/>
      <c r="P1404" s="184"/>
    </row>
    <row r="1405" spans="1:16" ht="13.2" x14ac:dyDescent="0.25">
      <c r="A1405" s="381" t="str">
        <f>IF(B1405="","",ROW()-ROW($A$3)+'Diário 3º PA'!$O$1)</f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21"/>
        <v/>
      </c>
      <c r="K1405" s="387"/>
      <c r="L1405" s="388"/>
      <c r="M1405" s="387"/>
      <c r="N1405" s="382"/>
      <c r="O1405" s="384"/>
      <c r="P1405" s="184"/>
    </row>
    <row r="1406" spans="1:16" ht="13.2" x14ac:dyDescent="0.25">
      <c r="A1406" s="381" t="str">
        <f>IF(B1406="","",ROW()-ROW($A$3)+'Diário 3º PA'!$O$1)</f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21"/>
        <v/>
      </c>
      <c r="K1406" s="387"/>
      <c r="L1406" s="388"/>
      <c r="M1406" s="387"/>
      <c r="N1406" s="382"/>
      <c r="O1406" s="384"/>
      <c r="P1406" s="184"/>
    </row>
    <row r="1407" spans="1:16" ht="13.2" x14ac:dyDescent="0.25">
      <c r="A1407" s="381" t="str">
        <f>IF(B1407="","",ROW()-ROW($A$3)+'Diário 3º PA'!$O$1)</f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21"/>
        <v/>
      </c>
      <c r="K1407" s="387"/>
      <c r="L1407" s="388"/>
      <c r="M1407" s="387"/>
      <c r="N1407" s="382"/>
      <c r="O1407" s="384"/>
      <c r="P1407" s="184"/>
    </row>
    <row r="1408" spans="1:16" ht="13.2" x14ac:dyDescent="0.25">
      <c r="A1408" s="381" t="str">
        <f>IF(B1408="","",ROW()-ROW($A$3)+'Diário 3º PA'!$O$1)</f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21"/>
        <v/>
      </c>
      <c r="K1408" s="387"/>
      <c r="L1408" s="388"/>
      <c r="M1408" s="387"/>
      <c r="N1408" s="382"/>
      <c r="O1408" s="384"/>
      <c r="P1408" s="184"/>
    </row>
    <row r="1409" spans="1:16" ht="13.2" x14ac:dyDescent="0.25">
      <c r="A1409" s="381" t="str">
        <f>IF(B1409="","",ROW()-ROW($A$3)+'Diário 3º PA'!$O$1)</f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si="21"/>
        <v/>
      </c>
      <c r="K1409" s="387"/>
      <c r="L1409" s="388"/>
      <c r="M1409" s="387"/>
      <c r="N1409" s="382"/>
      <c r="O1409" s="384"/>
      <c r="P1409" s="184"/>
    </row>
    <row r="1410" spans="1:16" ht="13.2" x14ac:dyDescent="0.25">
      <c r="A1410" s="381" t="str">
        <f>IF(B1410="","",ROW()-ROW($A$3)+'Diário 3º PA'!$O$1)</f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21"/>
        <v/>
      </c>
      <c r="K1410" s="387"/>
      <c r="L1410" s="388"/>
      <c r="M1410" s="387"/>
      <c r="N1410" s="382"/>
      <c r="O1410" s="384"/>
      <c r="P1410" s="184"/>
    </row>
    <row r="1411" spans="1:16" ht="13.2" x14ac:dyDescent="0.25">
      <c r="A1411" s="381" t="str">
        <f>IF(B1411="","",ROW()-ROW($A$3)+'Diário 3º PA'!$O$1)</f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21"/>
        <v/>
      </c>
      <c r="K1411" s="387"/>
      <c r="L1411" s="388"/>
      <c r="M1411" s="387"/>
      <c r="N1411" s="382"/>
      <c r="O1411" s="384"/>
      <c r="P1411" s="184"/>
    </row>
    <row r="1412" spans="1:16" ht="13.2" x14ac:dyDescent="0.25">
      <c r="A1412" s="381" t="str">
        <f>IF(B1412="","",ROW()-ROW($A$3)+'Diário 3º PA'!$O$1)</f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si="21"/>
        <v/>
      </c>
      <c r="K1412" s="387"/>
      <c r="L1412" s="388"/>
      <c r="M1412" s="387"/>
      <c r="N1412" s="382"/>
      <c r="O1412" s="384"/>
      <c r="P1412" s="184"/>
    </row>
    <row r="1413" spans="1:16" ht="13.2" x14ac:dyDescent="0.25">
      <c r="A1413" s="381" t="str">
        <f>IF(B1413="","",ROW()-ROW($A$3)+'Diário 3º PA'!$O$1)</f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21"/>
        <v/>
      </c>
      <c r="K1413" s="387"/>
      <c r="L1413" s="388"/>
      <c r="M1413" s="387"/>
      <c r="N1413" s="382"/>
      <c r="O1413" s="384"/>
      <c r="P1413" s="184"/>
    </row>
    <row r="1414" spans="1:16" ht="13.2" x14ac:dyDescent="0.25">
      <c r="A1414" s="381" t="str">
        <f>IF(B1414="","",ROW()-ROW($A$3)+'Diário 3º PA'!$O$1)</f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21"/>
        <v/>
      </c>
      <c r="K1414" s="387"/>
      <c r="L1414" s="388"/>
      <c r="M1414" s="387"/>
      <c r="N1414" s="382"/>
      <c r="O1414" s="384"/>
      <c r="P1414" s="184"/>
    </row>
    <row r="1415" spans="1:16" ht="13.2" x14ac:dyDescent="0.25">
      <c r="A1415" s="381" t="str">
        <f>IF(B1415="","",ROW()-ROW($A$3)+'Diário 3º PA'!$O$1)</f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21"/>
        <v/>
      </c>
      <c r="K1415" s="387"/>
      <c r="L1415" s="388"/>
      <c r="M1415" s="387"/>
      <c r="N1415" s="382"/>
      <c r="O1415" s="384"/>
      <c r="P1415" s="184"/>
    </row>
    <row r="1416" spans="1:16" ht="13.2" x14ac:dyDescent="0.25">
      <c r="A1416" s="381" t="str">
        <f>IF(B1416="","",ROW()-ROW($A$3)+'Diário 3º PA'!$O$1)</f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21"/>
        <v/>
      </c>
      <c r="K1416" s="387"/>
      <c r="L1416" s="388"/>
      <c r="M1416" s="387"/>
      <c r="N1416" s="382"/>
      <c r="O1416" s="384"/>
      <c r="P1416" s="184"/>
    </row>
    <row r="1417" spans="1:16" ht="13.2" x14ac:dyDescent="0.25">
      <c r="A1417" s="381" t="str">
        <f>IF(B1417="","",ROW()-ROW($A$3)+'Diário 3º PA'!$O$1)</f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ref="J1417:J1480" si="22">IF(O1417="","",IF(LEN(O1417)&gt;14,O1417,"CPF Protegido - LGPD"))</f>
        <v/>
      </c>
      <c r="K1417" s="387"/>
      <c r="L1417" s="388"/>
      <c r="M1417" s="387"/>
      <c r="N1417" s="382"/>
      <c r="O1417" s="384"/>
      <c r="P1417" s="184"/>
    </row>
    <row r="1418" spans="1:16" ht="13.2" x14ac:dyDescent="0.25">
      <c r="A1418" s="381" t="str">
        <f>IF(B1418="","",ROW()-ROW($A$3)+'Diário 3º PA'!$O$1)</f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22"/>
        <v/>
      </c>
      <c r="K1418" s="387"/>
      <c r="L1418" s="388"/>
      <c r="M1418" s="387"/>
      <c r="N1418" s="382"/>
      <c r="O1418" s="384"/>
      <c r="P1418" s="184"/>
    </row>
    <row r="1419" spans="1:16" ht="13.2" x14ac:dyDescent="0.25">
      <c r="A1419" s="381" t="str">
        <f>IF(B1419="","",ROW()-ROW($A$3)+'Diário 3º PA'!$O$1)</f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22"/>
        <v/>
      </c>
      <c r="K1419" s="387"/>
      <c r="L1419" s="388"/>
      <c r="M1419" s="387"/>
      <c r="N1419" s="382"/>
      <c r="O1419" s="384"/>
      <c r="P1419" s="184"/>
    </row>
    <row r="1420" spans="1:16" ht="13.2" x14ac:dyDescent="0.25">
      <c r="A1420" s="381" t="str">
        <f>IF(B1420="","",ROW()-ROW($A$3)+'Diário 3º PA'!$O$1)</f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22"/>
        <v/>
      </c>
      <c r="K1420" s="387"/>
      <c r="L1420" s="388"/>
      <c r="M1420" s="387"/>
      <c r="N1420" s="382"/>
      <c r="O1420" s="384"/>
      <c r="P1420" s="184"/>
    </row>
    <row r="1421" spans="1:16" ht="13.2" x14ac:dyDescent="0.25">
      <c r="A1421" s="381" t="str">
        <f>IF(B1421="","",ROW()-ROW($A$3)+'Diário 3º PA'!$O$1)</f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22"/>
        <v/>
      </c>
      <c r="K1421" s="387"/>
      <c r="L1421" s="388"/>
      <c r="M1421" s="387"/>
      <c r="N1421" s="382"/>
      <c r="O1421" s="384"/>
      <c r="P1421" s="184"/>
    </row>
    <row r="1422" spans="1:16" ht="13.2" x14ac:dyDescent="0.25">
      <c r="A1422" s="381" t="str">
        <f>IF(B1422="","",ROW()-ROW($A$3)+'Diário 3º PA'!$O$1)</f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22"/>
        <v/>
      </c>
      <c r="K1422" s="387"/>
      <c r="L1422" s="388"/>
      <c r="M1422" s="387"/>
      <c r="N1422" s="382"/>
      <c r="O1422" s="384"/>
      <c r="P1422" s="184"/>
    </row>
    <row r="1423" spans="1:16" ht="13.2" x14ac:dyDescent="0.25">
      <c r="A1423" s="381" t="str">
        <f>IF(B1423="","",ROW()-ROW($A$3)+'Diário 3º PA'!$O$1)</f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22"/>
        <v/>
      </c>
      <c r="K1423" s="387"/>
      <c r="L1423" s="388"/>
      <c r="M1423" s="387"/>
      <c r="N1423" s="382"/>
      <c r="O1423" s="384"/>
      <c r="P1423" s="184"/>
    </row>
    <row r="1424" spans="1:16" ht="13.2" x14ac:dyDescent="0.25">
      <c r="A1424" s="381" t="str">
        <f>IF(B1424="","",ROW()-ROW($A$3)+'Diário 3º PA'!$O$1)</f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22"/>
        <v/>
      </c>
      <c r="K1424" s="387"/>
      <c r="L1424" s="388"/>
      <c r="M1424" s="387"/>
      <c r="N1424" s="382"/>
      <c r="O1424" s="384"/>
      <c r="P1424" s="184"/>
    </row>
    <row r="1425" spans="1:16" ht="13.2" x14ac:dyDescent="0.25">
      <c r="A1425" s="381" t="str">
        <f>IF(B1425="","",ROW()-ROW($A$3)+'Diário 3º PA'!$O$1)</f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22"/>
        <v/>
      </c>
      <c r="K1425" s="387"/>
      <c r="L1425" s="388"/>
      <c r="M1425" s="387"/>
      <c r="N1425" s="382"/>
      <c r="O1425" s="384"/>
      <c r="P1425" s="184"/>
    </row>
    <row r="1426" spans="1:16" ht="13.2" x14ac:dyDescent="0.25">
      <c r="A1426" s="381" t="str">
        <f>IF(B1426="","",ROW()-ROW($A$3)+'Diário 3º PA'!$O$1)</f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22"/>
        <v/>
      </c>
      <c r="K1426" s="387"/>
      <c r="L1426" s="388"/>
      <c r="M1426" s="387"/>
      <c r="N1426" s="382"/>
      <c r="O1426" s="384"/>
      <c r="P1426" s="184"/>
    </row>
    <row r="1427" spans="1:16" ht="13.2" x14ac:dyDescent="0.25">
      <c r="A1427" s="381" t="str">
        <f>IF(B1427="","",ROW()-ROW($A$3)+'Diário 3º PA'!$O$1)</f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22"/>
        <v/>
      </c>
      <c r="K1427" s="387"/>
      <c r="L1427" s="388"/>
      <c r="M1427" s="387"/>
      <c r="N1427" s="382"/>
      <c r="O1427" s="384"/>
      <c r="P1427" s="184"/>
    </row>
    <row r="1428" spans="1:16" ht="13.2" x14ac:dyDescent="0.25">
      <c r="A1428" s="381" t="str">
        <f>IF(B1428="","",ROW()-ROW($A$3)+'Diário 3º PA'!$O$1)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22"/>
        <v/>
      </c>
      <c r="K1428" s="387"/>
      <c r="L1428" s="388"/>
      <c r="M1428" s="387"/>
      <c r="N1428" s="382"/>
      <c r="O1428" s="384"/>
      <c r="P1428" s="184"/>
    </row>
    <row r="1429" spans="1:16" ht="13.2" x14ac:dyDescent="0.25">
      <c r="A1429" s="381" t="str">
        <f>IF(B1429="","",ROW()-ROW($A$3)+'Diário 3º PA'!$O$1)</f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22"/>
        <v/>
      </c>
      <c r="K1429" s="387"/>
      <c r="L1429" s="388"/>
      <c r="M1429" s="387"/>
      <c r="N1429" s="382"/>
      <c r="O1429" s="384"/>
      <c r="P1429" s="184"/>
    </row>
    <row r="1430" spans="1:16" ht="13.2" x14ac:dyDescent="0.25">
      <c r="A1430" s="381" t="str">
        <f>IF(B1430="","",ROW()-ROW($A$3)+'Diário 3º PA'!$O$1)</f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si="22"/>
        <v/>
      </c>
      <c r="K1430" s="387"/>
      <c r="L1430" s="388"/>
      <c r="M1430" s="387"/>
      <c r="N1430" s="382"/>
      <c r="O1430" s="384"/>
      <c r="P1430" s="184"/>
    </row>
    <row r="1431" spans="1:16" ht="13.2" x14ac:dyDescent="0.25">
      <c r="A1431" s="381" t="str">
        <f>IF(B1431="","",ROW()-ROW($A$3)+'Diário 3º PA'!$O$1)</f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22"/>
        <v/>
      </c>
      <c r="K1431" s="387"/>
      <c r="L1431" s="388"/>
      <c r="M1431" s="387"/>
      <c r="N1431" s="382"/>
      <c r="O1431" s="384"/>
      <c r="P1431" s="184"/>
    </row>
    <row r="1432" spans="1:16" ht="13.2" x14ac:dyDescent="0.25">
      <c r="A1432" s="381" t="str">
        <f>IF(B1432="","",ROW()-ROW($A$3)+'Diário 3º PA'!$O$1)</f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22"/>
        <v/>
      </c>
      <c r="K1432" s="387"/>
      <c r="L1432" s="388"/>
      <c r="M1432" s="387"/>
      <c r="N1432" s="382"/>
      <c r="O1432" s="384"/>
      <c r="P1432" s="184"/>
    </row>
    <row r="1433" spans="1:16" ht="13.2" x14ac:dyDescent="0.25">
      <c r="A1433" s="381" t="str">
        <f>IF(B1433="","",ROW()-ROW($A$3)+'Diário 3º PA'!$O$1)</f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22"/>
        <v/>
      </c>
      <c r="K1433" s="387"/>
      <c r="L1433" s="388"/>
      <c r="M1433" s="387"/>
      <c r="N1433" s="382"/>
      <c r="O1433" s="384"/>
      <c r="P1433" s="184"/>
    </row>
    <row r="1434" spans="1:16" ht="13.2" x14ac:dyDescent="0.25">
      <c r="A1434" s="381" t="str">
        <f>IF(B1434="","",ROW()-ROW($A$3)+'Diário 3º PA'!$O$1)</f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22"/>
        <v/>
      </c>
      <c r="K1434" s="387"/>
      <c r="L1434" s="388"/>
      <c r="M1434" s="387"/>
      <c r="N1434" s="382"/>
      <c r="O1434" s="384"/>
      <c r="P1434" s="184"/>
    </row>
    <row r="1435" spans="1:16" ht="13.2" x14ac:dyDescent="0.25">
      <c r="A1435" s="381" t="str">
        <f>IF(B1435="","",ROW()-ROW($A$3)+'Diário 3º PA'!$O$1)</f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22"/>
        <v/>
      </c>
      <c r="K1435" s="387"/>
      <c r="L1435" s="388"/>
      <c r="M1435" s="387"/>
      <c r="N1435" s="382"/>
      <c r="O1435" s="384"/>
      <c r="P1435" s="184"/>
    </row>
    <row r="1436" spans="1:16" ht="13.2" x14ac:dyDescent="0.25">
      <c r="A1436" s="381" t="str">
        <f>IF(B1436="","",ROW()-ROW($A$3)+'Diário 3º PA'!$O$1)</f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22"/>
        <v/>
      </c>
      <c r="K1436" s="387"/>
      <c r="L1436" s="388"/>
      <c r="M1436" s="387"/>
      <c r="N1436" s="382"/>
      <c r="O1436" s="384"/>
      <c r="P1436" s="184"/>
    </row>
    <row r="1437" spans="1:16" ht="13.2" x14ac:dyDescent="0.25">
      <c r="A1437" s="381" t="str">
        <f>IF(B1437="","",ROW()-ROW($A$3)+'Diário 3º PA'!$O$1)</f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22"/>
        <v/>
      </c>
      <c r="K1437" s="387"/>
      <c r="L1437" s="388"/>
      <c r="M1437" s="387"/>
      <c r="N1437" s="382"/>
      <c r="O1437" s="384"/>
      <c r="P1437" s="184"/>
    </row>
    <row r="1438" spans="1:16" ht="13.2" x14ac:dyDescent="0.25">
      <c r="A1438" s="381" t="str">
        <f>IF(B1438="","",ROW()-ROW($A$3)+'Diário 3º PA'!$O$1)</f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22"/>
        <v/>
      </c>
      <c r="K1438" s="387"/>
      <c r="L1438" s="388"/>
      <c r="M1438" s="387"/>
      <c r="N1438" s="382"/>
      <c r="O1438" s="384"/>
      <c r="P1438" s="184"/>
    </row>
    <row r="1439" spans="1:16" ht="13.2" x14ac:dyDescent="0.25">
      <c r="A1439" s="381" t="str">
        <f>IF(B1439="","",ROW()-ROW($A$3)+'Diário 3º PA'!$O$1)</f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22"/>
        <v/>
      </c>
      <c r="K1439" s="387"/>
      <c r="L1439" s="388"/>
      <c r="M1439" s="387"/>
      <c r="N1439" s="382"/>
      <c r="O1439" s="384"/>
      <c r="P1439" s="184"/>
    </row>
    <row r="1440" spans="1:16" ht="13.2" x14ac:dyDescent="0.25">
      <c r="A1440" s="381" t="str">
        <f>IF(B1440="","",ROW()-ROW($A$3)+'Diário 3º PA'!$O$1)</f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22"/>
        <v/>
      </c>
      <c r="K1440" s="387"/>
      <c r="L1440" s="388"/>
      <c r="M1440" s="387"/>
      <c r="N1440" s="382"/>
      <c r="O1440" s="384"/>
      <c r="P1440" s="184"/>
    </row>
    <row r="1441" spans="1:16" ht="13.2" x14ac:dyDescent="0.25">
      <c r="A1441" s="381" t="str">
        <f>IF(B1441="","",ROW()-ROW($A$3)+'Diário 3º PA'!$O$1)</f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22"/>
        <v/>
      </c>
      <c r="K1441" s="387"/>
      <c r="L1441" s="388"/>
      <c r="M1441" s="387"/>
      <c r="N1441" s="382"/>
      <c r="O1441" s="384"/>
      <c r="P1441" s="184"/>
    </row>
    <row r="1442" spans="1:16" ht="13.2" x14ac:dyDescent="0.25">
      <c r="A1442" s="381" t="str">
        <f>IF(B1442="","",ROW()-ROW($A$3)+'Diário 3º PA'!$O$1)</f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22"/>
        <v/>
      </c>
      <c r="K1442" s="387"/>
      <c r="L1442" s="388"/>
      <c r="M1442" s="387"/>
      <c r="N1442" s="382"/>
      <c r="O1442" s="384"/>
      <c r="P1442" s="184"/>
    </row>
    <row r="1443" spans="1:16" ht="13.2" x14ac:dyDescent="0.25">
      <c r="A1443" s="381" t="str">
        <f>IF(B1443="","",ROW()-ROW($A$3)+'Diário 3º PA'!$O$1)</f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22"/>
        <v/>
      </c>
      <c r="K1443" s="387"/>
      <c r="L1443" s="388"/>
      <c r="M1443" s="387"/>
      <c r="N1443" s="382"/>
      <c r="O1443" s="384"/>
      <c r="P1443" s="184"/>
    </row>
    <row r="1444" spans="1:16" ht="13.2" x14ac:dyDescent="0.25">
      <c r="A1444" s="381" t="str">
        <f>IF(B1444="","",ROW()-ROW($A$3)+'Diário 3º PA'!$O$1)</f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22"/>
        <v/>
      </c>
      <c r="K1444" s="387"/>
      <c r="L1444" s="388"/>
      <c r="M1444" s="387"/>
      <c r="N1444" s="382"/>
      <c r="O1444" s="384"/>
      <c r="P1444" s="184"/>
    </row>
    <row r="1445" spans="1:16" ht="13.2" x14ac:dyDescent="0.25">
      <c r="A1445" s="381" t="str">
        <f>IF(B1445="","",ROW()-ROW($A$3)+'Diário 3º PA'!$O$1)</f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22"/>
        <v/>
      </c>
      <c r="K1445" s="387"/>
      <c r="L1445" s="388"/>
      <c r="M1445" s="387"/>
      <c r="N1445" s="382"/>
      <c r="O1445" s="384"/>
      <c r="P1445" s="184"/>
    </row>
    <row r="1446" spans="1:16" ht="13.2" x14ac:dyDescent="0.25">
      <c r="A1446" s="381" t="str">
        <f>IF(B1446="","",ROW()-ROW($A$3)+'Diário 3º PA'!$O$1)</f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22"/>
        <v/>
      </c>
      <c r="K1446" s="387"/>
      <c r="L1446" s="388"/>
      <c r="M1446" s="387"/>
      <c r="N1446" s="382"/>
      <c r="O1446" s="384"/>
      <c r="P1446" s="184"/>
    </row>
    <row r="1447" spans="1:16" ht="13.2" x14ac:dyDescent="0.25">
      <c r="A1447" s="381" t="str">
        <f>IF(B1447="","",ROW()-ROW($A$3)+'Diário 3º PA'!$O$1)</f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22"/>
        <v/>
      </c>
      <c r="K1447" s="387"/>
      <c r="L1447" s="388"/>
      <c r="M1447" s="387"/>
      <c r="N1447" s="382"/>
      <c r="O1447" s="384"/>
      <c r="P1447" s="184"/>
    </row>
    <row r="1448" spans="1:16" ht="13.2" x14ac:dyDescent="0.25">
      <c r="A1448" s="381" t="str">
        <f>IF(B1448="","",ROW()-ROW($A$3)+'Diário 3º PA'!$O$1)</f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22"/>
        <v/>
      </c>
      <c r="K1448" s="387"/>
      <c r="L1448" s="388"/>
      <c r="M1448" s="387"/>
      <c r="N1448" s="382"/>
      <c r="O1448" s="384"/>
      <c r="P1448" s="184"/>
    </row>
    <row r="1449" spans="1:16" ht="13.2" x14ac:dyDescent="0.25">
      <c r="A1449" s="381" t="str">
        <f>IF(B1449="","",ROW()-ROW($A$3)+'Diário 3º PA'!$O$1)</f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22"/>
        <v/>
      </c>
      <c r="K1449" s="387"/>
      <c r="L1449" s="388"/>
      <c r="M1449" s="387"/>
      <c r="N1449" s="382"/>
      <c r="O1449" s="384"/>
      <c r="P1449" s="184"/>
    </row>
    <row r="1450" spans="1:16" ht="13.2" x14ac:dyDescent="0.25">
      <c r="A1450" s="381" t="str">
        <f>IF(B1450="","",ROW()-ROW($A$3)+'Diário 3º PA'!$O$1)</f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22"/>
        <v/>
      </c>
      <c r="K1450" s="387"/>
      <c r="L1450" s="388"/>
      <c r="M1450" s="387"/>
      <c r="N1450" s="382"/>
      <c r="O1450" s="384"/>
      <c r="P1450" s="184"/>
    </row>
    <row r="1451" spans="1:16" ht="13.2" x14ac:dyDescent="0.25">
      <c r="A1451" s="381" t="str">
        <f>IF(B1451="","",ROW()-ROW($A$3)+'Diário 3º PA'!$O$1)</f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22"/>
        <v/>
      </c>
      <c r="K1451" s="387"/>
      <c r="L1451" s="388"/>
      <c r="M1451" s="387"/>
      <c r="N1451" s="382"/>
      <c r="O1451" s="384"/>
      <c r="P1451" s="184"/>
    </row>
    <row r="1452" spans="1:16" ht="13.2" x14ac:dyDescent="0.25">
      <c r="A1452" s="381" t="str">
        <f>IF(B1452="","",ROW()-ROW($A$3)+'Diário 3º PA'!$O$1)</f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22"/>
        <v/>
      </c>
      <c r="K1452" s="387"/>
      <c r="L1452" s="388"/>
      <c r="M1452" s="387"/>
      <c r="N1452" s="382"/>
      <c r="O1452" s="384"/>
      <c r="P1452" s="184"/>
    </row>
    <row r="1453" spans="1:16" ht="13.2" x14ac:dyDescent="0.25">
      <c r="A1453" s="381" t="str">
        <f>IF(B1453="","",ROW()-ROW($A$3)+'Diário 3º PA'!$O$1)</f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22"/>
        <v/>
      </c>
      <c r="K1453" s="387"/>
      <c r="L1453" s="388"/>
      <c r="M1453" s="387"/>
      <c r="N1453" s="382"/>
      <c r="O1453" s="384"/>
      <c r="P1453" s="184"/>
    </row>
    <row r="1454" spans="1:16" ht="13.2" x14ac:dyDescent="0.25">
      <c r="A1454" s="381" t="str">
        <f>IF(B1454="","",ROW()-ROW($A$3)+'Diário 3º PA'!$O$1)</f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22"/>
        <v/>
      </c>
      <c r="K1454" s="387"/>
      <c r="L1454" s="388"/>
      <c r="M1454" s="387"/>
      <c r="N1454" s="382"/>
      <c r="O1454" s="384"/>
      <c r="P1454" s="184"/>
    </row>
    <row r="1455" spans="1:16" ht="13.2" x14ac:dyDescent="0.25">
      <c r="A1455" s="381" t="str">
        <f>IF(B1455="","",ROW()-ROW($A$3)+'Diário 3º PA'!$O$1)</f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22"/>
        <v/>
      </c>
      <c r="K1455" s="387"/>
      <c r="L1455" s="388"/>
      <c r="M1455" s="387"/>
      <c r="N1455" s="382"/>
      <c r="O1455" s="384"/>
      <c r="P1455" s="184"/>
    </row>
    <row r="1456" spans="1:16" ht="13.2" x14ac:dyDescent="0.25">
      <c r="A1456" s="381" t="str">
        <f>IF(B1456="","",ROW()-ROW($A$3)+'Diário 3º PA'!$O$1)</f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22"/>
        <v/>
      </c>
      <c r="K1456" s="387"/>
      <c r="L1456" s="388"/>
      <c r="M1456" s="387"/>
      <c r="N1456" s="382"/>
      <c r="O1456" s="384"/>
      <c r="P1456" s="184"/>
    </row>
    <row r="1457" spans="1:16" ht="13.2" x14ac:dyDescent="0.25">
      <c r="A1457" s="381" t="str">
        <f>IF(B1457="","",ROW()-ROW($A$3)+'Diário 3º PA'!$O$1)</f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22"/>
        <v/>
      </c>
      <c r="K1457" s="387"/>
      <c r="L1457" s="388"/>
      <c r="M1457" s="387"/>
      <c r="N1457" s="382"/>
      <c r="O1457" s="384"/>
      <c r="P1457" s="184"/>
    </row>
    <row r="1458" spans="1:16" ht="13.2" x14ac:dyDescent="0.25">
      <c r="A1458" s="381" t="str">
        <f>IF(B1458="","",ROW()-ROW($A$3)+'Diário 3º PA'!$O$1)</f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22"/>
        <v/>
      </c>
      <c r="K1458" s="387"/>
      <c r="L1458" s="388"/>
      <c r="M1458" s="387"/>
      <c r="N1458" s="382"/>
      <c r="O1458" s="384"/>
      <c r="P1458" s="184"/>
    </row>
    <row r="1459" spans="1:16" ht="13.2" x14ac:dyDescent="0.25">
      <c r="A1459" s="381" t="str">
        <f>IF(B1459="","",ROW()-ROW($A$3)+'Diário 3º PA'!$O$1)</f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22"/>
        <v/>
      </c>
      <c r="K1459" s="387"/>
      <c r="L1459" s="388"/>
      <c r="M1459" s="387"/>
      <c r="N1459" s="382"/>
      <c r="O1459" s="384"/>
      <c r="P1459" s="184"/>
    </row>
    <row r="1460" spans="1:16" ht="13.2" x14ac:dyDescent="0.25">
      <c r="A1460" s="381" t="str">
        <f>IF(B1460="","",ROW()-ROW($A$3)+'Diário 3º PA'!$O$1)</f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22"/>
        <v/>
      </c>
      <c r="K1460" s="387"/>
      <c r="L1460" s="388"/>
      <c r="M1460" s="387"/>
      <c r="N1460" s="382"/>
      <c r="O1460" s="384"/>
      <c r="P1460" s="184"/>
    </row>
    <row r="1461" spans="1:16" ht="13.2" x14ac:dyDescent="0.25">
      <c r="A1461" s="381" t="str">
        <f>IF(B1461="","",ROW()-ROW($A$3)+'Diário 3º PA'!$O$1)</f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22"/>
        <v/>
      </c>
      <c r="K1461" s="387"/>
      <c r="L1461" s="388"/>
      <c r="M1461" s="387"/>
      <c r="N1461" s="382"/>
      <c r="O1461" s="384"/>
      <c r="P1461" s="184"/>
    </row>
    <row r="1462" spans="1:16" ht="13.2" x14ac:dyDescent="0.25">
      <c r="A1462" s="381" t="str">
        <f>IF(B1462="","",ROW()-ROW($A$3)+'Diário 3º PA'!$O$1)</f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22"/>
        <v/>
      </c>
      <c r="K1462" s="387"/>
      <c r="L1462" s="388"/>
      <c r="M1462" s="387"/>
      <c r="N1462" s="382"/>
      <c r="O1462" s="384"/>
      <c r="P1462" s="184"/>
    </row>
    <row r="1463" spans="1:16" ht="13.2" x14ac:dyDescent="0.25">
      <c r="A1463" s="381" t="str">
        <f>IF(B1463="","",ROW()-ROW($A$3)+'Diário 3º PA'!$O$1)</f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22"/>
        <v/>
      </c>
      <c r="K1463" s="387"/>
      <c r="L1463" s="388"/>
      <c r="M1463" s="387"/>
      <c r="N1463" s="382"/>
      <c r="O1463" s="384"/>
      <c r="P1463" s="184"/>
    </row>
    <row r="1464" spans="1:16" ht="13.2" x14ac:dyDescent="0.25">
      <c r="A1464" s="381" t="str">
        <f>IF(B1464="","",ROW()-ROW($A$3)+'Diário 3º PA'!$O$1)</f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22"/>
        <v/>
      </c>
      <c r="K1464" s="387"/>
      <c r="L1464" s="388"/>
      <c r="M1464" s="387"/>
      <c r="N1464" s="382"/>
      <c r="O1464" s="384"/>
      <c r="P1464" s="184"/>
    </row>
    <row r="1465" spans="1:16" ht="13.2" x14ac:dyDescent="0.25">
      <c r="A1465" s="381" t="str">
        <f>IF(B1465="","",ROW()-ROW($A$3)+'Diário 3º PA'!$O$1)</f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22"/>
        <v/>
      </c>
      <c r="K1465" s="387"/>
      <c r="L1465" s="388"/>
      <c r="M1465" s="387"/>
      <c r="N1465" s="382"/>
      <c r="O1465" s="384"/>
      <c r="P1465" s="184"/>
    </row>
    <row r="1466" spans="1:16" ht="13.2" x14ac:dyDescent="0.25">
      <c r="A1466" s="381" t="str">
        <f>IF(B1466="","",ROW()-ROW($A$3)+'Diário 3º PA'!$O$1)</f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22"/>
        <v/>
      </c>
      <c r="K1466" s="387"/>
      <c r="L1466" s="388"/>
      <c r="M1466" s="387"/>
      <c r="N1466" s="382"/>
      <c r="O1466" s="384"/>
      <c r="P1466" s="184"/>
    </row>
    <row r="1467" spans="1:16" ht="13.2" x14ac:dyDescent="0.25">
      <c r="A1467" s="381" t="str">
        <f>IF(B1467="","",ROW()-ROW($A$3)+'Diário 3º PA'!$O$1)</f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22"/>
        <v/>
      </c>
      <c r="K1467" s="387"/>
      <c r="L1467" s="388"/>
      <c r="M1467" s="387"/>
      <c r="N1467" s="382"/>
      <c r="O1467" s="384"/>
      <c r="P1467" s="184"/>
    </row>
    <row r="1468" spans="1:16" ht="13.2" x14ac:dyDescent="0.25">
      <c r="A1468" s="381" t="str">
        <f>IF(B1468="","",ROW()-ROW($A$3)+'Diário 3º PA'!$O$1)</f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22"/>
        <v/>
      </c>
      <c r="K1468" s="387"/>
      <c r="L1468" s="388"/>
      <c r="M1468" s="387"/>
      <c r="N1468" s="382"/>
      <c r="O1468" s="384"/>
      <c r="P1468" s="184"/>
    </row>
    <row r="1469" spans="1:16" ht="13.2" x14ac:dyDescent="0.25">
      <c r="A1469" s="381" t="str">
        <f>IF(B1469="","",ROW()-ROW($A$3)+'Diário 3º PA'!$O$1)</f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22"/>
        <v/>
      </c>
      <c r="K1469" s="387"/>
      <c r="L1469" s="388"/>
      <c r="M1469" s="387"/>
      <c r="N1469" s="382"/>
      <c r="O1469" s="384"/>
      <c r="P1469" s="184"/>
    </row>
    <row r="1470" spans="1:16" ht="13.2" x14ac:dyDescent="0.25">
      <c r="A1470" s="381" t="str">
        <f>IF(B1470="","",ROW()-ROW($A$3)+'Diário 3º PA'!$O$1)</f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22"/>
        <v/>
      </c>
      <c r="K1470" s="387"/>
      <c r="L1470" s="388"/>
      <c r="M1470" s="387"/>
      <c r="N1470" s="382"/>
      <c r="O1470" s="384"/>
      <c r="P1470" s="184"/>
    </row>
    <row r="1471" spans="1:16" ht="13.2" x14ac:dyDescent="0.25">
      <c r="A1471" s="381" t="str">
        <f>IF(B1471="","",ROW()-ROW($A$3)+'Diário 3º PA'!$O$1)</f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22"/>
        <v/>
      </c>
      <c r="K1471" s="387"/>
      <c r="L1471" s="388"/>
      <c r="M1471" s="387"/>
      <c r="N1471" s="382"/>
      <c r="O1471" s="384"/>
      <c r="P1471" s="184"/>
    </row>
    <row r="1472" spans="1:16" ht="13.2" x14ac:dyDescent="0.25">
      <c r="A1472" s="381" t="str">
        <f>IF(B1472="","",ROW()-ROW($A$3)+'Diário 3º PA'!$O$1)</f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22"/>
        <v/>
      </c>
      <c r="K1472" s="387"/>
      <c r="L1472" s="388"/>
      <c r="M1472" s="387"/>
      <c r="N1472" s="382"/>
      <c r="O1472" s="384"/>
      <c r="P1472" s="184"/>
    </row>
    <row r="1473" spans="1:16" ht="13.2" x14ac:dyDescent="0.25">
      <c r="A1473" s="381" t="str">
        <f>IF(B1473="","",ROW()-ROW($A$3)+'Diário 3º PA'!$O$1)</f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si="22"/>
        <v/>
      </c>
      <c r="K1473" s="387"/>
      <c r="L1473" s="388"/>
      <c r="M1473" s="387"/>
      <c r="N1473" s="382"/>
      <c r="O1473" s="384"/>
      <c r="P1473" s="184"/>
    </row>
    <row r="1474" spans="1:16" ht="13.2" x14ac:dyDescent="0.25">
      <c r="A1474" s="381" t="str">
        <f>IF(B1474="","",ROW()-ROW($A$3)+'Diário 3º PA'!$O$1)</f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22"/>
        <v/>
      </c>
      <c r="K1474" s="387"/>
      <c r="L1474" s="388"/>
      <c r="M1474" s="387"/>
      <c r="N1474" s="382"/>
      <c r="O1474" s="384"/>
      <c r="P1474" s="184"/>
    </row>
    <row r="1475" spans="1:16" ht="13.2" x14ac:dyDescent="0.25">
      <c r="A1475" s="381" t="str">
        <f>IF(B1475="","",ROW()-ROW($A$3)+'Diário 3º PA'!$O$1)</f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22"/>
        <v/>
      </c>
      <c r="K1475" s="387"/>
      <c r="L1475" s="388"/>
      <c r="M1475" s="387"/>
      <c r="N1475" s="382"/>
      <c r="O1475" s="384"/>
      <c r="P1475" s="184"/>
    </row>
    <row r="1476" spans="1:16" ht="13.2" x14ac:dyDescent="0.25">
      <c r="A1476" s="381" t="str">
        <f>IF(B1476="","",ROW()-ROW($A$3)+'Diário 3º PA'!$O$1)</f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si="22"/>
        <v/>
      </c>
      <c r="K1476" s="387"/>
      <c r="L1476" s="388"/>
      <c r="M1476" s="387"/>
      <c r="N1476" s="382"/>
      <c r="O1476" s="384"/>
      <c r="P1476" s="184"/>
    </row>
    <row r="1477" spans="1:16" ht="13.2" x14ac:dyDescent="0.25">
      <c r="A1477" s="381" t="str">
        <f>IF(B1477="","",ROW()-ROW($A$3)+'Diário 3º PA'!$O$1)</f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22"/>
        <v/>
      </c>
      <c r="K1477" s="387"/>
      <c r="L1477" s="388"/>
      <c r="M1477" s="387"/>
      <c r="N1477" s="382"/>
      <c r="O1477" s="384"/>
      <c r="P1477" s="184"/>
    </row>
    <row r="1478" spans="1:16" ht="13.2" x14ac:dyDescent="0.25">
      <c r="A1478" s="381" t="str">
        <f>IF(B1478="","",ROW()-ROW($A$3)+'Diário 3º PA'!$O$1)</f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22"/>
        <v/>
      </c>
      <c r="K1478" s="387"/>
      <c r="L1478" s="388"/>
      <c r="M1478" s="387"/>
      <c r="N1478" s="382"/>
      <c r="O1478" s="384"/>
      <c r="P1478" s="184"/>
    </row>
    <row r="1479" spans="1:16" ht="13.2" x14ac:dyDescent="0.25">
      <c r="A1479" s="381" t="str">
        <f>IF(B1479="","",ROW()-ROW($A$3)+'Diário 3º PA'!$O$1)</f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22"/>
        <v/>
      </c>
      <c r="K1479" s="387"/>
      <c r="L1479" s="388"/>
      <c r="M1479" s="387"/>
      <c r="N1479" s="382"/>
      <c r="O1479" s="384"/>
      <c r="P1479" s="184"/>
    </row>
    <row r="1480" spans="1:16" ht="13.2" x14ac:dyDescent="0.25">
      <c r="A1480" s="381" t="str">
        <f>IF(B1480="","",ROW()-ROW($A$3)+'Diário 3º PA'!$O$1)</f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22"/>
        <v/>
      </c>
      <c r="K1480" s="387"/>
      <c r="L1480" s="388"/>
      <c r="M1480" s="387"/>
      <c r="N1480" s="382"/>
      <c r="O1480" s="384"/>
      <c r="P1480" s="184"/>
    </row>
    <row r="1481" spans="1:16" ht="13.2" x14ac:dyDescent="0.25">
      <c r="A1481" s="381" t="str">
        <f>IF(B1481="","",ROW()-ROW($A$3)+'Diário 3º PA'!$O$1)</f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ref="J1481:J1544" si="23">IF(O1481="","",IF(LEN(O1481)&gt;14,O1481,"CPF Protegido - LGPD"))</f>
        <v/>
      </c>
      <c r="K1481" s="387"/>
      <c r="L1481" s="388"/>
      <c r="M1481" s="387"/>
      <c r="N1481" s="382"/>
      <c r="O1481" s="384"/>
      <c r="P1481" s="184"/>
    </row>
    <row r="1482" spans="1:16" ht="13.2" x14ac:dyDescent="0.25">
      <c r="A1482" s="381" t="str">
        <f>IF(B1482="","",ROW()-ROW($A$3)+'Diário 3º PA'!$O$1)</f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23"/>
        <v/>
      </c>
      <c r="K1482" s="387"/>
      <c r="L1482" s="388"/>
      <c r="M1482" s="387"/>
      <c r="N1482" s="382"/>
      <c r="O1482" s="384"/>
      <c r="P1482" s="184"/>
    </row>
    <row r="1483" spans="1:16" ht="13.2" x14ac:dyDescent="0.25">
      <c r="A1483" s="381" t="str">
        <f>IF(B1483="","",ROW()-ROW($A$3)+'Diário 3º PA'!$O$1)</f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23"/>
        <v/>
      </c>
      <c r="K1483" s="387"/>
      <c r="L1483" s="388"/>
      <c r="M1483" s="387"/>
      <c r="N1483" s="382"/>
      <c r="O1483" s="384"/>
      <c r="P1483" s="184"/>
    </row>
    <row r="1484" spans="1:16" ht="13.2" x14ac:dyDescent="0.25">
      <c r="A1484" s="381" t="str">
        <f>IF(B1484="","",ROW()-ROW($A$3)+'Diário 3º PA'!$O$1)</f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23"/>
        <v/>
      </c>
      <c r="K1484" s="387"/>
      <c r="L1484" s="388"/>
      <c r="M1484" s="387"/>
      <c r="N1484" s="382"/>
      <c r="O1484" s="384"/>
      <c r="P1484" s="184"/>
    </row>
    <row r="1485" spans="1:16" ht="13.2" x14ac:dyDescent="0.25">
      <c r="A1485" s="381" t="str">
        <f>IF(B1485="","",ROW()-ROW($A$3)+'Diário 3º PA'!$O$1)</f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23"/>
        <v/>
      </c>
      <c r="K1485" s="387"/>
      <c r="L1485" s="388"/>
      <c r="M1485" s="387"/>
      <c r="N1485" s="382"/>
      <c r="O1485" s="384"/>
      <c r="P1485" s="184"/>
    </row>
    <row r="1486" spans="1:16" ht="13.2" x14ac:dyDescent="0.25">
      <c r="A1486" s="381" t="str">
        <f>IF(B1486="","",ROW()-ROW($A$3)+'Diário 3º PA'!$O$1)</f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23"/>
        <v/>
      </c>
      <c r="K1486" s="387"/>
      <c r="L1486" s="388"/>
      <c r="M1486" s="387"/>
      <c r="N1486" s="382"/>
      <c r="O1486" s="384"/>
      <c r="P1486" s="184"/>
    </row>
    <row r="1487" spans="1:16" ht="13.2" x14ac:dyDescent="0.25">
      <c r="A1487" s="381" t="str">
        <f>IF(B1487="","",ROW()-ROW($A$3)+'Diário 3º PA'!$O$1)</f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23"/>
        <v/>
      </c>
      <c r="K1487" s="387"/>
      <c r="L1487" s="388"/>
      <c r="M1487" s="387"/>
      <c r="N1487" s="382"/>
      <c r="O1487" s="384"/>
      <c r="P1487" s="184"/>
    </row>
    <row r="1488" spans="1:16" ht="13.2" x14ac:dyDescent="0.25">
      <c r="A1488" s="381" t="str">
        <f>IF(B1488="","",ROW()-ROW($A$3)+'Diário 3º PA'!$O$1)</f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23"/>
        <v/>
      </c>
      <c r="K1488" s="387"/>
      <c r="L1488" s="388"/>
      <c r="M1488" s="387"/>
      <c r="N1488" s="382"/>
      <c r="O1488" s="384"/>
      <c r="P1488" s="184"/>
    </row>
    <row r="1489" spans="1:16" ht="13.2" x14ac:dyDescent="0.25">
      <c r="A1489" s="381" t="str">
        <f>IF(B1489="","",ROW()-ROW($A$3)+'Diário 3º PA'!$O$1)</f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23"/>
        <v/>
      </c>
      <c r="K1489" s="387"/>
      <c r="L1489" s="388"/>
      <c r="M1489" s="387"/>
      <c r="N1489" s="382"/>
      <c r="O1489" s="384"/>
      <c r="P1489" s="184"/>
    </row>
    <row r="1490" spans="1:16" ht="13.2" x14ac:dyDescent="0.25">
      <c r="A1490" s="381" t="str">
        <f>IF(B1490="","",ROW()-ROW($A$3)+'Diário 3º PA'!$O$1)</f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23"/>
        <v/>
      </c>
      <c r="K1490" s="387"/>
      <c r="L1490" s="388"/>
      <c r="M1490" s="387"/>
      <c r="N1490" s="382"/>
      <c r="O1490" s="384"/>
      <c r="P1490" s="184"/>
    </row>
    <row r="1491" spans="1:16" ht="13.2" x14ac:dyDescent="0.25">
      <c r="A1491" s="381" t="str">
        <f>IF(B1491="","",ROW()-ROW($A$3)+'Diário 3º PA'!$O$1)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23"/>
        <v/>
      </c>
      <c r="K1491" s="387"/>
      <c r="L1491" s="388"/>
      <c r="M1491" s="387"/>
      <c r="N1491" s="382"/>
      <c r="O1491" s="384"/>
      <c r="P1491" s="184"/>
    </row>
    <row r="1492" spans="1:16" ht="13.2" x14ac:dyDescent="0.25">
      <c r="A1492" s="381" t="str">
        <f>IF(B1492="","",ROW()-ROW($A$3)+'Diário 3º PA'!$O$1)</f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23"/>
        <v/>
      </c>
      <c r="K1492" s="387"/>
      <c r="L1492" s="388"/>
      <c r="M1492" s="387"/>
      <c r="N1492" s="382"/>
      <c r="O1492" s="384"/>
      <c r="P1492" s="184"/>
    </row>
    <row r="1493" spans="1:16" ht="13.2" x14ac:dyDescent="0.25">
      <c r="A1493" s="381" t="str">
        <f>IF(B1493="","",ROW()-ROW($A$3)+'Diário 3º PA'!$O$1)</f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23"/>
        <v/>
      </c>
      <c r="K1493" s="387"/>
      <c r="L1493" s="388"/>
      <c r="M1493" s="387"/>
      <c r="N1493" s="382"/>
      <c r="O1493" s="384"/>
      <c r="P1493" s="184"/>
    </row>
    <row r="1494" spans="1:16" ht="13.2" x14ac:dyDescent="0.25">
      <c r="A1494" s="381" t="str">
        <f>IF(B1494="","",ROW()-ROW($A$3)+'Diário 3º PA'!$O$1)</f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si="23"/>
        <v/>
      </c>
      <c r="K1494" s="387"/>
      <c r="L1494" s="388"/>
      <c r="M1494" s="387"/>
      <c r="N1494" s="382"/>
      <c r="O1494" s="384"/>
      <c r="P1494" s="184"/>
    </row>
    <row r="1495" spans="1:16" ht="13.2" x14ac:dyDescent="0.25">
      <c r="A1495" s="381" t="str">
        <f>IF(B1495="","",ROW()-ROW($A$3)+'Diário 3º PA'!$O$1)</f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23"/>
        <v/>
      </c>
      <c r="K1495" s="387"/>
      <c r="L1495" s="388"/>
      <c r="M1495" s="387"/>
      <c r="N1495" s="382"/>
      <c r="O1495" s="384"/>
      <c r="P1495" s="184"/>
    </row>
    <row r="1496" spans="1:16" ht="13.2" x14ac:dyDescent="0.25">
      <c r="A1496" s="381" t="str">
        <f>IF(B1496="","",ROW()-ROW($A$3)+'Diário 3º PA'!$O$1)</f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23"/>
        <v/>
      </c>
      <c r="K1496" s="387"/>
      <c r="L1496" s="388"/>
      <c r="M1496" s="387"/>
      <c r="N1496" s="382"/>
      <c r="O1496" s="384"/>
      <c r="P1496" s="184"/>
    </row>
    <row r="1497" spans="1:16" ht="13.2" x14ac:dyDescent="0.25">
      <c r="A1497" s="381" t="str">
        <f>IF(B1497="","",ROW()-ROW($A$3)+'Diário 3º PA'!$O$1)</f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23"/>
        <v/>
      </c>
      <c r="K1497" s="387"/>
      <c r="L1497" s="388"/>
      <c r="M1497" s="387"/>
      <c r="N1497" s="382"/>
      <c r="O1497" s="384"/>
      <c r="P1497" s="184"/>
    </row>
    <row r="1498" spans="1:16" ht="13.2" x14ac:dyDescent="0.25">
      <c r="A1498" s="381" t="str">
        <f>IF(B1498="","",ROW()-ROW($A$3)+'Diário 3º PA'!$O$1)</f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23"/>
        <v/>
      </c>
      <c r="K1498" s="387"/>
      <c r="L1498" s="388"/>
      <c r="M1498" s="387"/>
      <c r="N1498" s="382"/>
      <c r="O1498" s="384"/>
      <c r="P1498" s="184"/>
    </row>
    <row r="1499" spans="1:16" ht="13.2" x14ac:dyDescent="0.25">
      <c r="A1499" s="381" t="str">
        <f>IF(B1499="","",ROW()-ROW($A$3)+'Diário 3º PA'!$O$1)</f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23"/>
        <v/>
      </c>
      <c r="K1499" s="387"/>
      <c r="L1499" s="388"/>
      <c r="M1499" s="387"/>
      <c r="N1499" s="382"/>
      <c r="O1499" s="384"/>
      <c r="P1499" s="184"/>
    </row>
    <row r="1500" spans="1:16" ht="13.2" x14ac:dyDescent="0.25">
      <c r="A1500" s="381" t="str">
        <f>IF(B1500="","",ROW()-ROW($A$3)+'Diário 3º PA'!$O$1)</f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23"/>
        <v/>
      </c>
      <c r="K1500" s="387"/>
      <c r="L1500" s="388"/>
      <c r="M1500" s="387"/>
      <c r="N1500" s="382"/>
      <c r="O1500" s="384"/>
      <c r="P1500" s="184"/>
    </row>
    <row r="1501" spans="1:16" ht="13.2" x14ac:dyDescent="0.25">
      <c r="A1501" s="381" t="str">
        <f>IF(B1501="","",ROW()-ROW($A$3)+'Diário 3º PA'!$O$1)</f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23"/>
        <v/>
      </c>
      <c r="K1501" s="387"/>
      <c r="L1501" s="388"/>
      <c r="M1501" s="387"/>
      <c r="N1501" s="382"/>
      <c r="O1501" s="384"/>
      <c r="P1501" s="184"/>
    </row>
    <row r="1502" spans="1:16" ht="13.2" x14ac:dyDescent="0.25">
      <c r="A1502" s="381" t="str">
        <f>IF(B1502="","",ROW()-ROW($A$3)+'Diário 3º PA'!$O$1)</f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23"/>
        <v/>
      </c>
      <c r="K1502" s="387"/>
      <c r="L1502" s="388"/>
      <c r="M1502" s="387"/>
      <c r="N1502" s="382"/>
      <c r="O1502" s="384"/>
      <c r="P1502" s="184"/>
    </row>
    <row r="1503" spans="1:16" ht="13.2" x14ac:dyDescent="0.25">
      <c r="A1503" s="381" t="str">
        <f>IF(B1503="","",ROW()-ROW($A$3)+'Diário 3º PA'!$O$1)</f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23"/>
        <v/>
      </c>
      <c r="K1503" s="387"/>
      <c r="L1503" s="388"/>
      <c r="M1503" s="387"/>
      <c r="N1503" s="382"/>
      <c r="O1503" s="384"/>
      <c r="P1503" s="184"/>
    </row>
    <row r="1504" spans="1:16" ht="13.2" x14ac:dyDescent="0.25">
      <c r="A1504" s="381" t="str">
        <f>IF(B1504="","",ROW()-ROW($A$3)+'Diário 3º PA'!$O$1)</f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23"/>
        <v/>
      </c>
      <c r="K1504" s="387"/>
      <c r="L1504" s="388"/>
      <c r="M1504" s="387"/>
      <c r="N1504" s="382"/>
      <c r="O1504" s="384"/>
      <c r="P1504" s="184"/>
    </row>
    <row r="1505" spans="1:16" ht="13.2" x14ac:dyDescent="0.25">
      <c r="A1505" s="381" t="str">
        <f>IF(B1505="","",ROW()-ROW($A$3)+'Diário 3º PA'!$O$1)</f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23"/>
        <v/>
      </c>
      <c r="K1505" s="387"/>
      <c r="L1505" s="388"/>
      <c r="M1505" s="387"/>
      <c r="N1505" s="382"/>
      <c r="O1505" s="384"/>
      <c r="P1505" s="184"/>
    </row>
    <row r="1506" spans="1:16" ht="13.2" x14ac:dyDescent="0.25">
      <c r="A1506" s="381" t="str">
        <f>IF(B1506="","",ROW()-ROW($A$3)+'Diário 3º PA'!$O$1)</f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23"/>
        <v/>
      </c>
      <c r="K1506" s="387"/>
      <c r="L1506" s="388"/>
      <c r="M1506" s="387"/>
      <c r="N1506" s="382"/>
      <c r="O1506" s="384"/>
      <c r="P1506" s="184"/>
    </row>
    <row r="1507" spans="1:16" ht="13.2" x14ac:dyDescent="0.25">
      <c r="A1507" s="381" t="str">
        <f>IF(B1507="","",ROW()-ROW($A$3)+'Diário 3º PA'!$O$1)</f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23"/>
        <v/>
      </c>
      <c r="K1507" s="387"/>
      <c r="L1507" s="388"/>
      <c r="M1507" s="387"/>
      <c r="N1507" s="382"/>
      <c r="O1507" s="384"/>
      <c r="P1507" s="184"/>
    </row>
    <row r="1508" spans="1:16" ht="13.2" x14ac:dyDescent="0.25">
      <c r="A1508" s="381" t="str">
        <f>IF(B1508="","",ROW()-ROW($A$3)+'Diário 3º PA'!$O$1)</f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23"/>
        <v/>
      </c>
      <c r="K1508" s="387"/>
      <c r="L1508" s="388"/>
      <c r="M1508" s="387"/>
      <c r="N1508" s="382"/>
      <c r="O1508" s="384"/>
      <c r="P1508" s="184"/>
    </row>
    <row r="1509" spans="1:16" ht="13.2" x14ac:dyDescent="0.25">
      <c r="A1509" s="381" t="str">
        <f>IF(B1509="","",ROW()-ROW($A$3)+'Diário 3º PA'!$O$1)</f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23"/>
        <v/>
      </c>
      <c r="K1509" s="387"/>
      <c r="L1509" s="388"/>
      <c r="M1509" s="387"/>
      <c r="N1509" s="382"/>
      <c r="O1509" s="384"/>
      <c r="P1509" s="184"/>
    </row>
    <row r="1510" spans="1:16" ht="13.2" x14ac:dyDescent="0.25">
      <c r="A1510" s="381" t="str">
        <f>IF(B1510="","",ROW()-ROW($A$3)+'Diário 3º PA'!$O$1)</f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23"/>
        <v/>
      </c>
      <c r="K1510" s="387"/>
      <c r="L1510" s="388"/>
      <c r="M1510" s="387"/>
      <c r="N1510" s="382"/>
      <c r="O1510" s="384"/>
      <c r="P1510" s="184"/>
    </row>
    <row r="1511" spans="1:16" ht="13.2" x14ac:dyDescent="0.25">
      <c r="A1511" s="381" t="str">
        <f>IF(B1511="","",ROW()-ROW($A$3)+'Diário 3º PA'!$O$1)</f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23"/>
        <v/>
      </c>
      <c r="K1511" s="387"/>
      <c r="L1511" s="388"/>
      <c r="M1511" s="387"/>
      <c r="N1511" s="382"/>
      <c r="O1511" s="384"/>
      <c r="P1511" s="184"/>
    </row>
    <row r="1512" spans="1:16" ht="13.2" x14ac:dyDescent="0.25">
      <c r="A1512" s="381" t="str">
        <f>IF(B1512="","",ROW()-ROW($A$3)+'Diário 3º PA'!$O$1)</f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23"/>
        <v/>
      </c>
      <c r="K1512" s="387"/>
      <c r="L1512" s="388"/>
      <c r="M1512" s="387"/>
      <c r="N1512" s="382"/>
      <c r="O1512" s="384"/>
      <c r="P1512" s="184"/>
    </row>
    <row r="1513" spans="1:16" ht="13.2" x14ac:dyDescent="0.25">
      <c r="A1513" s="381" t="str">
        <f>IF(B1513="","",ROW()-ROW($A$3)+'Diário 3º PA'!$O$1)</f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23"/>
        <v/>
      </c>
      <c r="K1513" s="387"/>
      <c r="L1513" s="388"/>
      <c r="M1513" s="387"/>
      <c r="N1513" s="382"/>
      <c r="O1513" s="384"/>
      <c r="P1513" s="184"/>
    </row>
    <row r="1514" spans="1:16" ht="13.2" x14ac:dyDescent="0.25">
      <c r="A1514" s="381" t="str">
        <f>IF(B1514="","",ROW()-ROW($A$3)+'Diário 3º PA'!$O$1)</f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23"/>
        <v/>
      </c>
      <c r="K1514" s="387"/>
      <c r="L1514" s="388"/>
      <c r="M1514" s="387"/>
      <c r="N1514" s="382"/>
      <c r="O1514" s="384"/>
      <c r="P1514" s="184"/>
    </row>
    <row r="1515" spans="1:16" ht="13.2" x14ac:dyDescent="0.25">
      <c r="A1515" s="381" t="str">
        <f>IF(B1515="","",ROW()-ROW($A$3)+'Diário 3º PA'!$O$1)</f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23"/>
        <v/>
      </c>
      <c r="K1515" s="387"/>
      <c r="L1515" s="388"/>
      <c r="M1515" s="387"/>
      <c r="N1515" s="382"/>
      <c r="O1515" s="384"/>
      <c r="P1515" s="184"/>
    </row>
    <row r="1516" spans="1:16" ht="13.2" x14ac:dyDescent="0.25">
      <c r="A1516" s="381" t="str">
        <f>IF(B1516="","",ROW()-ROW($A$3)+'Diário 3º PA'!$O$1)</f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23"/>
        <v/>
      </c>
      <c r="K1516" s="387"/>
      <c r="L1516" s="388"/>
      <c r="M1516" s="387"/>
      <c r="N1516" s="382"/>
      <c r="O1516" s="384"/>
      <c r="P1516" s="184"/>
    </row>
    <row r="1517" spans="1:16" ht="13.2" x14ac:dyDescent="0.25">
      <c r="A1517" s="381" t="str">
        <f>IF(B1517="","",ROW()-ROW($A$3)+'Diário 3º PA'!$O$1)</f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23"/>
        <v/>
      </c>
      <c r="K1517" s="387"/>
      <c r="L1517" s="388"/>
      <c r="M1517" s="387"/>
      <c r="N1517" s="382"/>
      <c r="O1517" s="384"/>
      <c r="P1517" s="184"/>
    </row>
    <row r="1518" spans="1:16" ht="13.2" x14ac:dyDescent="0.25">
      <c r="A1518" s="381" t="str">
        <f>IF(B1518="","",ROW()-ROW($A$3)+'Diário 3º PA'!$O$1)</f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23"/>
        <v/>
      </c>
      <c r="K1518" s="387"/>
      <c r="L1518" s="388"/>
      <c r="M1518" s="387"/>
      <c r="N1518" s="382"/>
      <c r="O1518" s="384"/>
      <c r="P1518" s="184"/>
    </row>
    <row r="1519" spans="1:16" ht="13.2" x14ac:dyDescent="0.25">
      <c r="A1519" s="381" t="str">
        <f>IF(B1519="","",ROW()-ROW($A$3)+'Diário 3º PA'!$O$1)</f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23"/>
        <v/>
      </c>
      <c r="K1519" s="387"/>
      <c r="L1519" s="388"/>
      <c r="M1519" s="387"/>
      <c r="N1519" s="382"/>
      <c r="O1519" s="384"/>
      <c r="P1519" s="184"/>
    </row>
    <row r="1520" spans="1:16" ht="13.2" x14ac:dyDescent="0.25">
      <c r="A1520" s="381" t="str">
        <f>IF(B1520="","",ROW()-ROW($A$3)+'Diário 3º PA'!$O$1)</f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23"/>
        <v/>
      </c>
      <c r="K1520" s="387"/>
      <c r="L1520" s="388"/>
      <c r="M1520" s="387"/>
      <c r="N1520" s="382"/>
      <c r="O1520" s="384"/>
      <c r="P1520" s="184"/>
    </row>
    <row r="1521" spans="1:16" ht="13.2" x14ac:dyDescent="0.25">
      <c r="A1521" s="381" t="str">
        <f>IF(B1521="","",ROW()-ROW($A$3)+'Diário 3º PA'!$O$1)</f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23"/>
        <v/>
      </c>
      <c r="K1521" s="387"/>
      <c r="L1521" s="388"/>
      <c r="M1521" s="387"/>
      <c r="N1521" s="382"/>
      <c r="O1521" s="384"/>
      <c r="P1521" s="184"/>
    </row>
    <row r="1522" spans="1:16" ht="13.2" x14ac:dyDescent="0.25">
      <c r="A1522" s="381" t="str">
        <f>IF(B1522="","",ROW()-ROW($A$3)+'Diário 3º PA'!$O$1)</f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23"/>
        <v/>
      </c>
      <c r="K1522" s="387"/>
      <c r="L1522" s="388"/>
      <c r="M1522" s="387"/>
      <c r="N1522" s="382"/>
      <c r="O1522" s="384"/>
      <c r="P1522" s="184"/>
    </row>
    <row r="1523" spans="1:16" ht="13.2" x14ac:dyDescent="0.25">
      <c r="A1523" s="381" t="str">
        <f>IF(B1523="","",ROW()-ROW($A$3)+'Diário 3º PA'!$O$1)</f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23"/>
        <v/>
      </c>
      <c r="K1523" s="387"/>
      <c r="L1523" s="388"/>
      <c r="M1523" s="387"/>
      <c r="N1523" s="382"/>
      <c r="O1523" s="384"/>
      <c r="P1523" s="184"/>
    </row>
    <row r="1524" spans="1:16" ht="13.2" x14ac:dyDescent="0.25">
      <c r="A1524" s="381" t="str">
        <f>IF(B1524="","",ROW()-ROW($A$3)+'Diário 3º PA'!$O$1)</f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23"/>
        <v/>
      </c>
      <c r="K1524" s="387"/>
      <c r="L1524" s="388"/>
      <c r="M1524" s="387"/>
      <c r="N1524" s="382"/>
      <c r="O1524" s="384"/>
      <c r="P1524" s="184"/>
    </row>
    <row r="1525" spans="1:16" ht="13.2" x14ac:dyDescent="0.25">
      <c r="A1525" s="381" t="str">
        <f>IF(B1525="","",ROW()-ROW($A$3)+'Diário 3º PA'!$O$1)</f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23"/>
        <v/>
      </c>
      <c r="K1525" s="387"/>
      <c r="L1525" s="388"/>
      <c r="M1525" s="387"/>
      <c r="N1525" s="382"/>
      <c r="O1525" s="384"/>
      <c r="P1525" s="184"/>
    </row>
    <row r="1526" spans="1:16" ht="13.2" x14ac:dyDescent="0.25">
      <c r="A1526" s="381" t="str">
        <f>IF(B1526="","",ROW()-ROW($A$3)+'Diário 3º PA'!$O$1)</f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23"/>
        <v/>
      </c>
      <c r="K1526" s="387"/>
      <c r="L1526" s="388"/>
      <c r="M1526" s="387"/>
      <c r="N1526" s="382"/>
      <c r="O1526" s="384"/>
      <c r="P1526" s="184"/>
    </row>
    <row r="1527" spans="1:16" ht="13.2" x14ac:dyDescent="0.25">
      <c r="A1527" s="381" t="str">
        <f>IF(B1527="","",ROW()-ROW($A$3)+'Diário 3º PA'!$O$1)</f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23"/>
        <v/>
      </c>
      <c r="K1527" s="387"/>
      <c r="L1527" s="388"/>
      <c r="M1527" s="387"/>
      <c r="N1527" s="382"/>
      <c r="O1527" s="384"/>
      <c r="P1527" s="184"/>
    </row>
    <row r="1528" spans="1:16" ht="13.2" x14ac:dyDescent="0.25">
      <c r="A1528" s="381" t="str">
        <f>IF(B1528="","",ROW()-ROW($A$3)+'Diário 3º PA'!$O$1)</f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23"/>
        <v/>
      </c>
      <c r="K1528" s="387"/>
      <c r="L1528" s="388"/>
      <c r="M1528" s="387"/>
      <c r="N1528" s="382"/>
      <c r="O1528" s="384"/>
      <c r="P1528" s="184"/>
    </row>
    <row r="1529" spans="1:16" ht="13.2" x14ac:dyDescent="0.25">
      <c r="A1529" s="381" t="str">
        <f>IF(B1529="","",ROW()-ROW($A$3)+'Diário 3º PA'!$O$1)</f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23"/>
        <v/>
      </c>
      <c r="K1529" s="387"/>
      <c r="L1529" s="388"/>
      <c r="M1529" s="387"/>
      <c r="N1529" s="382"/>
      <c r="O1529" s="384"/>
      <c r="P1529" s="184"/>
    </row>
    <row r="1530" spans="1:16" ht="13.2" x14ac:dyDescent="0.25">
      <c r="A1530" s="381" t="str">
        <f>IF(B1530="","",ROW()-ROW($A$3)+'Diário 3º PA'!$O$1)</f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23"/>
        <v/>
      </c>
      <c r="K1530" s="387"/>
      <c r="L1530" s="388"/>
      <c r="M1530" s="387"/>
      <c r="N1530" s="382"/>
      <c r="O1530" s="384"/>
      <c r="P1530" s="184"/>
    </row>
    <row r="1531" spans="1:16" ht="13.2" x14ac:dyDescent="0.25">
      <c r="A1531" s="381" t="str">
        <f>IF(B1531="","",ROW()-ROW($A$3)+'Diário 3º PA'!$O$1)</f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23"/>
        <v/>
      </c>
      <c r="K1531" s="387"/>
      <c r="L1531" s="388"/>
      <c r="M1531" s="387"/>
      <c r="N1531" s="382"/>
      <c r="O1531" s="384"/>
      <c r="P1531" s="184"/>
    </row>
    <row r="1532" spans="1:16" ht="13.2" x14ac:dyDescent="0.25">
      <c r="A1532" s="381" t="str">
        <f>IF(B1532="","",ROW()-ROW($A$3)+'Diário 3º PA'!$O$1)</f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23"/>
        <v/>
      </c>
      <c r="K1532" s="387"/>
      <c r="L1532" s="388"/>
      <c r="M1532" s="387"/>
      <c r="N1532" s="382"/>
      <c r="O1532" s="384"/>
      <c r="P1532" s="184"/>
    </row>
    <row r="1533" spans="1:16" ht="13.2" x14ac:dyDescent="0.25">
      <c r="A1533" s="381" t="str">
        <f>IF(B1533="","",ROW()-ROW($A$3)+'Diário 3º PA'!$O$1)</f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23"/>
        <v/>
      </c>
      <c r="K1533" s="387"/>
      <c r="L1533" s="388"/>
      <c r="M1533" s="387"/>
      <c r="N1533" s="382"/>
      <c r="O1533" s="384"/>
      <c r="P1533" s="184"/>
    </row>
    <row r="1534" spans="1:16" ht="13.2" x14ac:dyDescent="0.25">
      <c r="A1534" s="381" t="str">
        <f>IF(B1534="","",ROW()-ROW($A$3)+'Diário 3º PA'!$O$1)</f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23"/>
        <v/>
      </c>
      <c r="K1534" s="387"/>
      <c r="L1534" s="388"/>
      <c r="M1534" s="387"/>
      <c r="N1534" s="382"/>
      <c r="O1534" s="384"/>
      <c r="P1534" s="184"/>
    </row>
    <row r="1535" spans="1:16" ht="13.2" x14ac:dyDescent="0.25">
      <c r="A1535" s="381" t="str">
        <f>IF(B1535="","",ROW()-ROW($A$3)+'Diário 3º PA'!$O$1)</f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23"/>
        <v/>
      </c>
      <c r="K1535" s="387"/>
      <c r="L1535" s="388"/>
      <c r="M1535" s="387"/>
      <c r="N1535" s="382"/>
      <c r="O1535" s="384"/>
      <c r="P1535" s="184"/>
    </row>
    <row r="1536" spans="1:16" ht="13.2" x14ac:dyDescent="0.25">
      <c r="A1536" s="381" t="str">
        <f>IF(B1536="","",ROW()-ROW($A$3)+'Diário 3º PA'!$O$1)</f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23"/>
        <v/>
      </c>
      <c r="K1536" s="387"/>
      <c r="L1536" s="388"/>
      <c r="M1536" s="387"/>
      <c r="N1536" s="382"/>
      <c r="O1536" s="384"/>
      <c r="P1536" s="184"/>
    </row>
    <row r="1537" spans="1:16" ht="13.2" x14ac:dyDescent="0.25">
      <c r="A1537" s="381" t="str">
        <f>IF(B1537="","",ROW()-ROW($A$3)+'Diário 3º PA'!$O$1)</f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si="23"/>
        <v/>
      </c>
      <c r="K1537" s="387"/>
      <c r="L1537" s="388"/>
      <c r="M1537" s="387"/>
      <c r="N1537" s="382"/>
      <c r="O1537" s="384"/>
      <c r="P1537" s="184"/>
    </row>
    <row r="1538" spans="1:16" ht="13.2" x14ac:dyDescent="0.25">
      <c r="A1538" s="381" t="str">
        <f>IF(B1538="","",ROW()-ROW($A$3)+'Diário 3º PA'!$O$1)</f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23"/>
        <v/>
      </c>
      <c r="K1538" s="387"/>
      <c r="L1538" s="388"/>
      <c r="M1538" s="387"/>
      <c r="N1538" s="382"/>
      <c r="O1538" s="384"/>
      <c r="P1538" s="184"/>
    </row>
    <row r="1539" spans="1:16" ht="13.2" x14ac:dyDescent="0.25">
      <c r="A1539" s="381" t="str">
        <f>IF(B1539="","",ROW()-ROW($A$3)+'Diário 3º PA'!$O$1)</f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23"/>
        <v/>
      </c>
      <c r="K1539" s="387"/>
      <c r="L1539" s="388"/>
      <c r="M1539" s="387"/>
      <c r="N1539" s="382"/>
      <c r="O1539" s="384"/>
      <c r="P1539" s="184"/>
    </row>
    <row r="1540" spans="1:16" ht="13.2" x14ac:dyDescent="0.25">
      <c r="A1540" s="381" t="str">
        <f>IF(B1540="","",ROW()-ROW($A$3)+'Diário 3º PA'!$O$1)</f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si="23"/>
        <v/>
      </c>
      <c r="K1540" s="387"/>
      <c r="L1540" s="388"/>
      <c r="M1540" s="387"/>
      <c r="N1540" s="382"/>
      <c r="O1540" s="384"/>
      <c r="P1540" s="184"/>
    </row>
    <row r="1541" spans="1:16" ht="13.2" x14ac:dyDescent="0.25">
      <c r="A1541" s="381" t="str">
        <f>IF(B1541="","",ROW()-ROW($A$3)+'Diário 3º PA'!$O$1)</f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23"/>
        <v/>
      </c>
      <c r="K1541" s="387"/>
      <c r="L1541" s="388"/>
      <c r="M1541" s="387"/>
      <c r="N1541" s="382"/>
      <c r="O1541" s="384"/>
      <c r="P1541" s="184"/>
    </row>
    <row r="1542" spans="1:16" ht="13.2" x14ac:dyDescent="0.25">
      <c r="A1542" s="381" t="str">
        <f>IF(B1542="","",ROW()-ROW($A$3)+'Diário 3º PA'!$O$1)</f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23"/>
        <v/>
      </c>
      <c r="K1542" s="387"/>
      <c r="L1542" s="388"/>
      <c r="M1542" s="387"/>
      <c r="N1542" s="382"/>
      <c r="O1542" s="384"/>
      <c r="P1542" s="184"/>
    </row>
    <row r="1543" spans="1:16" ht="13.2" x14ac:dyDescent="0.25">
      <c r="A1543" s="381" t="str">
        <f>IF(B1543="","",ROW()-ROW($A$3)+'Diário 3º PA'!$O$1)</f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23"/>
        <v/>
      </c>
      <c r="K1543" s="387"/>
      <c r="L1543" s="388"/>
      <c r="M1543" s="387"/>
      <c r="N1543" s="382"/>
      <c r="O1543" s="384"/>
      <c r="P1543" s="184"/>
    </row>
    <row r="1544" spans="1:16" ht="13.2" x14ac:dyDescent="0.25">
      <c r="A1544" s="381" t="str">
        <f>IF(B1544="","",ROW()-ROW($A$3)+'Diário 3º PA'!$O$1)</f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23"/>
        <v/>
      </c>
      <c r="K1544" s="387"/>
      <c r="L1544" s="388"/>
      <c r="M1544" s="387"/>
      <c r="N1544" s="382"/>
      <c r="O1544" s="384"/>
      <c r="P1544" s="184"/>
    </row>
    <row r="1545" spans="1:16" ht="13.2" x14ac:dyDescent="0.25">
      <c r="A1545" s="381" t="str">
        <f>IF(B1545="","",ROW()-ROW($A$3)+'Diário 3º PA'!$O$1)</f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ref="J1545:J1608" si="24">IF(O1545="","",IF(LEN(O1545)&gt;14,O1545,"CPF Protegido - LGPD"))</f>
        <v/>
      </c>
      <c r="K1545" s="387"/>
      <c r="L1545" s="388"/>
      <c r="M1545" s="387"/>
      <c r="N1545" s="382"/>
      <c r="O1545" s="384"/>
      <c r="P1545" s="184"/>
    </row>
    <row r="1546" spans="1:16" ht="13.2" x14ac:dyDescent="0.25">
      <c r="A1546" s="381" t="str">
        <f>IF(B1546="","",ROW()-ROW($A$3)+'Diário 3º PA'!$O$1)</f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24"/>
        <v/>
      </c>
      <c r="K1546" s="387"/>
      <c r="L1546" s="388"/>
      <c r="M1546" s="387"/>
      <c r="N1546" s="382"/>
      <c r="O1546" s="384"/>
      <c r="P1546" s="184"/>
    </row>
    <row r="1547" spans="1:16" ht="13.2" x14ac:dyDescent="0.25">
      <c r="A1547" s="381" t="str">
        <f>IF(B1547="","",ROW()-ROW($A$3)+'Diário 3º PA'!$O$1)</f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24"/>
        <v/>
      </c>
      <c r="K1547" s="387"/>
      <c r="L1547" s="388"/>
      <c r="M1547" s="387"/>
      <c r="N1547" s="382"/>
      <c r="O1547" s="384"/>
      <c r="P1547" s="184"/>
    </row>
    <row r="1548" spans="1:16" ht="13.2" x14ac:dyDescent="0.25">
      <c r="A1548" s="381" t="str">
        <f>IF(B1548="","",ROW()-ROW($A$3)+'Diário 3º PA'!$O$1)</f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24"/>
        <v/>
      </c>
      <c r="K1548" s="387"/>
      <c r="L1548" s="388"/>
      <c r="M1548" s="387"/>
      <c r="N1548" s="382"/>
      <c r="O1548" s="384"/>
      <c r="P1548" s="184"/>
    </row>
    <row r="1549" spans="1:16" ht="13.2" x14ac:dyDescent="0.25">
      <c r="A1549" s="381" t="str">
        <f>IF(B1549="","",ROW()-ROW($A$3)+'Diário 3º PA'!$O$1)</f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24"/>
        <v/>
      </c>
      <c r="K1549" s="387"/>
      <c r="L1549" s="388"/>
      <c r="M1549" s="387"/>
      <c r="N1549" s="382"/>
      <c r="O1549" s="384"/>
      <c r="P1549" s="184"/>
    </row>
    <row r="1550" spans="1:16" ht="13.2" x14ac:dyDescent="0.25">
      <c r="A1550" s="381" t="str">
        <f>IF(B1550="","",ROW()-ROW($A$3)+'Diário 3º PA'!$O$1)</f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24"/>
        <v/>
      </c>
      <c r="K1550" s="387"/>
      <c r="L1550" s="388"/>
      <c r="M1550" s="387"/>
      <c r="N1550" s="382"/>
      <c r="O1550" s="384"/>
      <c r="P1550" s="184"/>
    </row>
    <row r="1551" spans="1:16" ht="13.2" x14ac:dyDescent="0.25">
      <c r="A1551" s="381" t="str">
        <f>IF(B1551="","",ROW()-ROW($A$3)+'Diário 3º PA'!$O$1)</f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24"/>
        <v/>
      </c>
      <c r="K1551" s="387"/>
      <c r="L1551" s="388"/>
      <c r="M1551" s="387"/>
      <c r="N1551" s="382"/>
      <c r="O1551" s="384"/>
      <c r="P1551" s="184"/>
    </row>
    <row r="1552" spans="1:16" ht="13.2" x14ac:dyDescent="0.25">
      <c r="A1552" s="381" t="str">
        <f>IF(B1552="","",ROW()-ROW($A$3)+'Diário 3º PA'!$O$1)</f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24"/>
        <v/>
      </c>
      <c r="K1552" s="387"/>
      <c r="L1552" s="388"/>
      <c r="M1552" s="387"/>
      <c r="N1552" s="382"/>
      <c r="O1552" s="384"/>
      <c r="P1552" s="184"/>
    </row>
    <row r="1553" spans="1:16" ht="13.2" x14ac:dyDescent="0.25">
      <c r="A1553" s="381" t="str">
        <f>IF(B1553="","",ROW()-ROW($A$3)+'Diário 3º PA'!$O$1)</f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24"/>
        <v/>
      </c>
      <c r="K1553" s="387"/>
      <c r="L1553" s="388"/>
      <c r="M1553" s="387"/>
      <c r="N1553" s="382"/>
      <c r="O1553" s="384"/>
      <c r="P1553" s="184"/>
    </row>
    <row r="1554" spans="1:16" ht="13.2" x14ac:dyDescent="0.25">
      <c r="A1554" s="381" t="str">
        <f>IF(B1554="","",ROW()-ROW($A$3)+'Diário 3º PA'!$O$1)</f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24"/>
        <v/>
      </c>
      <c r="K1554" s="387"/>
      <c r="L1554" s="388"/>
      <c r="M1554" s="387"/>
      <c r="N1554" s="382"/>
      <c r="O1554" s="384"/>
      <c r="P1554" s="184"/>
    </row>
    <row r="1555" spans="1:16" ht="13.2" x14ac:dyDescent="0.25">
      <c r="A1555" s="381" t="str">
        <f>IF(B1555="","",ROW()-ROW($A$3)+'Diário 3º PA'!$O$1)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24"/>
        <v/>
      </c>
      <c r="K1555" s="387"/>
      <c r="L1555" s="388"/>
      <c r="M1555" s="387"/>
      <c r="N1555" s="382"/>
      <c r="O1555" s="384"/>
      <c r="P1555" s="184"/>
    </row>
    <row r="1556" spans="1:16" ht="13.2" x14ac:dyDescent="0.25">
      <c r="A1556" s="381" t="str">
        <f>IF(B1556="","",ROW()-ROW($A$3)+'Diário 3º PA'!$O$1)</f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24"/>
        <v/>
      </c>
      <c r="K1556" s="387"/>
      <c r="L1556" s="388"/>
      <c r="M1556" s="387"/>
      <c r="N1556" s="382"/>
      <c r="O1556" s="384"/>
      <c r="P1556" s="184"/>
    </row>
    <row r="1557" spans="1:16" ht="13.2" x14ac:dyDescent="0.25">
      <c r="A1557" s="381" t="str">
        <f>IF(B1557="","",ROW()-ROW($A$3)+'Diário 3º PA'!$O$1)</f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24"/>
        <v/>
      </c>
      <c r="K1557" s="387"/>
      <c r="L1557" s="388"/>
      <c r="M1557" s="387"/>
      <c r="N1557" s="382"/>
      <c r="O1557" s="384"/>
      <c r="P1557" s="184"/>
    </row>
    <row r="1558" spans="1:16" ht="13.2" x14ac:dyDescent="0.25">
      <c r="A1558" s="381" t="str">
        <f>IF(B1558="","",ROW()-ROW($A$3)+'Diário 3º PA'!$O$1)</f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si="24"/>
        <v/>
      </c>
      <c r="K1558" s="387"/>
      <c r="L1558" s="388"/>
      <c r="M1558" s="387"/>
      <c r="N1558" s="382"/>
      <c r="O1558" s="384"/>
      <c r="P1558" s="184"/>
    </row>
    <row r="1559" spans="1:16" ht="13.2" x14ac:dyDescent="0.25">
      <c r="A1559" s="381" t="str">
        <f>IF(B1559="","",ROW()-ROW($A$3)+'Diário 3º PA'!$O$1)</f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24"/>
        <v/>
      </c>
      <c r="K1559" s="387"/>
      <c r="L1559" s="388"/>
      <c r="M1559" s="387"/>
      <c r="N1559" s="382"/>
      <c r="O1559" s="384"/>
      <c r="P1559" s="184"/>
    </row>
    <row r="1560" spans="1:16" ht="13.2" x14ac:dyDescent="0.25">
      <c r="A1560" s="381" t="str">
        <f>IF(B1560="","",ROW()-ROW($A$3)+'Diário 3º PA'!$O$1)</f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24"/>
        <v/>
      </c>
      <c r="K1560" s="387"/>
      <c r="L1560" s="388"/>
      <c r="M1560" s="387"/>
      <c r="N1560" s="382"/>
      <c r="O1560" s="384"/>
      <c r="P1560" s="184"/>
    </row>
    <row r="1561" spans="1:16" ht="13.2" x14ac:dyDescent="0.25">
      <c r="A1561" s="381" t="str">
        <f>IF(B1561="","",ROW()-ROW($A$3)+'Diário 3º PA'!$O$1)</f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24"/>
        <v/>
      </c>
      <c r="K1561" s="387"/>
      <c r="L1561" s="388"/>
      <c r="M1561" s="387"/>
      <c r="N1561" s="382"/>
      <c r="O1561" s="384"/>
      <c r="P1561" s="184"/>
    </row>
    <row r="1562" spans="1:16" ht="13.2" x14ac:dyDescent="0.25">
      <c r="A1562" s="381" t="str">
        <f>IF(B1562="","",ROW()-ROW($A$3)+'Diário 3º PA'!$O$1)</f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24"/>
        <v/>
      </c>
      <c r="K1562" s="387"/>
      <c r="L1562" s="388"/>
      <c r="M1562" s="387"/>
      <c r="N1562" s="382"/>
      <c r="O1562" s="384"/>
      <c r="P1562" s="184"/>
    </row>
    <row r="1563" spans="1:16" ht="13.2" x14ac:dyDescent="0.25">
      <c r="A1563" s="381" t="str">
        <f>IF(B1563="","",ROW()-ROW($A$3)+'Diário 3º PA'!$O$1)</f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24"/>
        <v/>
      </c>
      <c r="K1563" s="387"/>
      <c r="L1563" s="388"/>
      <c r="M1563" s="387"/>
      <c r="N1563" s="382"/>
      <c r="O1563" s="384"/>
      <c r="P1563" s="184"/>
    </row>
    <row r="1564" spans="1:16" ht="13.2" x14ac:dyDescent="0.25">
      <c r="A1564" s="381" t="str">
        <f>IF(B1564="","",ROW()-ROW($A$3)+'Diário 3º PA'!$O$1)</f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24"/>
        <v/>
      </c>
      <c r="K1564" s="387"/>
      <c r="L1564" s="388"/>
      <c r="M1564" s="387"/>
      <c r="N1564" s="382"/>
      <c r="O1564" s="384"/>
      <c r="P1564" s="184"/>
    </row>
    <row r="1565" spans="1:16" ht="13.2" x14ac:dyDescent="0.25">
      <c r="A1565" s="381" t="str">
        <f>IF(B1565="","",ROW()-ROW($A$3)+'Diário 3º PA'!$O$1)</f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24"/>
        <v/>
      </c>
      <c r="K1565" s="387"/>
      <c r="L1565" s="388"/>
      <c r="M1565" s="387"/>
      <c r="N1565" s="382"/>
      <c r="O1565" s="384"/>
      <c r="P1565" s="184"/>
    </row>
    <row r="1566" spans="1:16" ht="13.2" x14ac:dyDescent="0.25">
      <c r="A1566" s="381" t="str">
        <f>IF(B1566="","",ROW()-ROW($A$3)+'Diário 3º PA'!$O$1)</f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24"/>
        <v/>
      </c>
      <c r="K1566" s="387"/>
      <c r="L1566" s="388"/>
      <c r="M1566" s="387"/>
      <c r="N1566" s="382"/>
      <c r="O1566" s="384"/>
      <c r="P1566" s="184"/>
    </row>
    <row r="1567" spans="1:16" ht="13.2" x14ac:dyDescent="0.25">
      <c r="A1567" s="381" t="str">
        <f>IF(B1567="","",ROW()-ROW($A$3)+'Diário 3º PA'!$O$1)</f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24"/>
        <v/>
      </c>
      <c r="K1567" s="387"/>
      <c r="L1567" s="388"/>
      <c r="M1567" s="387"/>
      <c r="N1567" s="382"/>
      <c r="O1567" s="384"/>
      <c r="P1567" s="184"/>
    </row>
    <row r="1568" spans="1:16" ht="13.2" x14ac:dyDescent="0.25">
      <c r="A1568" s="381" t="str">
        <f>IF(B1568="","",ROW()-ROW($A$3)+'Diário 3º PA'!$O$1)</f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24"/>
        <v/>
      </c>
      <c r="K1568" s="387"/>
      <c r="L1568" s="388"/>
      <c r="M1568" s="387"/>
      <c r="N1568" s="382"/>
      <c r="O1568" s="384"/>
      <c r="P1568" s="184"/>
    </row>
    <row r="1569" spans="1:16" ht="13.2" x14ac:dyDescent="0.25">
      <c r="A1569" s="381" t="str">
        <f>IF(B1569="","",ROW()-ROW($A$3)+'Diário 3º PA'!$O$1)</f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24"/>
        <v/>
      </c>
      <c r="K1569" s="387"/>
      <c r="L1569" s="388"/>
      <c r="M1569" s="387"/>
      <c r="N1569" s="382"/>
      <c r="O1569" s="384"/>
      <c r="P1569" s="184"/>
    </row>
    <row r="1570" spans="1:16" ht="13.2" x14ac:dyDescent="0.25">
      <c r="A1570" s="381" t="str">
        <f>IF(B1570="","",ROW()-ROW($A$3)+'Diário 3º PA'!$O$1)</f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24"/>
        <v/>
      </c>
      <c r="K1570" s="387"/>
      <c r="L1570" s="388"/>
      <c r="M1570" s="387"/>
      <c r="N1570" s="382"/>
      <c r="O1570" s="384"/>
      <c r="P1570" s="184"/>
    </row>
    <row r="1571" spans="1:16" ht="13.2" x14ac:dyDescent="0.25">
      <c r="A1571" s="381" t="str">
        <f>IF(B1571="","",ROW()-ROW($A$3)+'Diário 3º PA'!$O$1)</f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24"/>
        <v/>
      </c>
      <c r="K1571" s="387"/>
      <c r="L1571" s="388"/>
      <c r="M1571" s="387"/>
      <c r="N1571" s="382"/>
      <c r="O1571" s="384"/>
      <c r="P1571" s="184"/>
    </row>
    <row r="1572" spans="1:16" ht="13.2" x14ac:dyDescent="0.25">
      <c r="A1572" s="381" t="str">
        <f>IF(B1572="","",ROW()-ROW($A$3)+'Diário 3º PA'!$O$1)</f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24"/>
        <v/>
      </c>
      <c r="K1572" s="387"/>
      <c r="L1572" s="388"/>
      <c r="M1572" s="387"/>
      <c r="N1572" s="382"/>
      <c r="O1572" s="384"/>
      <c r="P1572" s="184"/>
    </row>
    <row r="1573" spans="1:16" ht="13.2" x14ac:dyDescent="0.25">
      <c r="A1573" s="381" t="str">
        <f>IF(B1573="","",ROW()-ROW($A$3)+'Diário 3º PA'!$O$1)</f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24"/>
        <v/>
      </c>
      <c r="K1573" s="387"/>
      <c r="L1573" s="388"/>
      <c r="M1573" s="387"/>
      <c r="N1573" s="382"/>
      <c r="O1573" s="384"/>
      <c r="P1573" s="184"/>
    </row>
    <row r="1574" spans="1:16" ht="13.2" x14ac:dyDescent="0.25">
      <c r="A1574" s="381" t="str">
        <f>IF(B1574="","",ROW()-ROW($A$3)+'Diário 3º PA'!$O$1)</f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24"/>
        <v/>
      </c>
      <c r="K1574" s="387"/>
      <c r="L1574" s="388"/>
      <c r="M1574" s="387"/>
      <c r="N1574" s="382"/>
      <c r="O1574" s="384"/>
      <c r="P1574" s="184"/>
    </row>
    <row r="1575" spans="1:16" ht="13.2" x14ac:dyDescent="0.25">
      <c r="A1575" s="381" t="str">
        <f>IF(B1575="","",ROW()-ROW($A$3)+'Diário 3º PA'!$O$1)</f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24"/>
        <v/>
      </c>
      <c r="K1575" s="387"/>
      <c r="L1575" s="388"/>
      <c r="M1575" s="387"/>
      <c r="N1575" s="382"/>
      <c r="O1575" s="384"/>
      <c r="P1575" s="184"/>
    </row>
    <row r="1576" spans="1:16" ht="13.2" x14ac:dyDescent="0.25">
      <c r="A1576" s="381" t="str">
        <f>IF(B1576="","",ROW()-ROW($A$3)+'Diário 3º PA'!$O$1)</f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24"/>
        <v/>
      </c>
      <c r="K1576" s="387"/>
      <c r="L1576" s="388"/>
      <c r="M1576" s="387"/>
      <c r="N1576" s="382"/>
      <c r="O1576" s="384"/>
      <c r="P1576" s="184"/>
    </row>
    <row r="1577" spans="1:16" ht="13.2" x14ac:dyDescent="0.25">
      <c r="A1577" s="381" t="str">
        <f>IF(B1577="","",ROW()-ROW($A$3)+'Diário 3º PA'!$O$1)</f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24"/>
        <v/>
      </c>
      <c r="K1577" s="387"/>
      <c r="L1577" s="388"/>
      <c r="M1577" s="387"/>
      <c r="N1577" s="382"/>
      <c r="O1577" s="384"/>
      <c r="P1577" s="184"/>
    </row>
    <row r="1578" spans="1:16" ht="13.2" x14ac:dyDescent="0.25">
      <c r="A1578" s="381" t="str">
        <f>IF(B1578="","",ROW()-ROW($A$3)+'Diário 3º PA'!$O$1)</f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24"/>
        <v/>
      </c>
      <c r="K1578" s="387"/>
      <c r="L1578" s="388"/>
      <c r="M1578" s="387"/>
      <c r="N1578" s="382"/>
      <c r="O1578" s="384"/>
      <c r="P1578" s="184"/>
    </row>
    <row r="1579" spans="1:16" ht="13.2" x14ac:dyDescent="0.25">
      <c r="A1579" s="381" t="str">
        <f>IF(B1579="","",ROW()-ROW($A$3)+'Diário 3º PA'!$O$1)</f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24"/>
        <v/>
      </c>
      <c r="K1579" s="387"/>
      <c r="L1579" s="388"/>
      <c r="M1579" s="387"/>
      <c r="N1579" s="382"/>
      <c r="O1579" s="384"/>
      <c r="P1579" s="184"/>
    </row>
    <row r="1580" spans="1:16" ht="13.2" x14ac:dyDescent="0.25">
      <c r="A1580" s="381" t="str">
        <f>IF(B1580="","",ROW()-ROW($A$3)+'Diário 3º PA'!$O$1)</f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24"/>
        <v/>
      </c>
      <c r="K1580" s="387"/>
      <c r="L1580" s="388"/>
      <c r="M1580" s="387"/>
      <c r="N1580" s="382"/>
      <c r="O1580" s="384"/>
      <c r="P1580" s="184"/>
    </row>
    <row r="1581" spans="1:16" ht="13.2" x14ac:dyDescent="0.25">
      <c r="A1581" s="381" t="str">
        <f>IF(B1581="","",ROW()-ROW($A$3)+'Diário 3º PA'!$O$1)</f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24"/>
        <v/>
      </c>
      <c r="K1581" s="387"/>
      <c r="L1581" s="388"/>
      <c r="M1581" s="387"/>
      <c r="N1581" s="382"/>
      <c r="O1581" s="384"/>
      <c r="P1581" s="184"/>
    </row>
    <row r="1582" spans="1:16" ht="13.2" x14ac:dyDescent="0.25">
      <c r="A1582" s="381" t="str">
        <f>IF(B1582="","",ROW()-ROW($A$3)+'Diário 3º PA'!$O$1)</f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24"/>
        <v/>
      </c>
      <c r="K1582" s="387"/>
      <c r="L1582" s="388"/>
      <c r="M1582" s="387"/>
      <c r="N1582" s="382"/>
      <c r="O1582" s="384"/>
      <c r="P1582" s="184"/>
    </row>
    <row r="1583" spans="1:16" ht="13.2" x14ac:dyDescent="0.25">
      <c r="A1583" s="381" t="str">
        <f>IF(B1583="","",ROW()-ROW($A$3)+'Diário 3º PA'!$O$1)</f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24"/>
        <v/>
      </c>
      <c r="K1583" s="387"/>
      <c r="L1583" s="388"/>
      <c r="M1583" s="387"/>
      <c r="N1583" s="382"/>
      <c r="O1583" s="384"/>
      <c r="P1583" s="184"/>
    </row>
    <row r="1584" spans="1:16" ht="13.2" x14ac:dyDescent="0.25">
      <c r="A1584" s="381" t="str">
        <f>IF(B1584="","",ROW()-ROW($A$3)+'Diário 3º PA'!$O$1)</f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24"/>
        <v/>
      </c>
      <c r="K1584" s="387"/>
      <c r="L1584" s="388"/>
      <c r="M1584" s="387"/>
      <c r="N1584" s="382"/>
      <c r="O1584" s="384"/>
      <c r="P1584" s="184"/>
    </row>
    <row r="1585" spans="1:16" ht="13.2" x14ac:dyDescent="0.25">
      <c r="A1585" s="381" t="str">
        <f>IF(B1585="","",ROW()-ROW($A$3)+'Diário 3º PA'!$O$1)</f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24"/>
        <v/>
      </c>
      <c r="K1585" s="387"/>
      <c r="L1585" s="388"/>
      <c r="M1585" s="387"/>
      <c r="N1585" s="382"/>
      <c r="O1585" s="384"/>
      <c r="P1585" s="184"/>
    </row>
    <row r="1586" spans="1:16" ht="13.2" x14ac:dyDescent="0.25">
      <c r="A1586" s="381" t="str">
        <f>IF(B1586="","",ROW()-ROW($A$3)+'Diário 3º PA'!$O$1)</f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24"/>
        <v/>
      </c>
      <c r="K1586" s="387"/>
      <c r="L1586" s="388"/>
      <c r="M1586" s="387"/>
      <c r="N1586" s="382"/>
      <c r="O1586" s="384"/>
      <c r="P1586" s="184"/>
    </row>
    <row r="1587" spans="1:16" ht="13.2" x14ac:dyDescent="0.25">
      <c r="A1587" s="381" t="str">
        <f>IF(B1587="","",ROW()-ROW($A$3)+'Diário 3º PA'!$O$1)</f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24"/>
        <v/>
      </c>
      <c r="K1587" s="387"/>
      <c r="L1587" s="388"/>
      <c r="M1587" s="387"/>
      <c r="N1587" s="382"/>
      <c r="O1587" s="384"/>
      <c r="P1587" s="184"/>
    </row>
    <row r="1588" spans="1:16" ht="13.2" x14ac:dyDescent="0.25">
      <c r="A1588" s="381" t="str">
        <f>IF(B1588="","",ROW()-ROW($A$3)+'Diário 3º PA'!$O$1)</f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24"/>
        <v/>
      </c>
      <c r="K1588" s="387"/>
      <c r="L1588" s="388"/>
      <c r="M1588" s="387"/>
      <c r="N1588" s="382"/>
      <c r="O1588" s="384"/>
      <c r="P1588" s="184"/>
    </row>
    <row r="1589" spans="1:16" ht="13.2" x14ac:dyDescent="0.25">
      <c r="A1589" s="381" t="str">
        <f>IF(B1589="","",ROW()-ROW($A$3)+'Diário 3º PA'!$O$1)</f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24"/>
        <v/>
      </c>
      <c r="K1589" s="387"/>
      <c r="L1589" s="388"/>
      <c r="M1589" s="387"/>
      <c r="N1589" s="382"/>
      <c r="O1589" s="384"/>
      <c r="P1589" s="184"/>
    </row>
    <row r="1590" spans="1:16" ht="13.2" x14ac:dyDescent="0.25">
      <c r="A1590" s="381" t="str">
        <f>IF(B1590="","",ROW()-ROW($A$3)+'Diário 3º PA'!$O$1)</f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24"/>
        <v/>
      </c>
      <c r="K1590" s="387"/>
      <c r="L1590" s="388"/>
      <c r="M1590" s="387"/>
      <c r="N1590" s="382"/>
      <c r="O1590" s="384"/>
      <c r="P1590" s="184"/>
    </row>
    <row r="1591" spans="1:16" ht="13.2" x14ac:dyDescent="0.25">
      <c r="A1591" s="381" t="str">
        <f>IF(B1591="","",ROW()-ROW($A$3)+'Diário 3º PA'!$O$1)</f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24"/>
        <v/>
      </c>
      <c r="K1591" s="387"/>
      <c r="L1591" s="388"/>
      <c r="M1591" s="387"/>
      <c r="N1591" s="382"/>
      <c r="O1591" s="384"/>
      <c r="P1591" s="184"/>
    </row>
    <row r="1592" spans="1:16" ht="13.2" x14ac:dyDescent="0.25">
      <c r="A1592" s="381" t="str">
        <f>IF(B1592="","",ROW()-ROW($A$3)+'Diário 3º PA'!$O$1)</f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24"/>
        <v/>
      </c>
      <c r="K1592" s="387"/>
      <c r="L1592" s="388"/>
      <c r="M1592" s="387"/>
      <c r="N1592" s="382"/>
      <c r="O1592" s="384"/>
      <c r="P1592" s="184"/>
    </row>
    <row r="1593" spans="1:16" ht="13.2" x14ac:dyDescent="0.25">
      <c r="A1593" s="381" t="str">
        <f>IF(B1593="","",ROW()-ROW($A$3)+'Diário 3º PA'!$O$1)</f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24"/>
        <v/>
      </c>
      <c r="K1593" s="387"/>
      <c r="L1593" s="388"/>
      <c r="M1593" s="387"/>
      <c r="N1593" s="382"/>
      <c r="O1593" s="384"/>
      <c r="P1593" s="184"/>
    </row>
    <row r="1594" spans="1:16" ht="13.2" x14ac:dyDescent="0.25">
      <c r="A1594" s="381" t="str">
        <f>IF(B1594="","",ROW()-ROW($A$3)+'Diário 3º PA'!$O$1)</f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24"/>
        <v/>
      </c>
      <c r="K1594" s="387"/>
      <c r="L1594" s="388"/>
      <c r="M1594" s="387"/>
      <c r="N1594" s="382"/>
      <c r="O1594" s="384"/>
      <c r="P1594" s="184"/>
    </row>
    <row r="1595" spans="1:16" ht="13.2" x14ac:dyDescent="0.25">
      <c r="A1595" s="381" t="str">
        <f>IF(B1595="","",ROW()-ROW($A$3)+'Diário 3º PA'!$O$1)</f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24"/>
        <v/>
      </c>
      <c r="K1595" s="387"/>
      <c r="L1595" s="388"/>
      <c r="M1595" s="387"/>
      <c r="N1595" s="382"/>
      <c r="O1595" s="384"/>
      <c r="P1595" s="184"/>
    </row>
    <row r="1596" spans="1:16" ht="13.2" x14ac:dyDescent="0.25">
      <c r="A1596" s="381" t="str">
        <f>IF(B1596="","",ROW()-ROW($A$3)+'Diário 3º PA'!$O$1)</f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24"/>
        <v/>
      </c>
      <c r="K1596" s="387"/>
      <c r="L1596" s="388"/>
      <c r="M1596" s="387"/>
      <c r="N1596" s="382"/>
      <c r="O1596" s="384"/>
      <c r="P1596" s="184"/>
    </row>
    <row r="1597" spans="1:16" ht="13.2" x14ac:dyDescent="0.25">
      <c r="A1597" s="381" t="str">
        <f>IF(B1597="","",ROW()-ROW($A$3)+'Diário 3º PA'!$O$1)</f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24"/>
        <v/>
      </c>
      <c r="K1597" s="387"/>
      <c r="L1597" s="388"/>
      <c r="M1597" s="387"/>
      <c r="N1597" s="382"/>
      <c r="O1597" s="384"/>
      <c r="P1597" s="184"/>
    </row>
    <row r="1598" spans="1:16" ht="13.2" x14ac:dyDescent="0.25">
      <c r="A1598" s="381" t="str">
        <f>IF(B1598="","",ROW()-ROW($A$3)+'Diário 3º PA'!$O$1)</f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24"/>
        <v/>
      </c>
      <c r="K1598" s="387"/>
      <c r="L1598" s="388"/>
      <c r="M1598" s="387"/>
      <c r="N1598" s="382"/>
      <c r="O1598" s="384"/>
      <c r="P1598" s="184"/>
    </row>
    <row r="1599" spans="1:16" ht="13.2" x14ac:dyDescent="0.25">
      <c r="A1599" s="381" t="str">
        <f>IF(B1599="","",ROW()-ROW($A$3)+'Diário 3º PA'!$O$1)</f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24"/>
        <v/>
      </c>
      <c r="K1599" s="387"/>
      <c r="L1599" s="388"/>
      <c r="M1599" s="387"/>
      <c r="N1599" s="382"/>
      <c r="O1599" s="384"/>
      <c r="P1599" s="184"/>
    </row>
    <row r="1600" spans="1:16" ht="13.2" x14ac:dyDescent="0.25">
      <c r="A1600" s="381" t="str">
        <f>IF(B1600="","",ROW()-ROW($A$3)+'Diário 3º PA'!$O$1)</f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24"/>
        <v/>
      </c>
      <c r="K1600" s="387"/>
      <c r="L1600" s="388"/>
      <c r="M1600" s="387"/>
      <c r="N1600" s="382"/>
      <c r="O1600" s="384"/>
      <c r="P1600" s="184"/>
    </row>
    <row r="1601" spans="1:16" ht="13.2" x14ac:dyDescent="0.25">
      <c r="A1601" s="381" t="str">
        <f>IF(B1601="","",ROW()-ROW($A$3)+'Diário 3º PA'!$O$1)</f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si="24"/>
        <v/>
      </c>
      <c r="K1601" s="387"/>
      <c r="L1601" s="388"/>
      <c r="M1601" s="387"/>
      <c r="N1601" s="382"/>
      <c r="O1601" s="384"/>
      <c r="P1601" s="184"/>
    </row>
    <row r="1602" spans="1:16" ht="13.2" x14ac:dyDescent="0.25">
      <c r="A1602" s="381" t="str">
        <f>IF(B1602="","",ROW()-ROW($A$3)+'Diário 3º PA'!$O$1)</f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24"/>
        <v/>
      </c>
      <c r="K1602" s="387"/>
      <c r="L1602" s="388"/>
      <c r="M1602" s="387"/>
      <c r="N1602" s="382"/>
      <c r="O1602" s="384"/>
      <c r="P1602" s="184"/>
    </row>
    <row r="1603" spans="1:16" ht="13.2" x14ac:dyDescent="0.25">
      <c r="A1603" s="381" t="str">
        <f>IF(B1603="","",ROW()-ROW($A$3)+'Diário 3º PA'!$O$1)</f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24"/>
        <v/>
      </c>
      <c r="K1603" s="387"/>
      <c r="L1603" s="388"/>
      <c r="M1603" s="387"/>
      <c r="N1603" s="382"/>
      <c r="O1603" s="384"/>
      <c r="P1603" s="184"/>
    </row>
    <row r="1604" spans="1:16" ht="13.2" x14ac:dyDescent="0.25">
      <c r="A1604" s="381" t="str">
        <f>IF(B1604="","",ROW()-ROW($A$3)+'Diário 3º PA'!$O$1)</f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si="24"/>
        <v/>
      </c>
      <c r="K1604" s="387"/>
      <c r="L1604" s="388"/>
      <c r="M1604" s="387"/>
      <c r="N1604" s="382"/>
      <c r="O1604" s="384"/>
      <c r="P1604" s="184"/>
    </row>
    <row r="1605" spans="1:16" ht="13.2" x14ac:dyDescent="0.25">
      <c r="A1605" s="381" t="str">
        <f>IF(B1605="","",ROW()-ROW($A$3)+'Diário 3º PA'!$O$1)</f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24"/>
        <v/>
      </c>
      <c r="K1605" s="387"/>
      <c r="L1605" s="388"/>
      <c r="M1605" s="387"/>
      <c r="N1605" s="382"/>
      <c r="O1605" s="384"/>
      <c r="P1605" s="184"/>
    </row>
    <row r="1606" spans="1:16" ht="13.2" x14ac:dyDescent="0.25">
      <c r="A1606" s="381" t="str">
        <f>IF(B1606="","",ROW()-ROW($A$3)+'Diário 3º PA'!$O$1)</f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24"/>
        <v/>
      </c>
      <c r="K1606" s="387"/>
      <c r="L1606" s="388"/>
      <c r="M1606" s="387"/>
      <c r="N1606" s="382"/>
      <c r="O1606" s="384"/>
      <c r="P1606" s="184"/>
    </row>
    <row r="1607" spans="1:16" ht="13.2" x14ac:dyDescent="0.25">
      <c r="A1607" s="381" t="str">
        <f>IF(B1607="","",ROW()-ROW($A$3)+'Diário 3º PA'!$O$1)</f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24"/>
        <v/>
      </c>
      <c r="K1607" s="387"/>
      <c r="L1607" s="388"/>
      <c r="M1607" s="387"/>
      <c r="N1607" s="382"/>
      <c r="O1607" s="384"/>
      <c r="P1607" s="184"/>
    </row>
    <row r="1608" spans="1:16" ht="13.2" x14ac:dyDescent="0.25">
      <c r="A1608" s="381" t="str">
        <f>IF(B1608="","",ROW()-ROW($A$3)+'Diário 3º PA'!$O$1)</f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24"/>
        <v/>
      </c>
      <c r="K1608" s="387"/>
      <c r="L1608" s="388"/>
      <c r="M1608" s="387"/>
      <c r="N1608" s="382"/>
      <c r="O1608" s="384"/>
      <c r="P1608" s="184"/>
    </row>
    <row r="1609" spans="1:16" ht="13.2" x14ac:dyDescent="0.25">
      <c r="A1609" s="381" t="str">
        <f>IF(B1609="","",ROW()-ROW($A$3)+'Diário 3º PA'!$O$1)</f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ref="J1609:J1672" si="25">IF(O1609="","",IF(LEN(O1609)&gt;14,O1609,"CPF Protegido - LGPD"))</f>
        <v/>
      </c>
      <c r="K1609" s="387"/>
      <c r="L1609" s="388"/>
      <c r="M1609" s="387"/>
      <c r="N1609" s="382"/>
      <c r="O1609" s="384"/>
      <c r="P1609" s="184"/>
    </row>
    <row r="1610" spans="1:16" ht="13.2" x14ac:dyDescent="0.25">
      <c r="A1610" s="381" t="str">
        <f>IF(B1610="","",ROW()-ROW($A$3)+'Diário 3º PA'!$O$1)</f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25"/>
        <v/>
      </c>
      <c r="K1610" s="387"/>
      <c r="L1610" s="388"/>
      <c r="M1610" s="387"/>
      <c r="N1610" s="382"/>
      <c r="O1610" s="384"/>
      <c r="P1610" s="184"/>
    </row>
    <row r="1611" spans="1:16" ht="13.2" x14ac:dyDescent="0.25">
      <c r="A1611" s="381" t="str">
        <f>IF(B1611="","",ROW()-ROW($A$3)+'Diário 3º PA'!$O$1)</f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25"/>
        <v/>
      </c>
      <c r="K1611" s="387"/>
      <c r="L1611" s="388"/>
      <c r="M1611" s="387"/>
      <c r="N1611" s="382"/>
      <c r="O1611" s="384"/>
      <c r="P1611" s="184"/>
    </row>
    <row r="1612" spans="1:16" ht="13.2" x14ac:dyDescent="0.25">
      <c r="A1612" s="381" t="str">
        <f>IF(B1612="","",ROW()-ROW($A$3)+'Diário 3º PA'!$O$1)</f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25"/>
        <v/>
      </c>
      <c r="K1612" s="387"/>
      <c r="L1612" s="388"/>
      <c r="M1612" s="387"/>
      <c r="N1612" s="382"/>
      <c r="O1612" s="384"/>
      <c r="P1612" s="184"/>
    </row>
    <row r="1613" spans="1:16" ht="13.2" x14ac:dyDescent="0.25">
      <c r="A1613" s="381" t="str">
        <f>IF(B1613="","",ROW()-ROW($A$3)+'Diário 3º PA'!$O$1)</f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25"/>
        <v/>
      </c>
      <c r="K1613" s="387"/>
      <c r="L1613" s="388"/>
      <c r="M1613" s="387"/>
      <c r="N1613" s="382"/>
      <c r="O1613" s="384"/>
      <c r="P1613" s="184"/>
    </row>
    <row r="1614" spans="1:16" ht="13.2" x14ac:dyDescent="0.25">
      <c r="A1614" s="381" t="str">
        <f>IF(B1614="","",ROW()-ROW($A$3)+'Diário 3º PA'!$O$1)</f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25"/>
        <v/>
      </c>
      <c r="K1614" s="387"/>
      <c r="L1614" s="388"/>
      <c r="M1614" s="387"/>
      <c r="N1614" s="382"/>
      <c r="O1614" s="384"/>
      <c r="P1614" s="184"/>
    </row>
    <row r="1615" spans="1:16" ht="13.2" x14ac:dyDescent="0.25">
      <c r="A1615" s="381" t="str">
        <f>IF(B1615="","",ROW()-ROW($A$3)+'Diário 3º PA'!$O$1)</f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25"/>
        <v/>
      </c>
      <c r="K1615" s="387"/>
      <c r="L1615" s="388"/>
      <c r="M1615" s="387"/>
      <c r="N1615" s="382"/>
      <c r="O1615" s="384"/>
      <c r="P1615" s="184"/>
    </row>
    <row r="1616" spans="1:16" ht="13.2" x14ac:dyDescent="0.25">
      <c r="A1616" s="381" t="str">
        <f>IF(B1616="","",ROW()-ROW($A$3)+'Diário 3º PA'!$O$1)</f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25"/>
        <v/>
      </c>
      <c r="K1616" s="387"/>
      <c r="L1616" s="388"/>
      <c r="M1616" s="387"/>
      <c r="N1616" s="382"/>
      <c r="O1616" s="384"/>
      <c r="P1616" s="184"/>
    </row>
    <row r="1617" spans="1:16" ht="13.2" x14ac:dyDescent="0.25">
      <c r="A1617" s="381" t="str">
        <f>IF(B1617="","",ROW()-ROW($A$3)+'Diário 3º PA'!$O$1)</f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25"/>
        <v/>
      </c>
      <c r="K1617" s="387"/>
      <c r="L1617" s="388"/>
      <c r="M1617" s="387"/>
      <c r="N1617" s="382"/>
      <c r="O1617" s="384"/>
      <c r="P1617" s="184"/>
    </row>
    <row r="1618" spans="1:16" ht="13.2" x14ac:dyDescent="0.25">
      <c r="A1618" s="381" t="str">
        <f>IF(B1618="","",ROW()-ROW($A$3)+'Diário 3º PA'!$O$1)</f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25"/>
        <v/>
      </c>
      <c r="K1618" s="387"/>
      <c r="L1618" s="388"/>
      <c r="M1618" s="387"/>
      <c r="N1618" s="382"/>
      <c r="O1618" s="384"/>
      <c r="P1618" s="184"/>
    </row>
    <row r="1619" spans="1:16" ht="13.2" x14ac:dyDescent="0.25">
      <c r="A1619" s="381" t="str">
        <f>IF(B1619="","",ROW()-ROW($A$3)+'Diário 3º PA'!$O$1)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25"/>
        <v/>
      </c>
      <c r="K1619" s="387"/>
      <c r="L1619" s="388"/>
      <c r="M1619" s="387"/>
      <c r="N1619" s="382"/>
      <c r="O1619" s="384"/>
      <c r="P1619" s="184"/>
    </row>
    <row r="1620" spans="1:16" ht="13.2" x14ac:dyDescent="0.25">
      <c r="A1620" s="381" t="str">
        <f>IF(B1620="","",ROW()-ROW($A$3)+'Diário 3º PA'!$O$1)</f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25"/>
        <v/>
      </c>
      <c r="K1620" s="387"/>
      <c r="L1620" s="388"/>
      <c r="M1620" s="387"/>
      <c r="N1620" s="382"/>
      <c r="O1620" s="384"/>
      <c r="P1620" s="184"/>
    </row>
    <row r="1621" spans="1:16" ht="13.2" x14ac:dyDescent="0.25">
      <c r="A1621" s="381" t="str">
        <f>IF(B1621="","",ROW()-ROW($A$3)+'Diário 3º PA'!$O$1)</f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25"/>
        <v/>
      </c>
      <c r="K1621" s="387"/>
      <c r="L1621" s="388"/>
      <c r="M1621" s="387"/>
      <c r="N1621" s="382"/>
      <c r="O1621" s="384"/>
      <c r="P1621" s="184"/>
    </row>
    <row r="1622" spans="1:16" ht="13.2" x14ac:dyDescent="0.25">
      <c r="A1622" s="381" t="str">
        <f>IF(B1622="","",ROW()-ROW($A$3)+'Diário 3º PA'!$O$1)</f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si="25"/>
        <v/>
      </c>
      <c r="K1622" s="387"/>
      <c r="L1622" s="388"/>
      <c r="M1622" s="387"/>
      <c r="N1622" s="382"/>
      <c r="O1622" s="384"/>
      <c r="P1622" s="184"/>
    </row>
    <row r="1623" spans="1:16" ht="13.2" x14ac:dyDescent="0.25">
      <c r="A1623" s="381" t="str">
        <f>IF(B1623="","",ROW()-ROW($A$3)+'Diário 3º PA'!$O$1)</f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25"/>
        <v/>
      </c>
      <c r="K1623" s="387"/>
      <c r="L1623" s="388"/>
      <c r="M1623" s="387"/>
      <c r="N1623" s="382"/>
      <c r="O1623" s="384"/>
      <c r="P1623" s="184"/>
    </row>
    <row r="1624" spans="1:16" ht="13.2" x14ac:dyDescent="0.25">
      <c r="A1624" s="381" t="str">
        <f>IF(B1624="","",ROW()-ROW($A$3)+'Diário 3º PA'!$O$1)</f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25"/>
        <v/>
      </c>
      <c r="K1624" s="387"/>
      <c r="L1624" s="388"/>
      <c r="M1624" s="387"/>
      <c r="N1624" s="382"/>
      <c r="O1624" s="384"/>
      <c r="P1624" s="184"/>
    </row>
    <row r="1625" spans="1:16" ht="13.2" x14ac:dyDescent="0.25">
      <c r="A1625" s="381" t="str">
        <f>IF(B1625="","",ROW()-ROW($A$3)+'Diário 3º PA'!$O$1)</f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25"/>
        <v/>
      </c>
      <c r="K1625" s="387"/>
      <c r="L1625" s="388"/>
      <c r="M1625" s="387"/>
      <c r="N1625" s="382"/>
      <c r="O1625" s="384"/>
      <c r="P1625" s="184"/>
    </row>
    <row r="1626" spans="1:16" ht="13.2" x14ac:dyDescent="0.25">
      <c r="A1626" s="381" t="str">
        <f>IF(B1626="","",ROW()-ROW($A$3)+'Diário 3º PA'!$O$1)</f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25"/>
        <v/>
      </c>
      <c r="K1626" s="387"/>
      <c r="L1626" s="388"/>
      <c r="M1626" s="387"/>
      <c r="N1626" s="382"/>
      <c r="O1626" s="384"/>
      <c r="P1626" s="184"/>
    </row>
    <row r="1627" spans="1:16" ht="13.2" x14ac:dyDescent="0.25">
      <c r="A1627" s="381" t="str">
        <f>IF(B1627="","",ROW()-ROW($A$3)+'Diário 3º PA'!$O$1)</f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25"/>
        <v/>
      </c>
      <c r="K1627" s="387"/>
      <c r="L1627" s="388"/>
      <c r="M1627" s="387"/>
      <c r="N1627" s="382"/>
      <c r="O1627" s="384"/>
      <c r="P1627" s="184"/>
    </row>
    <row r="1628" spans="1:16" ht="13.2" x14ac:dyDescent="0.25">
      <c r="A1628" s="381" t="str">
        <f>IF(B1628="","",ROW()-ROW($A$3)+'Diário 3º PA'!$O$1)</f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25"/>
        <v/>
      </c>
      <c r="K1628" s="387"/>
      <c r="L1628" s="388"/>
      <c r="M1628" s="387"/>
      <c r="N1628" s="382"/>
      <c r="O1628" s="384"/>
      <c r="P1628" s="184"/>
    </row>
    <row r="1629" spans="1:16" ht="13.2" x14ac:dyDescent="0.25">
      <c r="A1629" s="381" t="str">
        <f>IF(B1629="","",ROW()-ROW($A$3)+'Diário 3º PA'!$O$1)</f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25"/>
        <v/>
      </c>
      <c r="K1629" s="387"/>
      <c r="L1629" s="388"/>
      <c r="M1629" s="387"/>
      <c r="N1629" s="382"/>
      <c r="O1629" s="384"/>
      <c r="P1629" s="184"/>
    </row>
    <row r="1630" spans="1:16" ht="13.2" x14ac:dyDescent="0.25">
      <c r="A1630" s="381" t="str">
        <f>IF(B1630="","",ROW()-ROW($A$3)+'Diário 3º PA'!$O$1)</f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25"/>
        <v/>
      </c>
      <c r="K1630" s="387"/>
      <c r="L1630" s="388"/>
      <c r="M1630" s="387"/>
      <c r="N1630" s="382"/>
      <c r="O1630" s="384"/>
      <c r="P1630" s="184"/>
    </row>
    <row r="1631" spans="1:16" ht="13.2" x14ac:dyDescent="0.25">
      <c r="A1631" s="381" t="str">
        <f>IF(B1631="","",ROW()-ROW($A$3)+'Diário 3º PA'!$O$1)</f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25"/>
        <v/>
      </c>
      <c r="K1631" s="387"/>
      <c r="L1631" s="388"/>
      <c r="M1631" s="387"/>
      <c r="N1631" s="382"/>
      <c r="O1631" s="384"/>
      <c r="P1631" s="184"/>
    </row>
    <row r="1632" spans="1:16" ht="13.2" x14ac:dyDescent="0.25">
      <c r="A1632" s="381" t="str">
        <f>IF(B1632="","",ROW()-ROW($A$3)+'Diário 3º PA'!$O$1)</f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25"/>
        <v/>
      </c>
      <c r="K1632" s="387"/>
      <c r="L1632" s="388"/>
      <c r="M1632" s="387"/>
      <c r="N1632" s="382"/>
      <c r="O1632" s="384"/>
      <c r="P1632" s="184"/>
    </row>
    <row r="1633" spans="1:16" ht="13.2" x14ac:dyDescent="0.25">
      <c r="A1633" s="381" t="str">
        <f>IF(B1633="","",ROW()-ROW($A$3)+'Diário 3º PA'!$O$1)</f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25"/>
        <v/>
      </c>
      <c r="K1633" s="387"/>
      <c r="L1633" s="388"/>
      <c r="M1633" s="387"/>
      <c r="N1633" s="382"/>
      <c r="O1633" s="384"/>
      <c r="P1633" s="184"/>
    </row>
    <row r="1634" spans="1:16" ht="13.2" x14ac:dyDescent="0.25">
      <c r="A1634" s="381" t="str">
        <f>IF(B1634="","",ROW()-ROW($A$3)+'Diário 3º PA'!$O$1)</f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25"/>
        <v/>
      </c>
      <c r="K1634" s="387"/>
      <c r="L1634" s="388"/>
      <c r="M1634" s="387"/>
      <c r="N1634" s="382"/>
      <c r="O1634" s="384"/>
      <c r="P1634" s="184"/>
    </row>
    <row r="1635" spans="1:16" ht="13.2" x14ac:dyDescent="0.25">
      <c r="A1635" s="381" t="str">
        <f>IF(B1635="","",ROW()-ROW($A$3)+'Diário 3º PA'!$O$1)</f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25"/>
        <v/>
      </c>
      <c r="K1635" s="387"/>
      <c r="L1635" s="388"/>
      <c r="M1635" s="387"/>
      <c r="N1635" s="382"/>
      <c r="O1635" s="384"/>
      <c r="P1635" s="184"/>
    </row>
    <row r="1636" spans="1:16" ht="13.2" x14ac:dyDescent="0.25">
      <c r="A1636" s="381" t="str">
        <f>IF(B1636="","",ROW()-ROW($A$3)+'Diário 3º PA'!$O$1)</f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25"/>
        <v/>
      </c>
      <c r="K1636" s="387"/>
      <c r="L1636" s="388"/>
      <c r="M1636" s="387"/>
      <c r="N1636" s="382"/>
      <c r="O1636" s="384"/>
      <c r="P1636" s="184"/>
    </row>
    <row r="1637" spans="1:16" ht="13.2" x14ac:dyDescent="0.25">
      <c r="A1637" s="381" t="str">
        <f>IF(B1637="","",ROW()-ROW($A$3)+'Diário 3º PA'!$O$1)</f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25"/>
        <v/>
      </c>
      <c r="K1637" s="387"/>
      <c r="L1637" s="388"/>
      <c r="M1637" s="387"/>
      <c r="N1637" s="382"/>
      <c r="O1637" s="384"/>
      <c r="P1637" s="184"/>
    </row>
    <row r="1638" spans="1:16" ht="13.2" x14ac:dyDescent="0.25">
      <c r="A1638" s="381" t="str">
        <f>IF(B1638="","",ROW()-ROW($A$3)+'Diário 3º PA'!$O$1)</f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25"/>
        <v/>
      </c>
      <c r="K1638" s="387"/>
      <c r="L1638" s="388"/>
      <c r="M1638" s="387"/>
      <c r="N1638" s="382"/>
      <c r="O1638" s="384"/>
      <c r="P1638" s="184"/>
    </row>
    <row r="1639" spans="1:16" ht="13.2" x14ac:dyDescent="0.25">
      <c r="A1639" s="381" t="str">
        <f>IF(B1639="","",ROW()-ROW($A$3)+'Diário 3º PA'!$O$1)</f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25"/>
        <v/>
      </c>
      <c r="K1639" s="387"/>
      <c r="L1639" s="388"/>
      <c r="M1639" s="387"/>
      <c r="N1639" s="382"/>
      <c r="O1639" s="384"/>
      <c r="P1639" s="184"/>
    </row>
    <row r="1640" spans="1:16" ht="13.2" x14ac:dyDescent="0.25">
      <c r="A1640" s="381" t="str">
        <f>IF(B1640="","",ROW()-ROW($A$3)+'Diário 3º PA'!$O$1)</f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25"/>
        <v/>
      </c>
      <c r="K1640" s="387"/>
      <c r="L1640" s="388"/>
      <c r="M1640" s="387"/>
      <c r="N1640" s="382"/>
      <c r="O1640" s="384"/>
      <c r="P1640" s="184"/>
    </row>
    <row r="1641" spans="1:16" ht="13.2" x14ac:dyDescent="0.25">
      <c r="A1641" s="381" t="str">
        <f>IF(B1641="","",ROW()-ROW($A$3)+'Diário 3º PA'!$O$1)</f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25"/>
        <v/>
      </c>
      <c r="K1641" s="387"/>
      <c r="L1641" s="388"/>
      <c r="M1641" s="387"/>
      <c r="N1641" s="382"/>
      <c r="O1641" s="384"/>
      <c r="P1641" s="184"/>
    </row>
    <row r="1642" spans="1:16" ht="13.2" x14ac:dyDescent="0.25">
      <c r="A1642" s="381" t="str">
        <f>IF(B1642="","",ROW()-ROW($A$3)+'Diário 3º PA'!$O$1)</f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25"/>
        <v/>
      </c>
      <c r="K1642" s="387"/>
      <c r="L1642" s="388"/>
      <c r="M1642" s="387"/>
      <c r="N1642" s="382"/>
      <c r="O1642" s="384"/>
      <c r="P1642" s="184"/>
    </row>
    <row r="1643" spans="1:16" ht="13.2" x14ac:dyDescent="0.25">
      <c r="A1643" s="381" t="str">
        <f>IF(B1643="","",ROW()-ROW($A$3)+'Diário 3º PA'!$O$1)</f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25"/>
        <v/>
      </c>
      <c r="K1643" s="387"/>
      <c r="L1643" s="388"/>
      <c r="M1643" s="387"/>
      <c r="N1643" s="382"/>
      <c r="O1643" s="384"/>
      <c r="P1643" s="184"/>
    </row>
    <row r="1644" spans="1:16" ht="13.2" x14ac:dyDescent="0.25">
      <c r="A1644" s="381" t="str">
        <f>IF(B1644="","",ROW()-ROW($A$3)+'Diário 3º PA'!$O$1)</f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25"/>
        <v/>
      </c>
      <c r="K1644" s="387"/>
      <c r="L1644" s="388"/>
      <c r="M1644" s="387"/>
      <c r="N1644" s="382"/>
      <c r="O1644" s="384"/>
      <c r="P1644" s="184"/>
    </row>
    <row r="1645" spans="1:16" ht="13.2" x14ac:dyDescent="0.25">
      <c r="A1645" s="381" t="str">
        <f>IF(B1645="","",ROW()-ROW($A$3)+'Diário 3º PA'!$O$1)</f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25"/>
        <v/>
      </c>
      <c r="K1645" s="387"/>
      <c r="L1645" s="388"/>
      <c r="M1645" s="387"/>
      <c r="N1645" s="382"/>
      <c r="O1645" s="384"/>
      <c r="P1645" s="184"/>
    </row>
    <row r="1646" spans="1:16" ht="13.2" x14ac:dyDescent="0.25">
      <c r="A1646" s="381" t="str">
        <f>IF(B1646="","",ROW()-ROW($A$3)+'Diário 3º PA'!$O$1)</f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25"/>
        <v/>
      </c>
      <c r="K1646" s="387"/>
      <c r="L1646" s="388"/>
      <c r="M1646" s="387"/>
      <c r="N1646" s="382"/>
      <c r="O1646" s="384"/>
      <c r="P1646" s="184"/>
    </row>
    <row r="1647" spans="1:16" ht="13.2" x14ac:dyDescent="0.25">
      <c r="A1647" s="381" t="str">
        <f>IF(B1647="","",ROW()-ROW($A$3)+'Diário 3º PA'!$O$1)</f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25"/>
        <v/>
      </c>
      <c r="K1647" s="387"/>
      <c r="L1647" s="388"/>
      <c r="M1647" s="387"/>
      <c r="N1647" s="382"/>
      <c r="O1647" s="384"/>
      <c r="P1647" s="184"/>
    </row>
    <row r="1648" spans="1:16" ht="13.2" x14ac:dyDescent="0.25">
      <c r="A1648" s="381" t="str">
        <f>IF(B1648="","",ROW()-ROW($A$3)+'Diário 3º PA'!$O$1)</f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25"/>
        <v/>
      </c>
      <c r="K1648" s="387"/>
      <c r="L1648" s="388"/>
      <c r="M1648" s="387"/>
      <c r="N1648" s="382"/>
      <c r="O1648" s="384"/>
      <c r="P1648" s="184"/>
    </row>
    <row r="1649" spans="1:16" ht="13.2" x14ac:dyDescent="0.25">
      <c r="A1649" s="381" t="str">
        <f>IF(B1649="","",ROW()-ROW($A$3)+'Diário 3º PA'!$O$1)</f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25"/>
        <v/>
      </c>
      <c r="K1649" s="387"/>
      <c r="L1649" s="388"/>
      <c r="M1649" s="387"/>
      <c r="N1649" s="382"/>
      <c r="O1649" s="384"/>
      <c r="P1649" s="184"/>
    </row>
    <row r="1650" spans="1:16" ht="13.2" x14ac:dyDescent="0.25">
      <c r="A1650" s="381" t="str">
        <f>IF(B1650="","",ROW()-ROW($A$3)+'Diário 3º PA'!$O$1)</f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25"/>
        <v/>
      </c>
      <c r="K1650" s="387"/>
      <c r="L1650" s="388"/>
      <c r="M1650" s="387"/>
      <c r="N1650" s="382"/>
      <c r="O1650" s="384"/>
      <c r="P1650" s="184"/>
    </row>
    <row r="1651" spans="1:16" ht="13.2" x14ac:dyDescent="0.25">
      <c r="A1651" s="381" t="str">
        <f>IF(B1651="","",ROW()-ROW($A$3)+'Diário 3º PA'!$O$1)</f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25"/>
        <v/>
      </c>
      <c r="K1651" s="387"/>
      <c r="L1651" s="388"/>
      <c r="M1651" s="387"/>
      <c r="N1651" s="382"/>
      <c r="O1651" s="384"/>
      <c r="P1651" s="184"/>
    </row>
    <row r="1652" spans="1:16" ht="13.2" x14ac:dyDescent="0.25">
      <c r="A1652" s="381" t="str">
        <f>IF(B1652="","",ROW()-ROW($A$3)+'Diário 3º PA'!$O$1)</f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25"/>
        <v/>
      </c>
      <c r="K1652" s="387"/>
      <c r="L1652" s="388"/>
      <c r="M1652" s="387"/>
      <c r="N1652" s="382"/>
      <c r="O1652" s="384"/>
      <c r="P1652" s="184"/>
    </row>
    <row r="1653" spans="1:16" ht="13.2" x14ac:dyDescent="0.25">
      <c r="A1653" s="381" t="str">
        <f>IF(B1653="","",ROW()-ROW($A$3)+'Diário 3º PA'!$O$1)</f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25"/>
        <v/>
      </c>
      <c r="K1653" s="387"/>
      <c r="L1653" s="388"/>
      <c r="M1653" s="387"/>
      <c r="N1653" s="382"/>
      <c r="O1653" s="384"/>
      <c r="P1653" s="184"/>
    </row>
    <row r="1654" spans="1:16" ht="13.2" x14ac:dyDescent="0.25">
      <c r="A1654" s="381" t="str">
        <f>IF(B1654="","",ROW()-ROW($A$3)+'Diário 3º PA'!$O$1)</f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25"/>
        <v/>
      </c>
      <c r="K1654" s="387"/>
      <c r="L1654" s="388"/>
      <c r="M1654" s="387"/>
      <c r="N1654" s="382"/>
      <c r="O1654" s="384"/>
      <c r="P1654" s="184"/>
    </row>
    <row r="1655" spans="1:16" ht="13.2" x14ac:dyDescent="0.25">
      <c r="A1655" s="381" t="str">
        <f>IF(B1655="","",ROW()-ROW($A$3)+'Diário 3º PA'!$O$1)</f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25"/>
        <v/>
      </c>
      <c r="K1655" s="387"/>
      <c r="L1655" s="388"/>
      <c r="M1655" s="387"/>
      <c r="N1655" s="382"/>
      <c r="O1655" s="384"/>
      <c r="P1655" s="184"/>
    </row>
    <row r="1656" spans="1:16" ht="13.2" x14ac:dyDescent="0.25">
      <c r="A1656" s="381" t="str">
        <f>IF(B1656="","",ROW()-ROW($A$3)+'Diário 3º PA'!$O$1)</f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25"/>
        <v/>
      </c>
      <c r="K1656" s="387"/>
      <c r="L1656" s="388"/>
      <c r="M1656" s="387"/>
      <c r="N1656" s="382"/>
      <c r="O1656" s="384"/>
      <c r="P1656" s="184"/>
    </row>
    <row r="1657" spans="1:16" ht="13.2" x14ac:dyDescent="0.25">
      <c r="A1657" s="381" t="str">
        <f>IF(B1657="","",ROW()-ROW($A$3)+'Diário 3º PA'!$O$1)</f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25"/>
        <v/>
      </c>
      <c r="K1657" s="387"/>
      <c r="L1657" s="388"/>
      <c r="M1657" s="387"/>
      <c r="N1657" s="382"/>
      <c r="O1657" s="384"/>
      <c r="P1657" s="184"/>
    </row>
    <row r="1658" spans="1:16" ht="13.2" x14ac:dyDescent="0.25">
      <c r="A1658" s="381" t="str">
        <f>IF(B1658="","",ROW()-ROW($A$3)+'Diário 3º PA'!$O$1)</f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25"/>
        <v/>
      </c>
      <c r="K1658" s="387"/>
      <c r="L1658" s="388"/>
      <c r="M1658" s="387"/>
      <c r="N1658" s="382"/>
      <c r="O1658" s="384"/>
      <c r="P1658" s="184"/>
    </row>
    <row r="1659" spans="1:16" ht="13.2" x14ac:dyDescent="0.25">
      <c r="A1659" s="381" t="str">
        <f>IF(B1659="","",ROW()-ROW($A$3)+'Diário 3º PA'!$O$1)</f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25"/>
        <v/>
      </c>
      <c r="K1659" s="387"/>
      <c r="L1659" s="388"/>
      <c r="M1659" s="387"/>
      <c r="N1659" s="382"/>
      <c r="O1659" s="384"/>
      <c r="P1659" s="184"/>
    </row>
    <row r="1660" spans="1:16" ht="13.2" x14ac:dyDescent="0.25">
      <c r="A1660" s="381" t="str">
        <f>IF(B1660="","",ROW()-ROW($A$3)+'Diário 3º PA'!$O$1)</f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25"/>
        <v/>
      </c>
      <c r="K1660" s="387"/>
      <c r="L1660" s="388"/>
      <c r="M1660" s="387"/>
      <c r="N1660" s="382"/>
      <c r="O1660" s="384"/>
      <c r="P1660" s="184"/>
    </row>
    <row r="1661" spans="1:16" ht="13.2" x14ac:dyDescent="0.25">
      <c r="A1661" s="381" t="str">
        <f>IF(B1661="","",ROW()-ROW($A$3)+'Diário 3º PA'!$O$1)</f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25"/>
        <v/>
      </c>
      <c r="K1661" s="387"/>
      <c r="L1661" s="388"/>
      <c r="M1661" s="387"/>
      <c r="N1661" s="382"/>
      <c r="O1661" s="384"/>
      <c r="P1661" s="184"/>
    </row>
    <row r="1662" spans="1:16" ht="13.2" x14ac:dyDescent="0.25">
      <c r="A1662" s="381" t="str">
        <f>IF(B1662="","",ROW()-ROW($A$3)+'Diário 3º PA'!$O$1)</f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25"/>
        <v/>
      </c>
      <c r="K1662" s="387"/>
      <c r="L1662" s="388"/>
      <c r="M1662" s="387"/>
      <c r="N1662" s="382"/>
      <c r="O1662" s="384"/>
      <c r="P1662" s="184"/>
    </row>
    <row r="1663" spans="1:16" ht="13.2" x14ac:dyDescent="0.25">
      <c r="A1663" s="381" t="str">
        <f>IF(B1663="","",ROW()-ROW($A$3)+'Diário 3º PA'!$O$1)</f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25"/>
        <v/>
      </c>
      <c r="K1663" s="387"/>
      <c r="L1663" s="388"/>
      <c r="M1663" s="387"/>
      <c r="N1663" s="382"/>
      <c r="O1663" s="384"/>
      <c r="P1663" s="184"/>
    </row>
    <row r="1664" spans="1:16" ht="13.2" x14ac:dyDescent="0.25">
      <c r="A1664" s="381" t="str">
        <f>IF(B1664="","",ROW()-ROW($A$3)+'Diário 3º PA'!$O$1)</f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25"/>
        <v/>
      </c>
      <c r="K1664" s="387"/>
      <c r="L1664" s="388"/>
      <c r="M1664" s="387"/>
      <c r="N1664" s="382"/>
      <c r="O1664" s="384"/>
      <c r="P1664" s="184"/>
    </row>
    <row r="1665" spans="1:16" ht="13.2" x14ac:dyDescent="0.25">
      <c r="A1665" s="381" t="str">
        <f>IF(B1665="","",ROW()-ROW($A$3)+'Diário 3º PA'!$O$1)</f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si="25"/>
        <v/>
      </c>
      <c r="K1665" s="387"/>
      <c r="L1665" s="388"/>
      <c r="M1665" s="387"/>
      <c r="N1665" s="382"/>
      <c r="O1665" s="384"/>
      <c r="P1665" s="184"/>
    </row>
    <row r="1666" spans="1:16" ht="13.2" x14ac:dyDescent="0.25">
      <c r="A1666" s="381" t="str">
        <f>IF(B1666="","",ROW()-ROW($A$3)+'Diário 3º PA'!$O$1)</f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25"/>
        <v/>
      </c>
      <c r="K1666" s="387"/>
      <c r="L1666" s="388"/>
      <c r="M1666" s="387"/>
      <c r="N1666" s="382"/>
      <c r="O1666" s="384"/>
      <c r="P1666" s="184"/>
    </row>
    <row r="1667" spans="1:16" ht="13.2" x14ac:dyDescent="0.25">
      <c r="A1667" s="381" t="str">
        <f>IF(B1667="","",ROW()-ROW($A$3)+'Diário 3º PA'!$O$1)</f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25"/>
        <v/>
      </c>
      <c r="K1667" s="387"/>
      <c r="L1667" s="388"/>
      <c r="M1667" s="387"/>
      <c r="N1667" s="382"/>
      <c r="O1667" s="384"/>
      <c r="P1667" s="184"/>
    </row>
    <row r="1668" spans="1:16" ht="13.2" x14ac:dyDescent="0.25">
      <c r="A1668" s="381" t="str">
        <f>IF(B1668="","",ROW()-ROW($A$3)+'Diário 3º PA'!$O$1)</f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si="25"/>
        <v/>
      </c>
      <c r="K1668" s="387"/>
      <c r="L1668" s="388"/>
      <c r="M1668" s="387"/>
      <c r="N1668" s="382"/>
      <c r="O1668" s="384"/>
      <c r="P1668" s="184"/>
    </row>
    <row r="1669" spans="1:16" ht="13.2" x14ac:dyDescent="0.25">
      <c r="A1669" s="381" t="str">
        <f>IF(B1669="","",ROW()-ROW($A$3)+'Diário 3º PA'!$O$1)</f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25"/>
        <v/>
      </c>
      <c r="K1669" s="387"/>
      <c r="L1669" s="388"/>
      <c r="M1669" s="387"/>
      <c r="N1669" s="382"/>
      <c r="O1669" s="384"/>
      <c r="P1669" s="184"/>
    </row>
    <row r="1670" spans="1:16" ht="13.2" x14ac:dyDescent="0.25">
      <c r="A1670" s="381" t="str">
        <f>IF(B1670="","",ROW()-ROW($A$3)+'Diário 3º PA'!$O$1)</f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25"/>
        <v/>
      </c>
      <c r="K1670" s="387"/>
      <c r="L1670" s="388"/>
      <c r="M1670" s="387"/>
      <c r="N1670" s="382"/>
      <c r="O1670" s="384"/>
      <c r="P1670" s="184"/>
    </row>
    <row r="1671" spans="1:16" ht="13.2" x14ac:dyDescent="0.25">
      <c r="A1671" s="381" t="str">
        <f>IF(B1671="","",ROW()-ROW($A$3)+'Diário 3º PA'!$O$1)</f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25"/>
        <v/>
      </c>
      <c r="K1671" s="387"/>
      <c r="L1671" s="388"/>
      <c r="M1671" s="387"/>
      <c r="N1671" s="382"/>
      <c r="O1671" s="384"/>
      <c r="P1671" s="184"/>
    </row>
    <row r="1672" spans="1:16" ht="13.2" x14ac:dyDescent="0.25">
      <c r="A1672" s="381" t="str">
        <f>IF(B1672="","",ROW()-ROW($A$3)+'Diário 3º PA'!$O$1)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25"/>
        <v/>
      </c>
      <c r="K1672" s="387"/>
      <c r="L1672" s="388"/>
      <c r="M1672" s="387"/>
      <c r="N1672" s="382"/>
      <c r="O1672" s="384"/>
      <c r="P1672" s="184"/>
    </row>
    <row r="1673" spans="1:16" ht="13.2" x14ac:dyDescent="0.25">
      <c r="A1673" s="381" t="str">
        <f>IF(B1673="","",ROW()-ROW($A$3)+'Diário 3º PA'!$O$1)</f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ref="J1673:J1736" si="26">IF(O1673="","",IF(LEN(O1673)&gt;14,O1673,"CPF Protegido - LGPD"))</f>
        <v/>
      </c>
      <c r="K1673" s="387"/>
      <c r="L1673" s="388"/>
      <c r="M1673" s="387"/>
      <c r="N1673" s="382"/>
      <c r="O1673" s="384"/>
      <c r="P1673" s="184"/>
    </row>
    <row r="1674" spans="1:16" ht="13.2" x14ac:dyDescent="0.25">
      <c r="A1674" s="381" t="str">
        <f>IF(B1674="","",ROW()-ROW($A$3)+'Diário 3º PA'!$O$1)</f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26"/>
        <v/>
      </c>
      <c r="K1674" s="387"/>
      <c r="L1674" s="388"/>
      <c r="M1674" s="387"/>
      <c r="N1674" s="382"/>
      <c r="O1674" s="384"/>
      <c r="P1674" s="184"/>
    </row>
    <row r="1675" spans="1:16" ht="13.2" x14ac:dyDescent="0.25">
      <c r="A1675" s="381" t="str">
        <f>IF(B1675="","",ROW()-ROW($A$3)+'Diário 3º PA'!$O$1)</f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26"/>
        <v/>
      </c>
      <c r="K1675" s="387"/>
      <c r="L1675" s="388"/>
      <c r="M1675" s="387"/>
      <c r="N1675" s="382"/>
      <c r="O1675" s="384"/>
      <c r="P1675" s="184"/>
    </row>
    <row r="1676" spans="1:16" ht="13.2" x14ac:dyDescent="0.25">
      <c r="A1676" s="381" t="str">
        <f>IF(B1676="","",ROW()-ROW($A$3)+'Diário 3º PA'!$O$1)</f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26"/>
        <v/>
      </c>
      <c r="K1676" s="387"/>
      <c r="L1676" s="388"/>
      <c r="M1676" s="387"/>
      <c r="N1676" s="382"/>
      <c r="O1676" s="384"/>
      <c r="P1676" s="184"/>
    </row>
    <row r="1677" spans="1:16" ht="13.2" x14ac:dyDescent="0.25">
      <c r="A1677" s="381" t="str">
        <f>IF(B1677="","",ROW()-ROW($A$3)+'Diário 3º PA'!$O$1)</f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26"/>
        <v/>
      </c>
      <c r="K1677" s="387"/>
      <c r="L1677" s="388"/>
      <c r="M1677" s="387"/>
      <c r="N1677" s="382"/>
      <c r="O1677" s="384"/>
      <c r="P1677" s="184"/>
    </row>
    <row r="1678" spans="1:16" ht="13.2" x14ac:dyDescent="0.25">
      <c r="A1678" s="381" t="str">
        <f>IF(B1678="","",ROW()-ROW($A$3)+'Diário 3º PA'!$O$1)</f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26"/>
        <v/>
      </c>
      <c r="K1678" s="387"/>
      <c r="L1678" s="388"/>
      <c r="M1678" s="387"/>
      <c r="N1678" s="382"/>
      <c r="O1678" s="384"/>
      <c r="P1678" s="184"/>
    </row>
    <row r="1679" spans="1:16" ht="13.2" x14ac:dyDescent="0.25">
      <c r="A1679" s="381" t="str">
        <f>IF(B1679="","",ROW()-ROW($A$3)+'Diário 3º PA'!$O$1)</f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26"/>
        <v/>
      </c>
      <c r="K1679" s="387"/>
      <c r="L1679" s="388"/>
      <c r="M1679" s="387"/>
      <c r="N1679" s="382"/>
      <c r="O1679" s="384"/>
      <c r="P1679" s="184"/>
    </row>
    <row r="1680" spans="1:16" ht="13.2" x14ac:dyDescent="0.25">
      <c r="A1680" s="381" t="str">
        <f>IF(B1680="","",ROW()-ROW($A$3)+'Diário 3º PA'!$O$1)</f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26"/>
        <v/>
      </c>
      <c r="K1680" s="387"/>
      <c r="L1680" s="388"/>
      <c r="M1680" s="387"/>
      <c r="N1680" s="382"/>
      <c r="O1680" s="384"/>
      <c r="P1680" s="184"/>
    </row>
    <row r="1681" spans="1:16" ht="13.2" x14ac:dyDescent="0.25">
      <c r="A1681" s="381" t="str">
        <f>IF(B1681="","",ROW()-ROW($A$3)+'Diário 3º PA'!$O$1)</f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26"/>
        <v/>
      </c>
      <c r="K1681" s="387"/>
      <c r="L1681" s="388"/>
      <c r="M1681" s="387"/>
      <c r="N1681" s="382"/>
      <c r="O1681" s="384"/>
      <c r="P1681" s="184"/>
    </row>
    <row r="1682" spans="1:16" ht="13.2" x14ac:dyDescent="0.25">
      <c r="A1682" s="381" t="str">
        <f>IF(B1682="","",ROW()-ROW($A$3)+'Diário 3º PA'!$O$1)</f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26"/>
        <v/>
      </c>
      <c r="K1682" s="387"/>
      <c r="L1682" s="388"/>
      <c r="M1682" s="387"/>
      <c r="N1682" s="382"/>
      <c r="O1682" s="384"/>
      <c r="P1682" s="184"/>
    </row>
    <row r="1683" spans="1:16" ht="13.2" x14ac:dyDescent="0.25">
      <c r="A1683" s="381" t="str">
        <f>IF(B1683="","",ROW()-ROW($A$3)+'Diário 3º PA'!$O$1)</f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26"/>
        <v/>
      </c>
      <c r="K1683" s="387"/>
      <c r="L1683" s="388"/>
      <c r="M1683" s="387"/>
      <c r="N1683" s="382"/>
      <c r="O1683" s="384"/>
      <c r="P1683" s="184"/>
    </row>
    <row r="1684" spans="1:16" ht="13.2" x14ac:dyDescent="0.25">
      <c r="A1684" s="381" t="str">
        <f>IF(B1684="","",ROW()-ROW($A$3)+'Diário 3º PA'!$O$1)</f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26"/>
        <v/>
      </c>
      <c r="K1684" s="387"/>
      <c r="L1684" s="388"/>
      <c r="M1684" s="387"/>
      <c r="N1684" s="382"/>
      <c r="O1684" s="384"/>
      <c r="P1684" s="184"/>
    </row>
    <row r="1685" spans="1:16" ht="13.2" x14ac:dyDescent="0.25">
      <c r="A1685" s="381" t="str">
        <f>IF(B1685="","",ROW()-ROW($A$3)+'Diário 3º PA'!$O$1)</f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26"/>
        <v/>
      </c>
      <c r="K1685" s="387"/>
      <c r="L1685" s="388"/>
      <c r="M1685" s="387"/>
      <c r="N1685" s="382"/>
      <c r="O1685" s="384"/>
      <c r="P1685" s="184"/>
    </row>
    <row r="1686" spans="1:16" ht="13.2" x14ac:dyDescent="0.25">
      <c r="A1686" s="381" t="str">
        <f>IF(B1686="","",ROW()-ROW($A$3)+'Diário 3º PA'!$O$1)</f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si="26"/>
        <v/>
      </c>
      <c r="K1686" s="387"/>
      <c r="L1686" s="388"/>
      <c r="M1686" s="387"/>
      <c r="N1686" s="382"/>
      <c r="O1686" s="384"/>
      <c r="P1686" s="184"/>
    </row>
    <row r="1687" spans="1:16" ht="13.2" x14ac:dyDescent="0.25">
      <c r="A1687" s="381" t="str">
        <f>IF(B1687="","",ROW()-ROW($A$3)+'Diário 3º PA'!$O$1)</f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26"/>
        <v/>
      </c>
      <c r="K1687" s="387"/>
      <c r="L1687" s="388"/>
      <c r="M1687" s="387"/>
      <c r="N1687" s="382"/>
      <c r="O1687" s="384"/>
      <c r="P1687" s="184"/>
    </row>
    <row r="1688" spans="1:16" ht="13.2" x14ac:dyDescent="0.25">
      <c r="A1688" s="381" t="str">
        <f>IF(B1688="","",ROW()-ROW($A$3)+'Diário 3º PA'!$O$1)</f>
        <v/>
      </c>
      <c r="B1688" s="382"/>
      <c r="C1688" s="383"/>
      <c r="D1688" s="384"/>
      <c r="E1688" s="184"/>
      <c r="F1688" s="385"/>
      <c r="G1688" s="384"/>
      <c r="H1688" s="384"/>
      <c r="I1688" s="184"/>
      <c r="J1688" s="386" t="str">
        <f t="shared" si="26"/>
        <v/>
      </c>
      <c r="K1688" s="387"/>
      <c r="L1688" s="388"/>
      <c r="M1688" s="387"/>
      <c r="N1688" s="382"/>
      <c r="O1688" s="384"/>
      <c r="P1688" s="184"/>
    </row>
    <row r="1689" spans="1:16" ht="13.2" x14ac:dyDescent="0.25">
      <c r="A1689" s="381" t="str">
        <f>IF(B1689="","",ROW()-ROW($A$3)+'Diário 3º PA'!$O$1)</f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26"/>
        <v/>
      </c>
      <c r="K1689" s="387"/>
      <c r="L1689" s="388"/>
      <c r="M1689" s="387"/>
      <c r="N1689" s="382"/>
      <c r="O1689" s="384"/>
      <c r="P1689" s="184"/>
    </row>
    <row r="1690" spans="1:16" ht="13.2" x14ac:dyDescent="0.25">
      <c r="A1690" s="381" t="str">
        <f>IF(B1690="","",ROW()-ROW($A$3)+'Diário 3º PA'!$O$1)</f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26"/>
        <v/>
      </c>
      <c r="K1690" s="387"/>
      <c r="L1690" s="388"/>
      <c r="M1690" s="387"/>
      <c r="N1690" s="382"/>
      <c r="O1690" s="384"/>
      <c r="P1690" s="184"/>
    </row>
    <row r="1691" spans="1:16" ht="13.2" x14ac:dyDescent="0.25">
      <c r="A1691" s="381" t="str">
        <f>IF(B1691="","",ROW()-ROW($A$3)+'Diário 3º PA'!$O$1)</f>
        <v/>
      </c>
      <c r="B1691" s="382"/>
      <c r="C1691" s="383"/>
      <c r="D1691" s="384"/>
      <c r="E1691" s="184"/>
      <c r="F1691" s="391"/>
      <c r="G1691" s="384"/>
      <c r="H1691" s="384"/>
      <c r="I1691" s="184"/>
      <c r="J1691" s="386" t="str">
        <f t="shared" si="26"/>
        <v/>
      </c>
      <c r="K1691" s="387"/>
      <c r="L1691" s="388"/>
      <c r="M1691" s="387"/>
      <c r="N1691" s="382"/>
      <c r="O1691" s="384"/>
      <c r="P1691" s="184"/>
    </row>
    <row r="1692" spans="1:16" ht="13.2" x14ac:dyDescent="0.25">
      <c r="A1692" s="381" t="str">
        <f>IF(B1692="","",ROW()-ROW($A$3)+'Diário 3º PA'!$O$1)</f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26"/>
        <v/>
      </c>
      <c r="K1692" s="387"/>
      <c r="L1692" s="388"/>
      <c r="M1692" s="387"/>
      <c r="N1692" s="382"/>
      <c r="O1692" s="384"/>
      <c r="P1692" s="184"/>
    </row>
    <row r="1693" spans="1:16" ht="13.2" x14ac:dyDescent="0.25">
      <c r="A1693" s="381" t="str">
        <f>IF(B1693="","",ROW()-ROW($A$3)+'Diário 3º PA'!$O$1)</f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26"/>
        <v/>
      </c>
      <c r="K1693" s="387"/>
      <c r="L1693" s="388"/>
      <c r="M1693" s="387"/>
      <c r="N1693" s="382"/>
      <c r="O1693" s="384"/>
      <c r="P1693" s="184"/>
    </row>
    <row r="1694" spans="1:16" ht="13.2" x14ac:dyDescent="0.25">
      <c r="A1694" s="381" t="str">
        <f>IF(B1694="","",ROW()-ROW($A$3)+'Diário 3º PA'!$O$1)</f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26"/>
        <v/>
      </c>
      <c r="K1694" s="387"/>
      <c r="L1694" s="388"/>
      <c r="M1694" s="387"/>
      <c r="N1694" s="382"/>
      <c r="O1694" s="384"/>
      <c r="P1694" s="184"/>
    </row>
    <row r="1695" spans="1:16" ht="13.2" x14ac:dyDescent="0.25">
      <c r="A1695" s="381" t="str">
        <f>IF(B1695="","",ROW()-ROW($A$3)+'Diário 3º PA'!$O$1)</f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26"/>
        <v/>
      </c>
      <c r="K1695" s="387"/>
      <c r="L1695" s="388"/>
      <c r="M1695" s="387"/>
      <c r="N1695" s="382"/>
      <c r="O1695" s="384"/>
      <c r="P1695" s="184"/>
    </row>
    <row r="1696" spans="1:16" ht="13.2" x14ac:dyDescent="0.25">
      <c r="A1696" s="381" t="str">
        <f>IF(B1696="","",ROW()-ROW($A$3)+'Diário 3º PA'!$O$1)</f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26"/>
        <v/>
      </c>
      <c r="K1696" s="387"/>
      <c r="L1696" s="388"/>
      <c r="M1696" s="387"/>
      <c r="N1696" s="382"/>
      <c r="O1696" s="384"/>
      <c r="P1696" s="184"/>
    </row>
    <row r="1697" spans="1:16" ht="13.2" x14ac:dyDescent="0.25">
      <c r="A1697" s="381" t="str">
        <f>IF(B1697="","",ROW()-ROW($A$3)+'Diário 3º PA'!$O$1)</f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26"/>
        <v/>
      </c>
      <c r="K1697" s="387"/>
      <c r="L1697" s="388"/>
      <c r="M1697" s="387"/>
      <c r="N1697" s="382"/>
      <c r="O1697" s="384"/>
      <c r="P1697" s="184"/>
    </row>
    <row r="1698" spans="1:16" ht="13.2" x14ac:dyDescent="0.25">
      <c r="A1698" s="381" t="str">
        <f>IF(B1698="","",ROW()-ROW($A$3)+'Diário 3º PA'!$O$1)</f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26"/>
        <v/>
      </c>
      <c r="K1698" s="387"/>
      <c r="L1698" s="388"/>
      <c r="M1698" s="387"/>
      <c r="N1698" s="382"/>
      <c r="O1698" s="384"/>
      <c r="P1698" s="184"/>
    </row>
    <row r="1699" spans="1:16" ht="13.2" x14ac:dyDescent="0.25">
      <c r="A1699" s="381" t="str">
        <f>IF(B1699="","",ROW()-ROW($A$3)+'Diário 3º PA'!$O$1)</f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26"/>
        <v/>
      </c>
      <c r="K1699" s="387"/>
      <c r="L1699" s="388"/>
      <c r="M1699" s="387"/>
      <c r="N1699" s="382"/>
      <c r="O1699" s="384"/>
      <c r="P1699" s="184"/>
    </row>
    <row r="1700" spans="1:16" ht="13.2" x14ac:dyDescent="0.25">
      <c r="A1700" s="381" t="str">
        <f>IF(B1700="","",ROW()-ROW($A$3)+'Diário 3º PA'!$O$1)</f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26"/>
        <v/>
      </c>
      <c r="K1700" s="387"/>
      <c r="L1700" s="388"/>
      <c r="M1700" s="387"/>
      <c r="N1700" s="382"/>
      <c r="O1700" s="384"/>
      <c r="P1700" s="184"/>
    </row>
    <row r="1701" spans="1:16" ht="13.2" x14ac:dyDescent="0.25">
      <c r="A1701" s="381" t="str">
        <f>IF(B1701="","",ROW()-ROW($A$3)+'Diário 3º PA'!$O$1)</f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26"/>
        <v/>
      </c>
      <c r="K1701" s="387"/>
      <c r="L1701" s="388"/>
      <c r="M1701" s="387"/>
      <c r="N1701" s="382"/>
      <c r="O1701" s="384"/>
      <c r="P1701" s="184"/>
    </row>
    <row r="1702" spans="1:16" ht="13.2" x14ac:dyDescent="0.25">
      <c r="A1702" s="381" t="str">
        <f>IF(B1702="","",ROW()-ROW($A$3)+'Diário 3º PA'!$O$1)</f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26"/>
        <v/>
      </c>
      <c r="K1702" s="387"/>
      <c r="L1702" s="388"/>
      <c r="M1702" s="387"/>
      <c r="N1702" s="382"/>
      <c r="O1702" s="384"/>
      <c r="P1702" s="184"/>
    </row>
    <row r="1703" spans="1:16" ht="13.2" x14ac:dyDescent="0.25">
      <c r="A1703" s="381" t="str">
        <f>IF(B1703="","",ROW()-ROW($A$3)+'Diário 3º PA'!$O$1)</f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26"/>
        <v/>
      </c>
      <c r="K1703" s="387"/>
      <c r="L1703" s="388"/>
      <c r="M1703" s="387"/>
      <c r="N1703" s="382"/>
      <c r="O1703" s="384"/>
      <c r="P1703" s="184"/>
    </row>
    <row r="1704" spans="1:16" ht="13.2" x14ac:dyDescent="0.25">
      <c r="A1704" s="381" t="str">
        <f>IF(B1704="","",ROW()-ROW($A$3)+'Diário 3º PA'!$O$1)</f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26"/>
        <v/>
      </c>
      <c r="K1704" s="387"/>
      <c r="L1704" s="388"/>
      <c r="M1704" s="387"/>
      <c r="N1704" s="382"/>
      <c r="O1704" s="384"/>
      <c r="P1704" s="184"/>
    </row>
    <row r="1705" spans="1:16" ht="13.2" x14ac:dyDescent="0.25">
      <c r="A1705" s="381" t="str">
        <f>IF(B1705="","",ROW()-ROW($A$3)+'Diário 3º PA'!$O$1)</f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26"/>
        <v/>
      </c>
      <c r="K1705" s="387"/>
      <c r="L1705" s="388"/>
      <c r="M1705" s="387"/>
      <c r="N1705" s="382"/>
      <c r="O1705" s="384"/>
      <c r="P1705" s="184"/>
    </row>
    <row r="1706" spans="1:16" ht="13.2" x14ac:dyDescent="0.25">
      <c r="A1706" s="381" t="str">
        <f>IF(B1706="","",ROW()-ROW($A$3)+'Diário 3º PA'!$O$1)</f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26"/>
        <v/>
      </c>
      <c r="K1706" s="387"/>
      <c r="L1706" s="388"/>
      <c r="M1706" s="387"/>
      <c r="N1706" s="382"/>
      <c r="O1706" s="384"/>
      <c r="P1706" s="184"/>
    </row>
    <row r="1707" spans="1:16" ht="13.2" x14ac:dyDescent="0.25">
      <c r="A1707" s="381" t="str">
        <f>IF(B1707="","",ROW()-ROW($A$3)+'Diário 3º PA'!$O$1)</f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26"/>
        <v/>
      </c>
      <c r="K1707" s="387"/>
      <c r="L1707" s="388"/>
      <c r="M1707" s="387"/>
      <c r="N1707" s="382"/>
      <c r="O1707" s="384"/>
      <c r="P1707" s="184"/>
    </row>
    <row r="1708" spans="1:16" ht="13.2" x14ac:dyDescent="0.25">
      <c r="A1708" s="381" t="str">
        <f>IF(B1708="","",ROW()-ROW($A$3)+'Diário 3º PA'!$O$1)</f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26"/>
        <v/>
      </c>
      <c r="K1708" s="387"/>
      <c r="L1708" s="388"/>
      <c r="M1708" s="387"/>
      <c r="N1708" s="382"/>
      <c r="O1708" s="384"/>
      <c r="P1708" s="184"/>
    </row>
    <row r="1709" spans="1:16" ht="13.2" x14ac:dyDescent="0.25">
      <c r="A1709" s="381" t="str">
        <f>IF(B1709="","",ROW()-ROW($A$3)+'Diário 3º PA'!$O$1)</f>
        <v/>
      </c>
      <c r="B1709" s="382"/>
      <c r="C1709" s="383"/>
      <c r="D1709" s="384"/>
      <c r="E1709" s="184"/>
      <c r="F1709" s="385"/>
      <c r="G1709" s="384"/>
      <c r="H1709" s="384"/>
      <c r="I1709" s="184"/>
      <c r="J1709" s="386" t="str">
        <f t="shared" si="26"/>
        <v/>
      </c>
      <c r="K1709" s="387"/>
      <c r="L1709" s="388"/>
      <c r="M1709" s="387"/>
      <c r="N1709" s="382"/>
      <c r="O1709" s="384"/>
      <c r="P1709" s="184"/>
    </row>
    <row r="1710" spans="1:16" ht="13.2" x14ac:dyDescent="0.25">
      <c r="A1710" s="381" t="str">
        <f>IF(B1710="","",ROW()-ROW($A$3)+'Diário 3º PA'!$O$1)</f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26"/>
        <v/>
      </c>
      <c r="K1710" s="387"/>
      <c r="L1710" s="388"/>
      <c r="M1710" s="387"/>
      <c r="N1710" s="382"/>
      <c r="O1710" s="384"/>
      <c r="P1710" s="184"/>
    </row>
    <row r="1711" spans="1:16" ht="13.2" x14ac:dyDescent="0.25">
      <c r="A1711" s="381" t="str">
        <f>IF(B1711="","",ROW()-ROW($A$3)+'Diário 3º PA'!$O$1)</f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26"/>
        <v/>
      </c>
      <c r="K1711" s="387"/>
      <c r="L1711" s="388"/>
      <c r="M1711" s="387"/>
      <c r="N1711" s="382"/>
      <c r="O1711" s="384"/>
      <c r="P1711" s="184"/>
    </row>
    <row r="1712" spans="1:16" ht="13.2" x14ac:dyDescent="0.25">
      <c r="A1712" s="381" t="str">
        <f>IF(B1712="","",ROW()-ROW($A$3)+'Diário 3º PA'!$O$1)</f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26"/>
        <v/>
      </c>
      <c r="K1712" s="387"/>
      <c r="L1712" s="388"/>
      <c r="M1712" s="387"/>
      <c r="N1712" s="382"/>
      <c r="O1712" s="384"/>
      <c r="P1712" s="184"/>
    </row>
    <row r="1713" spans="1:16" ht="13.2" x14ac:dyDescent="0.25">
      <c r="A1713" s="381" t="str">
        <f>IF(B1713="","",ROW()-ROW($A$3)+'Diário 3º PA'!$O$1)</f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26"/>
        <v/>
      </c>
      <c r="K1713" s="387"/>
      <c r="L1713" s="388"/>
      <c r="M1713" s="387"/>
      <c r="N1713" s="382"/>
      <c r="O1713" s="384"/>
      <c r="P1713" s="184"/>
    </row>
    <row r="1714" spans="1:16" ht="13.2" x14ac:dyDescent="0.25">
      <c r="A1714" s="381" t="str">
        <f>IF(B1714="","",ROW()-ROW($A$3)+'Diário 3º PA'!$O$1)</f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26"/>
        <v/>
      </c>
      <c r="K1714" s="387"/>
      <c r="L1714" s="388"/>
      <c r="M1714" s="387"/>
      <c r="N1714" s="382"/>
      <c r="O1714" s="384"/>
      <c r="P1714" s="184"/>
    </row>
    <row r="1715" spans="1:16" ht="13.2" x14ac:dyDescent="0.25">
      <c r="A1715" s="381" t="str">
        <f>IF(B1715="","",ROW()-ROW($A$3)+'Diário 3º PA'!$O$1)</f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26"/>
        <v/>
      </c>
      <c r="K1715" s="387"/>
      <c r="L1715" s="388"/>
      <c r="M1715" s="387"/>
      <c r="N1715" s="382"/>
      <c r="O1715" s="384"/>
      <c r="P1715" s="184"/>
    </row>
    <row r="1716" spans="1:16" ht="13.2" x14ac:dyDescent="0.25">
      <c r="A1716" s="381" t="str">
        <f>IF(B1716="","",ROW()-ROW($A$3)+'Diário 3º PA'!$O$1)</f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26"/>
        <v/>
      </c>
      <c r="K1716" s="387"/>
      <c r="L1716" s="388"/>
      <c r="M1716" s="387"/>
      <c r="N1716" s="382"/>
      <c r="O1716" s="384"/>
      <c r="P1716" s="184"/>
    </row>
    <row r="1717" spans="1:16" ht="13.2" x14ac:dyDescent="0.25">
      <c r="A1717" s="381" t="str">
        <f>IF(B1717="","",ROW()-ROW($A$3)+'Diário 3º PA'!$O$1)</f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26"/>
        <v/>
      </c>
      <c r="K1717" s="387"/>
      <c r="L1717" s="388"/>
      <c r="M1717" s="387"/>
      <c r="N1717" s="382"/>
      <c r="O1717" s="384"/>
      <c r="P1717" s="184"/>
    </row>
    <row r="1718" spans="1:16" ht="13.2" x14ac:dyDescent="0.25">
      <c r="A1718" s="381" t="str">
        <f>IF(B1718="","",ROW()-ROW($A$3)+'Diário 3º PA'!$O$1)</f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26"/>
        <v/>
      </c>
      <c r="K1718" s="387"/>
      <c r="L1718" s="388"/>
      <c r="M1718" s="387"/>
      <c r="N1718" s="382"/>
      <c r="O1718" s="384"/>
      <c r="P1718" s="184"/>
    </row>
    <row r="1719" spans="1:16" ht="13.2" x14ac:dyDescent="0.25">
      <c r="A1719" s="381" t="str">
        <f>IF(B1719="","",ROW()-ROW($A$3)+'Diário 3º PA'!$O$1)</f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26"/>
        <v/>
      </c>
      <c r="K1719" s="387"/>
      <c r="L1719" s="388"/>
      <c r="M1719" s="387"/>
      <c r="N1719" s="382"/>
      <c r="O1719" s="384"/>
      <c r="P1719" s="184"/>
    </row>
    <row r="1720" spans="1:16" ht="13.2" x14ac:dyDescent="0.25">
      <c r="A1720" s="381" t="str">
        <f>IF(B1720="","",ROW()-ROW($A$3)+'Diário 3º PA'!$O$1)</f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26"/>
        <v/>
      </c>
      <c r="K1720" s="387"/>
      <c r="L1720" s="388"/>
      <c r="M1720" s="387"/>
      <c r="N1720" s="382"/>
      <c r="O1720" s="384"/>
      <c r="P1720" s="184"/>
    </row>
    <row r="1721" spans="1:16" ht="13.2" x14ac:dyDescent="0.25">
      <c r="A1721" s="381" t="str">
        <f>IF(B1721="","",ROW()-ROW($A$3)+'Diário 3º PA'!$O$1)</f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26"/>
        <v/>
      </c>
      <c r="K1721" s="387"/>
      <c r="L1721" s="388"/>
      <c r="M1721" s="387"/>
      <c r="N1721" s="382"/>
      <c r="O1721" s="384"/>
      <c r="P1721" s="184"/>
    </row>
    <row r="1722" spans="1:16" ht="13.2" x14ac:dyDescent="0.25">
      <c r="A1722" s="381" t="str">
        <f>IF(B1722="","",ROW()-ROW($A$3)+'Diário 3º PA'!$O$1)</f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26"/>
        <v/>
      </c>
      <c r="K1722" s="387"/>
      <c r="L1722" s="388"/>
      <c r="M1722" s="387"/>
      <c r="N1722" s="382"/>
      <c r="O1722" s="384"/>
      <c r="P1722" s="184"/>
    </row>
    <row r="1723" spans="1:16" ht="13.2" x14ac:dyDescent="0.25">
      <c r="A1723" s="381" t="str">
        <f>IF(B1723="","",ROW()-ROW($A$3)+'Diário 3º PA'!$O$1)</f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26"/>
        <v/>
      </c>
      <c r="K1723" s="387"/>
      <c r="L1723" s="388"/>
      <c r="M1723" s="387"/>
      <c r="N1723" s="382"/>
      <c r="O1723" s="384"/>
      <c r="P1723" s="184"/>
    </row>
    <row r="1724" spans="1:16" ht="13.2" x14ac:dyDescent="0.25">
      <c r="A1724" s="381" t="str">
        <f>IF(B1724="","",ROW()-ROW($A$3)+'Diário 3º PA'!$O$1)</f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26"/>
        <v/>
      </c>
      <c r="K1724" s="387"/>
      <c r="L1724" s="388"/>
      <c r="M1724" s="387"/>
      <c r="N1724" s="382"/>
      <c r="O1724" s="384"/>
      <c r="P1724" s="184"/>
    </row>
    <row r="1725" spans="1:16" ht="13.2" x14ac:dyDescent="0.25">
      <c r="A1725" s="381" t="str">
        <f>IF(B1725="","",ROW()-ROW($A$3)+'Diário 3º PA'!$O$1)</f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26"/>
        <v/>
      </c>
      <c r="K1725" s="387"/>
      <c r="L1725" s="388"/>
      <c r="M1725" s="387"/>
      <c r="N1725" s="382"/>
      <c r="O1725" s="384"/>
      <c r="P1725" s="184"/>
    </row>
    <row r="1726" spans="1:16" ht="13.2" x14ac:dyDescent="0.25">
      <c r="A1726" s="381" t="str">
        <f>IF(B1726="","",ROW()-ROW($A$3)+'Diário 3º PA'!$O$1)</f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26"/>
        <v/>
      </c>
      <c r="K1726" s="387"/>
      <c r="L1726" s="388"/>
      <c r="M1726" s="387"/>
      <c r="N1726" s="382"/>
      <c r="O1726" s="384"/>
      <c r="P1726" s="184"/>
    </row>
    <row r="1727" spans="1:16" ht="13.2" x14ac:dyDescent="0.25">
      <c r="A1727" s="381" t="str">
        <f>IF(B1727="","",ROW()-ROW($A$3)+'Diário 3º PA'!$O$1)</f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26"/>
        <v/>
      </c>
      <c r="K1727" s="387"/>
      <c r="L1727" s="388"/>
      <c r="M1727" s="387"/>
      <c r="N1727" s="382"/>
      <c r="O1727" s="384"/>
      <c r="P1727" s="184"/>
    </row>
    <row r="1728" spans="1:16" ht="13.2" x14ac:dyDescent="0.25">
      <c r="A1728" s="381" t="str">
        <f>IF(B1728="","",ROW()-ROW($A$3)+'Diário 3º PA'!$O$1)</f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26"/>
        <v/>
      </c>
      <c r="K1728" s="387"/>
      <c r="L1728" s="388"/>
      <c r="M1728" s="387"/>
      <c r="N1728" s="382"/>
      <c r="O1728" s="384"/>
      <c r="P1728" s="184"/>
    </row>
    <row r="1729" spans="1:16" ht="13.2" x14ac:dyDescent="0.25">
      <c r="A1729" s="381" t="str">
        <f>IF(B1729="","",ROW()-ROW($A$3)+'Diário 3º PA'!$O$1)</f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si="26"/>
        <v/>
      </c>
      <c r="K1729" s="387"/>
      <c r="L1729" s="388"/>
      <c r="M1729" s="387"/>
      <c r="N1729" s="382"/>
      <c r="O1729" s="384"/>
      <c r="P1729" s="184"/>
    </row>
    <row r="1730" spans="1:16" ht="13.2" x14ac:dyDescent="0.25">
      <c r="A1730" s="381" t="str">
        <f>IF(B1730="","",ROW()-ROW($A$3)+'Diário 3º PA'!$O$1)</f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26"/>
        <v/>
      </c>
      <c r="K1730" s="387"/>
      <c r="L1730" s="388"/>
      <c r="M1730" s="387"/>
      <c r="N1730" s="382"/>
      <c r="O1730" s="384"/>
      <c r="P1730" s="184"/>
    </row>
    <row r="1731" spans="1:16" ht="13.2" x14ac:dyDescent="0.25">
      <c r="A1731" s="381" t="str">
        <f>IF(B1731="","",ROW()-ROW($A$3)+'Diário 3º PA'!$O$1)</f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26"/>
        <v/>
      </c>
      <c r="K1731" s="387"/>
      <c r="L1731" s="388"/>
      <c r="M1731" s="387"/>
      <c r="N1731" s="382"/>
      <c r="O1731" s="384"/>
      <c r="P1731" s="184"/>
    </row>
    <row r="1732" spans="1:16" ht="13.2" x14ac:dyDescent="0.25">
      <c r="A1732" s="381" t="str">
        <f>IF(B1732="","",ROW()-ROW($A$3)+'Diário 3º PA'!$O$1)</f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si="26"/>
        <v/>
      </c>
      <c r="K1732" s="387"/>
      <c r="L1732" s="388"/>
      <c r="M1732" s="387"/>
      <c r="N1732" s="382"/>
      <c r="O1732" s="384"/>
      <c r="P1732" s="184"/>
    </row>
    <row r="1733" spans="1:16" ht="13.2" x14ac:dyDescent="0.25">
      <c r="A1733" s="381" t="str">
        <f>IF(B1733="","",ROW()-ROW($A$3)+'Diário 3º PA'!$O$1)</f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26"/>
        <v/>
      </c>
      <c r="K1733" s="387"/>
      <c r="L1733" s="388"/>
      <c r="M1733" s="387"/>
      <c r="N1733" s="382"/>
      <c r="O1733" s="384"/>
      <c r="P1733" s="184"/>
    </row>
    <row r="1734" spans="1:16" ht="13.2" x14ac:dyDescent="0.25">
      <c r="A1734" s="381" t="str">
        <f>IF(B1734="","",ROW()-ROW($A$3)+'Diário 3º PA'!$O$1)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26"/>
        <v/>
      </c>
      <c r="K1734" s="387"/>
      <c r="L1734" s="388"/>
      <c r="M1734" s="387"/>
      <c r="N1734" s="382"/>
      <c r="O1734" s="384"/>
      <c r="P1734" s="184"/>
    </row>
    <row r="1735" spans="1:16" ht="13.2" x14ac:dyDescent="0.25">
      <c r="A1735" s="381" t="str">
        <f>IF(B1735="","",ROW()-ROW($A$3)+'Diário 3º PA'!$O$1)</f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26"/>
        <v/>
      </c>
      <c r="K1735" s="387"/>
      <c r="L1735" s="388"/>
      <c r="M1735" s="387"/>
      <c r="N1735" s="382"/>
      <c r="O1735" s="384"/>
      <c r="P1735" s="184"/>
    </row>
    <row r="1736" spans="1:16" ht="13.2" x14ac:dyDescent="0.25">
      <c r="A1736" s="381" t="str">
        <f>IF(B1736="","",ROW()-ROW($A$3)+'Diário 3º PA'!$O$1)</f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26"/>
        <v/>
      </c>
      <c r="K1736" s="387"/>
      <c r="L1736" s="388"/>
      <c r="M1736" s="387"/>
      <c r="N1736" s="382"/>
      <c r="O1736" s="384"/>
      <c r="P1736" s="184"/>
    </row>
    <row r="1737" spans="1:16" ht="13.2" x14ac:dyDescent="0.25">
      <c r="A1737" s="381" t="str">
        <f>IF(B1737="","",ROW()-ROW($A$3)+'Diário 3º PA'!$O$1)</f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ref="J1737:J1800" si="27">IF(O1737="","",IF(LEN(O1737)&gt;14,O1737,"CPF Protegido - LGPD"))</f>
        <v/>
      </c>
      <c r="K1737" s="387"/>
      <c r="L1737" s="388"/>
      <c r="M1737" s="387"/>
      <c r="N1737" s="382"/>
      <c r="O1737" s="384"/>
      <c r="P1737" s="184"/>
    </row>
    <row r="1738" spans="1:16" ht="13.2" x14ac:dyDescent="0.25">
      <c r="A1738" s="381" t="str">
        <f>IF(B1738="","",ROW()-ROW($A$3)+'Diário 3º PA'!$O$1)</f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27"/>
        <v/>
      </c>
      <c r="K1738" s="387"/>
      <c r="L1738" s="388"/>
      <c r="M1738" s="387"/>
      <c r="N1738" s="382"/>
      <c r="O1738" s="384"/>
      <c r="P1738" s="184"/>
    </row>
    <row r="1739" spans="1:16" ht="13.2" x14ac:dyDescent="0.25">
      <c r="A1739" s="381" t="str">
        <f>IF(B1739="","",ROW()-ROW($A$3)+'Diário 3º PA'!$O$1)</f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27"/>
        <v/>
      </c>
      <c r="K1739" s="387"/>
      <c r="L1739" s="388"/>
      <c r="M1739" s="387"/>
      <c r="N1739" s="382"/>
      <c r="O1739" s="384"/>
      <c r="P1739" s="184"/>
    </row>
    <row r="1740" spans="1:16" ht="13.2" x14ac:dyDescent="0.25">
      <c r="A1740" s="381" t="str">
        <f>IF(B1740="","",ROW()-ROW($A$3)+'Diário 3º PA'!$O$1)</f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27"/>
        <v/>
      </c>
      <c r="K1740" s="387"/>
      <c r="L1740" s="388"/>
      <c r="M1740" s="387"/>
      <c r="N1740" s="382"/>
      <c r="O1740" s="384"/>
      <c r="P1740" s="184"/>
    </row>
    <row r="1741" spans="1:16" ht="13.2" x14ac:dyDescent="0.25">
      <c r="A1741" s="381" t="str">
        <f>IF(B1741="","",ROW()-ROW($A$3)+'Diário 3º PA'!$O$1)</f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27"/>
        <v/>
      </c>
      <c r="K1741" s="387"/>
      <c r="L1741" s="388"/>
      <c r="M1741" s="387"/>
      <c r="N1741" s="382"/>
      <c r="O1741" s="384"/>
      <c r="P1741" s="184"/>
    </row>
    <row r="1742" spans="1:16" ht="13.2" x14ac:dyDescent="0.25">
      <c r="A1742" s="381" t="str">
        <f>IF(B1742="","",ROW()-ROW($A$3)+'Diário 3º PA'!$O$1)</f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27"/>
        <v/>
      </c>
      <c r="K1742" s="387"/>
      <c r="L1742" s="388"/>
      <c r="M1742" s="387"/>
      <c r="N1742" s="382"/>
      <c r="O1742" s="384"/>
      <c r="P1742" s="184"/>
    </row>
    <row r="1743" spans="1:16" ht="13.2" x14ac:dyDescent="0.25">
      <c r="A1743" s="381" t="str">
        <f>IF(B1743="","",ROW()-ROW($A$3)+'Diário 3º PA'!$O$1)</f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27"/>
        <v/>
      </c>
      <c r="K1743" s="387"/>
      <c r="L1743" s="388"/>
      <c r="M1743" s="387"/>
      <c r="N1743" s="382"/>
      <c r="O1743" s="384"/>
      <c r="P1743" s="184"/>
    </row>
    <row r="1744" spans="1:16" ht="13.2" x14ac:dyDescent="0.25">
      <c r="A1744" s="381" t="str">
        <f>IF(B1744="","",ROW()-ROW($A$3)+'Diário 3º PA'!$O$1)</f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27"/>
        <v/>
      </c>
      <c r="K1744" s="387"/>
      <c r="L1744" s="388"/>
      <c r="M1744" s="387"/>
      <c r="N1744" s="382"/>
      <c r="O1744" s="384"/>
      <c r="P1744" s="184"/>
    </row>
    <row r="1745" spans="1:16" ht="13.2" x14ac:dyDescent="0.25">
      <c r="A1745" s="381" t="str">
        <f>IF(B1745="","",ROW()-ROW($A$3)+'Diário 3º PA'!$O$1)</f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27"/>
        <v/>
      </c>
      <c r="K1745" s="387"/>
      <c r="L1745" s="388"/>
      <c r="M1745" s="387"/>
      <c r="N1745" s="382"/>
      <c r="O1745" s="384"/>
      <c r="P1745" s="184"/>
    </row>
    <row r="1746" spans="1:16" ht="13.2" x14ac:dyDescent="0.25">
      <c r="A1746" s="381" t="str">
        <f>IF(B1746="","",ROW()-ROW($A$3)+'Diário 3º PA'!$O$1)</f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27"/>
        <v/>
      </c>
      <c r="K1746" s="387"/>
      <c r="L1746" s="388"/>
      <c r="M1746" s="387"/>
      <c r="N1746" s="382"/>
      <c r="O1746" s="384"/>
      <c r="P1746" s="184"/>
    </row>
    <row r="1747" spans="1:16" ht="13.2" x14ac:dyDescent="0.25">
      <c r="A1747" s="381" t="str">
        <f>IF(B1747="","",ROW()-ROW($A$3)+'Diário 3º PA'!$O$1)</f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27"/>
        <v/>
      </c>
      <c r="K1747" s="387"/>
      <c r="L1747" s="388"/>
      <c r="M1747" s="387"/>
      <c r="N1747" s="382"/>
      <c r="O1747" s="384"/>
      <c r="P1747" s="184"/>
    </row>
    <row r="1748" spans="1:16" ht="13.2" x14ac:dyDescent="0.25">
      <c r="A1748" s="381" t="str">
        <f>IF(B1748="","",ROW()-ROW($A$3)+'Diário 3º PA'!$O$1)</f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27"/>
        <v/>
      </c>
      <c r="K1748" s="387"/>
      <c r="L1748" s="388"/>
      <c r="M1748" s="387"/>
      <c r="N1748" s="382"/>
      <c r="O1748" s="384"/>
      <c r="P1748" s="184"/>
    </row>
    <row r="1749" spans="1:16" ht="13.2" x14ac:dyDescent="0.25">
      <c r="A1749" s="381" t="str">
        <f>IF(B1749="","",ROW()-ROW($A$3)+'Diário 3º PA'!$O$1)</f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27"/>
        <v/>
      </c>
      <c r="K1749" s="387"/>
      <c r="L1749" s="388"/>
      <c r="M1749" s="387"/>
      <c r="N1749" s="382"/>
      <c r="O1749" s="384"/>
      <c r="P1749" s="184"/>
    </row>
    <row r="1750" spans="1:16" ht="13.2" x14ac:dyDescent="0.25">
      <c r="A1750" s="381" t="str">
        <f>IF(B1750="","",ROW()-ROW($A$3)+'Diário 3º PA'!$O$1)</f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si="27"/>
        <v/>
      </c>
      <c r="K1750" s="387"/>
      <c r="L1750" s="388"/>
      <c r="M1750" s="387"/>
      <c r="N1750" s="382"/>
      <c r="O1750" s="384"/>
      <c r="P1750" s="184"/>
    </row>
    <row r="1751" spans="1:16" ht="13.2" x14ac:dyDescent="0.25">
      <c r="A1751" s="381" t="str">
        <f>IF(B1751="","",ROW()-ROW($A$3)+'Diário 3º PA'!$O$1)</f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27"/>
        <v/>
      </c>
      <c r="K1751" s="387"/>
      <c r="L1751" s="388"/>
      <c r="M1751" s="387"/>
      <c r="N1751" s="382"/>
      <c r="O1751" s="384"/>
      <c r="P1751" s="184"/>
    </row>
    <row r="1752" spans="1:16" ht="13.2" x14ac:dyDescent="0.25">
      <c r="A1752" s="381" t="str">
        <f>IF(B1752="","",ROW()-ROW($A$3)+'Diário 3º PA'!$O$1)</f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27"/>
        <v/>
      </c>
      <c r="K1752" s="387"/>
      <c r="L1752" s="388"/>
      <c r="M1752" s="387"/>
      <c r="N1752" s="382"/>
      <c r="O1752" s="384"/>
      <c r="P1752" s="184"/>
    </row>
    <row r="1753" spans="1:16" ht="13.2" x14ac:dyDescent="0.25">
      <c r="A1753" s="381" t="str">
        <f>IF(B1753="","",ROW()-ROW($A$3)+'Diário 3º PA'!$O$1)</f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27"/>
        <v/>
      </c>
      <c r="K1753" s="387"/>
      <c r="L1753" s="388"/>
      <c r="M1753" s="387"/>
      <c r="N1753" s="382"/>
      <c r="O1753" s="384"/>
      <c r="P1753" s="184"/>
    </row>
    <row r="1754" spans="1:16" ht="13.2" x14ac:dyDescent="0.25">
      <c r="A1754" s="381" t="str">
        <f>IF(B1754="","",ROW()-ROW($A$3)+'Diário 3º PA'!$O$1)</f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27"/>
        <v/>
      </c>
      <c r="K1754" s="387"/>
      <c r="L1754" s="388"/>
      <c r="M1754" s="387"/>
      <c r="N1754" s="382"/>
      <c r="O1754" s="384"/>
      <c r="P1754" s="184"/>
    </row>
    <row r="1755" spans="1:16" ht="13.2" x14ac:dyDescent="0.25">
      <c r="A1755" s="381" t="str">
        <f>IF(B1755="","",ROW()-ROW($A$3)+'Diário 3º PA'!$O$1)</f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27"/>
        <v/>
      </c>
      <c r="K1755" s="387"/>
      <c r="L1755" s="388"/>
      <c r="M1755" s="387"/>
      <c r="N1755" s="382"/>
      <c r="O1755" s="384"/>
      <c r="P1755" s="184"/>
    </row>
    <row r="1756" spans="1:16" ht="13.2" x14ac:dyDescent="0.25">
      <c r="A1756" s="381" t="str">
        <f>IF(B1756="","",ROW()-ROW($A$3)+'Diário 3º PA'!$O$1)</f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27"/>
        <v/>
      </c>
      <c r="K1756" s="387"/>
      <c r="L1756" s="388"/>
      <c r="M1756" s="387"/>
      <c r="N1756" s="382"/>
      <c r="O1756" s="384"/>
      <c r="P1756" s="184"/>
    </row>
    <row r="1757" spans="1:16" ht="13.2" x14ac:dyDescent="0.25">
      <c r="A1757" s="381" t="str">
        <f>IF(B1757="","",ROW()-ROW($A$3)+'Diário 3º PA'!$O$1)</f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27"/>
        <v/>
      </c>
      <c r="K1757" s="387"/>
      <c r="L1757" s="388"/>
      <c r="M1757" s="387"/>
      <c r="N1757" s="382"/>
      <c r="O1757" s="384"/>
      <c r="P1757" s="184"/>
    </row>
    <row r="1758" spans="1:16" ht="13.2" x14ac:dyDescent="0.25">
      <c r="A1758" s="381" t="str">
        <f>IF(B1758="","",ROW()-ROW($A$3)+'Diário 3º PA'!$O$1)</f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27"/>
        <v/>
      </c>
      <c r="K1758" s="387"/>
      <c r="L1758" s="388"/>
      <c r="M1758" s="387"/>
      <c r="N1758" s="382"/>
      <c r="O1758" s="384"/>
      <c r="P1758" s="184"/>
    </row>
    <row r="1759" spans="1:16" ht="13.2" x14ac:dyDescent="0.25">
      <c r="A1759" s="381" t="str">
        <f>IF(B1759="","",ROW()-ROW($A$3)+'Diário 3º PA'!$O$1)</f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27"/>
        <v/>
      </c>
      <c r="K1759" s="387"/>
      <c r="L1759" s="388"/>
      <c r="M1759" s="387"/>
      <c r="N1759" s="382"/>
      <c r="O1759" s="384"/>
      <c r="P1759" s="184"/>
    </row>
    <row r="1760" spans="1:16" ht="13.2" x14ac:dyDescent="0.25">
      <c r="A1760" s="381" t="str">
        <f>IF(B1760="","",ROW()-ROW($A$3)+'Diário 3º PA'!$O$1)</f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27"/>
        <v/>
      </c>
      <c r="K1760" s="387"/>
      <c r="L1760" s="388"/>
      <c r="M1760" s="387"/>
      <c r="N1760" s="382"/>
      <c r="O1760" s="384"/>
      <c r="P1760" s="184"/>
    </row>
    <row r="1761" spans="1:16" ht="13.2" x14ac:dyDescent="0.25">
      <c r="A1761" s="381" t="str">
        <f>IF(B1761="","",ROW()-ROW($A$3)+'Diário 3º PA'!$O$1)</f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27"/>
        <v/>
      </c>
      <c r="K1761" s="387"/>
      <c r="L1761" s="388"/>
      <c r="M1761" s="387"/>
      <c r="N1761" s="382"/>
      <c r="O1761" s="384"/>
      <c r="P1761" s="184"/>
    </row>
    <row r="1762" spans="1:16" ht="13.2" x14ac:dyDescent="0.25">
      <c r="A1762" s="381" t="str">
        <f>IF(B1762="","",ROW()-ROW($A$3)+'Diário 3º PA'!$O$1)</f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27"/>
        <v/>
      </c>
      <c r="K1762" s="387"/>
      <c r="L1762" s="388"/>
      <c r="M1762" s="387"/>
      <c r="N1762" s="382"/>
      <c r="O1762" s="384"/>
      <c r="P1762" s="184"/>
    </row>
    <row r="1763" spans="1:16" ht="13.2" x14ac:dyDescent="0.25">
      <c r="A1763" s="381" t="str">
        <f>IF(B1763="","",ROW()-ROW($A$3)+'Diário 3º PA'!$O$1)</f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27"/>
        <v/>
      </c>
      <c r="K1763" s="387"/>
      <c r="L1763" s="388"/>
      <c r="M1763" s="387"/>
      <c r="N1763" s="382"/>
      <c r="O1763" s="384"/>
      <c r="P1763" s="184"/>
    </row>
    <row r="1764" spans="1:16" ht="13.2" x14ac:dyDescent="0.25">
      <c r="A1764" s="381" t="str">
        <f>IF(B1764="","",ROW()-ROW($A$3)+'Diário 3º PA'!$O$1)</f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27"/>
        <v/>
      </c>
      <c r="K1764" s="387"/>
      <c r="L1764" s="388"/>
      <c r="M1764" s="387"/>
      <c r="N1764" s="382"/>
      <c r="O1764" s="384"/>
      <c r="P1764" s="184"/>
    </row>
    <row r="1765" spans="1:16" ht="13.2" x14ac:dyDescent="0.25">
      <c r="A1765" s="381" t="str">
        <f>IF(B1765="","",ROW()-ROW($A$3)+'Diário 3º PA'!$O$1)</f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27"/>
        <v/>
      </c>
      <c r="K1765" s="387"/>
      <c r="L1765" s="388"/>
      <c r="M1765" s="387"/>
      <c r="N1765" s="382"/>
      <c r="O1765" s="384"/>
      <c r="P1765" s="184"/>
    </row>
    <row r="1766" spans="1:16" ht="13.2" x14ac:dyDescent="0.25">
      <c r="A1766" s="381" t="str">
        <f>IF(B1766="","",ROW()-ROW($A$3)+'Diário 3º PA'!$O$1)</f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27"/>
        <v/>
      </c>
      <c r="K1766" s="387"/>
      <c r="L1766" s="388"/>
      <c r="M1766" s="387"/>
      <c r="N1766" s="382"/>
      <c r="O1766" s="384"/>
      <c r="P1766" s="184"/>
    </row>
    <row r="1767" spans="1:16" ht="13.2" x14ac:dyDescent="0.25">
      <c r="A1767" s="381" t="str">
        <f>IF(B1767="","",ROW()-ROW($A$3)+'Diário 3º PA'!$O$1)</f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27"/>
        <v/>
      </c>
      <c r="K1767" s="387"/>
      <c r="L1767" s="388"/>
      <c r="M1767" s="387"/>
      <c r="N1767" s="382"/>
      <c r="O1767" s="384"/>
      <c r="P1767" s="184"/>
    </row>
    <row r="1768" spans="1:16" ht="13.2" x14ac:dyDescent="0.25">
      <c r="A1768" s="381" t="str">
        <f>IF(B1768="","",ROW()-ROW($A$3)+'Diário 3º PA'!$O$1)</f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27"/>
        <v/>
      </c>
      <c r="K1768" s="387"/>
      <c r="L1768" s="388"/>
      <c r="M1768" s="387"/>
      <c r="N1768" s="382"/>
      <c r="O1768" s="384"/>
      <c r="P1768" s="184"/>
    </row>
    <row r="1769" spans="1:16" ht="13.2" x14ac:dyDescent="0.25">
      <c r="A1769" s="381" t="str">
        <f>IF(B1769="","",ROW()-ROW($A$3)+'Diário 3º PA'!$O$1)</f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27"/>
        <v/>
      </c>
      <c r="K1769" s="387"/>
      <c r="L1769" s="388"/>
      <c r="M1769" s="387"/>
      <c r="N1769" s="382"/>
      <c r="O1769" s="384"/>
      <c r="P1769" s="184"/>
    </row>
    <row r="1770" spans="1:16" ht="13.2" x14ac:dyDescent="0.25">
      <c r="A1770" s="381" t="str">
        <f>IF(B1770="","",ROW()-ROW($A$3)+'Diário 3º PA'!$O$1)</f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27"/>
        <v/>
      </c>
      <c r="K1770" s="387"/>
      <c r="L1770" s="388"/>
      <c r="M1770" s="387"/>
      <c r="N1770" s="382"/>
      <c r="O1770" s="384"/>
      <c r="P1770" s="184"/>
    </row>
    <row r="1771" spans="1:16" ht="13.2" x14ac:dyDescent="0.25">
      <c r="A1771" s="381" t="str">
        <f>IF(B1771="","",ROW()-ROW($A$3)+'Diário 3º PA'!$O$1)</f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27"/>
        <v/>
      </c>
      <c r="K1771" s="387"/>
      <c r="L1771" s="388"/>
      <c r="M1771" s="387"/>
      <c r="N1771" s="382"/>
      <c r="O1771" s="384"/>
      <c r="P1771" s="184"/>
    </row>
    <row r="1772" spans="1:16" ht="13.2" x14ac:dyDescent="0.25">
      <c r="A1772" s="381" t="str">
        <f>IF(B1772="","",ROW()-ROW($A$3)+'Diário 3º PA'!$O$1)</f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27"/>
        <v/>
      </c>
      <c r="K1772" s="387"/>
      <c r="L1772" s="388"/>
      <c r="M1772" s="387"/>
      <c r="N1772" s="382"/>
      <c r="O1772" s="384"/>
      <c r="P1772" s="184"/>
    </row>
    <row r="1773" spans="1:16" ht="13.2" x14ac:dyDescent="0.25">
      <c r="A1773" s="381" t="str">
        <f>IF(B1773="","",ROW()-ROW($A$3)+'Diário 3º PA'!$O$1)</f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27"/>
        <v/>
      </c>
      <c r="K1773" s="387"/>
      <c r="L1773" s="388"/>
      <c r="M1773" s="387"/>
      <c r="N1773" s="382"/>
      <c r="O1773" s="384"/>
      <c r="P1773" s="184"/>
    </row>
    <row r="1774" spans="1:16" ht="13.2" x14ac:dyDescent="0.25">
      <c r="A1774" s="381" t="str">
        <f>IF(B1774="","",ROW()-ROW($A$3)+'Diário 3º PA'!$O$1)</f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27"/>
        <v/>
      </c>
      <c r="K1774" s="387"/>
      <c r="L1774" s="388"/>
      <c r="M1774" s="387"/>
      <c r="N1774" s="382"/>
      <c r="O1774" s="384"/>
      <c r="P1774" s="184"/>
    </row>
    <row r="1775" spans="1:16" ht="13.2" x14ac:dyDescent="0.25">
      <c r="A1775" s="381" t="str">
        <f>IF(B1775="","",ROW()-ROW($A$3)+'Diário 3º PA'!$O$1)</f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27"/>
        <v/>
      </c>
      <c r="K1775" s="387"/>
      <c r="L1775" s="388"/>
      <c r="M1775" s="387"/>
      <c r="N1775" s="382"/>
      <c r="O1775" s="384"/>
      <c r="P1775" s="184"/>
    </row>
    <row r="1776" spans="1:16" ht="13.2" x14ac:dyDescent="0.25">
      <c r="A1776" s="381" t="str">
        <f>IF(B1776="","",ROW()-ROW($A$3)+'Diário 3º PA'!$O$1)</f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27"/>
        <v/>
      </c>
      <c r="K1776" s="387"/>
      <c r="L1776" s="388"/>
      <c r="M1776" s="387"/>
      <c r="N1776" s="382"/>
      <c r="O1776" s="384"/>
      <c r="P1776" s="184"/>
    </row>
    <row r="1777" spans="1:16" ht="13.2" x14ac:dyDescent="0.25">
      <c r="A1777" s="381" t="str">
        <f>IF(B1777="","",ROW()-ROW($A$3)+'Diário 3º PA'!$O$1)</f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27"/>
        <v/>
      </c>
      <c r="K1777" s="387"/>
      <c r="L1777" s="388"/>
      <c r="M1777" s="387"/>
      <c r="N1777" s="382"/>
      <c r="O1777" s="384"/>
      <c r="P1777" s="184"/>
    </row>
    <row r="1778" spans="1:16" ht="13.2" x14ac:dyDescent="0.25">
      <c r="A1778" s="381" t="str">
        <f>IF(B1778="","",ROW()-ROW($A$3)+'Diário 3º PA'!$O$1)</f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27"/>
        <v/>
      </c>
      <c r="K1778" s="387"/>
      <c r="L1778" s="388"/>
      <c r="M1778" s="387"/>
      <c r="N1778" s="382"/>
      <c r="O1778" s="384"/>
      <c r="P1778" s="184"/>
    </row>
    <row r="1779" spans="1:16" ht="13.2" x14ac:dyDescent="0.25">
      <c r="A1779" s="381" t="str">
        <f>IF(B1779="","",ROW()-ROW($A$3)+'Diário 3º PA'!$O$1)</f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27"/>
        <v/>
      </c>
      <c r="K1779" s="387"/>
      <c r="L1779" s="388"/>
      <c r="M1779" s="387"/>
      <c r="N1779" s="382"/>
      <c r="O1779" s="384"/>
      <c r="P1779" s="184"/>
    </row>
    <row r="1780" spans="1:16" ht="13.2" x14ac:dyDescent="0.25">
      <c r="A1780" s="381" t="str">
        <f>IF(B1780="","",ROW()-ROW($A$3)+'Diário 3º PA'!$O$1)</f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27"/>
        <v/>
      </c>
      <c r="K1780" s="387"/>
      <c r="L1780" s="388"/>
      <c r="M1780" s="387"/>
      <c r="N1780" s="382"/>
      <c r="O1780" s="384"/>
      <c r="P1780" s="184"/>
    </row>
    <row r="1781" spans="1:16" ht="13.2" x14ac:dyDescent="0.25">
      <c r="A1781" s="381" t="str">
        <f>IF(B1781="","",ROW()-ROW($A$3)+'Diário 3º PA'!$O$1)</f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27"/>
        <v/>
      </c>
      <c r="K1781" s="387"/>
      <c r="L1781" s="388"/>
      <c r="M1781" s="387"/>
      <c r="N1781" s="382"/>
      <c r="O1781" s="384"/>
      <c r="P1781" s="184"/>
    </row>
    <row r="1782" spans="1:16" ht="13.2" x14ac:dyDescent="0.25">
      <c r="A1782" s="381" t="str">
        <f>IF(B1782="","",ROW()-ROW($A$3)+'Diário 3º PA'!$O$1)</f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27"/>
        <v/>
      </c>
      <c r="K1782" s="387"/>
      <c r="L1782" s="388"/>
      <c r="M1782" s="387"/>
      <c r="N1782" s="382"/>
      <c r="O1782" s="384"/>
      <c r="P1782" s="184"/>
    </row>
    <row r="1783" spans="1:16" ht="13.2" x14ac:dyDescent="0.25">
      <c r="A1783" s="381" t="str">
        <f>IF(B1783="","",ROW()-ROW($A$3)+'Diário 3º PA'!$O$1)</f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27"/>
        <v/>
      </c>
      <c r="K1783" s="387"/>
      <c r="L1783" s="388"/>
      <c r="M1783" s="387"/>
      <c r="N1783" s="382"/>
      <c r="O1783" s="384"/>
      <c r="P1783" s="184"/>
    </row>
    <row r="1784" spans="1:16" ht="13.2" x14ac:dyDescent="0.25">
      <c r="A1784" s="381" t="str">
        <f>IF(B1784="","",ROW()-ROW($A$3)+'Diário 3º PA'!$O$1)</f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27"/>
        <v/>
      </c>
      <c r="K1784" s="387"/>
      <c r="L1784" s="388"/>
      <c r="M1784" s="387"/>
      <c r="N1784" s="382"/>
      <c r="O1784" s="384"/>
      <c r="P1784" s="184"/>
    </row>
    <row r="1785" spans="1:16" ht="13.2" x14ac:dyDescent="0.25">
      <c r="A1785" s="381" t="str">
        <f>IF(B1785="","",ROW()-ROW($A$3)+'Diário 3º PA'!$O$1)</f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27"/>
        <v/>
      </c>
      <c r="K1785" s="387"/>
      <c r="L1785" s="388"/>
      <c r="M1785" s="387"/>
      <c r="N1785" s="382"/>
      <c r="O1785" s="384"/>
      <c r="P1785" s="184"/>
    </row>
    <row r="1786" spans="1:16" ht="13.2" x14ac:dyDescent="0.25">
      <c r="A1786" s="381" t="str">
        <f>IF(B1786="","",ROW()-ROW($A$3)+'Diário 3º PA'!$O$1)</f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27"/>
        <v/>
      </c>
      <c r="K1786" s="387"/>
      <c r="L1786" s="388"/>
      <c r="M1786" s="387"/>
      <c r="N1786" s="382"/>
      <c r="O1786" s="384"/>
      <c r="P1786" s="184"/>
    </row>
    <row r="1787" spans="1:16" ht="13.2" x14ac:dyDescent="0.25">
      <c r="A1787" s="381" t="str">
        <f>IF(B1787="","",ROW()-ROW($A$3)+'Diário 3º PA'!$O$1)</f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27"/>
        <v/>
      </c>
      <c r="K1787" s="387"/>
      <c r="L1787" s="388"/>
      <c r="M1787" s="387"/>
      <c r="N1787" s="382"/>
      <c r="O1787" s="384"/>
      <c r="P1787" s="184"/>
    </row>
    <row r="1788" spans="1:16" ht="13.2" x14ac:dyDescent="0.25">
      <c r="A1788" s="381" t="str">
        <f>IF(B1788="","",ROW()-ROW($A$3)+'Diário 3º PA'!$O$1)</f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27"/>
        <v/>
      </c>
      <c r="K1788" s="387"/>
      <c r="L1788" s="388"/>
      <c r="M1788" s="387"/>
      <c r="N1788" s="382"/>
      <c r="O1788" s="384"/>
      <c r="P1788" s="184"/>
    </row>
    <row r="1789" spans="1:16" ht="13.2" x14ac:dyDescent="0.25">
      <c r="A1789" s="381" t="str">
        <f>IF(B1789="","",ROW()-ROW($A$3)+'Diário 3º PA'!$O$1)</f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27"/>
        <v/>
      </c>
      <c r="K1789" s="387"/>
      <c r="L1789" s="388"/>
      <c r="M1789" s="387"/>
      <c r="N1789" s="382"/>
      <c r="O1789" s="384"/>
      <c r="P1789" s="184"/>
    </row>
    <row r="1790" spans="1:16" ht="13.2" x14ac:dyDescent="0.25">
      <c r="A1790" s="381" t="str">
        <f>IF(B1790="","",ROW()-ROW($A$3)+'Diário 3º PA'!$O$1)</f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27"/>
        <v/>
      </c>
      <c r="K1790" s="387"/>
      <c r="L1790" s="388"/>
      <c r="M1790" s="387"/>
      <c r="N1790" s="382"/>
      <c r="O1790" s="384"/>
      <c r="P1790" s="184"/>
    </row>
    <row r="1791" spans="1:16" ht="13.2" x14ac:dyDescent="0.25">
      <c r="A1791" s="381" t="str">
        <f>IF(B1791="","",ROW()-ROW($A$3)+'Diário 3º PA'!$O$1)</f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27"/>
        <v/>
      </c>
      <c r="K1791" s="387"/>
      <c r="L1791" s="388"/>
      <c r="M1791" s="387"/>
      <c r="N1791" s="382"/>
      <c r="O1791" s="384"/>
      <c r="P1791" s="184"/>
    </row>
    <row r="1792" spans="1:16" ht="13.2" x14ac:dyDescent="0.25">
      <c r="A1792" s="381" t="str">
        <f>IF(B1792="","",ROW()-ROW($A$3)+'Diário 3º PA'!$O$1)</f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27"/>
        <v/>
      </c>
      <c r="K1792" s="387"/>
      <c r="L1792" s="388"/>
      <c r="M1792" s="387"/>
      <c r="N1792" s="382"/>
      <c r="O1792" s="384"/>
      <c r="P1792" s="184"/>
    </row>
    <row r="1793" spans="1:16" ht="13.2" x14ac:dyDescent="0.25">
      <c r="A1793" s="381" t="str">
        <f>IF(B1793="","",ROW()-ROW($A$3)+'Diário 3º PA'!$O$1)</f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si="27"/>
        <v/>
      </c>
      <c r="K1793" s="387"/>
      <c r="L1793" s="388"/>
      <c r="M1793" s="387"/>
      <c r="N1793" s="382"/>
      <c r="O1793" s="384"/>
      <c r="P1793" s="184"/>
    </row>
    <row r="1794" spans="1:16" ht="13.2" x14ac:dyDescent="0.25">
      <c r="A1794" s="381" t="str">
        <f>IF(B1794="","",ROW()-ROW($A$3)+'Diário 3º PA'!$O$1)</f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27"/>
        <v/>
      </c>
      <c r="K1794" s="387"/>
      <c r="L1794" s="388"/>
      <c r="M1794" s="387"/>
      <c r="N1794" s="382"/>
      <c r="O1794" s="384"/>
      <c r="P1794" s="184"/>
    </row>
    <row r="1795" spans="1:16" ht="13.2" x14ac:dyDescent="0.25">
      <c r="A1795" s="381" t="str">
        <f>IF(B1795="","",ROW()-ROW($A$3)+'Diário 3º PA'!$O$1)</f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27"/>
        <v/>
      </c>
      <c r="K1795" s="387"/>
      <c r="L1795" s="388"/>
      <c r="M1795" s="387"/>
      <c r="N1795" s="382"/>
      <c r="O1795" s="384"/>
      <c r="P1795" s="184"/>
    </row>
    <row r="1796" spans="1:16" ht="13.2" x14ac:dyDescent="0.25">
      <c r="A1796" s="381" t="str">
        <f>IF(B1796="","",ROW()-ROW($A$3)+'Diário 3º PA'!$O$1)</f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si="27"/>
        <v/>
      </c>
      <c r="K1796" s="387"/>
      <c r="L1796" s="388"/>
      <c r="M1796" s="387"/>
      <c r="N1796" s="382"/>
      <c r="O1796" s="384"/>
      <c r="P1796" s="184"/>
    </row>
    <row r="1797" spans="1:16" ht="13.2" x14ac:dyDescent="0.25">
      <c r="A1797" s="381" t="str">
        <f>IF(B1797="","",ROW()-ROW($A$3)+'Diário 3º PA'!$O$1)</f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27"/>
        <v/>
      </c>
      <c r="K1797" s="387"/>
      <c r="L1797" s="388"/>
      <c r="M1797" s="387"/>
      <c r="N1797" s="382"/>
      <c r="O1797" s="384"/>
      <c r="P1797" s="184"/>
    </row>
    <row r="1798" spans="1:16" ht="13.2" x14ac:dyDescent="0.25">
      <c r="A1798" s="381" t="str">
        <f>IF(B1798="","",ROW()-ROW($A$3)+'Diário 3º PA'!$O$1)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27"/>
        <v/>
      </c>
      <c r="K1798" s="387"/>
      <c r="L1798" s="388"/>
      <c r="M1798" s="387"/>
      <c r="N1798" s="382"/>
      <c r="O1798" s="384"/>
      <c r="P1798" s="184"/>
    </row>
    <row r="1799" spans="1:16" ht="13.2" x14ac:dyDescent="0.25">
      <c r="A1799" s="381" t="str">
        <f>IF(B1799="","",ROW()-ROW($A$3)+'Diário 3º PA'!$O$1)</f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27"/>
        <v/>
      </c>
      <c r="K1799" s="387"/>
      <c r="L1799" s="388"/>
      <c r="M1799" s="387"/>
      <c r="N1799" s="382"/>
      <c r="O1799" s="384"/>
      <c r="P1799" s="184"/>
    </row>
    <row r="1800" spans="1:16" ht="13.2" x14ac:dyDescent="0.25">
      <c r="A1800" s="381" t="str">
        <f>IF(B1800="","",ROW()-ROW($A$3)+'Diário 3º PA'!$O$1)</f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27"/>
        <v/>
      </c>
      <c r="K1800" s="387"/>
      <c r="L1800" s="388"/>
      <c r="M1800" s="387"/>
      <c r="N1800" s="382"/>
      <c r="O1800" s="384"/>
      <c r="P1800" s="184"/>
    </row>
    <row r="1801" spans="1:16" ht="13.2" x14ac:dyDescent="0.25">
      <c r="A1801" s="381" t="str">
        <f>IF(B1801="","",ROW()-ROW($A$3)+'Diário 3º PA'!$O$1)</f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ref="J1801:J1864" si="28">IF(O1801="","",IF(LEN(O1801)&gt;14,O1801,"CPF Protegido - LGPD"))</f>
        <v/>
      </c>
      <c r="K1801" s="387"/>
      <c r="L1801" s="388"/>
      <c r="M1801" s="387"/>
      <c r="N1801" s="382"/>
      <c r="O1801" s="384"/>
      <c r="P1801" s="184"/>
    </row>
    <row r="1802" spans="1:16" ht="13.2" x14ac:dyDescent="0.25">
      <c r="A1802" s="381" t="str">
        <f>IF(B1802="","",ROW()-ROW($A$3)+'Diário 3º PA'!$O$1)</f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28"/>
        <v/>
      </c>
      <c r="K1802" s="387"/>
      <c r="L1802" s="388"/>
      <c r="M1802" s="387"/>
      <c r="N1802" s="382"/>
      <c r="O1802" s="384"/>
      <c r="P1802" s="184"/>
    </row>
    <row r="1803" spans="1:16" ht="13.2" x14ac:dyDescent="0.25">
      <c r="A1803" s="381" t="str">
        <f>IF(B1803="","",ROW()-ROW($A$3)+'Diário 3º PA'!$O$1)</f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28"/>
        <v/>
      </c>
      <c r="K1803" s="387"/>
      <c r="L1803" s="388"/>
      <c r="M1803" s="387"/>
      <c r="N1803" s="382"/>
      <c r="O1803" s="384"/>
      <c r="P1803" s="184"/>
    </row>
    <row r="1804" spans="1:16" ht="13.2" x14ac:dyDescent="0.25">
      <c r="A1804" s="381" t="str">
        <f>IF(B1804="","",ROW()-ROW($A$3)+'Diário 3º PA'!$O$1)</f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28"/>
        <v/>
      </c>
      <c r="K1804" s="387"/>
      <c r="L1804" s="388"/>
      <c r="M1804" s="387"/>
      <c r="N1804" s="382"/>
      <c r="O1804" s="384"/>
      <c r="P1804" s="184"/>
    </row>
    <row r="1805" spans="1:16" ht="13.2" x14ac:dyDescent="0.25">
      <c r="A1805" s="381" t="str">
        <f>IF(B1805="","",ROW()-ROW($A$3)+'Diário 3º PA'!$O$1)</f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28"/>
        <v/>
      </c>
      <c r="K1805" s="387"/>
      <c r="L1805" s="388"/>
      <c r="M1805" s="387"/>
      <c r="N1805" s="382"/>
      <c r="O1805" s="384"/>
      <c r="P1805" s="184"/>
    </row>
    <row r="1806" spans="1:16" ht="13.2" x14ac:dyDescent="0.25">
      <c r="A1806" s="381" t="str">
        <f>IF(B1806="","",ROW()-ROW($A$3)+'Diário 3º PA'!$O$1)</f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28"/>
        <v/>
      </c>
      <c r="K1806" s="387"/>
      <c r="L1806" s="388"/>
      <c r="M1806" s="387"/>
      <c r="N1806" s="382"/>
      <c r="O1806" s="384"/>
      <c r="P1806" s="184"/>
    </row>
    <row r="1807" spans="1:16" ht="13.2" x14ac:dyDescent="0.25">
      <c r="A1807" s="381" t="str">
        <f>IF(B1807="","",ROW()-ROW($A$3)+'Diário 3º PA'!$O$1)</f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28"/>
        <v/>
      </c>
      <c r="K1807" s="387"/>
      <c r="L1807" s="388"/>
      <c r="M1807" s="387"/>
      <c r="N1807" s="382"/>
      <c r="O1807" s="384"/>
      <c r="P1807" s="184"/>
    </row>
    <row r="1808" spans="1:16" ht="13.2" x14ac:dyDescent="0.25">
      <c r="A1808" s="381" t="str">
        <f>IF(B1808="","",ROW()-ROW($A$3)+'Diário 3º PA'!$O$1)</f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28"/>
        <v/>
      </c>
      <c r="K1808" s="387"/>
      <c r="L1808" s="388"/>
      <c r="M1808" s="387"/>
      <c r="N1808" s="382"/>
      <c r="O1808" s="384"/>
      <c r="P1808" s="184"/>
    </row>
    <row r="1809" spans="1:16" ht="13.2" x14ac:dyDescent="0.25">
      <c r="A1809" s="381" t="str">
        <f>IF(B1809="","",ROW()-ROW($A$3)+'Diário 3º PA'!$O$1)</f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28"/>
        <v/>
      </c>
      <c r="K1809" s="387"/>
      <c r="L1809" s="388"/>
      <c r="M1809" s="387"/>
      <c r="N1809" s="382"/>
      <c r="O1809" s="384"/>
      <c r="P1809" s="184"/>
    </row>
    <row r="1810" spans="1:16" ht="13.2" x14ac:dyDescent="0.25">
      <c r="A1810" s="381" t="str">
        <f>IF(B1810="","",ROW()-ROW($A$3)+'Diário 3º PA'!$O$1)</f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28"/>
        <v/>
      </c>
      <c r="K1810" s="387"/>
      <c r="L1810" s="388"/>
      <c r="M1810" s="387"/>
      <c r="N1810" s="382"/>
      <c r="O1810" s="384"/>
      <c r="P1810" s="184"/>
    </row>
    <row r="1811" spans="1:16" ht="13.2" x14ac:dyDescent="0.25">
      <c r="A1811" s="381" t="str">
        <f>IF(B1811="","",ROW()-ROW($A$3)+'Diário 3º PA'!$O$1)</f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28"/>
        <v/>
      </c>
      <c r="K1811" s="387"/>
      <c r="L1811" s="388"/>
      <c r="M1811" s="387"/>
      <c r="N1811" s="382"/>
      <c r="O1811" s="384"/>
      <c r="P1811" s="184"/>
    </row>
    <row r="1812" spans="1:16" ht="13.2" x14ac:dyDescent="0.25">
      <c r="A1812" s="381" t="str">
        <f>IF(B1812="","",ROW()-ROW($A$3)+'Diário 3º PA'!$O$1)</f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28"/>
        <v/>
      </c>
      <c r="K1812" s="387"/>
      <c r="L1812" s="388"/>
      <c r="M1812" s="387"/>
      <c r="N1812" s="382"/>
      <c r="O1812" s="384"/>
      <c r="P1812" s="184"/>
    </row>
    <row r="1813" spans="1:16" ht="13.2" x14ac:dyDescent="0.25">
      <c r="A1813" s="381" t="str">
        <f>IF(B1813="","",ROW()-ROW($A$3)+'Diário 3º PA'!$O$1)</f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28"/>
        <v/>
      </c>
      <c r="K1813" s="387"/>
      <c r="L1813" s="388"/>
      <c r="M1813" s="387"/>
      <c r="N1813" s="382"/>
      <c r="O1813" s="384"/>
      <c r="P1813" s="184"/>
    </row>
    <row r="1814" spans="1:16" ht="13.2" x14ac:dyDescent="0.25">
      <c r="A1814" s="381" t="str">
        <f>IF(B1814="","",ROW()-ROW($A$3)+'Diário 3º PA'!$O$1)</f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si="28"/>
        <v/>
      </c>
      <c r="K1814" s="387"/>
      <c r="L1814" s="388"/>
      <c r="M1814" s="387"/>
      <c r="N1814" s="382"/>
      <c r="O1814" s="384"/>
      <c r="P1814" s="184"/>
    </row>
    <row r="1815" spans="1:16" ht="13.2" x14ac:dyDescent="0.25">
      <c r="A1815" s="381" t="str">
        <f>IF(B1815="","",ROW()-ROW($A$3)+'Diário 3º PA'!$O$1)</f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28"/>
        <v/>
      </c>
      <c r="K1815" s="387"/>
      <c r="L1815" s="388"/>
      <c r="M1815" s="387"/>
      <c r="N1815" s="382"/>
      <c r="O1815" s="384"/>
      <c r="P1815" s="184"/>
    </row>
    <row r="1816" spans="1:16" ht="13.2" x14ac:dyDescent="0.25">
      <c r="A1816" s="381" t="str">
        <f>IF(B1816="","",ROW()-ROW($A$3)+'Diário 3º PA'!$O$1)</f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28"/>
        <v/>
      </c>
      <c r="K1816" s="387"/>
      <c r="L1816" s="388"/>
      <c r="M1816" s="387"/>
      <c r="N1816" s="382"/>
      <c r="O1816" s="384"/>
      <c r="P1816" s="184"/>
    </row>
    <row r="1817" spans="1:16" ht="13.2" x14ac:dyDescent="0.25">
      <c r="A1817" s="381" t="str">
        <f>IF(B1817="","",ROW()-ROW($A$3)+'Diário 3º PA'!$O$1)</f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28"/>
        <v/>
      </c>
      <c r="K1817" s="387"/>
      <c r="L1817" s="388"/>
      <c r="M1817" s="387"/>
      <c r="N1817" s="382"/>
      <c r="O1817" s="384"/>
      <c r="P1817" s="184"/>
    </row>
    <row r="1818" spans="1:16" ht="13.2" x14ac:dyDescent="0.25">
      <c r="A1818" s="381" t="str">
        <f>IF(B1818="","",ROW()-ROW($A$3)+'Diário 3º PA'!$O$1)</f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28"/>
        <v/>
      </c>
      <c r="K1818" s="387"/>
      <c r="L1818" s="388"/>
      <c r="M1818" s="387"/>
      <c r="N1818" s="382"/>
      <c r="O1818" s="384"/>
      <c r="P1818" s="184"/>
    </row>
    <row r="1819" spans="1:16" ht="13.2" x14ac:dyDescent="0.25">
      <c r="A1819" s="381" t="str">
        <f>IF(B1819="","",ROW()-ROW($A$3)+'Diário 3º PA'!$O$1)</f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28"/>
        <v/>
      </c>
      <c r="K1819" s="387"/>
      <c r="L1819" s="388"/>
      <c r="M1819" s="387"/>
      <c r="N1819" s="382"/>
      <c r="O1819" s="384"/>
      <c r="P1819" s="184"/>
    </row>
    <row r="1820" spans="1:16" ht="13.2" x14ac:dyDescent="0.25">
      <c r="A1820" s="381" t="str">
        <f>IF(B1820="","",ROW()-ROW($A$3)+'Diário 3º PA'!$O$1)</f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28"/>
        <v/>
      </c>
      <c r="K1820" s="387"/>
      <c r="L1820" s="388"/>
      <c r="M1820" s="387"/>
      <c r="N1820" s="382"/>
      <c r="O1820" s="384"/>
      <c r="P1820" s="184"/>
    </row>
    <row r="1821" spans="1:16" ht="13.2" x14ac:dyDescent="0.25">
      <c r="A1821" s="381" t="str">
        <f>IF(B1821="","",ROW()-ROW($A$3)+'Diário 3º PA'!$O$1)</f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28"/>
        <v/>
      </c>
      <c r="K1821" s="387"/>
      <c r="L1821" s="388"/>
      <c r="M1821" s="387"/>
      <c r="N1821" s="382"/>
      <c r="O1821" s="384"/>
      <c r="P1821" s="184"/>
    </row>
    <row r="1822" spans="1:16" ht="13.2" x14ac:dyDescent="0.25">
      <c r="A1822" s="381" t="str">
        <f>IF(B1822="","",ROW()-ROW($A$3)+'Diário 3º PA'!$O$1)</f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28"/>
        <v/>
      </c>
      <c r="K1822" s="387"/>
      <c r="L1822" s="388"/>
      <c r="M1822" s="387"/>
      <c r="N1822" s="382"/>
      <c r="O1822" s="384"/>
      <c r="P1822" s="184"/>
    </row>
    <row r="1823" spans="1:16" ht="13.2" x14ac:dyDescent="0.25">
      <c r="A1823" s="381" t="str">
        <f>IF(B1823="","",ROW()-ROW($A$3)+'Diário 3º PA'!$O$1)</f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28"/>
        <v/>
      </c>
      <c r="K1823" s="387"/>
      <c r="L1823" s="388"/>
      <c r="M1823" s="387"/>
      <c r="N1823" s="382"/>
      <c r="O1823" s="384"/>
      <c r="P1823" s="184"/>
    </row>
    <row r="1824" spans="1:16" ht="13.2" x14ac:dyDescent="0.25">
      <c r="A1824" s="381" t="str">
        <f>IF(B1824="","",ROW()-ROW($A$3)+'Diário 3º PA'!$O$1)</f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28"/>
        <v/>
      </c>
      <c r="K1824" s="387"/>
      <c r="L1824" s="388"/>
      <c r="M1824" s="387"/>
      <c r="N1824" s="382"/>
      <c r="O1824" s="384"/>
      <c r="P1824" s="184"/>
    </row>
    <row r="1825" spans="1:16" ht="13.2" x14ac:dyDescent="0.25">
      <c r="A1825" s="381" t="str">
        <f>IF(B1825="","",ROW()-ROW($A$3)+'Diário 3º PA'!$O$1)</f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28"/>
        <v/>
      </c>
      <c r="K1825" s="387"/>
      <c r="L1825" s="388"/>
      <c r="M1825" s="387"/>
      <c r="N1825" s="382"/>
      <c r="O1825" s="384"/>
      <c r="P1825" s="184"/>
    </row>
    <row r="1826" spans="1:16" ht="13.2" x14ac:dyDescent="0.25">
      <c r="A1826" s="381" t="str">
        <f>IF(B1826="","",ROW()-ROW($A$3)+'Diário 3º PA'!$O$1)</f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28"/>
        <v/>
      </c>
      <c r="K1826" s="387"/>
      <c r="L1826" s="388"/>
      <c r="M1826" s="387"/>
      <c r="N1826" s="382"/>
      <c r="O1826" s="384"/>
      <c r="P1826" s="184"/>
    </row>
    <row r="1827" spans="1:16" ht="13.2" x14ac:dyDescent="0.25">
      <c r="A1827" s="381" t="str">
        <f>IF(B1827="","",ROW()-ROW($A$3)+'Diário 3º PA'!$O$1)</f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28"/>
        <v/>
      </c>
      <c r="K1827" s="387"/>
      <c r="L1827" s="388"/>
      <c r="M1827" s="387"/>
      <c r="N1827" s="382"/>
      <c r="O1827" s="384"/>
      <c r="P1827" s="184"/>
    </row>
    <row r="1828" spans="1:16" ht="13.2" x14ac:dyDescent="0.25">
      <c r="A1828" s="381" t="str">
        <f>IF(B1828="","",ROW()-ROW($A$3)+'Diário 3º PA'!$O$1)</f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28"/>
        <v/>
      </c>
      <c r="K1828" s="387"/>
      <c r="L1828" s="388"/>
      <c r="M1828" s="387"/>
      <c r="N1828" s="382"/>
      <c r="O1828" s="384"/>
      <c r="P1828" s="184"/>
    </row>
    <row r="1829" spans="1:16" ht="13.2" x14ac:dyDescent="0.25">
      <c r="A1829" s="381" t="str">
        <f>IF(B1829="","",ROW()-ROW($A$3)+'Diário 3º PA'!$O$1)</f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28"/>
        <v/>
      </c>
      <c r="K1829" s="387"/>
      <c r="L1829" s="388"/>
      <c r="M1829" s="387"/>
      <c r="N1829" s="382"/>
      <c r="O1829" s="384"/>
      <c r="P1829" s="184"/>
    </row>
    <row r="1830" spans="1:16" ht="13.2" x14ac:dyDescent="0.25">
      <c r="A1830" s="381" t="str">
        <f>IF(B1830="","",ROW()-ROW($A$3)+'Diário 3º PA'!$O$1)</f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28"/>
        <v/>
      </c>
      <c r="K1830" s="387"/>
      <c r="L1830" s="388"/>
      <c r="M1830" s="387"/>
      <c r="N1830" s="382"/>
      <c r="O1830" s="384"/>
      <c r="P1830" s="184"/>
    </row>
    <row r="1831" spans="1:16" ht="13.2" x14ac:dyDescent="0.25">
      <c r="A1831" s="381" t="str">
        <f>IF(B1831="","",ROW()-ROW($A$3)+'Diário 3º PA'!$O$1)</f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28"/>
        <v/>
      </c>
      <c r="K1831" s="387"/>
      <c r="L1831" s="388"/>
      <c r="M1831" s="387"/>
      <c r="N1831" s="382"/>
      <c r="O1831" s="384"/>
      <c r="P1831" s="184"/>
    </row>
    <row r="1832" spans="1:16" ht="13.2" x14ac:dyDescent="0.25">
      <c r="A1832" s="381" t="str">
        <f>IF(B1832="","",ROW()-ROW($A$3)+'Diário 3º PA'!$O$1)</f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28"/>
        <v/>
      </c>
      <c r="K1832" s="387"/>
      <c r="L1832" s="388"/>
      <c r="M1832" s="387"/>
      <c r="N1832" s="382"/>
      <c r="O1832" s="384"/>
      <c r="P1832" s="184"/>
    </row>
    <row r="1833" spans="1:16" ht="13.2" x14ac:dyDescent="0.25">
      <c r="A1833" s="381" t="str">
        <f>IF(B1833="","",ROW()-ROW($A$3)+'Diário 3º PA'!$O$1)</f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28"/>
        <v/>
      </c>
      <c r="K1833" s="387"/>
      <c r="L1833" s="388"/>
      <c r="M1833" s="387"/>
      <c r="N1833" s="382"/>
      <c r="O1833" s="384"/>
      <c r="P1833" s="184"/>
    </row>
    <row r="1834" spans="1:16" ht="13.2" x14ac:dyDescent="0.25">
      <c r="A1834" s="381" t="str">
        <f>IF(B1834="","",ROW()-ROW($A$3)+'Diário 3º PA'!$O$1)</f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28"/>
        <v/>
      </c>
      <c r="K1834" s="387"/>
      <c r="L1834" s="388"/>
      <c r="M1834" s="387"/>
      <c r="N1834" s="382"/>
      <c r="O1834" s="384"/>
      <c r="P1834" s="184"/>
    </row>
    <row r="1835" spans="1:16" ht="13.2" x14ac:dyDescent="0.25">
      <c r="A1835" s="381" t="str">
        <f>IF(B1835="","",ROW()-ROW($A$3)+'Diário 3º PA'!$O$1)</f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28"/>
        <v/>
      </c>
      <c r="K1835" s="387"/>
      <c r="L1835" s="388"/>
      <c r="M1835" s="387"/>
      <c r="N1835" s="382"/>
      <c r="O1835" s="384"/>
      <c r="P1835" s="184"/>
    </row>
    <row r="1836" spans="1:16" ht="13.2" x14ac:dyDescent="0.25">
      <c r="A1836" s="381" t="str">
        <f>IF(B1836="","",ROW()-ROW($A$3)+'Diário 3º PA'!$O$1)</f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28"/>
        <v/>
      </c>
      <c r="K1836" s="387"/>
      <c r="L1836" s="388"/>
      <c r="M1836" s="387"/>
      <c r="N1836" s="382"/>
      <c r="O1836" s="384"/>
      <c r="P1836" s="184"/>
    </row>
    <row r="1837" spans="1:16" ht="13.2" x14ac:dyDescent="0.25">
      <c r="A1837" s="381" t="str">
        <f>IF(B1837="","",ROW()-ROW($A$3)+'Diário 3º PA'!$O$1)</f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28"/>
        <v/>
      </c>
      <c r="K1837" s="387"/>
      <c r="L1837" s="388"/>
      <c r="M1837" s="387"/>
      <c r="N1837" s="382"/>
      <c r="O1837" s="384"/>
      <c r="P1837" s="184"/>
    </row>
    <row r="1838" spans="1:16" ht="13.2" x14ac:dyDescent="0.25">
      <c r="A1838" s="381" t="str">
        <f>IF(B1838="","",ROW()-ROW($A$3)+'Diário 3º PA'!$O$1)</f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28"/>
        <v/>
      </c>
      <c r="K1838" s="387"/>
      <c r="L1838" s="388"/>
      <c r="M1838" s="387"/>
      <c r="N1838" s="382"/>
      <c r="O1838" s="384"/>
      <c r="P1838" s="184"/>
    </row>
    <row r="1839" spans="1:16" ht="13.2" x14ac:dyDescent="0.25">
      <c r="A1839" s="381" t="str">
        <f>IF(B1839="","",ROW()-ROW($A$3)+'Diário 3º PA'!$O$1)</f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28"/>
        <v/>
      </c>
      <c r="K1839" s="387"/>
      <c r="L1839" s="388"/>
      <c r="M1839" s="387"/>
      <c r="N1839" s="382"/>
      <c r="O1839" s="384"/>
      <c r="P1839" s="184"/>
    </row>
    <row r="1840" spans="1:16" ht="13.2" x14ac:dyDescent="0.25">
      <c r="A1840" s="381" t="str">
        <f>IF(B1840="","",ROW()-ROW($A$3)+'Diário 3º PA'!$O$1)</f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28"/>
        <v/>
      </c>
      <c r="K1840" s="387"/>
      <c r="L1840" s="388"/>
      <c r="M1840" s="387"/>
      <c r="N1840" s="382"/>
      <c r="O1840" s="384"/>
      <c r="P1840" s="184"/>
    </row>
    <row r="1841" spans="1:16" ht="13.2" x14ac:dyDescent="0.25">
      <c r="A1841" s="381" t="str">
        <f>IF(B1841="","",ROW()-ROW($A$3)+'Diário 3º PA'!$O$1)</f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28"/>
        <v/>
      </c>
      <c r="K1841" s="387"/>
      <c r="L1841" s="388"/>
      <c r="M1841" s="387"/>
      <c r="N1841" s="382"/>
      <c r="O1841" s="384"/>
      <c r="P1841" s="184"/>
    </row>
    <row r="1842" spans="1:16" ht="13.2" x14ac:dyDescent="0.25">
      <c r="A1842" s="381" t="str">
        <f>IF(B1842="","",ROW()-ROW($A$3)+'Diário 3º PA'!$O$1)</f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28"/>
        <v/>
      </c>
      <c r="K1842" s="387"/>
      <c r="L1842" s="388"/>
      <c r="M1842" s="387"/>
      <c r="N1842" s="382"/>
      <c r="O1842" s="384"/>
      <c r="P1842" s="184"/>
    </row>
    <row r="1843" spans="1:16" ht="13.2" x14ac:dyDescent="0.25">
      <c r="A1843" s="381" t="str">
        <f>IF(B1843="","",ROW()-ROW($A$3)+'Diário 3º PA'!$O$1)</f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28"/>
        <v/>
      </c>
      <c r="K1843" s="387"/>
      <c r="L1843" s="388"/>
      <c r="M1843" s="387"/>
      <c r="N1843" s="382"/>
      <c r="O1843" s="384"/>
      <c r="P1843" s="184"/>
    </row>
    <row r="1844" spans="1:16" ht="13.2" x14ac:dyDescent="0.25">
      <c r="A1844" s="381" t="str">
        <f>IF(B1844="","",ROW()-ROW($A$3)+'Diário 3º PA'!$O$1)</f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28"/>
        <v/>
      </c>
      <c r="K1844" s="387"/>
      <c r="L1844" s="388"/>
      <c r="M1844" s="387"/>
      <c r="N1844" s="382"/>
      <c r="O1844" s="384"/>
      <c r="P1844" s="184"/>
    </row>
    <row r="1845" spans="1:16" ht="13.2" x14ac:dyDescent="0.25">
      <c r="A1845" s="381" t="str">
        <f>IF(B1845="","",ROW()-ROW($A$3)+'Diário 3º PA'!$O$1)</f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28"/>
        <v/>
      </c>
      <c r="K1845" s="387"/>
      <c r="L1845" s="388"/>
      <c r="M1845" s="387"/>
      <c r="N1845" s="382"/>
      <c r="O1845" s="384"/>
      <c r="P1845" s="184"/>
    </row>
    <row r="1846" spans="1:16" ht="13.2" x14ac:dyDescent="0.25">
      <c r="A1846" s="381" t="str">
        <f>IF(B1846="","",ROW()-ROW($A$3)+'Diário 3º PA'!$O$1)</f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28"/>
        <v/>
      </c>
      <c r="K1846" s="387"/>
      <c r="L1846" s="388"/>
      <c r="M1846" s="387"/>
      <c r="N1846" s="382"/>
      <c r="O1846" s="384"/>
      <c r="P1846" s="184"/>
    </row>
    <row r="1847" spans="1:16" ht="13.2" x14ac:dyDescent="0.25">
      <c r="A1847" s="381" t="str">
        <f>IF(B1847="","",ROW()-ROW($A$3)+'Diário 3º PA'!$O$1)</f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28"/>
        <v/>
      </c>
      <c r="K1847" s="387"/>
      <c r="L1847" s="388"/>
      <c r="M1847" s="387"/>
      <c r="N1847" s="382"/>
      <c r="O1847" s="384"/>
      <c r="P1847" s="184"/>
    </row>
    <row r="1848" spans="1:16" ht="13.2" x14ac:dyDescent="0.25">
      <c r="A1848" s="381" t="str">
        <f>IF(B1848="","",ROW()-ROW($A$3)+'Diário 3º PA'!$O$1)</f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28"/>
        <v/>
      </c>
      <c r="K1848" s="387"/>
      <c r="L1848" s="388"/>
      <c r="M1848" s="387"/>
      <c r="N1848" s="382"/>
      <c r="O1848" s="384"/>
      <c r="P1848" s="184"/>
    </row>
    <row r="1849" spans="1:16" ht="13.2" x14ac:dyDescent="0.25">
      <c r="A1849" s="381" t="str">
        <f>IF(B1849="","",ROW()-ROW($A$3)+'Diário 3º PA'!$O$1)</f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28"/>
        <v/>
      </c>
      <c r="K1849" s="387"/>
      <c r="L1849" s="388"/>
      <c r="M1849" s="387"/>
      <c r="N1849" s="382"/>
      <c r="O1849" s="384"/>
      <c r="P1849" s="184"/>
    </row>
    <row r="1850" spans="1:16" ht="13.2" x14ac:dyDescent="0.25">
      <c r="A1850" s="381" t="str">
        <f>IF(B1850="","",ROW()-ROW($A$3)+'Diário 3º PA'!$O$1)</f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28"/>
        <v/>
      </c>
      <c r="K1850" s="387"/>
      <c r="L1850" s="388"/>
      <c r="M1850" s="387"/>
      <c r="N1850" s="382"/>
      <c r="O1850" s="384"/>
      <c r="P1850" s="184"/>
    </row>
    <row r="1851" spans="1:16" ht="13.2" x14ac:dyDescent="0.25">
      <c r="A1851" s="381" t="str">
        <f>IF(B1851="","",ROW()-ROW($A$3)+'Diário 3º PA'!$O$1)</f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28"/>
        <v/>
      </c>
      <c r="K1851" s="387"/>
      <c r="L1851" s="388"/>
      <c r="M1851" s="387"/>
      <c r="N1851" s="382"/>
      <c r="O1851" s="384"/>
      <c r="P1851" s="184"/>
    </row>
    <row r="1852" spans="1:16" ht="13.2" x14ac:dyDescent="0.25">
      <c r="A1852" s="381" t="str">
        <f>IF(B1852="","",ROW()-ROW($A$3)+'Diário 3º PA'!$O$1)</f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28"/>
        <v/>
      </c>
      <c r="K1852" s="387"/>
      <c r="L1852" s="388"/>
      <c r="M1852" s="387"/>
      <c r="N1852" s="382"/>
      <c r="O1852" s="384"/>
      <c r="P1852" s="184"/>
    </row>
    <row r="1853" spans="1:16" ht="13.2" x14ac:dyDescent="0.25">
      <c r="A1853" s="381" t="str">
        <f>IF(B1853="","",ROW()-ROW($A$3)+'Diário 3º PA'!$O$1)</f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28"/>
        <v/>
      </c>
      <c r="K1853" s="387"/>
      <c r="L1853" s="388"/>
      <c r="M1853" s="387"/>
      <c r="N1853" s="382"/>
      <c r="O1853" s="384"/>
      <c r="P1853" s="184"/>
    </row>
    <row r="1854" spans="1:16" ht="13.2" x14ac:dyDescent="0.25">
      <c r="A1854" s="381" t="str">
        <f>IF(B1854="","",ROW()-ROW($A$3)+'Diário 3º PA'!$O$1)</f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28"/>
        <v/>
      </c>
      <c r="K1854" s="387"/>
      <c r="L1854" s="388"/>
      <c r="M1854" s="387"/>
      <c r="N1854" s="382"/>
      <c r="O1854" s="384"/>
      <c r="P1854" s="184"/>
    </row>
    <row r="1855" spans="1:16" ht="13.2" x14ac:dyDescent="0.25">
      <c r="A1855" s="381" t="str">
        <f>IF(B1855="","",ROW()-ROW($A$3)+'Diário 3º PA'!$O$1)</f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28"/>
        <v/>
      </c>
      <c r="K1855" s="387"/>
      <c r="L1855" s="388"/>
      <c r="M1855" s="387"/>
      <c r="N1855" s="382"/>
      <c r="O1855" s="384"/>
      <c r="P1855" s="184"/>
    </row>
    <row r="1856" spans="1:16" ht="13.2" x14ac:dyDescent="0.25">
      <c r="A1856" s="381" t="str">
        <f>IF(B1856="","",ROW()-ROW($A$3)+'Diário 3º PA'!$O$1)</f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28"/>
        <v/>
      </c>
      <c r="K1856" s="387"/>
      <c r="L1856" s="388"/>
      <c r="M1856" s="387"/>
      <c r="N1856" s="382"/>
      <c r="O1856" s="384"/>
      <c r="P1856" s="184"/>
    </row>
    <row r="1857" spans="1:16" ht="13.2" x14ac:dyDescent="0.25">
      <c r="A1857" s="381" t="str">
        <f>IF(B1857="","",ROW()-ROW($A$3)+'Diário 3º PA'!$O$1)</f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si="28"/>
        <v/>
      </c>
      <c r="K1857" s="387"/>
      <c r="L1857" s="388"/>
      <c r="M1857" s="387"/>
      <c r="N1857" s="382"/>
      <c r="O1857" s="384"/>
      <c r="P1857" s="184"/>
    </row>
    <row r="1858" spans="1:16" ht="13.2" x14ac:dyDescent="0.25">
      <c r="A1858" s="381" t="str">
        <f>IF(B1858="","",ROW()-ROW($A$3)+'Diário 3º PA'!$O$1)</f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28"/>
        <v/>
      </c>
      <c r="K1858" s="387"/>
      <c r="L1858" s="388"/>
      <c r="M1858" s="387"/>
      <c r="N1858" s="382"/>
      <c r="O1858" s="384"/>
      <c r="P1858" s="184"/>
    </row>
    <row r="1859" spans="1:16" ht="13.2" x14ac:dyDescent="0.25">
      <c r="A1859" s="381" t="str">
        <f>IF(B1859="","",ROW()-ROW($A$3)+'Diário 3º PA'!$O$1)</f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28"/>
        <v/>
      </c>
      <c r="K1859" s="387"/>
      <c r="L1859" s="388"/>
      <c r="M1859" s="387"/>
      <c r="N1859" s="382"/>
      <c r="O1859" s="384"/>
      <c r="P1859" s="184"/>
    </row>
    <row r="1860" spans="1:16" ht="13.2" x14ac:dyDescent="0.25">
      <c r="A1860" s="381" t="str">
        <f>IF(B1860="","",ROW()-ROW($A$3)+'Diário 3º PA'!$O$1)</f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si="28"/>
        <v/>
      </c>
      <c r="K1860" s="387"/>
      <c r="L1860" s="388"/>
      <c r="M1860" s="387"/>
      <c r="N1860" s="382"/>
      <c r="O1860" s="384"/>
      <c r="P1860" s="184"/>
    </row>
    <row r="1861" spans="1:16" ht="13.2" x14ac:dyDescent="0.25">
      <c r="A1861" s="381" t="str">
        <f>IF(B1861="","",ROW()-ROW($A$3)+'Diário 3º PA'!$O$1)</f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28"/>
        <v/>
      </c>
      <c r="K1861" s="387"/>
      <c r="L1861" s="388"/>
      <c r="M1861" s="387"/>
      <c r="N1861" s="382"/>
      <c r="O1861" s="384"/>
      <c r="P1861" s="184"/>
    </row>
    <row r="1862" spans="1:16" ht="13.2" x14ac:dyDescent="0.25">
      <c r="A1862" s="381" t="str">
        <f>IF(B1862="","",ROW()-ROW($A$3)+'Diário 3º PA'!$O$1)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28"/>
        <v/>
      </c>
      <c r="K1862" s="387"/>
      <c r="L1862" s="388"/>
      <c r="M1862" s="387"/>
      <c r="N1862" s="382"/>
      <c r="O1862" s="384"/>
      <c r="P1862" s="184"/>
    </row>
    <row r="1863" spans="1:16" ht="13.2" x14ac:dyDescent="0.25">
      <c r="A1863" s="381" t="str">
        <f>IF(B1863="","",ROW()-ROW($A$3)+'Diário 3º PA'!$O$1)</f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28"/>
        <v/>
      </c>
      <c r="K1863" s="387"/>
      <c r="L1863" s="388"/>
      <c r="M1863" s="387"/>
      <c r="N1863" s="382"/>
      <c r="O1863" s="384"/>
      <c r="P1863" s="184"/>
    </row>
    <row r="1864" spans="1:16" ht="13.2" x14ac:dyDescent="0.25">
      <c r="A1864" s="381" t="str">
        <f>IF(B1864="","",ROW()-ROW($A$3)+'Diário 3º PA'!$O$1)</f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28"/>
        <v/>
      </c>
      <c r="K1864" s="387"/>
      <c r="L1864" s="388"/>
      <c r="M1864" s="387"/>
      <c r="N1864" s="382"/>
      <c r="O1864" s="384"/>
      <c r="P1864" s="184"/>
    </row>
    <row r="1865" spans="1:16" ht="13.2" x14ac:dyDescent="0.25">
      <c r="A1865" s="381" t="str">
        <f>IF(B1865="","",ROW()-ROW($A$3)+'Diário 3º PA'!$O$1)</f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ref="J1865:J1928" si="29">IF(O1865="","",IF(LEN(O1865)&gt;14,O1865,"CPF Protegido - LGPD"))</f>
        <v/>
      </c>
      <c r="K1865" s="387"/>
      <c r="L1865" s="388"/>
      <c r="M1865" s="387"/>
      <c r="N1865" s="382"/>
      <c r="O1865" s="384"/>
      <c r="P1865" s="184"/>
    </row>
    <row r="1866" spans="1:16" ht="13.2" x14ac:dyDescent="0.25">
      <c r="A1866" s="381" t="str">
        <f>IF(B1866="","",ROW()-ROW($A$3)+'Diário 3º PA'!$O$1)</f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29"/>
        <v/>
      </c>
      <c r="K1866" s="387"/>
      <c r="L1866" s="388"/>
      <c r="M1866" s="387"/>
      <c r="N1866" s="382"/>
      <c r="O1866" s="384"/>
      <c r="P1866" s="184"/>
    </row>
    <row r="1867" spans="1:16" ht="13.2" x14ac:dyDescent="0.25">
      <c r="A1867" s="381" t="str">
        <f>IF(B1867="","",ROW()-ROW($A$3)+'Diário 3º PA'!$O$1)</f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29"/>
        <v/>
      </c>
      <c r="K1867" s="387"/>
      <c r="L1867" s="388"/>
      <c r="M1867" s="387"/>
      <c r="N1867" s="382"/>
      <c r="O1867" s="384"/>
      <c r="P1867" s="184"/>
    </row>
    <row r="1868" spans="1:16" ht="13.2" x14ac:dyDescent="0.25">
      <c r="A1868" s="381" t="str">
        <f>IF(B1868="","",ROW()-ROW($A$3)+'Diário 3º PA'!$O$1)</f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29"/>
        <v/>
      </c>
      <c r="K1868" s="387"/>
      <c r="L1868" s="388"/>
      <c r="M1868" s="387"/>
      <c r="N1868" s="382"/>
      <c r="O1868" s="384"/>
      <c r="P1868" s="184"/>
    </row>
    <row r="1869" spans="1:16" ht="13.2" x14ac:dyDescent="0.25">
      <c r="A1869" s="381" t="str">
        <f>IF(B1869="","",ROW()-ROW($A$3)+'Diário 3º PA'!$O$1)</f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29"/>
        <v/>
      </c>
      <c r="K1869" s="387"/>
      <c r="L1869" s="388"/>
      <c r="M1869" s="387"/>
      <c r="N1869" s="382"/>
      <c r="O1869" s="384"/>
      <c r="P1869" s="184"/>
    </row>
    <row r="1870" spans="1:16" ht="13.2" x14ac:dyDescent="0.25">
      <c r="A1870" s="381" t="str">
        <f>IF(B1870="","",ROW()-ROW($A$3)+'Diário 3º PA'!$O$1)</f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29"/>
        <v/>
      </c>
      <c r="K1870" s="387"/>
      <c r="L1870" s="388"/>
      <c r="M1870" s="387"/>
      <c r="N1870" s="382"/>
      <c r="O1870" s="384"/>
      <c r="P1870" s="184"/>
    </row>
    <row r="1871" spans="1:16" ht="13.2" x14ac:dyDescent="0.25">
      <c r="A1871" s="381" t="str">
        <f>IF(B1871="","",ROW()-ROW($A$3)+'Diário 3º PA'!$O$1)</f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29"/>
        <v/>
      </c>
      <c r="K1871" s="387"/>
      <c r="L1871" s="388"/>
      <c r="M1871" s="387"/>
      <c r="N1871" s="382"/>
      <c r="O1871" s="384"/>
      <c r="P1871" s="184"/>
    </row>
    <row r="1872" spans="1:16" ht="13.2" x14ac:dyDescent="0.25">
      <c r="A1872" s="381" t="str">
        <f>IF(B1872="","",ROW()-ROW($A$3)+'Diário 3º PA'!$O$1)</f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29"/>
        <v/>
      </c>
      <c r="K1872" s="387"/>
      <c r="L1872" s="388"/>
      <c r="M1872" s="387"/>
      <c r="N1872" s="382"/>
      <c r="O1872" s="384"/>
      <c r="P1872" s="184"/>
    </row>
    <row r="1873" spans="1:16" ht="13.2" x14ac:dyDescent="0.25">
      <c r="A1873" s="381" t="str">
        <f>IF(B1873="","",ROW()-ROW($A$3)+'Diário 3º PA'!$O$1)</f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29"/>
        <v/>
      </c>
      <c r="K1873" s="387"/>
      <c r="L1873" s="388"/>
      <c r="M1873" s="387"/>
      <c r="N1873" s="382"/>
      <c r="O1873" s="384"/>
      <c r="P1873" s="184"/>
    </row>
    <row r="1874" spans="1:16" ht="13.2" x14ac:dyDescent="0.25">
      <c r="A1874" s="381" t="str">
        <f>IF(B1874="","",ROW()-ROW($A$3)+'Diário 3º PA'!$O$1)</f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29"/>
        <v/>
      </c>
      <c r="K1874" s="387"/>
      <c r="L1874" s="388"/>
      <c r="M1874" s="387"/>
      <c r="N1874" s="382"/>
      <c r="O1874" s="384"/>
      <c r="P1874" s="184"/>
    </row>
    <row r="1875" spans="1:16" ht="13.2" x14ac:dyDescent="0.25">
      <c r="A1875" s="381" t="str">
        <f>IF(B1875="","",ROW()-ROW($A$3)+'Diário 3º PA'!$O$1)</f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29"/>
        <v/>
      </c>
      <c r="K1875" s="387"/>
      <c r="L1875" s="388"/>
      <c r="M1875" s="387"/>
      <c r="N1875" s="382"/>
      <c r="O1875" s="384"/>
      <c r="P1875" s="184"/>
    </row>
    <row r="1876" spans="1:16" ht="13.2" x14ac:dyDescent="0.25">
      <c r="A1876" s="381" t="str">
        <f>IF(B1876="","",ROW()-ROW($A$3)+'Diário 3º PA'!$O$1)</f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29"/>
        <v/>
      </c>
      <c r="K1876" s="387"/>
      <c r="L1876" s="388"/>
      <c r="M1876" s="387"/>
      <c r="N1876" s="382"/>
      <c r="O1876" s="384"/>
      <c r="P1876" s="184"/>
    </row>
    <row r="1877" spans="1:16" ht="13.2" x14ac:dyDescent="0.25">
      <c r="A1877" s="381" t="str">
        <f>IF(B1877="","",ROW()-ROW($A$3)+'Diário 3º PA'!$O$1)</f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29"/>
        <v/>
      </c>
      <c r="K1877" s="387"/>
      <c r="L1877" s="388"/>
      <c r="M1877" s="387"/>
      <c r="N1877" s="382"/>
      <c r="O1877" s="384"/>
      <c r="P1877" s="184"/>
    </row>
    <row r="1878" spans="1:16" ht="13.2" x14ac:dyDescent="0.25">
      <c r="A1878" s="381" t="str">
        <f>IF(B1878="","",ROW()-ROW($A$3)+'Diário 3º PA'!$O$1)</f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si="29"/>
        <v/>
      </c>
      <c r="K1878" s="387"/>
      <c r="L1878" s="388"/>
      <c r="M1878" s="387"/>
      <c r="N1878" s="382"/>
      <c r="O1878" s="384"/>
      <c r="P1878" s="184"/>
    </row>
    <row r="1879" spans="1:16" ht="13.2" x14ac:dyDescent="0.25">
      <c r="A1879" s="381" t="str">
        <f>IF(B1879="","",ROW()-ROW($A$3)+'Diário 3º PA'!$O$1)</f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29"/>
        <v/>
      </c>
      <c r="K1879" s="387"/>
      <c r="L1879" s="388"/>
      <c r="M1879" s="387"/>
      <c r="N1879" s="382"/>
      <c r="O1879" s="384"/>
      <c r="P1879" s="184"/>
    </row>
    <row r="1880" spans="1:16" ht="13.2" x14ac:dyDescent="0.25">
      <c r="A1880" s="381" t="str">
        <f>IF(B1880="","",ROW()-ROW($A$3)+'Diário 3º PA'!$O$1)</f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29"/>
        <v/>
      </c>
      <c r="K1880" s="387"/>
      <c r="L1880" s="388"/>
      <c r="M1880" s="387"/>
      <c r="N1880" s="382"/>
      <c r="O1880" s="384"/>
      <c r="P1880" s="184"/>
    </row>
    <row r="1881" spans="1:16" ht="13.2" x14ac:dyDescent="0.25">
      <c r="A1881" s="381" t="str">
        <f>IF(B1881="","",ROW()-ROW($A$3)+'Diário 3º PA'!$O$1)</f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29"/>
        <v/>
      </c>
      <c r="K1881" s="387"/>
      <c r="L1881" s="388"/>
      <c r="M1881" s="387"/>
      <c r="N1881" s="382"/>
      <c r="O1881" s="384"/>
      <c r="P1881" s="184"/>
    </row>
    <row r="1882" spans="1:16" ht="13.2" x14ac:dyDescent="0.25">
      <c r="A1882" s="381" t="str">
        <f>IF(B1882="","",ROW()-ROW($A$3)+'Diário 3º PA'!$O$1)</f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29"/>
        <v/>
      </c>
      <c r="K1882" s="387"/>
      <c r="L1882" s="388"/>
      <c r="M1882" s="387"/>
      <c r="N1882" s="382"/>
      <c r="O1882" s="384"/>
      <c r="P1882" s="184"/>
    </row>
    <row r="1883" spans="1:16" ht="13.2" x14ac:dyDescent="0.25">
      <c r="A1883" s="381" t="str">
        <f>IF(B1883="","",ROW()-ROW($A$3)+'Diário 3º PA'!$O$1)</f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29"/>
        <v/>
      </c>
      <c r="K1883" s="387"/>
      <c r="L1883" s="388"/>
      <c r="M1883" s="387"/>
      <c r="N1883" s="382"/>
      <c r="O1883" s="384"/>
      <c r="P1883" s="184"/>
    </row>
    <row r="1884" spans="1:16" ht="13.2" x14ac:dyDescent="0.25">
      <c r="A1884" s="381" t="str">
        <f>IF(B1884="","",ROW()-ROW($A$3)+'Diário 3º PA'!$O$1)</f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29"/>
        <v/>
      </c>
      <c r="K1884" s="387"/>
      <c r="L1884" s="388"/>
      <c r="M1884" s="387"/>
      <c r="N1884" s="382"/>
      <c r="O1884" s="384"/>
      <c r="P1884" s="184"/>
    </row>
    <row r="1885" spans="1:16" ht="13.2" x14ac:dyDescent="0.25">
      <c r="A1885" s="381" t="str">
        <f>IF(B1885="","",ROW()-ROW($A$3)+'Diário 3º PA'!$O$1)</f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29"/>
        <v/>
      </c>
      <c r="K1885" s="387"/>
      <c r="L1885" s="388"/>
      <c r="M1885" s="387"/>
      <c r="N1885" s="382"/>
      <c r="O1885" s="384"/>
      <c r="P1885" s="184"/>
    </row>
    <row r="1886" spans="1:16" ht="13.2" x14ac:dyDescent="0.25">
      <c r="A1886" s="381" t="str">
        <f>IF(B1886="","",ROW()-ROW($A$3)+'Diário 3º PA'!$O$1)</f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29"/>
        <v/>
      </c>
      <c r="K1886" s="387"/>
      <c r="L1886" s="388"/>
      <c r="M1886" s="387"/>
      <c r="N1886" s="382"/>
      <c r="O1886" s="384"/>
      <c r="P1886" s="184"/>
    </row>
    <row r="1887" spans="1:16" ht="13.2" x14ac:dyDescent="0.25">
      <c r="A1887" s="381" t="str">
        <f>IF(B1887="","",ROW()-ROW($A$3)+'Diário 3º PA'!$O$1)</f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29"/>
        <v/>
      </c>
      <c r="K1887" s="387"/>
      <c r="L1887" s="388"/>
      <c r="M1887" s="387"/>
      <c r="N1887" s="382"/>
      <c r="O1887" s="384"/>
      <c r="P1887" s="184"/>
    </row>
    <row r="1888" spans="1:16" ht="13.2" x14ac:dyDescent="0.25">
      <c r="A1888" s="381" t="str">
        <f>IF(B1888="","",ROW()-ROW($A$3)+'Diário 3º PA'!$O$1)</f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29"/>
        <v/>
      </c>
      <c r="K1888" s="387"/>
      <c r="L1888" s="388"/>
      <c r="M1888" s="387"/>
      <c r="N1888" s="382"/>
      <c r="O1888" s="384"/>
      <c r="P1888" s="184"/>
    </row>
    <row r="1889" spans="1:16" ht="13.2" x14ac:dyDescent="0.25">
      <c r="A1889" s="381" t="str">
        <f>IF(B1889="","",ROW()-ROW($A$3)+'Diário 3º PA'!$O$1)</f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29"/>
        <v/>
      </c>
      <c r="K1889" s="387"/>
      <c r="L1889" s="388"/>
      <c r="M1889" s="387"/>
      <c r="N1889" s="382"/>
      <c r="O1889" s="384"/>
      <c r="P1889" s="184"/>
    </row>
    <row r="1890" spans="1:16" ht="13.2" x14ac:dyDescent="0.25">
      <c r="A1890" s="381" t="str">
        <f>IF(B1890="","",ROW()-ROW($A$3)+'Diário 3º PA'!$O$1)</f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29"/>
        <v/>
      </c>
      <c r="K1890" s="387"/>
      <c r="L1890" s="388"/>
      <c r="M1890" s="387"/>
      <c r="N1890" s="382"/>
      <c r="O1890" s="384"/>
      <c r="P1890" s="184"/>
    </row>
    <row r="1891" spans="1:16" ht="13.2" x14ac:dyDescent="0.25">
      <c r="A1891" s="381" t="str">
        <f>IF(B1891="","",ROW()-ROW($A$3)+'Diário 3º PA'!$O$1)</f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29"/>
        <v/>
      </c>
      <c r="K1891" s="387"/>
      <c r="L1891" s="388"/>
      <c r="M1891" s="387"/>
      <c r="N1891" s="382"/>
      <c r="O1891" s="384"/>
      <c r="P1891" s="184"/>
    </row>
    <row r="1892" spans="1:16" ht="13.2" x14ac:dyDescent="0.25">
      <c r="A1892" s="381" t="str">
        <f>IF(B1892="","",ROW()-ROW($A$3)+'Diário 3º PA'!$O$1)</f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29"/>
        <v/>
      </c>
      <c r="K1892" s="387"/>
      <c r="L1892" s="388"/>
      <c r="M1892" s="387"/>
      <c r="N1892" s="382"/>
      <c r="O1892" s="384"/>
      <c r="P1892" s="184"/>
    </row>
    <row r="1893" spans="1:16" ht="13.2" x14ac:dyDescent="0.25">
      <c r="A1893" s="381" t="str">
        <f>IF(B1893="","",ROW()-ROW($A$3)+'Diário 3º PA'!$O$1)</f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29"/>
        <v/>
      </c>
      <c r="K1893" s="387"/>
      <c r="L1893" s="388"/>
      <c r="M1893" s="387"/>
      <c r="N1893" s="382"/>
      <c r="O1893" s="384"/>
      <c r="P1893" s="184"/>
    </row>
    <row r="1894" spans="1:16" ht="13.2" x14ac:dyDescent="0.25">
      <c r="A1894" s="381" t="str">
        <f>IF(B1894="","",ROW()-ROW($A$3)+'Diário 3º PA'!$O$1)</f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29"/>
        <v/>
      </c>
      <c r="K1894" s="387"/>
      <c r="L1894" s="388"/>
      <c r="M1894" s="387"/>
      <c r="N1894" s="382"/>
      <c r="O1894" s="384"/>
      <c r="P1894" s="184"/>
    </row>
    <row r="1895" spans="1:16" ht="13.2" x14ac:dyDescent="0.25">
      <c r="A1895" s="381" t="str">
        <f>IF(B1895="","",ROW()-ROW($A$3)+'Diário 3º PA'!$O$1)</f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29"/>
        <v/>
      </c>
      <c r="K1895" s="387"/>
      <c r="L1895" s="388"/>
      <c r="M1895" s="387"/>
      <c r="N1895" s="382"/>
      <c r="O1895" s="384"/>
      <c r="P1895" s="184"/>
    </row>
    <row r="1896" spans="1:16" ht="13.2" x14ac:dyDescent="0.25">
      <c r="A1896" s="381" t="str">
        <f>IF(B1896="","",ROW()-ROW($A$3)+'Diário 3º PA'!$O$1)</f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29"/>
        <v/>
      </c>
      <c r="K1896" s="387"/>
      <c r="L1896" s="388"/>
      <c r="M1896" s="387"/>
      <c r="N1896" s="382"/>
      <c r="O1896" s="384"/>
      <c r="P1896" s="184"/>
    </row>
    <row r="1897" spans="1:16" ht="13.2" x14ac:dyDescent="0.25">
      <c r="A1897" s="381" t="str">
        <f>IF(B1897="","",ROW()-ROW($A$3)+'Diário 3º PA'!$O$1)</f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29"/>
        <v/>
      </c>
      <c r="K1897" s="387"/>
      <c r="L1897" s="388"/>
      <c r="M1897" s="387"/>
      <c r="N1897" s="382"/>
      <c r="O1897" s="384"/>
      <c r="P1897" s="184"/>
    </row>
    <row r="1898" spans="1:16" ht="13.2" x14ac:dyDescent="0.25">
      <c r="A1898" s="381" t="str">
        <f>IF(B1898="","",ROW()-ROW($A$3)+'Diário 3º PA'!$O$1)</f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29"/>
        <v/>
      </c>
      <c r="K1898" s="387"/>
      <c r="L1898" s="388"/>
      <c r="M1898" s="387"/>
      <c r="N1898" s="382"/>
      <c r="O1898" s="384"/>
      <c r="P1898" s="184"/>
    </row>
    <row r="1899" spans="1:16" ht="13.2" x14ac:dyDescent="0.25">
      <c r="A1899" s="381" t="str">
        <f>IF(B1899="","",ROW()-ROW($A$3)+'Diário 3º PA'!$O$1)</f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29"/>
        <v/>
      </c>
      <c r="K1899" s="387"/>
      <c r="L1899" s="388"/>
      <c r="M1899" s="387"/>
      <c r="N1899" s="382"/>
      <c r="O1899" s="384"/>
      <c r="P1899" s="184"/>
    </row>
    <row r="1900" spans="1:16" ht="13.2" x14ac:dyDescent="0.25">
      <c r="A1900" s="381" t="str">
        <f>IF(B1900="","",ROW()-ROW($A$3)+'Diário 3º PA'!$O$1)</f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29"/>
        <v/>
      </c>
      <c r="K1900" s="387"/>
      <c r="L1900" s="388"/>
      <c r="M1900" s="387"/>
      <c r="N1900" s="382"/>
      <c r="O1900" s="384"/>
      <c r="P1900" s="184"/>
    </row>
    <row r="1901" spans="1:16" ht="13.2" x14ac:dyDescent="0.25">
      <c r="A1901" s="381" t="str">
        <f>IF(B1901="","",ROW()-ROW($A$3)+'Diário 3º PA'!$O$1)</f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29"/>
        <v/>
      </c>
      <c r="K1901" s="387"/>
      <c r="L1901" s="388"/>
      <c r="M1901" s="387"/>
      <c r="N1901" s="382"/>
      <c r="O1901" s="384"/>
      <c r="P1901" s="184"/>
    </row>
    <row r="1902" spans="1:16" ht="13.2" x14ac:dyDescent="0.25">
      <c r="A1902" s="381" t="str">
        <f>IF(B1902="","",ROW()-ROW($A$3)+'Diário 3º PA'!$O$1)</f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29"/>
        <v/>
      </c>
      <c r="K1902" s="387"/>
      <c r="L1902" s="388"/>
      <c r="M1902" s="387"/>
      <c r="N1902" s="382"/>
      <c r="O1902" s="384"/>
      <c r="P1902" s="184"/>
    </row>
    <row r="1903" spans="1:16" ht="13.2" x14ac:dyDescent="0.25">
      <c r="A1903" s="381" t="str">
        <f>IF(B1903="","",ROW()-ROW($A$3)+'Diário 3º PA'!$O$1)</f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29"/>
        <v/>
      </c>
      <c r="K1903" s="387"/>
      <c r="L1903" s="388"/>
      <c r="M1903" s="387"/>
      <c r="N1903" s="382"/>
      <c r="O1903" s="384"/>
      <c r="P1903" s="184"/>
    </row>
    <row r="1904" spans="1:16" ht="13.2" x14ac:dyDescent="0.25">
      <c r="A1904" s="381" t="str">
        <f>IF(B1904="","",ROW()-ROW($A$3)+'Diário 3º PA'!$O$1)</f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29"/>
        <v/>
      </c>
      <c r="K1904" s="387"/>
      <c r="L1904" s="388"/>
      <c r="M1904" s="387"/>
      <c r="N1904" s="382"/>
      <c r="O1904" s="384"/>
      <c r="P1904" s="184"/>
    </row>
    <row r="1905" spans="1:16" ht="13.2" x14ac:dyDescent="0.25">
      <c r="A1905" s="381" t="str">
        <f>IF(B1905="","",ROW()-ROW($A$3)+'Diário 3º PA'!$O$1)</f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29"/>
        <v/>
      </c>
      <c r="K1905" s="387"/>
      <c r="L1905" s="388"/>
      <c r="M1905" s="387"/>
      <c r="N1905" s="382"/>
      <c r="O1905" s="384"/>
      <c r="P1905" s="184"/>
    </row>
    <row r="1906" spans="1:16" ht="13.2" x14ac:dyDescent="0.25">
      <c r="A1906" s="381" t="str">
        <f>IF(B1906="","",ROW()-ROW($A$3)+'Diário 3º PA'!$O$1)</f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29"/>
        <v/>
      </c>
      <c r="K1906" s="387"/>
      <c r="L1906" s="388"/>
      <c r="M1906" s="387"/>
      <c r="N1906" s="382"/>
      <c r="O1906" s="384"/>
      <c r="P1906" s="184"/>
    </row>
    <row r="1907" spans="1:16" ht="13.2" x14ac:dyDescent="0.25">
      <c r="A1907" s="381" t="str">
        <f>IF(B1907="","",ROW()-ROW($A$3)+'Diário 3º PA'!$O$1)</f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29"/>
        <v/>
      </c>
      <c r="K1907" s="387"/>
      <c r="L1907" s="388"/>
      <c r="M1907" s="387"/>
      <c r="N1907" s="382"/>
      <c r="O1907" s="384"/>
      <c r="P1907" s="184"/>
    </row>
    <row r="1908" spans="1:16" ht="13.2" x14ac:dyDescent="0.25">
      <c r="A1908" s="381" t="str">
        <f>IF(B1908="","",ROW()-ROW($A$3)+'Diário 3º PA'!$O$1)</f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29"/>
        <v/>
      </c>
      <c r="K1908" s="387"/>
      <c r="L1908" s="388"/>
      <c r="M1908" s="387"/>
      <c r="N1908" s="382"/>
      <c r="O1908" s="384"/>
      <c r="P1908" s="184"/>
    </row>
    <row r="1909" spans="1:16" ht="13.2" x14ac:dyDescent="0.25">
      <c r="A1909" s="381" t="str">
        <f>IF(B1909="","",ROW()-ROW($A$3)+'Diário 3º PA'!$O$1)</f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29"/>
        <v/>
      </c>
      <c r="K1909" s="387"/>
      <c r="L1909" s="388"/>
      <c r="M1909" s="387"/>
      <c r="N1909" s="382"/>
      <c r="O1909" s="384"/>
      <c r="P1909" s="184"/>
    </row>
    <row r="1910" spans="1:16" ht="13.2" x14ac:dyDescent="0.25">
      <c r="A1910" s="381" t="str">
        <f>IF(B1910="","",ROW()-ROW($A$3)+'Diário 3º PA'!$O$1)</f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29"/>
        <v/>
      </c>
      <c r="K1910" s="387"/>
      <c r="L1910" s="388"/>
      <c r="M1910" s="387"/>
      <c r="N1910" s="382"/>
      <c r="O1910" s="384"/>
      <c r="P1910" s="184"/>
    </row>
    <row r="1911" spans="1:16" ht="13.2" x14ac:dyDescent="0.25">
      <c r="A1911" s="381" t="str">
        <f>IF(B1911="","",ROW()-ROW($A$3)+'Diário 3º PA'!$O$1)</f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29"/>
        <v/>
      </c>
      <c r="K1911" s="387"/>
      <c r="L1911" s="388"/>
      <c r="M1911" s="387"/>
      <c r="N1911" s="382"/>
      <c r="O1911" s="384"/>
      <c r="P1911" s="184"/>
    </row>
    <row r="1912" spans="1:16" ht="13.2" x14ac:dyDescent="0.25">
      <c r="A1912" s="381" t="str">
        <f>IF(B1912="","",ROW()-ROW($A$3)+'Diário 3º PA'!$O$1)</f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29"/>
        <v/>
      </c>
      <c r="K1912" s="387"/>
      <c r="L1912" s="388"/>
      <c r="M1912" s="387"/>
      <c r="N1912" s="382"/>
      <c r="O1912" s="384"/>
      <c r="P1912" s="184"/>
    </row>
    <row r="1913" spans="1:16" ht="13.2" x14ac:dyDescent="0.25">
      <c r="A1913" s="381" t="str">
        <f>IF(B1913="","",ROW()-ROW($A$3)+'Diário 3º PA'!$O$1)</f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29"/>
        <v/>
      </c>
      <c r="K1913" s="387"/>
      <c r="L1913" s="388"/>
      <c r="M1913" s="387"/>
      <c r="N1913" s="382"/>
      <c r="O1913" s="384"/>
      <c r="P1913" s="184"/>
    </row>
    <row r="1914" spans="1:16" ht="13.2" x14ac:dyDescent="0.25">
      <c r="A1914" s="381" t="str">
        <f>IF(B1914="","",ROW()-ROW($A$3)+'Diário 3º PA'!$O$1)</f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29"/>
        <v/>
      </c>
      <c r="K1914" s="387"/>
      <c r="L1914" s="388"/>
      <c r="M1914" s="387"/>
      <c r="N1914" s="382"/>
      <c r="O1914" s="384"/>
      <c r="P1914" s="184"/>
    </row>
    <row r="1915" spans="1:16" ht="13.2" x14ac:dyDescent="0.25">
      <c r="A1915" s="381" t="str">
        <f>IF(B1915="","",ROW()-ROW($A$3)+'Diário 3º PA'!$O$1)</f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29"/>
        <v/>
      </c>
      <c r="K1915" s="387"/>
      <c r="L1915" s="388"/>
      <c r="M1915" s="387"/>
      <c r="N1915" s="382"/>
      <c r="O1915" s="384"/>
      <c r="P1915" s="184"/>
    </row>
    <row r="1916" spans="1:16" ht="13.2" x14ac:dyDescent="0.25">
      <c r="A1916" s="381" t="str">
        <f>IF(B1916="","",ROW()-ROW($A$3)+'Diário 3º PA'!$O$1)</f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29"/>
        <v/>
      </c>
      <c r="K1916" s="387"/>
      <c r="L1916" s="388"/>
      <c r="M1916" s="387"/>
      <c r="N1916" s="382"/>
      <c r="O1916" s="384"/>
      <c r="P1916" s="184"/>
    </row>
    <row r="1917" spans="1:16" ht="13.2" x14ac:dyDescent="0.25">
      <c r="A1917" s="381" t="str">
        <f>IF(B1917="","",ROW()-ROW($A$3)+'Diário 3º PA'!$O$1)</f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29"/>
        <v/>
      </c>
      <c r="K1917" s="387"/>
      <c r="L1917" s="388"/>
      <c r="M1917" s="387"/>
      <c r="N1917" s="382"/>
      <c r="O1917" s="384"/>
      <c r="P1917" s="184"/>
    </row>
    <row r="1918" spans="1:16" ht="13.2" x14ac:dyDescent="0.25">
      <c r="A1918" s="381" t="str">
        <f>IF(B1918="","",ROW()-ROW($A$3)+'Diário 3º PA'!$O$1)</f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29"/>
        <v/>
      </c>
      <c r="K1918" s="387"/>
      <c r="L1918" s="388"/>
      <c r="M1918" s="387"/>
      <c r="N1918" s="382"/>
      <c r="O1918" s="384"/>
      <c r="P1918" s="184"/>
    </row>
    <row r="1919" spans="1:16" ht="13.2" x14ac:dyDescent="0.25">
      <c r="A1919" s="381" t="str">
        <f>IF(B1919="","",ROW()-ROW($A$3)+'Diário 3º PA'!$O$1)</f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29"/>
        <v/>
      </c>
      <c r="K1919" s="387"/>
      <c r="L1919" s="388"/>
      <c r="M1919" s="387"/>
      <c r="N1919" s="382"/>
      <c r="O1919" s="384"/>
      <c r="P1919" s="184"/>
    </row>
    <row r="1920" spans="1:16" ht="13.2" x14ac:dyDescent="0.25">
      <c r="A1920" s="381" t="str">
        <f>IF(B1920="","",ROW()-ROW($A$3)+'Diário 3º PA'!$O$1)</f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29"/>
        <v/>
      </c>
      <c r="K1920" s="387"/>
      <c r="L1920" s="388"/>
      <c r="M1920" s="387"/>
      <c r="N1920" s="382"/>
      <c r="O1920" s="384"/>
      <c r="P1920" s="184"/>
    </row>
    <row r="1921" spans="1:16" ht="13.2" x14ac:dyDescent="0.25">
      <c r="A1921" s="381" t="str">
        <f>IF(B1921="","",ROW()-ROW($A$3)+'Diário 3º PA'!$O$1)</f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si="29"/>
        <v/>
      </c>
      <c r="K1921" s="387"/>
      <c r="L1921" s="388"/>
      <c r="M1921" s="387"/>
      <c r="N1921" s="382"/>
      <c r="O1921" s="384"/>
      <c r="P1921" s="184"/>
    </row>
    <row r="1922" spans="1:16" ht="13.2" x14ac:dyDescent="0.25">
      <c r="A1922" s="381" t="str">
        <f>IF(B1922="","",ROW()-ROW($A$3)+'Diário 3º PA'!$O$1)</f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29"/>
        <v/>
      </c>
      <c r="K1922" s="387"/>
      <c r="L1922" s="388"/>
      <c r="M1922" s="387"/>
      <c r="N1922" s="382"/>
      <c r="O1922" s="384"/>
      <c r="P1922" s="184"/>
    </row>
    <row r="1923" spans="1:16" ht="13.2" x14ac:dyDescent="0.25">
      <c r="A1923" s="381" t="str">
        <f>IF(B1923="","",ROW()-ROW($A$3)+'Diário 3º PA'!$O$1)</f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29"/>
        <v/>
      </c>
      <c r="K1923" s="387"/>
      <c r="L1923" s="388"/>
      <c r="M1923" s="387"/>
      <c r="N1923" s="382"/>
      <c r="O1923" s="384"/>
      <c r="P1923" s="184"/>
    </row>
    <row r="1924" spans="1:16" ht="13.2" x14ac:dyDescent="0.25">
      <c r="A1924" s="381" t="str">
        <f>IF(B1924="","",ROW()-ROW($A$3)+'Diário 3º PA'!$O$1)</f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si="29"/>
        <v/>
      </c>
      <c r="K1924" s="387"/>
      <c r="L1924" s="388"/>
      <c r="M1924" s="387"/>
      <c r="N1924" s="382"/>
      <c r="O1924" s="384"/>
      <c r="P1924" s="184"/>
    </row>
    <row r="1925" spans="1:16" ht="13.2" x14ac:dyDescent="0.25">
      <c r="A1925" s="381" t="str">
        <f>IF(B1925="","",ROW()-ROW($A$3)+'Diário 3º PA'!$O$1)</f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29"/>
        <v/>
      </c>
      <c r="K1925" s="387"/>
      <c r="L1925" s="388"/>
      <c r="M1925" s="387"/>
      <c r="N1925" s="382"/>
      <c r="O1925" s="384"/>
      <c r="P1925" s="184"/>
    </row>
    <row r="1926" spans="1:16" ht="13.2" x14ac:dyDescent="0.25">
      <c r="A1926" s="381" t="str">
        <f>IF(B1926="","",ROW()-ROW($A$3)+'Diário 3º PA'!$O$1)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29"/>
        <v/>
      </c>
      <c r="K1926" s="387"/>
      <c r="L1926" s="388"/>
      <c r="M1926" s="387"/>
      <c r="N1926" s="382"/>
      <c r="O1926" s="384"/>
      <c r="P1926" s="184"/>
    </row>
    <row r="1927" spans="1:16" ht="13.2" x14ac:dyDescent="0.25">
      <c r="A1927" s="381" t="str">
        <f>IF(B1927="","",ROW()-ROW($A$3)+'Diário 3º PA'!$O$1)</f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29"/>
        <v/>
      </c>
      <c r="K1927" s="387"/>
      <c r="L1927" s="388"/>
      <c r="M1927" s="387"/>
      <c r="N1927" s="382"/>
      <c r="O1927" s="384"/>
      <c r="P1927" s="184"/>
    </row>
    <row r="1928" spans="1:16" ht="13.2" x14ac:dyDescent="0.25">
      <c r="A1928" s="381" t="str">
        <f>IF(B1928="","",ROW()-ROW($A$3)+'Diário 3º PA'!$O$1)</f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29"/>
        <v/>
      </c>
      <c r="K1928" s="387"/>
      <c r="L1928" s="388"/>
      <c r="M1928" s="387"/>
      <c r="N1928" s="382"/>
      <c r="O1928" s="384"/>
      <c r="P1928" s="184"/>
    </row>
    <row r="1929" spans="1:16" ht="13.2" x14ac:dyDescent="0.25">
      <c r="A1929" s="381" t="str">
        <f>IF(B1929="","",ROW()-ROW($A$3)+'Diário 3º PA'!$O$1)</f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ref="J1929:J1992" si="30">IF(O1929="","",IF(LEN(O1929)&gt;14,O1929,"CPF Protegido - LGPD"))</f>
        <v/>
      </c>
      <c r="K1929" s="387"/>
      <c r="L1929" s="388"/>
      <c r="M1929" s="387"/>
      <c r="N1929" s="382"/>
      <c r="O1929" s="384"/>
      <c r="P1929" s="184"/>
    </row>
    <row r="1930" spans="1:16" ht="13.2" x14ac:dyDescent="0.25">
      <c r="A1930" s="381" t="str">
        <f>IF(B1930="","",ROW()-ROW($A$3)+'Diário 3º PA'!$O$1)</f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30"/>
        <v/>
      </c>
      <c r="K1930" s="387"/>
      <c r="L1930" s="388"/>
      <c r="M1930" s="387"/>
      <c r="N1930" s="382"/>
      <c r="O1930" s="384"/>
      <c r="P1930" s="184"/>
    </row>
    <row r="1931" spans="1:16" ht="13.2" x14ac:dyDescent="0.25">
      <c r="A1931" s="381" t="str">
        <f>IF(B1931="","",ROW()-ROW($A$3)+'Diário 3º PA'!$O$1)</f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30"/>
        <v/>
      </c>
      <c r="K1931" s="387"/>
      <c r="L1931" s="388"/>
      <c r="M1931" s="387"/>
      <c r="N1931" s="382"/>
      <c r="O1931" s="384"/>
      <c r="P1931" s="184"/>
    </row>
    <row r="1932" spans="1:16" ht="13.2" x14ac:dyDescent="0.25">
      <c r="A1932" s="381" t="str">
        <f>IF(B1932="","",ROW()-ROW($A$3)+'Diário 3º PA'!$O$1)</f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30"/>
        <v/>
      </c>
      <c r="K1932" s="387"/>
      <c r="L1932" s="388"/>
      <c r="M1932" s="387"/>
      <c r="N1932" s="382"/>
      <c r="O1932" s="384"/>
      <c r="P1932" s="184"/>
    </row>
    <row r="1933" spans="1:16" ht="13.2" x14ac:dyDescent="0.25">
      <c r="A1933" s="381" t="str">
        <f>IF(B1933="","",ROW()-ROW($A$3)+'Diário 3º PA'!$O$1)</f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30"/>
        <v/>
      </c>
      <c r="K1933" s="387"/>
      <c r="L1933" s="388"/>
      <c r="M1933" s="387"/>
      <c r="N1933" s="382"/>
      <c r="O1933" s="384"/>
      <c r="P1933" s="184"/>
    </row>
    <row r="1934" spans="1:16" ht="13.2" x14ac:dyDescent="0.25">
      <c r="A1934" s="381" t="str">
        <f>IF(B1934="","",ROW()-ROW($A$3)+'Diário 3º PA'!$O$1)</f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30"/>
        <v/>
      </c>
      <c r="K1934" s="387"/>
      <c r="L1934" s="388"/>
      <c r="M1934" s="387"/>
      <c r="N1934" s="382"/>
      <c r="O1934" s="384"/>
      <c r="P1934" s="184"/>
    </row>
    <row r="1935" spans="1:16" ht="13.2" x14ac:dyDescent="0.25">
      <c r="A1935" s="381" t="str">
        <f>IF(B1935="","",ROW()-ROW($A$3)+'Diário 3º PA'!$O$1)</f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30"/>
        <v/>
      </c>
      <c r="K1935" s="387"/>
      <c r="L1935" s="388"/>
      <c r="M1935" s="387"/>
      <c r="N1935" s="382"/>
      <c r="O1935" s="384"/>
      <c r="P1935" s="184"/>
    </row>
    <row r="1936" spans="1:16" ht="13.2" x14ac:dyDescent="0.25">
      <c r="A1936" s="381" t="str">
        <f>IF(B1936="","",ROW()-ROW($A$3)+'Diário 3º PA'!$O$1)</f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30"/>
        <v/>
      </c>
      <c r="K1936" s="387"/>
      <c r="L1936" s="388"/>
      <c r="M1936" s="387"/>
      <c r="N1936" s="382"/>
      <c r="O1936" s="384"/>
      <c r="P1936" s="184"/>
    </row>
    <row r="1937" spans="1:16" ht="13.2" x14ac:dyDescent="0.25">
      <c r="A1937" s="381" t="str">
        <f>IF(B1937="","",ROW()-ROW($A$3)+'Diário 3º PA'!$O$1)</f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30"/>
        <v/>
      </c>
      <c r="K1937" s="387"/>
      <c r="L1937" s="388"/>
      <c r="M1937" s="387"/>
      <c r="N1937" s="382"/>
      <c r="O1937" s="384"/>
      <c r="P1937" s="184"/>
    </row>
    <row r="1938" spans="1:16" ht="13.2" x14ac:dyDescent="0.25">
      <c r="A1938" s="381" t="str">
        <f>IF(B1938="","",ROW()-ROW($A$3)+'Diário 3º PA'!$O$1)</f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30"/>
        <v/>
      </c>
      <c r="K1938" s="387"/>
      <c r="L1938" s="388"/>
      <c r="M1938" s="387"/>
      <c r="N1938" s="382"/>
      <c r="O1938" s="384"/>
      <c r="P1938" s="184"/>
    </row>
    <row r="1939" spans="1:16" ht="13.2" x14ac:dyDescent="0.25">
      <c r="A1939" s="381" t="str">
        <f>IF(B1939="","",ROW()-ROW($A$3)+'Diário 3º PA'!$O$1)</f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30"/>
        <v/>
      </c>
      <c r="K1939" s="387"/>
      <c r="L1939" s="388"/>
      <c r="M1939" s="387"/>
      <c r="N1939" s="382"/>
      <c r="O1939" s="384"/>
      <c r="P1939" s="184"/>
    </row>
    <row r="1940" spans="1:16" ht="13.2" x14ac:dyDescent="0.25">
      <c r="A1940" s="381" t="str">
        <f>IF(B1940="","",ROW()-ROW($A$3)+'Diário 3º PA'!$O$1)</f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30"/>
        <v/>
      </c>
      <c r="K1940" s="387"/>
      <c r="L1940" s="388"/>
      <c r="M1940" s="387"/>
      <c r="N1940" s="382"/>
      <c r="O1940" s="384"/>
      <c r="P1940" s="184"/>
    </row>
    <row r="1941" spans="1:16" ht="13.2" x14ac:dyDescent="0.25">
      <c r="A1941" s="381" t="str">
        <f>IF(B1941="","",ROW()-ROW($A$3)+'Diário 3º PA'!$O$1)</f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30"/>
        <v/>
      </c>
      <c r="K1941" s="387"/>
      <c r="L1941" s="388"/>
      <c r="M1941" s="387"/>
      <c r="N1941" s="382"/>
      <c r="O1941" s="384"/>
      <c r="P1941" s="184"/>
    </row>
    <row r="1942" spans="1:16" ht="13.2" x14ac:dyDescent="0.25">
      <c r="A1942" s="381" t="str">
        <f>IF(B1942="","",ROW()-ROW($A$3)+'Diário 3º PA'!$O$1)</f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si="30"/>
        <v/>
      </c>
      <c r="K1942" s="387"/>
      <c r="L1942" s="388"/>
      <c r="M1942" s="387"/>
      <c r="N1942" s="382"/>
      <c r="O1942" s="384"/>
      <c r="P1942" s="184"/>
    </row>
    <row r="1943" spans="1:16" ht="13.2" x14ac:dyDescent="0.25">
      <c r="A1943" s="381" t="str">
        <f>IF(B1943="","",ROW()-ROW($A$3)+'Diário 3º PA'!$O$1)</f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30"/>
        <v/>
      </c>
      <c r="K1943" s="387"/>
      <c r="L1943" s="388"/>
      <c r="M1943" s="387"/>
      <c r="N1943" s="382"/>
      <c r="O1943" s="384"/>
      <c r="P1943" s="184"/>
    </row>
    <row r="1944" spans="1:16" ht="13.2" x14ac:dyDescent="0.25">
      <c r="A1944" s="381" t="str">
        <f>IF(B1944="","",ROW()-ROW($A$3)+'Diário 3º PA'!$O$1)</f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30"/>
        <v/>
      </c>
      <c r="K1944" s="387"/>
      <c r="L1944" s="388"/>
      <c r="M1944" s="387"/>
      <c r="N1944" s="382"/>
      <c r="O1944" s="384"/>
      <c r="P1944" s="184"/>
    </row>
    <row r="1945" spans="1:16" ht="13.2" x14ac:dyDescent="0.25">
      <c r="A1945" s="381" t="str">
        <f>IF(B1945="","",ROW()-ROW($A$3)+'Diário 3º PA'!$O$1)</f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30"/>
        <v/>
      </c>
      <c r="K1945" s="387"/>
      <c r="L1945" s="388"/>
      <c r="M1945" s="387"/>
      <c r="N1945" s="382"/>
      <c r="O1945" s="384"/>
      <c r="P1945" s="184"/>
    </row>
    <row r="1946" spans="1:16" ht="13.2" x14ac:dyDescent="0.25">
      <c r="A1946" s="381" t="str">
        <f>IF(B1946="","",ROW()-ROW($A$3)+'Diário 3º PA'!$O$1)</f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30"/>
        <v/>
      </c>
      <c r="K1946" s="387"/>
      <c r="L1946" s="388"/>
      <c r="M1946" s="387"/>
      <c r="N1946" s="382"/>
      <c r="O1946" s="384"/>
      <c r="P1946" s="184"/>
    </row>
    <row r="1947" spans="1:16" ht="13.2" x14ac:dyDescent="0.25">
      <c r="A1947" s="381" t="str">
        <f>IF(B1947="","",ROW()-ROW($A$3)+'Diário 3º PA'!$O$1)</f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30"/>
        <v/>
      </c>
      <c r="K1947" s="387"/>
      <c r="L1947" s="388"/>
      <c r="M1947" s="387"/>
      <c r="N1947" s="382"/>
      <c r="O1947" s="384"/>
      <c r="P1947" s="184"/>
    </row>
    <row r="1948" spans="1:16" ht="13.2" x14ac:dyDescent="0.25">
      <c r="A1948" s="381" t="str">
        <f>IF(B1948="","",ROW()-ROW($A$3)+'Diário 3º PA'!$O$1)</f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30"/>
        <v/>
      </c>
      <c r="K1948" s="387"/>
      <c r="L1948" s="388"/>
      <c r="M1948" s="387"/>
      <c r="N1948" s="382"/>
      <c r="O1948" s="384"/>
      <c r="P1948" s="184"/>
    </row>
    <row r="1949" spans="1:16" ht="13.2" x14ac:dyDescent="0.25">
      <c r="A1949" s="381" t="str">
        <f>IF(B1949="","",ROW()-ROW($A$3)+'Diário 3º PA'!$O$1)</f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30"/>
        <v/>
      </c>
      <c r="K1949" s="387"/>
      <c r="L1949" s="388"/>
      <c r="M1949" s="387"/>
      <c r="N1949" s="382"/>
      <c r="O1949" s="384"/>
      <c r="P1949" s="184"/>
    </row>
    <row r="1950" spans="1:16" ht="13.2" x14ac:dyDescent="0.25">
      <c r="A1950" s="381" t="str">
        <f>IF(B1950="","",ROW()-ROW($A$3)+'Diário 3º PA'!$O$1)</f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30"/>
        <v/>
      </c>
      <c r="K1950" s="387"/>
      <c r="L1950" s="388"/>
      <c r="M1950" s="387"/>
      <c r="N1950" s="382"/>
      <c r="O1950" s="384"/>
      <c r="P1950" s="184"/>
    </row>
    <row r="1951" spans="1:16" ht="13.2" x14ac:dyDescent="0.25">
      <c r="A1951" s="381" t="str">
        <f>IF(B1951="","",ROW()-ROW($A$3)+'Diário 3º PA'!$O$1)</f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30"/>
        <v/>
      </c>
      <c r="K1951" s="387"/>
      <c r="L1951" s="388"/>
      <c r="M1951" s="387"/>
      <c r="N1951" s="382"/>
      <c r="O1951" s="384"/>
      <c r="P1951" s="184"/>
    </row>
    <row r="1952" spans="1:16" ht="13.2" x14ac:dyDescent="0.25">
      <c r="A1952" s="381" t="str">
        <f>IF(B1952="","",ROW()-ROW($A$3)+'Diário 3º PA'!$O$1)</f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30"/>
        <v/>
      </c>
      <c r="K1952" s="387"/>
      <c r="L1952" s="388"/>
      <c r="M1952" s="387"/>
      <c r="N1952" s="382"/>
      <c r="O1952" s="384"/>
      <c r="P1952" s="184"/>
    </row>
    <row r="1953" spans="1:16" ht="13.2" x14ac:dyDescent="0.25">
      <c r="A1953" s="381" t="str">
        <f>IF(B1953="","",ROW()-ROW($A$3)+'Diário 3º PA'!$O$1)</f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30"/>
        <v/>
      </c>
      <c r="K1953" s="387"/>
      <c r="L1953" s="388"/>
      <c r="M1953" s="387"/>
      <c r="N1953" s="382"/>
      <c r="O1953" s="384"/>
      <c r="P1953" s="184"/>
    </row>
    <row r="1954" spans="1:16" ht="13.2" x14ac:dyDescent="0.25">
      <c r="A1954" s="381" t="str">
        <f>IF(B1954="","",ROW()-ROW($A$3)+'Diário 3º PA'!$O$1)</f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30"/>
        <v/>
      </c>
      <c r="K1954" s="387"/>
      <c r="L1954" s="388"/>
      <c r="M1954" s="387"/>
      <c r="N1954" s="382"/>
      <c r="O1954" s="384"/>
      <c r="P1954" s="184"/>
    </row>
    <row r="1955" spans="1:16" ht="13.2" x14ac:dyDescent="0.25">
      <c r="A1955" s="381" t="str">
        <f>IF(B1955="","",ROW()-ROW($A$3)+'Diário 3º PA'!$O$1)</f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30"/>
        <v/>
      </c>
      <c r="K1955" s="387"/>
      <c r="L1955" s="388"/>
      <c r="M1955" s="387"/>
      <c r="N1955" s="382"/>
      <c r="O1955" s="384"/>
      <c r="P1955" s="184"/>
    </row>
    <row r="1956" spans="1:16" ht="13.2" x14ac:dyDescent="0.25">
      <c r="A1956" s="381" t="str">
        <f>IF(B1956="","",ROW()-ROW($A$3)+'Diário 3º PA'!$O$1)</f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30"/>
        <v/>
      </c>
      <c r="K1956" s="387"/>
      <c r="L1956" s="388"/>
      <c r="M1956" s="387"/>
      <c r="N1956" s="382"/>
      <c r="O1956" s="384"/>
      <c r="P1956" s="184"/>
    </row>
    <row r="1957" spans="1:16" ht="13.2" x14ac:dyDescent="0.25">
      <c r="A1957" s="381" t="str">
        <f>IF(B1957="","",ROW()-ROW($A$3)+'Diário 3º PA'!$O$1)</f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30"/>
        <v/>
      </c>
      <c r="K1957" s="387"/>
      <c r="L1957" s="388"/>
      <c r="M1957" s="387"/>
      <c r="N1957" s="382"/>
      <c r="O1957" s="384"/>
      <c r="P1957" s="184"/>
    </row>
    <row r="1958" spans="1:16" ht="13.2" x14ac:dyDescent="0.25">
      <c r="A1958" s="381" t="str">
        <f>IF(B1958="","",ROW()-ROW($A$3)+'Diário 3º PA'!$O$1)</f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30"/>
        <v/>
      </c>
      <c r="K1958" s="387"/>
      <c r="L1958" s="388"/>
      <c r="M1958" s="387"/>
      <c r="N1958" s="382"/>
      <c r="O1958" s="384"/>
      <c r="P1958" s="184"/>
    </row>
    <row r="1959" spans="1:16" ht="13.2" x14ac:dyDescent="0.25">
      <c r="A1959" s="381" t="str">
        <f>IF(B1959="","",ROW()-ROW($A$3)+'Diário 3º PA'!$O$1)</f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30"/>
        <v/>
      </c>
      <c r="K1959" s="387"/>
      <c r="L1959" s="388"/>
      <c r="M1959" s="387"/>
      <c r="N1959" s="382"/>
      <c r="O1959" s="384"/>
      <c r="P1959" s="184"/>
    </row>
    <row r="1960" spans="1:16" ht="13.2" x14ac:dyDescent="0.25">
      <c r="A1960" s="381" t="str">
        <f>IF(B1960="","",ROW()-ROW($A$3)+'Diário 3º PA'!$O$1)</f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30"/>
        <v/>
      </c>
      <c r="K1960" s="387"/>
      <c r="L1960" s="388"/>
      <c r="M1960" s="387"/>
      <c r="N1960" s="382"/>
      <c r="O1960" s="384"/>
      <c r="P1960" s="184"/>
    </row>
    <row r="1961" spans="1:16" ht="13.2" x14ac:dyDescent="0.25">
      <c r="A1961" s="381" t="str">
        <f>IF(B1961="","",ROW()-ROW($A$3)+'Diário 3º PA'!$O$1)</f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30"/>
        <v/>
      </c>
      <c r="K1961" s="387"/>
      <c r="L1961" s="388"/>
      <c r="M1961" s="387"/>
      <c r="N1961" s="382"/>
      <c r="O1961" s="384"/>
      <c r="P1961" s="184"/>
    </row>
    <row r="1962" spans="1:16" ht="13.2" x14ac:dyDescent="0.25">
      <c r="A1962" s="381" t="str">
        <f>IF(B1962="","",ROW()-ROW($A$3)+'Diário 3º PA'!$O$1)</f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30"/>
        <v/>
      </c>
      <c r="K1962" s="387"/>
      <c r="L1962" s="388"/>
      <c r="M1962" s="387"/>
      <c r="N1962" s="382"/>
      <c r="O1962" s="384"/>
      <c r="P1962" s="184"/>
    </row>
    <row r="1963" spans="1:16" ht="13.2" x14ac:dyDescent="0.25">
      <c r="A1963" s="381" t="str">
        <f>IF(B1963="","",ROW()-ROW($A$3)+'Diário 3º PA'!$O$1)</f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30"/>
        <v/>
      </c>
      <c r="K1963" s="387"/>
      <c r="L1963" s="388"/>
      <c r="M1963" s="387"/>
      <c r="N1963" s="382"/>
      <c r="O1963" s="384"/>
      <c r="P1963" s="184"/>
    </row>
    <row r="1964" spans="1:16" ht="13.2" x14ac:dyDescent="0.25">
      <c r="A1964" s="381" t="str">
        <f>IF(B1964="","",ROW()-ROW($A$3)+'Diário 3º PA'!$O$1)</f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30"/>
        <v/>
      </c>
      <c r="K1964" s="387"/>
      <c r="L1964" s="388"/>
      <c r="M1964" s="387"/>
      <c r="N1964" s="382"/>
      <c r="O1964" s="384"/>
      <c r="P1964" s="184"/>
    </row>
    <row r="1965" spans="1:16" ht="13.2" x14ac:dyDescent="0.25">
      <c r="A1965" s="381" t="str">
        <f>IF(B1965="","",ROW()-ROW($A$3)+'Diário 3º PA'!$O$1)</f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30"/>
        <v/>
      </c>
      <c r="K1965" s="387"/>
      <c r="L1965" s="388"/>
      <c r="M1965" s="387"/>
      <c r="N1965" s="382"/>
      <c r="O1965" s="384"/>
      <c r="P1965" s="184"/>
    </row>
    <row r="1966" spans="1:16" ht="13.2" x14ac:dyDescent="0.25">
      <c r="A1966" s="381" t="str">
        <f>IF(B1966="","",ROW()-ROW($A$3)+'Diário 3º PA'!$O$1)</f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30"/>
        <v/>
      </c>
      <c r="K1966" s="387"/>
      <c r="L1966" s="388"/>
      <c r="M1966" s="387"/>
      <c r="N1966" s="382"/>
      <c r="O1966" s="384"/>
      <c r="P1966" s="184"/>
    </row>
    <row r="1967" spans="1:16" ht="13.2" x14ac:dyDescent="0.25">
      <c r="A1967" s="381" t="str">
        <f>IF(B1967="","",ROW()-ROW($A$3)+'Diário 3º PA'!$O$1)</f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30"/>
        <v/>
      </c>
      <c r="K1967" s="387"/>
      <c r="L1967" s="388"/>
      <c r="M1967" s="387"/>
      <c r="N1967" s="382"/>
      <c r="O1967" s="384"/>
      <c r="P1967" s="184"/>
    </row>
    <row r="1968" spans="1:16" ht="13.2" x14ac:dyDescent="0.25">
      <c r="A1968" s="381" t="str">
        <f>IF(B1968="","",ROW()-ROW($A$3)+'Diário 3º PA'!$O$1)</f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30"/>
        <v/>
      </c>
      <c r="K1968" s="387"/>
      <c r="L1968" s="388"/>
      <c r="M1968" s="387"/>
      <c r="N1968" s="382"/>
      <c r="O1968" s="384"/>
      <c r="P1968" s="184"/>
    </row>
    <row r="1969" spans="1:16" ht="13.2" x14ac:dyDescent="0.25">
      <c r="A1969" s="381" t="str">
        <f>IF(B1969="","",ROW()-ROW($A$3)+'Diário 3º PA'!$O$1)</f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30"/>
        <v/>
      </c>
      <c r="K1969" s="387"/>
      <c r="L1969" s="388"/>
      <c r="M1969" s="387"/>
      <c r="N1969" s="382"/>
      <c r="O1969" s="384"/>
      <c r="P1969" s="184"/>
    </row>
    <row r="1970" spans="1:16" ht="13.2" x14ac:dyDescent="0.25">
      <c r="A1970" s="381" t="str">
        <f>IF(B1970="","",ROW()-ROW($A$3)+'Diário 3º PA'!$O$1)</f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30"/>
        <v/>
      </c>
      <c r="K1970" s="387"/>
      <c r="L1970" s="388"/>
      <c r="M1970" s="387"/>
      <c r="N1970" s="382"/>
      <c r="O1970" s="384"/>
      <c r="P1970" s="184"/>
    </row>
    <row r="1971" spans="1:16" ht="13.2" x14ac:dyDescent="0.25">
      <c r="A1971" s="381" t="str">
        <f>IF(B1971="","",ROW()-ROW($A$3)+'Diário 3º PA'!$O$1)</f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30"/>
        <v/>
      </c>
      <c r="K1971" s="387"/>
      <c r="L1971" s="388"/>
      <c r="M1971" s="387"/>
      <c r="N1971" s="382"/>
      <c r="O1971" s="384"/>
      <c r="P1971" s="184"/>
    </row>
    <row r="1972" spans="1:16" ht="13.2" x14ac:dyDescent="0.25">
      <c r="A1972" s="381" t="str">
        <f>IF(B1972="","",ROW()-ROW($A$3)+'Diário 3º PA'!$O$1)</f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30"/>
        <v/>
      </c>
      <c r="K1972" s="387"/>
      <c r="L1972" s="388"/>
      <c r="M1972" s="387"/>
      <c r="N1972" s="382"/>
      <c r="O1972" s="384"/>
      <c r="P1972" s="184"/>
    </row>
    <row r="1973" spans="1:16" ht="13.2" x14ac:dyDescent="0.25">
      <c r="A1973" s="381" t="str">
        <f>IF(B1973="","",ROW()-ROW($A$3)+'Diário 3º PA'!$O$1)</f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30"/>
        <v/>
      </c>
      <c r="K1973" s="387"/>
      <c r="L1973" s="388"/>
      <c r="M1973" s="387"/>
      <c r="N1973" s="382"/>
      <c r="O1973" s="384"/>
      <c r="P1973" s="184"/>
    </row>
    <row r="1974" spans="1:16" ht="13.2" x14ac:dyDescent="0.25">
      <c r="A1974" s="381" t="str">
        <f>IF(B1974="","",ROW()-ROW($A$3)+'Diário 3º PA'!$O$1)</f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30"/>
        <v/>
      </c>
      <c r="K1974" s="387"/>
      <c r="L1974" s="388"/>
      <c r="M1974" s="387"/>
      <c r="N1974" s="382"/>
      <c r="O1974" s="384"/>
      <c r="P1974" s="184"/>
    </row>
    <row r="1975" spans="1:16" ht="13.2" x14ac:dyDescent="0.25">
      <c r="A1975" s="381" t="str">
        <f>IF(B1975="","",ROW()-ROW($A$3)+'Diário 3º PA'!$O$1)</f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30"/>
        <v/>
      </c>
      <c r="K1975" s="387"/>
      <c r="L1975" s="388"/>
      <c r="M1975" s="387"/>
      <c r="N1975" s="382"/>
      <c r="O1975" s="384"/>
      <c r="P1975" s="184"/>
    </row>
    <row r="1976" spans="1:16" ht="13.2" x14ac:dyDescent="0.25">
      <c r="A1976" s="381" t="str">
        <f>IF(B1976="","",ROW()-ROW($A$3)+'Diário 3º PA'!$O$1)</f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30"/>
        <v/>
      </c>
      <c r="K1976" s="387"/>
      <c r="L1976" s="388"/>
      <c r="M1976" s="387"/>
      <c r="N1976" s="382"/>
      <c r="O1976" s="384"/>
      <c r="P1976" s="184"/>
    </row>
    <row r="1977" spans="1:16" ht="13.2" x14ac:dyDescent="0.25">
      <c r="A1977" s="381" t="str">
        <f>IF(B1977="","",ROW()-ROW($A$3)+'Diário 3º PA'!$O$1)</f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30"/>
        <v/>
      </c>
      <c r="K1977" s="387"/>
      <c r="L1977" s="388"/>
      <c r="M1977" s="387"/>
      <c r="N1977" s="382"/>
      <c r="O1977" s="384"/>
      <c r="P1977" s="184"/>
    </row>
    <row r="1978" spans="1:16" ht="13.2" x14ac:dyDescent="0.25">
      <c r="A1978" s="381" t="str">
        <f>IF(B1978="","",ROW()-ROW($A$3)+'Diário 3º PA'!$O$1)</f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30"/>
        <v/>
      </c>
      <c r="K1978" s="387"/>
      <c r="L1978" s="388"/>
      <c r="M1978" s="387"/>
      <c r="N1978" s="382"/>
      <c r="O1978" s="384"/>
      <c r="P1978" s="184"/>
    </row>
    <row r="1979" spans="1:16" ht="13.2" x14ac:dyDescent="0.25">
      <c r="A1979" s="381" t="str">
        <f>IF(B1979="","",ROW()-ROW($A$3)+'Diário 3º PA'!$O$1)</f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30"/>
        <v/>
      </c>
      <c r="K1979" s="387"/>
      <c r="L1979" s="388"/>
      <c r="M1979" s="387"/>
      <c r="N1979" s="382"/>
      <c r="O1979" s="384"/>
      <c r="P1979" s="184"/>
    </row>
    <row r="1980" spans="1:16" ht="13.2" x14ac:dyDescent="0.25">
      <c r="A1980" s="381" t="str">
        <f>IF(B1980="","",ROW()-ROW($A$3)+'Diário 3º PA'!$O$1)</f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30"/>
        <v/>
      </c>
      <c r="K1980" s="387"/>
      <c r="L1980" s="388"/>
      <c r="M1980" s="387"/>
      <c r="N1980" s="382"/>
      <c r="O1980" s="384"/>
      <c r="P1980" s="184"/>
    </row>
    <row r="1981" spans="1:16" ht="13.2" x14ac:dyDescent="0.25">
      <c r="A1981" s="381" t="str">
        <f>IF(B1981="","",ROW()-ROW($A$3)+'Diário 3º PA'!$O$1)</f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30"/>
        <v/>
      </c>
      <c r="K1981" s="387"/>
      <c r="L1981" s="388"/>
      <c r="M1981" s="387"/>
      <c r="N1981" s="382"/>
      <c r="O1981" s="384"/>
      <c r="P1981" s="184"/>
    </row>
    <row r="1982" spans="1:16" ht="13.2" x14ac:dyDescent="0.25">
      <c r="A1982" s="381" t="str">
        <f>IF(B1982="","",ROW()-ROW($A$3)+'Diário 3º PA'!$O$1)</f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30"/>
        <v/>
      </c>
      <c r="K1982" s="387"/>
      <c r="L1982" s="388"/>
      <c r="M1982" s="387"/>
      <c r="N1982" s="382"/>
      <c r="O1982" s="384"/>
      <c r="P1982" s="184"/>
    </row>
    <row r="1983" spans="1:16" ht="13.2" x14ac:dyDescent="0.25">
      <c r="A1983" s="381" t="str">
        <f>IF(B1983="","",ROW()-ROW($A$3)+'Diário 3º PA'!$O$1)</f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30"/>
        <v/>
      </c>
      <c r="K1983" s="387"/>
      <c r="L1983" s="388"/>
      <c r="M1983" s="387"/>
      <c r="N1983" s="382"/>
      <c r="O1983" s="384"/>
      <c r="P1983" s="184"/>
    </row>
    <row r="1984" spans="1:16" ht="13.2" x14ac:dyDescent="0.25">
      <c r="A1984" s="381" t="str">
        <f>IF(B1984="","",ROW()-ROW($A$3)+'Diário 3º PA'!$O$1)</f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30"/>
        <v/>
      </c>
      <c r="K1984" s="387"/>
      <c r="L1984" s="388"/>
      <c r="M1984" s="387"/>
      <c r="N1984" s="382"/>
      <c r="O1984" s="384"/>
      <c r="P1984" s="184"/>
    </row>
    <row r="1985" spans="1:16" ht="13.2" x14ac:dyDescent="0.25">
      <c r="A1985" s="381" t="str">
        <f>IF(B1985="","",ROW()-ROW($A$3)+'Diário 3º PA'!$O$1)</f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si="30"/>
        <v/>
      </c>
      <c r="K1985" s="387"/>
      <c r="L1985" s="388"/>
      <c r="M1985" s="387"/>
      <c r="N1985" s="382"/>
      <c r="O1985" s="384"/>
      <c r="P1985" s="184"/>
    </row>
    <row r="1986" spans="1:16" ht="13.2" x14ac:dyDescent="0.25">
      <c r="A1986" s="381" t="str">
        <f>IF(B1986="","",ROW()-ROW($A$3)+'Diário 3º PA'!$O$1)</f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30"/>
        <v/>
      </c>
      <c r="K1986" s="387"/>
      <c r="L1986" s="388"/>
      <c r="M1986" s="387"/>
      <c r="N1986" s="382"/>
      <c r="O1986" s="384"/>
      <c r="P1986" s="184"/>
    </row>
    <row r="1987" spans="1:16" ht="13.2" x14ac:dyDescent="0.25">
      <c r="A1987" s="381" t="str">
        <f>IF(B1987="","",ROW()-ROW($A$3)+'Diário 3º PA'!$O$1)</f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30"/>
        <v/>
      </c>
      <c r="K1987" s="387"/>
      <c r="L1987" s="388"/>
      <c r="M1987" s="387"/>
      <c r="N1987" s="382"/>
      <c r="O1987" s="384"/>
      <c r="P1987" s="184"/>
    </row>
    <row r="1988" spans="1:16" ht="13.2" x14ac:dyDescent="0.25">
      <c r="A1988" s="381" t="str">
        <f>IF(B1988="","",ROW()-ROW($A$3)+'Diário 3º PA'!$O$1)</f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si="30"/>
        <v/>
      </c>
      <c r="K1988" s="387"/>
      <c r="L1988" s="388"/>
      <c r="M1988" s="387"/>
      <c r="N1988" s="382"/>
      <c r="O1988" s="384"/>
      <c r="P1988" s="184"/>
    </row>
    <row r="1989" spans="1:16" ht="13.2" x14ac:dyDescent="0.25">
      <c r="A1989" s="381" t="str">
        <f>IF(B1989="","",ROW()-ROW($A$3)+'Diário 3º PA'!$O$1)</f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30"/>
        <v/>
      </c>
      <c r="K1989" s="387"/>
      <c r="L1989" s="388"/>
      <c r="M1989" s="387"/>
      <c r="N1989" s="382"/>
      <c r="O1989" s="384"/>
      <c r="P1989" s="184"/>
    </row>
    <row r="1990" spans="1:16" ht="13.2" x14ac:dyDescent="0.25">
      <c r="A1990" s="381" t="str">
        <f>IF(B1990="","",ROW()-ROW($A$3)+'Diário 3º PA'!$O$1)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30"/>
        <v/>
      </c>
      <c r="K1990" s="387"/>
      <c r="L1990" s="388"/>
      <c r="M1990" s="387"/>
      <c r="N1990" s="382"/>
      <c r="O1990" s="384"/>
      <c r="P1990" s="184"/>
    </row>
    <row r="1991" spans="1:16" ht="13.2" x14ac:dyDescent="0.25">
      <c r="A1991" s="381" t="str">
        <f>IF(B1991="","",ROW()-ROW($A$3)+'Diário 3º PA'!$O$1)</f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30"/>
        <v/>
      </c>
      <c r="K1991" s="387"/>
      <c r="L1991" s="388"/>
      <c r="M1991" s="387"/>
      <c r="N1991" s="382"/>
      <c r="O1991" s="384"/>
      <c r="P1991" s="184"/>
    </row>
    <row r="1992" spans="1:16" ht="13.2" x14ac:dyDescent="0.25">
      <c r="A1992" s="381" t="str">
        <f>IF(B1992="","",ROW()-ROW($A$3)+'Diário 3º PA'!$O$1)</f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30"/>
        <v/>
      </c>
      <c r="K1992" s="387"/>
      <c r="L1992" s="388"/>
      <c r="M1992" s="387"/>
      <c r="N1992" s="382"/>
      <c r="O1992" s="384"/>
      <c r="P1992" s="184"/>
    </row>
    <row r="1993" spans="1:16" ht="13.2" x14ac:dyDescent="0.25">
      <c r="A1993" s="381" t="str">
        <f>IF(B1993="","",ROW()-ROW($A$3)+'Diário 3º PA'!$O$1)</f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ref="J1993:J2000" si="31">IF(O1993="","",IF(LEN(O1993)&gt;14,O1993,"CPF Protegido - LGPD"))</f>
        <v/>
      </c>
      <c r="K1993" s="387"/>
      <c r="L1993" s="388"/>
      <c r="M1993" s="387"/>
      <c r="N1993" s="382"/>
      <c r="O1993" s="384"/>
      <c r="P1993" s="184"/>
    </row>
    <row r="1994" spans="1:16" ht="13.2" x14ac:dyDescent="0.25">
      <c r="A1994" s="381" t="str">
        <f>IF(B1994="","",ROW()-ROW($A$3)+'Diário 3º PA'!$O$1)</f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31"/>
        <v/>
      </c>
      <c r="K1994" s="387"/>
      <c r="L1994" s="388"/>
      <c r="M1994" s="387"/>
      <c r="N1994" s="382"/>
      <c r="O1994" s="384"/>
      <c r="P1994" s="184"/>
    </row>
    <row r="1995" spans="1:16" ht="13.2" x14ac:dyDescent="0.25">
      <c r="A1995" s="381" t="str">
        <f>IF(B1995="","",ROW()-ROW($A$3)+'Diário 3º PA'!$O$1)</f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31"/>
        <v/>
      </c>
      <c r="K1995" s="387"/>
      <c r="L1995" s="388"/>
      <c r="M1995" s="387"/>
      <c r="N1995" s="382"/>
      <c r="O1995" s="384"/>
      <c r="P1995" s="184"/>
    </row>
    <row r="1996" spans="1:16" ht="13.2" x14ac:dyDescent="0.25">
      <c r="A1996" s="381" t="str">
        <f>IF(B1996="","",ROW()-ROW($A$3)+'Diário 3º PA'!$O$1)</f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31"/>
        <v/>
      </c>
      <c r="K1996" s="387"/>
      <c r="L1996" s="388"/>
      <c r="M1996" s="387"/>
      <c r="N1996" s="382"/>
      <c r="O1996" s="384"/>
      <c r="P1996" s="184"/>
    </row>
    <row r="1997" spans="1:16" ht="13.2" x14ac:dyDescent="0.25">
      <c r="A1997" s="381" t="str">
        <f>IF(B1997="","",ROW()-ROW($A$3)+'Diário 3º PA'!$O$1)</f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31"/>
        <v/>
      </c>
      <c r="K1997" s="387"/>
      <c r="L1997" s="388"/>
      <c r="M1997" s="387"/>
      <c r="N1997" s="382"/>
      <c r="O1997" s="384"/>
      <c r="P1997" s="184"/>
    </row>
    <row r="1998" spans="1:16" ht="13.2" x14ac:dyDescent="0.25">
      <c r="A1998" s="381" t="str">
        <f>IF(B1998="","",ROW()-ROW($A$3)+'Diário 3º PA'!$O$1)</f>
        <v/>
      </c>
      <c r="B1998" s="382"/>
      <c r="C1998" s="383"/>
      <c r="D1998" s="384"/>
      <c r="E1998" s="184"/>
      <c r="F1998" s="385"/>
      <c r="G1998" s="384"/>
      <c r="H1998" s="384"/>
      <c r="I1998" s="184"/>
      <c r="J1998" s="386" t="str">
        <f t="shared" si="31"/>
        <v/>
      </c>
      <c r="K1998" s="387"/>
      <c r="L1998" s="388"/>
      <c r="M1998" s="387"/>
      <c r="N1998" s="382"/>
      <c r="O1998" s="384"/>
      <c r="P1998" s="184"/>
    </row>
    <row r="1999" spans="1:16" ht="13.2" x14ac:dyDescent="0.25">
      <c r="A1999" s="381" t="str">
        <f>IF(B1999="","",ROW()-ROW($A$3)+'Diário 3º PA'!$O$1)</f>
        <v/>
      </c>
      <c r="B1999" s="382"/>
      <c r="C1999" s="383"/>
      <c r="D1999" s="384"/>
      <c r="E1999" s="184"/>
      <c r="F1999" s="385"/>
      <c r="G1999" s="384"/>
      <c r="H1999" s="384"/>
      <c r="I1999" s="184"/>
      <c r="J1999" s="386" t="str">
        <f t="shared" si="31"/>
        <v/>
      </c>
      <c r="K1999" s="387"/>
      <c r="L1999" s="388"/>
      <c r="M1999" s="387"/>
      <c r="N1999" s="382"/>
      <c r="O1999" s="384"/>
      <c r="P1999" s="184"/>
    </row>
    <row r="2000" spans="1:16" ht="13.2" x14ac:dyDescent="0.25">
      <c r="A2000" s="381" t="str">
        <f>IF(B2000="","",ROW()-ROW($A$3)+'Diário 3º PA'!$O$1)</f>
        <v/>
      </c>
      <c r="B2000" s="382"/>
      <c r="C2000" s="383"/>
      <c r="D2000" s="384"/>
      <c r="E2000" s="184"/>
      <c r="F2000" s="385"/>
      <c r="G2000" s="384"/>
      <c r="H2000" s="384"/>
      <c r="I2000" s="184"/>
      <c r="J2000" s="386" t="str">
        <f t="shared" si="31"/>
        <v/>
      </c>
      <c r="K2000" s="387"/>
      <c r="L2000" s="388"/>
      <c r="M2000" s="387"/>
      <c r="N2000" s="382"/>
      <c r="O2000" s="384"/>
      <c r="P2000" s="184"/>
    </row>
  </sheetData>
  <sheetProtection formatColumns="0" formatRows="0" insertColumns="0" insertRows="0" deleteRows="0" autoFilter="0"/>
  <autoFilter ref="A3:N2000" xr:uid="{00000000-0009-0000-0000-00000D000000}">
    <sortState xmlns:xlrd2="http://schemas.microsoft.com/office/spreadsheetml/2017/richdata2" ref="A5:Z2004">
      <sortCondition ref="A4:A2004"/>
    </sortState>
  </autoFilter>
  <dataConsolidate/>
  <mergeCells count="2">
    <mergeCell ref="A1:N1"/>
    <mergeCell ref="A2:N2"/>
  </mergeCells>
  <conditionalFormatting sqref="G86">
    <cfRule type="expression" dxfId="1" priority="2" stopIfTrue="1">
      <formula>ISEVEN(ROW())</formula>
    </cfRule>
  </conditionalFormatting>
  <conditionalFormatting sqref="G177">
    <cfRule type="expression" dxfId="0" priority="1" stopIfTrue="1">
      <formula>ISEVEN(ROW())</formula>
    </cfRule>
  </conditionalFormatting>
  <dataValidations count="3">
    <dataValidation type="list" allowBlank="1" showInputMessage="1" showErrorMessage="1" sqref="D6:E7 E4:E5 E8:E2000" xr:uid="{00000000-0002-0000-0D00-000000000000}">
      <formula1>OFFSET(Repasses,1,MATCH(C4,Categorias,0)-1,OFFSET(Repasses,-1,MATCH(C4,Categorias,0)-1),1)</formula1>
    </dataValidation>
    <dataValidation type="list" allowBlank="1" showInputMessage="1" showErrorMessage="1" sqref="D4:D5 D8:D2000" xr:uid="{00000000-0002-0000-0D00-000001000000}">
      <formula1>Categorias</formula1>
    </dataValidation>
    <dataValidation type="list" allowBlank="1" showInputMessage="1" showErrorMessage="1" sqref="I644 H443:H2000 H4:H441 P644" xr:uid="{00000000-0002-0000-0D00-000002000000}">
      <formula1>VinculoPT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4.9989318521683403E-2"/>
    <pageSetUpPr fitToPage="1"/>
  </sheetPr>
  <dimension ref="A1:L1000"/>
  <sheetViews>
    <sheetView showGridLines="0" zoomScaleNormal="100" zoomScaleSheetLayoutView="85" workbookViewId="0">
      <pane xSplit="4" ySplit="3" topLeftCell="F12" activePane="bottomRight" state="frozen"/>
      <selection pane="topRight" activeCell="A9" sqref="A9"/>
      <selection pane="bottomLeft" activeCell="A9" sqref="A9"/>
      <selection pane="bottomRight" activeCell="K24" sqref="K24"/>
    </sheetView>
  </sheetViews>
  <sheetFormatPr defaultColWidth="9.109375" defaultRowHeight="13.8" x14ac:dyDescent="0.25"/>
  <cols>
    <col min="1" max="1" width="5.5546875" style="60" customWidth="1"/>
    <col min="2" max="2" width="10.109375" style="52" bestFit="1" customWidth="1"/>
    <col min="3" max="3" width="23.5546875" style="32" customWidth="1"/>
    <col min="4" max="4" width="12.88671875" style="31" customWidth="1"/>
    <col min="5" max="5" width="52.5546875" style="30" customWidth="1"/>
    <col min="6" max="6" width="23.88671875" style="55" customWidth="1"/>
    <col min="7" max="7" width="20" style="177" customWidth="1"/>
    <col min="8" max="8" width="17.44140625" style="177" customWidth="1"/>
    <col min="9" max="9" width="13.44140625" style="178" customWidth="1"/>
    <col min="10" max="10" width="19.33203125" style="177" customWidth="1"/>
    <col min="11" max="11" width="11" style="31" customWidth="1"/>
    <col min="12" max="12" width="20" style="177" customWidth="1"/>
    <col min="13" max="16384" width="9.109375" style="51"/>
  </cols>
  <sheetData>
    <row r="1" spans="1:12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377"/>
    </row>
    <row r="2" spans="1:12" ht="18" customHeight="1" thickBot="1" x14ac:dyDescent="0.3">
      <c r="A2" s="442" t="str">
        <f>"Tabela 10 - Diário de Entradas e Saídas da Reserva de Recursos "&amp;YEAR(Resumo!C4)</f>
        <v>Tabela 10 - Diário de Entradas e Saídas da Reserva de Recursos 2024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378"/>
    </row>
    <row r="3" spans="1:12" s="54" customFormat="1" ht="50.25" customHeight="1" thickBot="1" x14ac:dyDescent="0.3">
      <c r="A3" s="255" t="s">
        <v>394</v>
      </c>
      <c r="B3" s="255" t="s">
        <v>395</v>
      </c>
      <c r="C3" s="256" t="s">
        <v>382</v>
      </c>
      <c r="D3" s="256" t="s">
        <v>397</v>
      </c>
      <c r="E3" s="256" t="s">
        <v>383</v>
      </c>
      <c r="F3" s="256" t="s">
        <v>385</v>
      </c>
      <c r="G3" s="256" t="s">
        <v>398</v>
      </c>
      <c r="H3" s="256" t="s">
        <v>399</v>
      </c>
      <c r="I3" s="256" t="s">
        <v>400</v>
      </c>
      <c r="J3" s="256" t="s">
        <v>401</v>
      </c>
      <c r="K3" s="256" t="s">
        <v>402</v>
      </c>
      <c r="L3" s="256" t="s">
        <v>398</v>
      </c>
    </row>
    <row r="4" spans="1:12" ht="22.8" x14ac:dyDescent="0.25">
      <c r="A4" s="396">
        <v>1</v>
      </c>
      <c r="B4" s="397">
        <v>45397</v>
      </c>
      <c r="C4" s="398" t="s">
        <v>50</v>
      </c>
      <c r="D4" s="399">
        <v>1514.181875</v>
      </c>
      <c r="E4" s="400" t="s">
        <v>468</v>
      </c>
      <c r="F4" s="400" t="s">
        <v>432</v>
      </c>
      <c r="G4" s="409" t="s">
        <v>651</v>
      </c>
      <c r="H4" s="401" t="s">
        <v>469</v>
      </c>
      <c r="I4" s="402"/>
      <c r="J4" s="406">
        <v>613490000042366</v>
      </c>
      <c r="K4" s="397">
        <v>45397</v>
      </c>
      <c r="L4" s="409" t="s">
        <v>651</v>
      </c>
    </row>
    <row r="5" spans="1:12" ht="23.4" thickBot="1" x14ac:dyDescent="0.3">
      <c r="A5" s="381">
        <v>2</v>
      </c>
      <c r="B5" s="382">
        <v>45397</v>
      </c>
      <c r="C5" s="384" t="s">
        <v>50</v>
      </c>
      <c r="D5" s="385">
        <v>1875.5</v>
      </c>
      <c r="E5" s="384" t="s">
        <v>470</v>
      </c>
      <c r="F5" s="184" t="s">
        <v>432</v>
      </c>
      <c r="G5" s="409" t="s">
        <v>651</v>
      </c>
      <c r="H5" s="387" t="s">
        <v>469</v>
      </c>
      <c r="I5" s="388"/>
      <c r="J5" s="404">
        <v>613490000042366</v>
      </c>
      <c r="K5" s="382">
        <v>45397</v>
      </c>
      <c r="L5" s="409" t="s">
        <v>651</v>
      </c>
    </row>
    <row r="6" spans="1:12" thickBot="1" x14ac:dyDescent="0.3">
      <c r="A6" s="396">
        <v>3</v>
      </c>
      <c r="B6" s="382">
        <v>45412</v>
      </c>
      <c r="C6" s="384" t="s">
        <v>54</v>
      </c>
      <c r="D6" s="385">
        <v>13.56</v>
      </c>
      <c r="E6" s="384" t="s">
        <v>471</v>
      </c>
      <c r="F6" s="184" t="s">
        <v>432</v>
      </c>
      <c r="G6" s="409" t="s">
        <v>651</v>
      </c>
      <c r="H6" s="387" t="s">
        <v>472</v>
      </c>
      <c r="I6" s="388"/>
      <c r="J6" s="404"/>
      <c r="K6" s="382">
        <v>45412</v>
      </c>
      <c r="L6" s="409" t="s">
        <v>651</v>
      </c>
    </row>
    <row r="7" spans="1:12" ht="22.8" x14ac:dyDescent="0.25">
      <c r="A7" s="396">
        <v>4</v>
      </c>
      <c r="B7" s="382">
        <v>45425</v>
      </c>
      <c r="C7" s="384" t="s">
        <v>50</v>
      </c>
      <c r="D7" s="385">
        <v>1731.3</v>
      </c>
      <c r="E7" s="384" t="s">
        <v>473</v>
      </c>
      <c r="F7" s="184" t="s">
        <v>432</v>
      </c>
      <c r="G7" s="409" t="s">
        <v>651</v>
      </c>
      <c r="H7" s="387" t="s">
        <v>469</v>
      </c>
      <c r="I7" s="388"/>
      <c r="J7" s="404">
        <v>613490000042366</v>
      </c>
      <c r="K7" s="382">
        <v>45425</v>
      </c>
      <c r="L7" s="409" t="s">
        <v>651</v>
      </c>
    </row>
    <row r="8" spans="1:12" thickBot="1" x14ac:dyDescent="0.3">
      <c r="A8" s="381">
        <v>5</v>
      </c>
      <c r="B8" s="382">
        <v>45443</v>
      </c>
      <c r="C8" s="384" t="s">
        <v>54</v>
      </c>
      <c r="D8" s="385">
        <v>25.44</v>
      </c>
      <c r="E8" s="384" t="s">
        <v>471</v>
      </c>
      <c r="F8" s="184" t="s">
        <v>432</v>
      </c>
      <c r="G8" s="409" t="s">
        <v>651</v>
      </c>
      <c r="H8" s="387" t="s">
        <v>472</v>
      </c>
      <c r="I8" s="388"/>
      <c r="J8" s="387"/>
      <c r="K8" s="382">
        <v>45443</v>
      </c>
      <c r="L8" s="409" t="s">
        <v>651</v>
      </c>
    </row>
    <row r="9" spans="1:12" ht="23.4" thickBot="1" x14ac:dyDescent="0.3">
      <c r="A9" s="396">
        <v>6</v>
      </c>
      <c r="B9" s="382">
        <v>45453</v>
      </c>
      <c r="C9" s="384" t="s">
        <v>50</v>
      </c>
      <c r="D9" s="385">
        <v>1228.9000000000001</v>
      </c>
      <c r="E9" s="384" t="s">
        <v>474</v>
      </c>
      <c r="F9" s="184" t="s">
        <v>432</v>
      </c>
      <c r="G9" s="409" t="s">
        <v>651</v>
      </c>
      <c r="H9" s="387" t="s">
        <v>469</v>
      </c>
      <c r="I9" s="388"/>
      <c r="J9" s="404">
        <v>613490000042366</v>
      </c>
      <c r="K9" s="382">
        <v>45453</v>
      </c>
      <c r="L9" s="409" t="s">
        <v>651</v>
      </c>
    </row>
    <row r="10" spans="1:12" ht="13.2" x14ac:dyDescent="0.25">
      <c r="A10" s="396">
        <v>7</v>
      </c>
      <c r="B10" s="382">
        <v>45473</v>
      </c>
      <c r="C10" s="384" t="s">
        <v>54</v>
      </c>
      <c r="D10" s="385">
        <v>33.93</v>
      </c>
      <c r="E10" s="384" t="s">
        <v>471</v>
      </c>
      <c r="F10" s="184" t="s">
        <v>432</v>
      </c>
      <c r="G10" s="409" t="s">
        <v>651</v>
      </c>
      <c r="H10" s="387" t="s">
        <v>472</v>
      </c>
      <c r="I10" s="388"/>
      <c r="J10" s="387"/>
      <c r="K10" s="382">
        <v>45473</v>
      </c>
      <c r="L10" s="409" t="s">
        <v>651</v>
      </c>
    </row>
    <row r="11" spans="1:12" ht="23.4" thickBot="1" x14ac:dyDescent="0.3">
      <c r="A11" s="381">
        <v>8</v>
      </c>
      <c r="B11" s="382">
        <v>45482</v>
      </c>
      <c r="C11" s="384" t="s">
        <v>50</v>
      </c>
      <c r="D11" s="385">
        <v>1555.05</v>
      </c>
      <c r="E11" s="384" t="s">
        <v>547</v>
      </c>
      <c r="F11" s="184" t="s">
        <v>432</v>
      </c>
      <c r="G11" s="409" t="s">
        <v>651</v>
      </c>
      <c r="H11" s="387" t="s">
        <v>469</v>
      </c>
      <c r="I11" s="388"/>
      <c r="J11" s="404">
        <v>613490000042366</v>
      </c>
      <c r="K11" s="382">
        <v>45482</v>
      </c>
      <c r="L11" s="409" t="s">
        <v>651</v>
      </c>
    </row>
    <row r="12" spans="1:12" thickBot="1" x14ac:dyDescent="0.3">
      <c r="A12" s="396">
        <v>9</v>
      </c>
      <c r="B12" s="382">
        <v>45504</v>
      </c>
      <c r="C12" s="384" t="s">
        <v>54</v>
      </c>
      <c r="D12" s="385">
        <v>61.42</v>
      </c>
      <c r="E12" s="384" t="s">
        <v>471</v>
      </c>
      <c r="F12" s="184" t="s">
        <v>432</v>
      </c>
      <c r="G12" s="409" t="s">
        <v>651</v>
      </c>
      <c r="H12" s="387" t="s">
        <v>472</v>
      </c>
      <c r="I12" s="388"/>
      <c r="J12" s="387"/>
      <c r="K12" s="382">
        <v>45504</v>
      </c>
      <c r="L12" s="409" t="s">
        <v>651</v>
      </c>
    </row>
    <row r="13" spans="1:12" ht="22.8" x14ac:dyDescent="0.25">
      <c r="A13" s="396">
        <v>10</v>
      </c>
      <c r="B13" s="382">
        <v>45523</v>
      </c>
      <c r="C13" s="384" t="s">
        <v>50</v>
      </c>
      <c r="D13" s="385">
        <v>2046.44</v>
      </c>
      <c r="E13" s="384" t="s">
        <v>592</v>
      </c>
      <c r="F13" s="184" t="s">
        <v>432</v>
      </c>
      <c r="G13" s="409" t="s">
        <v>651</v>
      </c>
      <c r="H13" s="387" t="s">
        <v>469</v>
      </c>
      <c r="I13" s="388"/>
      <c r="J13" s="404">
        <v>613490000042366</v>
      </c>
      <c r="K13" s="382">
        <v>45523</v>
      </c>
      <c r="L13" s="409" t="s">
        <v>651</v>
      </c>
    </row>
    <row r="14" spans="1:12" ht="23.4" thickBot="1" x14ac:dyDescent="0.3">
      <c r="A14" s="381">
        <v>11</v>
      </c>
      <c r="B14" s="382">
        <v>45523</v>
      </c>
      <c r="C14" s="384" t="s">
        <v>50</v>
      </c>
      <c r="D14" s="385">
        <v>137.63999999999999</v>
      </c>
      <c r="E14" s="384" t="s">
        <v>593</v>
      </c>
      <c r="F14" s="184" t="s">
        <v>432</v>
      </c>
      <c r="G14" s="409" t="s">
        <v>651</v>
      </c>
      <c r="H14" s="387" t="s">
        <v>469</v>
      </c>
      <c r="I14" s="388"/>
      <c r="J14" s="404">
        <v>613490000042366</v>
      </c>
      <c r="K14" s="382">
        <v>45523</v>
      </c>
      <c r="L14" s="409" t="s">
        <v>651</v>
      </c>
    </row>
    <row r="15" spans="1:12" ht="23.4" thickBot="1" x14ac:dyDescent="0.3">
      <c r="A15" s="396">
        <v>12</v>
      </c>
      <c r="B15" s="382">
        <v>45530</v>
      </c>
      <c r="C15" s="384" t="s">
        <v>50</v>
      </c>
      <c r="D15" s="385">
        <v>36.380000000000003</v>
      </c>
      <c r="E15" s="384" t="s">
        <v>596</v>
      </c>
      <c r="F15" s="184" t="s">
        <v>432</v>
      </c>
      <c r="G15" s="409" t="s">
        <v>651</v>
      </c>
      <c r="H15" s="387" t="s">
        <v>469</v>
      </c>
      <c r="I15" s="388"/>
      <c r="J15" s="404">
        <v>613490000042366</v>
      </c>
      <c r="K15" s="382">
        <v>45530</v>
      </c>
      <c r="L15" s="409" t="s">
        <v>651</v>
      </c>
    </row>
    <row r="16" spans="1:12" ht="22.8" x14ac:dyDescent="0.25">
      <c r="A16" s="396">
        <v>13</v>
      </c>
      <c r="B16" s="382">
        <v>45530</v>
      </c>
      <c r="C16" s="384" t="s">
        <v>50</v>
      </c>
      <c r="D16" s="385">
        <v>116.85</v>
      </c>
      <c r="E16" s="384" t="s">
        <v>597</v>
      </c>
      <c r="F16" s="184" t="s">
        <v>432</v>
      </c>
      <c r="G16" s="409" t="s">
        <v>651</v>
      </c>
      <c r="H16" s="387" t="s">
        <v>469</v>
      </c>
      <c r="I16" s="388"/>
      <c r="J16" s="404">
        <v>613490000042366</v>
      </c>
      <c r="K16" s="382">
        <v>45530</v>
      </c>
      <c r="L16" s="409" t="s">
        <v>651</v>
      </c>
    </row>
    <row r="17" spans="1:12" thickBot="1" x14ac:dyDescent="0.3">
      <c r="A17" s="381">
        <v>14</v>
      </c>
      <c r="B17" s="382">
        <v>45535</v>
      </c>
      <c r="C17" s="384" t="s">
        <v>54</v>
      </c>
      <c r="D17" s="385">
        <v>70.569999999999993</v>
      </c>
      <c r="E17" s="384" t="s">
        <v>471</v>
      </c>
      <c r="F17" s="184" t="s">
        <v>432</v>
      </c>
      <c r="G17" s="409" t="s">
        <v>651</v>
      </c>
      <c r="H17" s="387" t="s">
        <v>472</v>
      </c>
      <c r="I17" s="388"/>
      <c r="J17" s="387"/>
      <c r="K17" s="382">
        <v>45535</v>
      </c>
      <c r="L17" s="409" t="s">
        <v>651</v>
      </c>
    </row>
    <row r="18" spans="1:12" ht="23.4" thickBot="1" x14ac:dyDescent="0.3">
      <c r="A18" s="396">
        <v>15</v>
      </c>
      <c r="B18" s="382">
        <v>45552</v>
      </c>
      <c r="C18" s="384" t="s">
        <v>50</v>
      </c>
      <c r="D18" s="385">
        <v>1702.37</v>
      </c>
      <c r="E18" s="384" t="s">
        <v>635</v>
      </c>
      <c r="F18" s="184" t="s">
        <v>432</v>
      </c>
      <c r="G18" s="409" t="s">
        <v>651</v>
      </c>
      <c r="H18" s="387" t="s">
        <v>469</v>
      </c>
      <c r="I18" s="388"/>
      <c r="J18" s="404">
        <v>613490000042366</v>
      </c>
      <c r="K18" s="382">
        <v>45552</v>
      </c>
      <c r="L18" s="409" t="s">
        <v>651</v>
      </c>
    </row>
    <row r="19" spans="1:12" ht="22.8" x14ac:dyDescent="0.25">
      <c r="A19" s="396">
        <v>16</v>
      </c>
      <c r="B19" s="382">
        <v>45552</v>
      </c>
      <c r="C19" s="384" t="s">
        <v>50</v>
      </c>
      <c r="D19" s="385">
        <v>379.3</v>
      </c>
      <c r="E19" s="384" t="s">
        <v>636</v>
      </c>
      <c r="F19" s="184" t="s">
        <v>432</v>
      </c>
      <c r="G19" s="409" t="s">
        <v>651</v>
      </c>
      <c r="H19" s="387" t="s">
        <v>469</v>
      </c>
      <c r="I19" s="388"/>
      <c r="J19" s="404">
        <v>613490000042366</v>
      </c>
      <c r="K19" s="382">
        <v>45552</v>
      </c>
      <c r="L19" s="409" t="s">
        <v>651</v>
      </c>
    </row>
    <row r="20" spans="1:12" thickBot="1" x14ac:dyDescent="0.3">
      <c r="A20" s="381">
        <v>17</v>
      </c>
      <c r="B20" s="382">
        <v>45565</v>
      </c>
      <c r="C20" s="384" t="s">
        <v>54</v>
      </c>
      <c r="D20" s="385">
        <v>85.69</v>
      </c>
      <c r="E20" s="384" t="s">
        <v>639</v>
      </c>
      <c r="F20" s="184" t="s">
        <v>432</v>
      </c>
      <c r="G20" s="409" t="s">
        <v>651</v>
      </c>
      <c r="H20" s="387" t="s">
        <v>472</v>
      </c>
      <c r="I20" s="388"/>
      <c r="J20" s="387"/>
      <c r="K20" s="382">
        <v>45565</v>
      </c>
      <c r="L20" s="409" t="s">
        <v>651</v>
      </c>
    </row>
    <row r="21" spans="1:12" thickBot="1" x14ac:dyDescent="0.3">
      <c r="A21" s="396">
        <v>18</v>
      </c>
      <c r="B21" s="382"/>
      <c r="C21" s="384"/>
      <c r="D21" s="385"/>
      <c r="E21" s="384"/>
      <c r="F21" s="184"/>
      <c r="G21" s="386" t="str">
        <f t="shared" ref="G21:G64" si="0">IF(L21="","",IF(LEN(L21)&gt;14,L21,"CPF Protegido - LGPD"))</f>
        <v/>
      </c>
      <c r="H21" s="387"/>
      <c r="I21" s="388"/>
      <c r="J21" s="387"/>
      <c r="K21" s="382"/>
      <c r="L21" s="387"/>
    </row>
    <row r="22" spans="1:12" ht="13.2" x14ac:dyDescent="0.25">
      <c r="A22" s="396">
        <v>19</v>
      </c>
      <c r="B22" s="382"/>
      <c r="C22" s="384"/>
      <c r="D22" s="385"/>
      <c r="E22" s="384"/>
      <c r="F22" s="184"/>
      <c r="G22" s="386" t="str">
        <f t="shared" si="0"/>
        <v/>
      </c>
      <c r="H22" s="387"/>
      <c r="I22" s="388"/>
      <c r="J22" s="387"/>
      <c r="K22" s="382"/>
      <c r="L22" s="387"/>
    </row>
    <row r="23" spans="1:12" thickBot="1" x14ac:dyDescent="0.3">
      <c r="A23" s="381">
        <v>20</v>
      </c>
      <c r="B23" s="382"/>
      <c r="C23" s="384"/>
      <c r="D23" s="385"/>
      <c r="E23" s="384"/>
      <c r="F23" s="184"/>
      <c r="G23" s="386" t="str">
        <f t="shared" si="0"/>
        <v/>
      </c>
      <c r="H23" s="387"/>
      <c r="I23" s="388"/>
      <c r="J23" s="387"/>
      <c r="K23" s="382"/>
      <c r="L23" s="387"/>
    </row>
    <row r="24" spans="1:12" thickBot="1" x14ac:dyDescent="0.3">
      <c r="A24" s="396">
        <v>21</v>
      </c>
      <c r="B24" s="382"/>
      <c r="C24" s="384"/>
      <c r="D24" s="385"/>
      <c r="E24" s="384"/>
      <c r="F24" s="184"/>
      <c r="G24" s="386" t="str">
        <f t="shared" si="0"/>
        <v/>
      </c>
      <c r="H24" s="387"/>
      <c r="I24" s="388"/>
      <c r="J24" s="387"/>
      <c r="K24" s="382"/>
      <c r="L24" s="387"/>
    </row>
    <row r="25" spans="1:12" ht="13.2" x14ac:dyDescent="0.25">
      <c r="A25" s="396">
        <v>22</v>
      </c>
      <c r="B25" s="382"/>
      <c r="C25" s="384"/>
      <c r="D25" s="385"/>
      <c r="E25" s="184"/>
      <c r="F25" s="184"/>
      <c r="G25" s="386" t="str">
        <f t="shared" si="0"/>
        <v/>
      </c>
      <c r="H25" s="387"/>
      <c r="I25" s="388"/>
      <c r="J25" s="387"/>
      <c r="K25" s="382"/>
      <c r="L25" s="387"/>
    </row>
    <row r="26" spans="1:12" thickBot="1" x14ac:dyDescent="0.3">
      <c r="A26" s="381">
        <v>23</v>
      </c>
      <c r="B26" s="382"/>
      <c r="C26" s="384"/>
      <c r="D26" s="385"/>
      <c r="E26" s="384"/>
      <c r="F26" s="184"/>
      <c r="G26" s="386" t="str">
        <f t="shared" si="0"/>
        <v/>
      </c>
      <c r="H26" s="387"/>
      <c r="I26" s="388"/>
      <c r="J26" s="387"/>
      <c r="K26" s="382"/>
      <c r="L26" s="387"/>
    </row>
    <row r="27" spans="1:12" thickBot="1" x14ac:dyDescent="0.3">
      <c r="A27" s="396">
        <v>24</v>
      </c>
      <c r="B27" s="382"/>
      <c r="C27" s="384"/>
      <c r="D27" s="385"/>
      <c r="E27" s="384"/>
      <c r="F27" s="184"/>
      <c r="G27" s="386" t="str">
        <f t="shared" si="0"/>
        <v/>
      </c>
      <c r="H27" s="387"/>
      <c r="I27" s="388"/>
      <c r="J27" s="387"/>
      <c r="K27" s="382"/>
      <c r="L27" s="387"/>
    </row>
    <row r="28" spans="1:12" ht="13.2" x14ac:dyDescent="0.25">
      <c r="A28" s="396">
        <v>25</v>
      </c>
      <c r="B28" s="382"/>
      <c r="C28" s="384"/>
      <c r="D28" s="385"/>
      <c r="E28" s="384"/>
      <c r="F28" s="184"/>
      <c r="G28" s="386" t="str">
        <f t="shared" si="0"/>
        <v/>
      </c>
      <c r="H28" s="387"/>
      <c r="I28" s="388"/>
      <c r="J28" s="387"/>
      <c r="K28" s="382"/>
      <c r="L28" s="387"/>
    </row>
    <row r="29" spans="1:12" thickBot="1" x14ac:dyDescent="0.3">
      <c r="A29" s="381">
        <v>26</v>
      </c>
      <c r="B29" s="382"/>
      <c r="C29" s="384"/>
      <c r="D29" s="385"/>
      <c r="E29" s="384"/>
      <c r="F29" s="184"/>
      <c r="G29" s="386" t="str">
        <f t="shared" si="0"/>
        <v/>
      </c>
      <c r="H29" s="387"/>
      <c r="I29" s="388"/>
      <c r="J29" s="387"/>
      <c r="K29" s="382"/>
      <c r="L29" s="387"/>
    </row>
    <row r="30" spans="1:12" thickBot="1" x14ac:dyDescent="0.3">
      <c r="A30" s="396">
        <v>27</v>
      </c>
      <c r="B30" s="382"/>
      <c r="C30" s="384"/>
      <c r="D30" s="385"/>
      <c r="E30" s="384"/>
      <c r="F30" s="184"/>
      <c r="G30" s="386" t="str">
        <f t="shared" si="0"/>
        <v/>
      </c>
      <c r="H30" s="387"/>
      <c r="I30" s="388"/>
      <c r="J30" s="387"/>
      <c r="K30" s="382"/>
      <c r="L30" s="387"/>
    </row>
    <row r="31" spans="1:12" ht="13.2" x14ac:dyDescent="0.25">
      <c r="A31" s="396">
        <v>28</v>
      </c>
      <c r="B31" s="382"/>
      <c r="C31" s="384"/>
      <c r="D31" s="385"/>
      <c r="E31" s="384"/>
      <c r="F31" s="184"/>
      <c r="G31" s="386" t="str">
        <f t="shared" si="0"/>
        <v/>
      </c>
      <c r="H31" s="387"/>
      <c r="I31" s="388"/>
      <c r="J31" s="387"/>
      <c r="K31" s="382"/>
      <c r="L31" s="387"/>
    </row>
    <row r="32" spans="1:12" thickBot="1" x14ac:dyDescent="0.3">
      <c r="A32" s="381">
        <v>29</v>
      </c>
      <c r="B32" s="382"/>
      <c r="C32" s="384"/>
      <c r="D32" s="385"/>
      <c r="E32" s="384"/>
      <c r="F32" s="184"/>
      <c r="G32" s="386" t="str">
        <f t="shared" si="0"/>
        <v/>
      </c>
      <c r="H32" s="387"/>
      <c r="I32" s="388"/>
      <c r="J32" s="387"/>
      <c r="K32" s="382"/>
      <c r="L32" s="387"/>
    </row>
    <row r="33" spans="1:12" ht="13.2" x14ac:dyDescent="0.25">
      <c r="A33" s="396">
        <v>30</v>
      </c>
      <c r="B33" s="382"/>
      <c r="C33" s="384"/>
      <c r="D33" s="385"/>
      <c r="E33" s="384"/>
      <c r="F33" s="184"/>
      <c r="G33" s="386" t="str">
        <f t="shared" si="0"/>
        <v/>
      </c>
      <c r="H33" s="387"/>
      <c r="I33" s="388"/>
      <c r="J33" s="387"/>
      <c r="K33" s="382"/>
      <c r="L33" s="387"/>
    </row>
    <row r="34" spans="1:12" ht="13.2" hidden="1" x14ac:dyDescent="0.25">
      <c r="A34" s="396">
        <v>31</v>
      </c>
      <c r="B34" s="382"/>
      <c r="C34" s="384"/>
      <c r="D34" s="385"/>
      <c r="E34" s="384"/>
      <c r="F34" s="184"/>
      <c r="G34" s="386" t="str">
        <f t="shared" si="0"/>
        <v/>
      </c>
      <c r="H34" s="387"/>
      <c r="I34" s="388"/>
      <c r="J34" s="387"/>
      <c r="K34" s="382"/>
      <c r="L34" s="387"/>
    </row>
    <row r="35" spans="1:12" hidden="1" thickBot="1" x14ac:dyDescent="0.3">
      <c r="A35" s="381">
        <v>32</v>
      </c>
      <c r="B35" s="382"/>
      <c r="C35" s="384"/>
      <c r="D35" s="385"/>
      <c r="E35" s="384"/>
      <c r="F35" s="184"/>
      <c r="G35" s="386" t="str">
        <f t="shared" si="0"/>
        <v/>
      </c>
      <c r="H35" s="387"/>
      <c r="I35" s="388"/>
      <c r="J35" s="387"/>
      <c r="K35" s="382"/>
      <c r="L35" s="387"/>
    </row>
    <row r="36" spans="1:12" hidden="1" thickBot="1" x14ac:dyDescent="0.3">
      <c r="A36" s="396">
        <v>33</v>
      </c>
      <c r="B36" s="382"/>
      <c r="C36" s="384"/>
      <c r="D36" s="385"/>
      <c r="E36" s="384"/>
      <c r="F36" s="184"/>
      <c r="G36" s="386" t="str">
        <f t="shared" si="0"/>
        <v/>
      </c>
      <c r="H36" s="387"/>
      <c r="I36" s="388"/>
      <c r="J36" s="387"/>
      <c r="K36" s="382"/>
      <c r="L36" s="387"/>
    </row>
    <row r="37" spans="1:12" ht="13.2" hidden="1" x14ac:dyDescent="0.25">
      <c r="A37" s="396">
        <v>34</v>
      </c>
      <c r="B37" s="382"/>
      <c r="C37" s="384"/>
      <c r="D37" s="385"/>
      <c r="E37" s="384"/>
      <c r="F37" s="184"/>
      <c r="G37" s="386" t="str">
        <f t="shared" si="0"/>
        <v/>
      </c>
      <c r="H37" s="387"/>
      <c r="I37" s="388"/>
      <c r="J37" s="387"/>
      <c r="K37" s="382"/>
      <c r="L37" s="387"/>
    </row>
    <row r="38" spans="1:12" hidden="1" thickBot="1" x14ac:dyDescent="0.3">
      <c r="A38" s="381">
        <v>35</v>
      </c>
      <c r="B38" s="382"/>
      <c r="C38" s="384"/>
      <c r="D38" s="385"/>
      <c r="E38" s="384"/>
      <c r="F38" s="184"/>
      <c r="G38" s="386" t="str">
        <f t="shared" si="0"/>
        <v/>
      </c>
      <c r="H38" s="387"/>
      <c r="I38" s="388"/>
      <c r="J38" s="387"/>
      <c r="K38" s="382"/>
      <c r="L38" s="387"/>
    </row>
    <row r="39" spans="1:12" hidden="1" thickBot="1" x14ac:dyDescent="0.3">
      <c r="A39" s="396">
        <v>36</v>
      </c>
      <c r="B39" s="382"/>
      <c r="C39" s="384"/>
      <c r="D39" s="385"/>
      <c r="E39" s="384"/>
      <c r="F39" s="184"/>
      <c r="G39" s="386" t="str">
        <f t="shared" si="0"/>
        <v/>
      </c>
      <c r="H39" s="387"/>
      <c r="I39" s="388"/>
      <c r="J39" s="387"/>
      <c r="K39" s="382"/>
      <c r="L39" s="387"/>
    </row>
    <row r="40" spans="1:12" ht="13.2" hidden="1" x14ac:dyDescent="0.25">
      <c r="A40" s="396">
        <v>37</v>
      </c>
      <c r="B40" s="382"/>
      <c r="C40" s="384"/>
      <c r="D40" s="385"/>
      <c r="E40" s="384"/>
      <c r="F40" s="184"/>
      <c r="G40" s="386" t="str">
        <f t="shared" si="0"/>
        <v/>
      </c>
      <c r="H40" s="387"/>
      <c r="I40" s="388"/>
      <c r="J40" s="387"/>
      <c r="K40" s="382"/>
      <c r="L40" s="387"/>
    </row>
    <row r="41" spans="1:12" hidden="1" thickBot="1" x14ac:dyDescent="0.3">
      <c r="A41" s="381">
        <v>38</v>
      </c>
      <c r="B41" s="382"/>
      <c r="C41" s="384"/>
      <c r="D41" s="385"/>
      <c r="E41" s="384"/>
      <c r="F41" s="184"/>
      <c r="G41" s="386" t="str">
        <f t="shared" si="0"/>
        <v/>
      </c>
      <c r="H41" s="387"/>
      <c r="I41" s="388"/>
      <c r="J41" s="387"/>
      <c r="K41" s="382"/>
      <c r="L41" s="387"/>
    </row>
    <row r="42" spans="1:12" hidden="1" thickBot="1" x14ac:dyDescent="0.3">
      <c r="A42" s="396">
        <v>39</v>
      </c>
      <c r="B42" s="382"/>
      <c r="C42" s="384"/>
      <c r="D42" s="385"/>
      <c r="E42" s="384"/>
      <c r="F42" s="184"/>
      <c r="G42" s="386" t="str">
        <f t="shared" si="0"/>
        <v/>
      </c>
      <c r="H42" s="387"/>
      <c r="I42" s="388"/>
      <c r="J42" s="387"/>
      <c r="K42" s="382"/>
      <c r="L42" s="387"/>
    </row>
    <row r="43" spans="1:12" ht="13.2" hidden="1" x14ac:dyDescent="0.25">
      <c r="A43" s="396">
        <v>40</v>
      </c>
      <c r="B43" s="382"/>
      <c r="C43" s="384"/>
      <c r="D43" s="385"/>
      <c r="E43" s="384"/>
      <c r="F43" s="184"/>
      <c r="G43" s="386" t="str">
        <f t="shared" si="0"/>
        <v/>
      </c>
      <c r="H43" s="387"/>
      <c r="I43" s="388"/>
      <c r="J43" s="387"/>
      <c r="K43" s="382"/>
      <c r="L43" s="387"/>
    </row>
    <row r="44" spans="1:12" hidden="1" thickBot="1" x14ac:dyDescent="0.3">
      <c r="A44" s="381">
        <v>41</v>
      </c>
      <c r="B44" s="382"/>
      <c r="C44" s="384"/>
      <c r="D44" s="385"/>
      <c r="E44" s="384"/>
      <c r="F44" s="184"/>
      <c r="G44" s="386" t="str">
        <f t="shared" si="0"/>
        <v/>
      </c>
      <c r="H44" s="387"/>
      <c r="I44" s="388"/>
      <c r="J44" s="387"/>
      <c r="K44" s="382"/>
      <c r="L44" s="387"/>
    </row>
    <row r="45" spans="1:12" hidden="1" thickBot="1" x14ac:dyDescent="0.3">
      <c r="A45" s="396">
        <v>42</v>
      </c>
      <c r="B45" s="382"/>
      <c r="C45" s="384"/>
      <c r="D45" s="385"/>
      <c r="E45" s="384"/>
      <c r="F45" s="184"/>
      <c r="G45" s="386" t="str">
        <f t="shared" si="0"/>
        <v/>
      </c>
      <c r="H45" s="387"/>
      <c r="I45" s="388"/>
      <c r="J45" s="387"/>
      <c r="K45" s="382"/>
      <c r="L45" s="387"/>
    </row>
    <row r="46" spans="1:12" ht="13.2" hidden="1" x14ac:dyDescent="0.25">
      <c r="A46" s="396">
        <v>43</v>
      </c>
      <c r="B46" s="382"/>
      <c r="C46" s="384"/>
      <c r="D46" s="385"/>
      <c r="E46" s="384"/>
      <c r="F46" s="184"/>
      <c r="G46" s="386" t="str">
        <f t="shared" si="0"/>
        <v/>
      </c>
      <c r="H46" s="387"/>
      <c r="I46" s="388"/>
      <c r="J46" s="387"/>
      <c r="K46" s="382"/>
      <c r="L46" s="387"/>
    </row>
    <row r="47" spans="1:12" hidden="1" thickBot="1" x14ac:dyDescent="0.3">
      <c r="A47" s="381">
        <v>44</v>
      </c>
      <c r="B47" s="382"/>
      <c r="C47" s="384"/>
      <c r="D47" s="385"/>
      <c r="E47" s="384"/>
      <c r="F47" s="184"/>
      <c r="G47" s="386" t="str">
        <f t="shared" si="0"/>
        <v/>
      </c>
      <c r="H47" s="387"/>
      <c r="I47" s="388"/>
      <c r="J47" s="387"/>
      <c r="K47" s="382"/>
      <c r="L47" s="387"/>
    </row>
    <row r="48" spans="1:12" hidden="1" thickBot="1" x14ac:dyDescent="0.3">
      <c r="A48" s="396">
        <v>45</v>
      </c>
      <c r="B48" s="382"/>
      <c r="C48" s="384"/>
      <c r="D48" s="385"/>
      <c r="E48" s="384"/>
      <c r="F48" s="184"/>
      <c r="G48" s="386" t="str">
        <f t="shared" si="0"/>
        <v/>
      </c>
      <c r="H48" s="387"/>
      <c r="I48" s="388"/>
      <c r="J48" s="387"/>
      <c r="K48" s="382"/>
      <c r="L48" s="387"/>
    </row>
    <row r="49" spans="1:12" ht="13.2" hidden="1" x14ac:dyDescent="0.25">
      <c r="A49" s="396">
        <v>46</v>
      </c>
      <c r="B49" s="382"/>
      <c r="C49" s="384"/>
      <c r="D49" s="385"/>
      <c r="E49" s="384"/>
      <c r="F49" s="184"/>
      <c r="G49" s="386" t="str">
        <f t="shared" si="0"/>
        <v/>
      </c>
      <c r="H49" s="387"/>
      <c r="I49" s="388"/>
      <c r="J49" s="387"/>
      <c r="K49" s="382"/>
      <c r="L49" s="387"/>
    </row>
    <row r="50" spans="1:12" hidden="1" thickBot="1" x14ac:dyDescent="0.3">
      <c r="A50" s="381">
        <v>47</v>
      </c>
      <c r="B50" s="382"/>
      <c r="C50" s="384"/>
      <c r="D50" s="385"/>
      <c r="E50" s="384"/>
      <c r="F50" s="184"/>
      <c r="G50" s="386" t="str">
        <f t="shared" si="0"/>
        <v/>
      </c>
      <c r="H50" s="387"/>
      <c r="I50" s="388"/>
      <c r="J50" s="387"/>
      <c r="K50" s="382"/>
      <c r="L50" s="387"/>
    </row>
    <row r="51" spans="1:12" hidden="1" thickBot="1" x14ac:dyDescent="0.3">
      <c r="A51" s="396">
        <v>48</v>
      </c>
      <c r="B51" s="382"/>
      <c r="C51" s="384"/>
      <c r="D51" s="385"/>
      <c r="E51" s="384"/>
      <c r="F51" s="184"/>
      <c r="G51" s="386" t="str">
        <f t="shared" si="0"/>
        <v/>
      </c>
      <c r="H51" s="387"/>
      <c r="I51" s="388"/>
      <c r="J51" s="387"/>
      <c r="K51" s="382"/>
      <c r="L51" s="387"/>
    </row>
    <row r="52" spans="1:12" ht="13.2" hidden="1" x14ac:dyDescent="0.25">
      <c r="A52" s="396">
        <v>49</v>
      </c>
      <c r="B52" s="382"/>
      <c r="C52" s="384"/>
      <c r="D52" s="385"/>
      <c r="E52" s="384"/>
      <c r="F52" s="184"/>
      <c r="G52" s="386" t="str">
        <f t="shared" si="0"/>
        <v/>
      </c>
      <c r="H52" s="387"/>
      <c r="I52" s="388"/>
      <c r="J52" s="387"/>
      <c r="K52" s="382"/>
      <c r="L52" s="387"/>
    </row>
    <row r="53" spans="1:12" hidden="1" thickBot="1" x14ac:dyDescent="0.3">
      <c r="A53" s="381">
        <v>50</v>
      </c>
      <c r="B53" s="382"/>
      <c r="C53" s="384"/>
      <c r="D53" s="385"/>
      <c r="E53" s="384"/>
      <c r="F53" s="184"/>
      <c r="G53" s="386" t="str">
        <f t="shared" si="0"/>
        <v/>
      </c>
      <c r="H53" s="387"/>
      <c r="I53" s="388"/>
      <c r="J53" s="387"/>
      <c r="K53" s="382"/>
      <c r="L53" s="387"/>
    </row>
    <row r="54" spans="1:12" hidden="1" thickBot="1" x14ac:dyDescent="0.3">
      <c r="A54" s="396">
        <v>51</v>
      </c>
      <c r="B54" s="382"/>
      <c r="C54" s="384"/>
      <c r="D54" s="385"/>
      <c r="E54" s="384"/>
      <c r="F54" s="184"/>
      <c r="G54" s="386" t="str">
        <f t="shared" si="0"/>
        <v/>
      </c>
      <c r="H54" s="387"/>
      <c r="I54" s="388"/>
      <c r="J54" s="387"/>
      <c r="K54" s="382"/>
      <c r="L54" s="387"/>
    </row>
    <row r="55" spans="1:12" ht="13.2" hidden="1" x14ac:dyDescent="0.25">
      <c r="A55" s="396">
        <v>52</v>
      </c>
      <c r="B55" s="382"/>
      <c r="C55" s="384"/>
      <c r="D55" s="385"/>
      <c r="E55" s="384"/>
      <c r="F55" s="184"/>
      <c r="G55" s="386" t="str">
        <f t="shared" si="0"/>
        <v/>
      </c>
      <c r="H55" s="387"/>
      <c r="I55" s="388"/>
      <c r="J55" s="387"/>
      <c r="K55" s="382"/>
      <c r="L55" s="387"/>
    </row>
    <row r="56" spans="1:12" hidden="1" thickBot="1" x14ac:dyDescent="0.3">
      <c r="A56" s="381">
        <v>53</v>
      </c>
      <c r="B56" s="382"/>
      <c r="C56" s="384"/>
      <c r="D56" s="385"/>
      <c r="E56" s="384"/>
      <c r="F56" s="184"/>
      <c r="G56" s="386" t="str">
        <f t="shared" si="0"/>
        <v/>
      </c>
      <c r="H56" s="387"/>
      <c r="I56" s="388"/>
      <c r="J56" s="387"/>
      <c r="K56" s="382"/>
      <c r="L56" s="387"/>
    </row>
    <row r="57" spans="1:12" hidden="1" thickBot="1" x14ac:dyDescent="0.3">
      <c r="A57" s="396">
        <v>54</v>
      </c>
      <c r="B57" s="382"/>
      <c r="C57" s="384"/>
      <c r="D57" s="385"/>
      <c r="E57" s="384"/>
      <c r="F57" s="184"/>
      <c r="G57" s="386" t="str">
        <f t="shared" si="0"/>
        <v/>
      </c>
      <c r="H57" s="387"/>
      <c r="I57" s="388"/>
      <c r="J57" s="387"/>
      <c r="K57" s="382"/>
      <c r="L57" s="387"/>
    </row>
    <row r="58" spans="1:12" ht="13.2" hidden="1" x14ac:dyDescent="0.25">
      <c r="A58" s="396">
        <v>55</v>
      </c>
      <c r="B58" s="382"/>
      <c r="C58" s="384"/>
      <c r="D58" s="385"/>
      <c r="E58" s="384"/>
      <c r="F58" s="184"/>
      <c r="G58" s="386" t="str">
        <f t="shared" si="0"/>
        <v/>
      </c>
      <c r="H58" s="387"/>
      <c r="I58" s="388"/>
      <c r="J58" s="387"/>
      <c r="K58" s="382"/>
      <c r="L58" s="387"/>
    </row>
    <row r="59" spans="1:12" hidden="1" thickBot="1" x14ac:dyDescent="0.3">
      <c r="A59" s="381">
        <v>56</v>
      </c>
      <c r="B59" s="382"/>
      <c r="C59" s="384"/>
      <c r="D59" s="385"/>
      <c r="E59" s="384"/>
      <c r="F59" s="184"/>
      <c r="G59" s="386" t="str">
        <f t="shared" si="0"/>
        <v/>
      </c>
      <c r="H59" s="387"/>
      <c r="I59" s="388"/>
      <c r="J59" s="387"/>
      <c r="K59" s="382"/>
      <c r="L59" s="387"/>
    </row>
    <row r="60" spans="1:12" hidden="1" thickBot="1" x14ac:dyDescent="0.3">
      <c r="A60" s="396">
        <v>57</v>
      </c>
      <c r="B60" s="382"/>
      <c r="C60" s="384"/>
      <c r="D60" s="385"/>
      <c r="E60" s="384"/>
      <c r="F60" s="184"/>
      <c r="G60" s="386" t="str">
        <f t="shared" si="0"/>
        <v/>
      </c>
      <c r="H60" s="387"/>
      <c r="I60" s="388"/>
      <c r="J60" s="387"/>
      <c r="K60" s="382"/>
      <c r="L60" s="387"/>
    </row>
    <row r="61" spans="1:12" ht="13.2" hidden="1" x14ac:dyDescent="0.25">
      <c r="A61" s="396">
        <v>58</v>
      </c>
      <c r="B61" s="382"/>
      <c r="C61" s="384"/>
      <c r="D61" s="385"/>
      <c r="E61" s="384"/>
      <c r="F61" s="184"/>
      <c r="G61" s="386" t="str">
        <f t="shared" si="0"/>
        <v/>
      </c>
      <c r="H61" s="387"/>
      <c r="I61" s="388"/>
      <c r="J61" s="387"/>
      <c r="K61" s="382"/>
      <c r="L61" s="387"/>
    </row>
    <row r="62" spans="1:12" hidden="1" thickBot="1" x14ac:dyDescent="0.3">
      <c r="A62" s="381">
        <v>59</v>
      </c>
      <c r="B62" s="382"/>
      <c r="C62" s="384"/>
      <c r="D62" s="385"/>
      <c r="E62" s="384"/>
      <c r="F62" s="184"/>
      <c r="G62" s="386" t="str">
        <f t="shared" si="0"/>
        <v/>
      </c>
      <c r="H62" s="387"/>
      <c r="I62" s="388"/>
      <c r="J62" s="387"/>
      <c r="K62" s="382"/>
      <c r="L62" s="387"/>
    </row>
    <row r="63" spans="1:12" hidden="1" thickBot="1" x14ac:dyDescent="0.3">
      <c r="A63" s="396">
        <v>60</v>
      </c>
      <c r="B63" s="382"/>
      <c r="C63" s="384"/>
      <c r="D63" s="385"/>
      <c r="E63" s="384"/>
      <c r="F63" s="184"/>
      <c r="G63" s="386" t="str">
        <f t="shared" si="0"/>
        <v/>
      </c>
      <c r="H63" s="387"/>
      <c r="I63" s="388"/>
      <c r="J63" s="387"/>
      <c r="K63" s="382"/>
      <c r="L63" s="387"/>
    </row>
    <row r="64" spans="1:12" ht="13.2" hidden="1" x14ac:dyDescent="0.25">
      <c r="A64" s="396">
        <v>61</v>
      </c>
      <c r="B64" s="382"/>
      <c r="C64" s="384"/>
      <c r="D64" s="385"/>
      <c r="E64" s="384"/>
      <c r="F64" s="184"/>
      <c r="G64" s="386" t="str">
        <f t="shared" si="0"/>
        <v/>
      </c>
      <c r="H64" s="387"/>
      <c r="I64" s="388"/>
      <c r="J64" s="387"/>
      <c r="K64" s="382"/>
      <c r="L64" s="387"/>
    </row>
    <row r="65" spans="1:12" hidden="1" thickBot="1" x14ac:dyDescent="0.3">
      <c r="A65" s="381">
        <v>62</v>
      </c>
      <c r="B65" s="382"/>
      <c r="C65" s="384"/>
      <c r="D65" s="385"/>
      <c r="E65" s="384"/>
      <c r="F65" s="184"/>
      <c r="G65" s="386" t="str">
        <f t="shared" ref="G65:G128" si="1">IF(L65="","",IF(LEN(L65)&gt;14,L65,"CPF Protegido - LGPD"))</f>
        <v/>
      </c>
      <c r="H65" s="387"/>
      <c r="I65" s="388"/>
      <c r="J65" s="387"/>
      <c r="K65" s="382"/>
      <c r="L65" s="387"/>
    </row>
    <row r="66" spans="1:12" hidden="1" thickBot="1" x14ac:dyDescent="0.3">
      <c r="A66" s="396">
        <v>63</v>
      </c>
      <c r="B66" s="382"/>
      <c r="C66" s="384"/>
      <c r="D66" s="385"/>
      <c r="E66" s="384"/>
      <c r="F66" s="184"/>
      <c r="G66" s="386" t="str">
        <f t="shared" si="1"/>
        <v/>
      </c>
      <c r="H66" s="387"/>
      <c r="I66" s="388"/>
      <c r="J66" s="387"/>
      <c r="K66" s="382"/>
      <c r="L66" s="387"/>
    </row>
    <row r="67" spans="1:12" ht="13.2" hidden="1" x14ac:dyDescent="0.25">
      <c r="A67" s="396">
        <v>64</v>
      </c>
      <c r="B67" s="382"/>
      <c r="C67" s="384"/>
      <c r="D67" s="385"/>
      <c r="E67" s="384"/>
      <c r="F67" s="184"/>
      <c r="G67" s="386" t="str">
        <f t="shared" si="1"/>
        <v/>
      </c>
      <c r="H67" s="387"/>
      <c r="I67" s="388"/>
      <c r="J67" s="387"/>
      <c r="K67" s="382"/>
      <c r="L67" s="387"/>
    </row>
    <row r="68" spans="1:12" hidden="1" thickBot="1" x14ac:dyDescent="0.3">
      <c r="A68" s="381">
        <v>65</v>
      </c>
      <c r="B68" s="382"/>
      <c r="C68" s="384"/>
      <c r="D68" s="385"/>
      <c r="E68" s="384"/>
      <c r="F68" s="184"/>
      <c r="G68" s="386" t="str">
        <f t="shared" si="1"/>
        <v/>
      </c>
      <c r="H68" s="387"/>
      <c r="I68" s="388"/>
      <c r="J68" s="387"/>
      <c r="K68" s="382"/>
      <c r="L68" s="387"/>
    </row>
    <row r="69" spans="1:12" hidden="1" thickBot="1" x14ac:dyDescent="0.3">
      <c r="A69" s="396">
        <v>66</v>
      </c>
      <c r="B69" s="382"/>
      <c r="C69" s="384"/>
      <c r="D69" s="385"/>
      <c r="E69" s="384"/>
      <c r="F69" s="184"/>
      <c r="G69" s="386" t="str">
        <f t="shared" si="1"/>
        <v/>
      </c>
      <c r="H69" s="387"/>
      <c r="I69" s="388"/>
      <c r="J69" s="387"/>
      <c r="K69" s="382"/>
      <c r="L69" s="387"/>
    </row>
    <row r="70" spans="1:12" ht="13.2" hidden="1" x14ac:dyDescent="0.25">
      <c r="A70" s="396">
        <v>67</v>
      </c>
      <c r="B70" s="382"/>
      <c r="C70" s="384"/>
      <c r="D70" s="385"/>
      <c r="E70" s="384"/>
      <c r="F70" s="184"/>
      <c r="G70" s="386" t="str">
        <f t="shared" si="1"/>
        <v/>
      </c>
      <c r="H70" s="387"/>
      <c r="I70" s="388"/>
      <c r="J70" s="387"/>
      <c r="K70" s="382"/>
      <c r="L70" s="387"/>
    </row>
    <row r="71" spans="1:12" hidden="1" thickBot="1" x14ac:dyDescent="0.3">
      <c r="A71" s="381">
        <v>68</v>
      </c>
      <c r="B71" s="382"/>
      <c r="C71" s="384"/>
      <c r="D71" s="385"/>
      <c r="E71" s="384"/>
      <c r="F71" s="184"/>
      <c r="G71" s="386" t="str">
        <f t="shared" si="1"/>
        <v/>
      </c>
      <c r="H71" s="387"/>
      <c r="I71" s="388"/>
      <c r="J71" s="387"/>
      <c r="K71" s="382"/>
      <c r="L71" s="387"/>
    </row>
    <row r="72" spans="1:12" hidden="1" thickBot="1" x14ac:dyDescent="0.3">
      <c r="A72" s="396">
        <v>69</v>
      </c>
      <c r="B72" s="382"/>
      <c r="C72" s="384"/>
      <c r="D72" s="385"/>
      <c r="E72" s="384"/>
      <c r="F72" s="184"/>
      <c r="G72" s="386" t="str">
        <f t="shared" si="1"/>
        <v/>
      </c>
      <c r="H72" s="387"/>
      <c r="I72" s="388"/>
      <c r="J72" s="387"/>
      <c r="K72" s="382"/>
      <c r="L72" s="387"/>
    </row>
    <row r="73" spans="1:12" ht="13.2" hidden="1" x14ac:dyDescent="0.25">
      <c r="A73" s="396">
        <v>70</v>
      </c>
      <c r="B73" s="382"/>
      <c r="C73" s="384"/>
      <c r="D73" s="385"/>
      <c r="E73" s="384"/>
      <c r="F73" s="184"/>
      <c r="G73" s="386" t="str">
        <f t="shared" si="1"/>
        <v/>
      </c>
      <c r="H73" s="387"/>
      <c r="I73" s="388"/>
      <c r="J73" s="387"/>
      <c r="K73" s="382"/>
      <c r="L73" s="387"/>
    </row>
    <row r="74" spans="1:12" hidden="1" thickBot="1" x14ac:dyDescent="0.3">
      <c r="A74" s="381">
        <v>71</v>
      </c>
      <c r="B74" s="382"/>
      <c r="C74" s="384"/>
      <c r="D74" s="385"/>
      <c r="E74" s="384"/>
      <c r="F74" s="184"/>
      <c r="G74" s="386" t="str">
        <f t="shared" si="1"/>
        <v/>
      </c>
      <c r="H74" s="387"/>
      <c r="I74" s="388"/>
      <c r="J74" s="387"/>
      <c r="K74" s="382"/>
      <c r="L74" s="387"/>
    </row>
    <row r="75" spans="1:12" hidden="1" thickBot="1" x14ac:dyDescent="0.3">
      <c r="A75" s="396">
        <v>72</v>
      </c>
      <c r="B75" s="382"/>
      <c r="C75" s="384"/>
      <c r="D75" s="385"/>
      <c r="E75" s="384"/>
      <c r="F75" s="184"/>
      <c r="G75" s="386" t="str">
        <f t="shared" si="1"/>
        <v/>
      </c>
      <c r="H75" s="387"/>
      <c r="I75" s="388"/>
      <c r="J75" s="387"/>
      <c r="K75" s="382"/>
      <c r="L75" s="387"/>
    </row>
    <row r="76" spans="1:12" ht="13.2" hidden="1" x14ac:dyDescent="0.25">
      <c r="A76" s="396">
        <v>73</v>
      </c>
      <c r="B76" s="382"/>
      <c r="C76" s="384"/>
      <c r="D76" s="385"/>
      <c r="E76" s="384"/>
      <c r="F76" s="184"/>
      <c r="G76" s="386" t="str">
        <f t="shared" si="1"/>
        <v/>
      </c>
      <c r="H76" s="387"/>
      <c r="I76" s="388"/>
      <c r="J76" s="387"/>
      <c r="K76" s="382"/>
      <c r="L76" s="387"/>
    </row>
    <row r="77" spans="1:12" hidden="1" thickBot="1" x14ac:dyDescent="0.3">
      <c r="A77" s="381">
        <v>74</v>
      </c>
      <c r="B77" s="382"/>
      <c r="C77" s="384"/>
      <c r="D77" s="385"/>
      <c r="E77" s="384"/>
      <c r="F77" s="184"/>
      <c r="G77" s="386" t="str">
        <f t="shared" si="1"/>
        <v/>
      </c>
      <c r="H77" s="387"/>
      <c r="I77" s="388"/>
      <c r="J77" s="387"/>
      <c r="K77" s="382"/>
      <c r="L77" s="387"/>
    </row>
    <row r="78" spans="1:12" hidden="1" thickBot="1" x14ac:dyDescent="0.3">
      <c r="A78" s="396">
        <v>75</v>
      </c>
      <c r="B78" s="382"/>
      <c r="C78" s="384"/>
      <c r="D78" s="385"/>
      <c r="E78" s="384"/>
      <c r="F78" s="184"/>
      <c r="G78" s="386" t="str">
        <f t="shared" si="1"/>
        <v/>
      </c>
      <c r="H78" s="387"/>
      <c r="I78" s="388"/>
      <c r="J78" s="388"/>
      <c r="K78" s="382"/>
      <c r="L78" s="387"/>
    </row>
    <row r="79" spans="1:12" ht="13.2" hidden="1" x14ac:dyDescent="0.25">
      <c r="A79" s="396">
        <v>76</v>
      </c>
      <c r="B79" s="382"/>
      <c r="C79" s="384"/>
      <c r="D79" s="385"/>
      <c r="E79" s="384"/>
      <c r="F79" s="184"/>
      <c r="G79" s="386" t="str">
        <f t="shared" si="1"/>
        <v/>
      </c>
      <c r="H79" s="387"/>
      <c r="I79" s="388"/>
      <c r="J79" s="387"/>
      <c r="K79" s="382"/>
      <c r="L79" s="387"/>
    </row>
    <row r="80" spans="1:12" hidden="1" thickBot="1" x14ac:dyDescent="0.3">
      <c r="A80" s="381">
        <v>77</v>
      </c>
      <c r="B80" s="382"/>
      <c r="C80" s="384"/>
      <c r="D80" s="385"/>
      <c r="E80" s="384"/>
      <c r="F80" s="184"/>
      <c r="G80" s="386" t="str">
        <f t="shared" si="1"/>
        <v/>
      </c>
      <c r="H80" s="387"/>
      <c r="I80" s="388"/>
      <c r="J80" s="387"/>
      <c r="K80" s="382"/>
      <c r="L80" s="387"/>
    </row>
    <row r="81" spans="1:12" hidden="1" thickBot="1" x14ac:dyDescent="0.3">
      <c r="A81" s="396">
        <v>78</v>
      </c>
      <c r="B81" s="382"/>
      <c r="C81" s="384"/>
      <c r="D81" s="385"/>
      <c r="E81" s="384"/>
      <c r="F81" s="184"/>
      <c r="G81" s="386" t="str">
        <f t="shared" si="1"/>
        <v/>
      </c>
      <c r="H81" s="387"/>
      <c r="I81" s="388"/>
      <c r="J81" s="387"/>
      <c r="K81" s="382"/>
      <c r="L81" s="387"/>
    </row>
    <row r="82" spans="1:12" ht="13.2" hidden="1" x14ac:dyDescent="0.25">
      <c r="A82" s="396">
        <v>79</v>
      </c>
      <c r="B82" s="382"/>
      <c r="C82" s="384"/>
      <c r="D82" s="385"/>
      <c r="E82" s="384"/>
      <c r="F82" s="184"/>
      <c r="G82" s="386" t="str">
        <f t="shared" si="1"/>
        <v/>
      </c>
      <c r="H82" s="387"/>
      <c r="I82" s="388"/>
      <c r="J82" s="387"/>
      <c r="K82" s="382"/>
      <c r="L82" s="387"/>
    </row>
    <row r="83" spans="1:12" hidden="1" thickBot="1" x14ac:dyDescent="0.3">
      <c r="A83" s="381">
        <v>80</v>
      </c>
      <c r="B83" s="382"/>
      <c r="C83" s="384"/>
      <c r="D83" s="385"/>
      <c r="E83" s="384"/>
      <c r="F83" s="184"/>
      <c r="G83" s="386" t="str">
        <f t="shared" si="1"/>
        <v/>
      </c>
      <c r="H83" s="387"/>
      <c r="I83" s="388"/>
      <c r="J83" s="387"/>
      <c r="K83" s="382"/>
      <c r="L83" s="387"/>
    </row>
    <row r="84" spans="1:12" hidden="1" thickBot="1" x14ac:dyDescent="0.3">
      <c r="A84" s="396">
        <v>81</v>
      </c>
      <c r="B84" s="382"/>
      <c r="C84" s="384"/>
      <c r="D84" s="385"/>
      <c r="E84" s="384"/>
      <c r="F84" s="184"/>
      <c r="G84" s="386" t="str">
        <f t="shared" si="1"/>
        <v/>
      </c>
      <c r="H84" s="387"/>
      <c r="I84" s="388"/>
      <c r="J84" s="387"/>
      <c r="K84" s="382"/>
      <c r="L84" s="387"/>
    </row>
    <row r="85" spans="1:12" ht="13.2" hidden="1" x14ac:dyDescent="0.25">
      <c r="A85" s="396">
        <v>82</v>
      </c>
      <c r="B85" s="382"/>
      <c r="C85" s="384"/>
      <c r="D85" s="385"/>
      <c r="E85" s="384"/>
      <c r="F85" s="184"/>
      <c r="G85" s="386" t="str">
        <f t="shared" si="1"/>
        <v/>
      </c>
      <c r="H85" s="387"/>
      <c r="I85" s="388"/>
      <c r="J85" s="387"/>
      <c r="K85" s="382"/>
      <c r="L85" s="387"/>
    </row>
    <row r="86" spans="1:12" hidden="1" thickBot="1" x14ac:dyDescent="0.3">
      <c r="A86" s="381">
        <v>83</v>
      </c>
      <c r="B86" s="382"/>
      <c r="C86" s="384"/>
      <c r="D86" s="385"/>
      <c r="E86" s="384"/>
      <c r="F86" s="184"/>
      <c r="G86" s="386" t="str">
        <f t="shared" si="1"/>
        <v/>
      </c>
      <c r="H86" s="387"/>
      <c r="I86" s="388"/>
      <c r="J86" s="387"/>
      <c r="K86" s="382"/>
      <c r="L86" s="387"/>
    </row>
    <row r="87" spans="1:12" hidden="1" thickBot="1" x14ac:dyDescent="0.3">
      <c r="A87" s="396">
        <v>84</v>
      </c>
      <c r="B87" s="382"/>
      <c r="C87" s="384"/>
      <c r="D87" s="385"/>
      <c r="E87" s="384"/>
      <c r="F87" s="184"/>
      <c r="G87" s="386" t="str">
        <f t="shared" si="1"/>
        <v/>
      </c>
      <c r="H87" s="387"/>
      <c r="I87" s="388"/>
      <c r="J87" s="387"/>
      <c r="K87" s="382"/>
      <c r="L87" s="387"/>
    </row>
    <row r="88" spans="1:12" ht="13.2" hidden="1" x14ac:dyDescent="0.25">
      <c r="A88" s="396">
        <v>85</v>
      </c>
      <c r="B88" s="382"/>
      <c r="C88" s="384"/>
      <c r="D88" s="385"/>
      <c r="E88" s="384"/>
      <c r="F88" s="184"/>
      <c r="G88" s="386" t="str">
        <f t="shared" si="1"/>
        <v/>
      </c>
      <c r="H88" s="387"/>
      <c r="I88" s="388"/>
      <c r="J88" s="387"/>
      <c r="K88" s="382"/>
      <c r="L88" s="387"/>
    </row>
    <row r="89" spans="1:12" hidden="1" thickBot="1" x14ac:dyDescent="0.3">
      <c r="A89" s="381">
        <v>86</v>
      </c>
      <c r="B89" s="382"/>
      <c r="C89" s="384"/>
      <c r="D89" s="385"/>
      <c r="E89" s="384"/>
      <c r="F89" s="184"/>
      <c r="G89" s="386" t="str">
        <f t="shared" si="1"/>
        <v/>
      </c>
      <c r="H89" s="387"/>
      <c r="I89" s="388"/>
      <c r="J89" s="387"/>
      <c r="K89" s="382"/>
      <c r="L89" s="387"/>
    </row>
    <row r="90" spans="1:12" hidden="1" thickBot="1" x14ac:dyDescent="0.3">
      <c r="A90" s="396">
        <v>87</v>
      </c>
      <c r="B90" s="382"/>
      <c r="C90" s="384"/>
      <c r="D90" s="385"/>
      <c r="E90" s="384"/>
      <c r="F90" s="184"/>
      <c r="G90" s="386" t="str">
        <f t="shared" si="1"/>
        <v/>
      </c>
      <c r="H90" s="387"/>
      <c r="I90" s="388"/>
      <c r="J90" s="387"/>
      <c r="K90" s="382"/>
      <c r="L90" s="387"/>
    </row>
    <row r="91" spans="1:12" ht="13.2" hidden="1" x14ac:dyDescent="0.25">
      <c r="A91" s="396">
        <v>88</v>
      </c>
      <c r="B91" s="382"/>
      <c r="C91" s="384"/>
      <c r="D91" s="385"/>
      <c r="E91" s="384"/>
      <c r="F91" s="184"/>
      <c r="G91" s="386" t="str">
        <f t="shared" si="1"/>
        <v/>
      </c>
      <c r="H91" s="387"/>
      <c r="I91" s="388"/>
      <c r="J91" s="387"/>
      <c r="K91" s="382"/>
      <c r="L91" s="387"/>
    </row>
    <row r="92" spans="1:12" hidden="1" thickBot="1" x14ac:dyDescent="0.3">
      <c r="A92" s="381">
        <v>89</v>
      </c>
      <c r="B92" s="382"/>
      <c r="C92" s="384"/>
      <c r="D92" s="385"/>
      <c r="E92" s="384"/>
      <c r="F92" s="184"/>
      <c r="G92" s="386" t="str">
        <f t="shared" si="1"/>
        <v/>
      </c>
      <c r="H92" s="387"/>
      <c r="I92" s="388"/>
      <c r="J92" s="387"/>
      <c r="K92" s="382"/>
      <c r="L92" s="387"/>
    </row>
    <row r="93" spans="1:12" hidden="1" thickBot="1" x14ac:dyDescent="0.3">
      <c r="A93" s="396">
        <v>90</v>
      </c>
      <c r="B93" s="382"/>
      <c r="C93" s="384"/>
      <c r="D93" s="385"/>
      <c r="E93" s="384"/>
      <c r="F93" s="184"/>
      <c r="G93" s="386" t="str">
        <f t="shared" si="1"/>
        <v/>
      </c>
      <c r="H93" s="387"/>
      <c r="I93" s="388"/>
      <c r="J93" s="387"/>
      <c r="K93" s="382"/>
      <c r="L93" s="387"/>
    </row>
    <row r="94" spans="1:12" ht="13.2" hidden="1" x14ac:dyDescent="0.25">
      <c r="A94" s="396">
        <v>91</v>
      </c>
      <c r="B94" s="382"/>
      <c r="C94" s="384"/>
      <c r="D94" s="385"/>
      <c r="E94" s="384"/>
      <c r="F94" s="184"/>
      <c r="G94" s="386" t="str">
        <f t="shared" si="1"/>
        <v/>
      </c>
      <c r="H94" s="387"/>
      <c r="I94" s="388"/>
      <c r="J94" s="387"/>
      <c r="K94" s="382"/>
      <c r="L94" s="387"/>
    </row>
    <row r="95" spans="1:12" hidden="1" thickBot="1" x14ac:dyDescent="0.3">
      <c r="A95" s="381">
        <v>92</v>
      </c>
      <c r="B95" s="382"/>
      <c r="C95" s="384"/>
      <c r="D95" s="385"/>
      <c r="E95" s="384"/>
      <c r="F95" s="184"/>
      <c r="G95" s="386" t="str">
        <f t="shared" si="1"/>
        <v/>
      </c>
      <c r="H95" s="387"/>
      <c r="I95" s="388"/>
      <c r="J95" s="387"/>
      <c r="K95" s="382"/>
      <c r="L95" s="387"/>
    </row>
    <row r="96" spans="1:12" hidden="1" thickBot="1" x14ac:dyDescent="0.3">
      <c r="A96" s="396">
        <v>93</v>
      </c>
      <c r="B96" s="382"/>
      <c r="C96" s="384"/>
      <c r="D96" s="385"/>
      <c r="E96" s="384"/>
      <c r="F96" s="184"/>
      <c r="G96" s="386" t="str">
        <f t="shared" si="1"/>
        <v/>
      </c>
      <c r="H96" s="387"/>
      <c r="I96" s="388"/>
      <c r="J96" s="387"/>
      <c r="K96" s="382"/>
      <c r="L96" s="387"/>
    </row>
    <row r="97" spans="1:12" ht="13.2" hidden="1" x14ac:dyDescent="0.25">
      <c r="A97" s="396">
        <v>94</v>
      </c>
      <c r="B97" s="382"/>
      <c r="C97" s="384"/>
      <c r="D97" s="385"/>
      <c r="E97" s="384"/>
      <c r="F97" s="184"/>
      <c r="G97" s="386" t="str">
        <f t="shared" si="1"/>
        <v/>
      </c>
      <c r="H97" s="387"/>
      <c r="I97" s="388"/>
      <c r="J97" s="387"/>
      <c r="K97" s="382"/>
      <c r="L97" s="387"/>
    </row>
    <row r="98" spans="1:12" hidden="1" thickBot="1" x14ac:dyDescent="0.3">
      <c r="A98" s="381">
        <v>95</v>
      </c>
      <c r="B98" s="382"/>
      <c r="C98" s="384"/>
      <c r="D98" s="385"/>
      <c r="E98" s="384"/>
      <c r="F98" s="184"/>
      <c r="G98" s="386" t="str">
        <f t="shared" si="1"/>
        <v/>
      </c>
      <c r="H98" s="387"/>
      <c r="I98" s="388"/>
      <c r="J98" s="387"/>
      <c r="K98" s="382"/>
      <c r="L98" s="387"/>
    </row>
    <row r="99" spans="1:12" hidden="1" thickBot="1" x14ac:dyDescent="0.3">
      <c r="A99" s="396">
        <v>96</v>
      </c>
      <c r="B99" s="382"/>
      <c r="C99" s="384"/>
      <c r="D99" s="385"/>
      <c r="E99" s="384"/>
      <c r="F99" s="184"/>
      <c r="G99" s="386" t="str">
        <f t="shared" si="1"/>
        <v/>
      </c>
      <c r="H99" s="387"/>
      <c r="I99" s="388"/>
      <c r="J99" s="387"/>
      <c r="K99" s="382"/>
      <c r="L99" s="387"/>
    </row>
    <row r="100" spans="1:12" ht="13.2" hidden="1" x14ac:dyDescent="0.25">
      <c r="A100" s="396">
        <v>97</v>
      </c>
      <c r="B100" s="382"/>
      <c r="C100" s="384"/>
      <c r="D100" s="385"/>
      <c r="E100" s="384"/>
      <c r="F100" s="184"/>
      <c r="G100" s="386" t="str">
        <f t="shared" si="1"/>
        <v/>
      </c>
      <c r="H100" s="387"/>
      <c r="I100" s="388"/>
      <c r="J100" s="387"/>
      <c r="K100" s="382"/>
      <c r="L100" s="387"/>
    </row>
    <row r="101" spans="1:12" hidden="1" thickBot="1" x14ac:dyDescent="0.3">
      <c r="A101" s="381">
        <v>98</v>
      </c>
      <c r="B101" s="382"/>
      <c r="C101" s="384"/>
      <c r="D101" s="385"/>
      <c r="E101" s="384"/>
      <c r="F101" s="184"/>
      <c r="G101" s="386" t="str">
        <f t="shared" si="1"/>
        <v/>
      </c>
      <c r="H101" s="387"/>
      <c r="I101" s="388"/>
      <c r="J101" s="387"/>
      <c r="K101" s="382"/>
      <c r="L101" s="387"/>
    </row>
    <row r="102" spans="1:12" hidden="1" thickBot="1" x14ac:dyDescent="0.3">
      <c r="A102" s="396">
        <v>99</v>
      </c>
      <c r="B102" s="382"/>
      <c r="C102" s="384"/>
      <c r="D102" s="385"/>
      <c r="E102" s="384"/>
      <c r="F102" s="184"/>
      <c r="G102" s="386" t="str">
        <f t="shared" si="1"/>
        <v/>
      </c>
      <c r="H102" s="387"/>
      <c r="I102" s="388"/>
      <c r="J102" s="387"/>
      <c r="K102" s="382"/>
      <c r="L102" s="387"/>
    </row>
    <row r="103" spans="1:12" ht="13.2" hidden="1" x14ac:dyDescent="0.25">
      <c r="A103" s="396">
        <v>100</v>
      </c>
      <c r="B103" s="382"/>
      <c r="C103" s="384"/>
      <c r="D103" s="385"/>
      <c r="E103" s="384"/>
      <c r="F103" s="184"/>
      <c r="G103" s="386" t="str">
        <f t="shared" si="1"/>
        <v/>
      </c>
      <c r="H103" s="387"/>
      <c r="I103" s="388"/>
      <c r="J103" s="387"/>
      <c r="K103" s="382"/>
      <c r="L103" s="387"/>
    </row>
    <row r="104" spans="1:12" hidden="1" thickBot="1" x14ac:dyDescent="0.3">
      <c r="A104" s="381">
        <v>101</v>
      </c>
      <c r="B104" s="382"/>
      <c r="C104" s="384"/>
      <c r="D104" s="385"/>
      <c r="E104" s="384"/>
      <c r="F104" s="184"/>
      <c r="G104" s="386" t="str">
        <f t="shared" si="1"/>
        <v/>
      </c>
      <c r="H104" s="387"/>
      <c r="I104" s="388"/>
      <c r="J104" s="387"/>
      <c r="K104" s="382"/>
      <c r="L104" s="387"/>
    </row>
    <row r="105" spans="1:12" hidden="1" thickBot="1" x14ac:dyDescent="0.3">
      <c r="A105" s="396">
        <v>102</v>
      </c>
      <c r="B105" s="382"/>
      <c r="C105" s="384"/>
      <c r="D105" s="385"/>
      <c r="E105" s="384"/>
      <c r="F105" s="184"/>
      <c r="G105" s="386" t="str">
        <f t="shared" si="1"/>
        <v/>
      </c>
      <c r="H105" s="387"/>
      <c r="I105" s="388"/>
      <c r="J105" s="387"/>
      <c r="K105" s="382"/>
      <c r="L105" s="387"/>
    </row>
    <row r="106" spans="1:12" ht="13.2" hidden="1" x14ac:dyDescent="0.25">
      <c r="A106" s="396">
        <v>103</v>
      </c>
      <c r="B106" s="382"/>
      <c r="C106" s="384"/>
      <c r="D106" s="185"/>
      <c r="E106" s="384"/>
      <c r="F106" s="184"/>
      <c r="G106" s="386" t="str">
        <f t="shared" si="1"/>
        <v/>
      </c>
      <c r="H106" s="387"/>
      <c r="I106" s="388"/>
      <c r="J106" s="388"/>
      <c r="K106" s="382"/>
      <c r="L106" s="387"/>
    </row>
    <row r="107" spans="1:12" hidden="1" thickBot="1" x14ac:dyDescent="0.3">
      <c r="A107" s="381">
        <v>104</v>
      </c>
      <c r="B107" s="382"/>
      <c r="C107" s="384"/>
      <c r="D107" s="385"/>
      <c r="E107" s="384"/>
      <c r="F107" s="184"/>
      <c r="G107" s="386" t="str">
        <f t="shared" si="1"/>
        <v/>
      </c>
      <c r="H107" s="387"/>
      <c r="I107" s="388"/>
      <c r="J107" s="387"/>
      <c r="K107" s="382"/>
      <c r="L107" s="387"/>
    </row>
    <row r="108" spans="1:12" hidden="1" thickBot="1" x14ac:dyDescent="0.3">
      <c r="A108" s="396">
        <v>105</v>
      </c>
      <c r="B108" s="382"/>
      <c r="C108" s="384"/>
      <c r="D108" s="385"/>
      <c r="E108" s="384"/>
      <c r="F108" s="184"/>
      <c r="G108" s="386" t="str">
        <f t="shared" si="1"/>
        <v/>
      </c>
      <c r="H108" s="387"/>
      <c r="I108" s="388"/>
      <c r="J108" s="387"/>
      <c r="K108" s="382"/>
      <c r="L108" s="387"/>
    </row>
    <row r="109" spans="1:12" ht="13.2" hidden="1" x14ac:dyDescent="0.25">
      <c r="A109" s="396">
        <v>106</v>
      </c>
      <c r="B109" s="382"/>
      <c r="C109" s="384"/>
      <c r="D109" s="385"/>
      <c r="E109" s="384"/>
      <c r="F109" s="184"/>
      <c r="G109" s="386" t="str">
        <f t="shared" si="1"/>
        <v/>
      </c>
      <c r="H109" s="387"/>
      <c r="I109" s="388"/>
      <c r="J109" s="387"/>
      <c r="K109" s="382"/>
      <c r="L109" s="387"/>
    </row>
    <row r="110" spans="1:12" hidden="1" thickBot="1" x14ac:dyDescent="0.3">
      <c r="A110" s="381">
        <v>107</v>
      </c>
      <c r="B110" s="382"/>
      <c r="C110" s="384"/>
      <c r="D110" s="385"/>
      <c r="E110" s="384"/>
      <c r="F110" s="184"/>
      <c r="G110" s="386" t="str">
        <f t="shared" si="1"/>
        <v/>
      </c>
      <c r="H110" s="387"/>
      <c r="I110" s="388"/>
      <c r="J110" s="387"/>
      <c r="K110" s="382"/>
      <c r="L110" s="387"/>
    </row>
    <row r="111" spans="1:12" hidden="1" thickBot="1" x14ac:dyDescent="0.3">
      <c r="A111" s="396">
        <v>108</v>
      </c>
      <c r="B111" s="382"/>
      <c r="C111" s="384"/>
      <c r="D111" s="385"/>
      <c r="E111" s="384"/>
      <c r="F111" s="184"/>
      <c r="G111" s="386" t="str">
        <f t="shared" si="1"/>
        <v/>
      </c>
      <c r="H111" s="387"/>
      <c r="I111" s="388"/>
      <c r="J111" s="387"/>
      <c r="K111" s="382"/>
      <c r="L111" s="387"/>
    </row>
    <row r="112" spans="1:12" ht="13.2" hidden="1" x14ac:dyDescent="0.25">
      <c r="A112" s="396">
        <v>109</v>
      </c>
      <c r="B112" s="382"/>
      <c r="C112" s="384"/>
      <c r="D112" s="385"/>
      <c r="E112" s="384"/>
      <c r="F112" s="184"/>
      <c r="G112" s="386" t="str">
        <f t="shared" si="1"/>
        <v/>
      </c>
      <c r="H112" s="387"/>
      <c r="I112" s="388"/>
      <c r="J112" s="387"/>
      <c r="K112" s="382"/>
      <c r="L112" s="387"/>
    </row>
    <row r="113" spans="1:12" hidden="1" thickBot="1" x14ac:dyDescent="0.3">
      <c r="A113" s="381">
        <v>110</v>
      </c>
      <c r="B113" s="382"/>
      <c r="C113" s="384"/>
      <c r="D113" s="385"/>
      <c r="E113" s="384"/>
      <c r="F113" s="184"/>
      <c r="G113" s="386" t="str">
        <f t="shared" si="1"/>
        <v/>
      </c>
      <c r="H113" s="387"/>
      <c r="I113" s="388"/>
      <c r="J113" s="387"/>
      <c r="K113" s="382"/>
      <c r="L113" s="387"/>
    </row>
    <row r="114" spans="1:12" hidden="1" thickBot="1" x14ac:dyDescent="0.3">
      <c r="A114" s="396">
        <v>111</v>
      </c>
      <c r="B114" s="382"/>
      <c r="C114" s="384"/>
      <c r="D114" s="385"/>
      <c r="E114" s="384"/>
      <c r="F114" s="184"/>
      <c r="G114" s="386" t="str">
        <f t="shared" si="1"/>
        <v/>
      </c>
      <c r="H114" s="387"/>
      <c r="I114" s="388"/>
      <c r="J114" s="387"/>
      <c r="K114" s="382"/>
      <c r="L114" s="387"/>
    </row>
    <row r="115" spans="1:12" ht="13.2" hidden="1" x14ac:dyDescent="0.25">
      <c r="A115" s="396">
        <v>112</v>
      </c>
      <c r="B115" s="382"/>
      <c r="C115" s="384"/>
      <c r="D115" s="385"/>
      <c r="E115" s="384"/>
      <c r="F115" s="184"/>
      <c r="G115" s="386" t="str">
        <f t="shared" si="1"/>
        <v/>
      </c>
      <c r="H115" s="387"/>
      <c r="I115" s="388"/>
      <c r="J115" s="387"/>
      <c r="K115" s="382"/>
      <c r="L115" s="387"/>
    </row>
    <row r="116" spans="1:12" hidden="1" thickBot="1" x14ac:dyDescent="0.3">
      <c r="A116" s="381">
        <v>113</v>
      </c>
      <c r="B116" s="382"/>
      <c r="C116" s="384"/>
      <c r="D116" s="385"/>
      <c r="E116" s="384"/>
      <c r="F116" s="184"/>
      <c r="G116" s="386" t="str">
        <f t="shared" si="1"/>
        <v/>
      </c>
      <c r="H116" s="387"/>
      <c r="I116" s="388"/>
      <c r="J116" s="387"/>
      <c r="K116" s="382"/>
      <c r="L116" s="387"/>
    </row>
    <row r="117" spans="1:12" hidden="1" thickBot="1" x14ac:dyDescent="0.3">
      <c r="A117" s="396">
        <v>114</v>
      </c>
      <c r="B117" s="382"/>
      <c r="C117" s="384"/>
      <c r="D117" s="385"/>
      <c r="E117" s="384"/>
      <c r="F117" s="184"/>
      <c r="G117" s="386" t="str">
        <f t="shared" si="1"/>
        <v/>
      </c>
      <c r="H117" s="387"/>
      <c r="I117" s="388"/>
      <c r="J117" s="387"/>
      <c r="K117" s="382"/>
      <c r="L117" s="387"/>
    </row>
    <row r="118" spans="1:12" ht="13.2" hidden="1" x14ac:dyDescent="0.25">
      <c r="A118" s="396">
        <v>115</v>
      </c>
      <c r="B118" s="382"/>
      <c r="C118" s="384"/>
      <c r="D118" s="385"/>
      <c r="E118" s="384"/>
      <c r="F118" s="184"/>
      <c r="G118" s="386" t="str">
        <f t="shared" si="1"/>
        <v/>
      </c>
      <c r="H118" s="387"/>
      <c r="I118" s="388"/>
      <c r="J118" s="387"/>
      <c r="K118" s="382"/>
      <c r="L118" s="387"/>
    </row>
    <row r="119" spans="1:12" hidden="1" thickBot="1" x14ac:dyDescent="0.3">
      <c r="A119" s="381">
        <v>116</v>
      </c>
      <c r="B119" s="382"/>
      <c r="C119" s="384"/>
      <c r="D119" s="385"/>
      <c r="E119" s="384"/>
      <c r="F119" s="184"/>
      <c r="G119" s="386" t="str">
        <f t="shared" si="1"/>
        <v/>
      </c>
      <c r="H119" s="387"/>
      <c r="I119" s="388"/>
      <c r="J119" s="387"/>
      <c r="K119" s="382"/>
      <c r="L119" s="387"/>
    </row>
    <row r="120" spans="1:12" hidden="1" thickBot="1" x14ac:dyDescent="0.3">
      <c r="A120" s="396">
        <v>117</v>
      </c>
      <c r="B120" s="382"/>
      <c r="C120" s="384"/>
      <c r="D120" s="385"/>
      <c r="E120" s="384"/>
      <c r="F120" s="184"/>
      <c r="G120" s="386" t="str">
        <f t="shared" si="1"/>
        <v/>
      </c>
      <c r="H120" s="387"/>
      <c r="I120" s="388"/>
      <c r="J120" s="387"/>
      <c r="K120" s="382"/>
      <c r="L120" s="387"/>
    </row>
    <row r="121" spans="1:12" ht="13.2" hidden="1" x14ac:dyDescent="0.25">
      <c r="A121" s="396">
        <v>118</v>
      </c>
      <c r="B121" s="382"/>
      <c r="C121" s="384"/>
      <c r="D121" s="385"/>
      <c r="E121" s="384"/>
      <c r="F121" s="184"/>
      <c r="G121" s="386" t="str">
        <f t="shared" si="1"/>
        <v/>
      </c>
      <c r="H121" s="387"/>
      <c r="I121" s="388"/>
      <c r="J121" s="387"/>
      <c r="K121" s="382"/>
      <c r="L121" s="387"/>
    </row>
    <row r="122" spans="1:12" hidden="1" thickBot="1" x14ac:dyDescent="0.3">
      <c r="A122" s="381">
        <v>119</v>
      </c>
      <c r="B122" s="382"/>
      <c r="C122" s="384"/>
      <c r="D122" s="385"/>
      <c r="E122" s="384"/>
      <c r="F122" s="184"/>
      <c r="G122" s="386" t="str">
        <f t="shared" si="1"/>
        <v/>
      </c>
      <c r="H122" s="387"/>
      <c r="I122" s="388"/>
      <c r="J122" s="387"/>
      <c r="K122" s="382"/>
      <c r="L122" s="387"/>
    </row>
    <row r="123" spans="1:12" hidden="1" thickBot="1" x14ac:dyDescent="0.3">
      <c r="A123" s="396">
        <v>120</v>
      </c>
      <c r="B123" s="382"/>
      <c r="C123" s="384"/>
      <c r="D123" s="385"/>
      <c r="E123" s="384"/>
      <c r="F123" s="184"/>
      <c r="G123" s="386" t="str">
        <f t="shared" si="1"/>
        <v/>
      </c>
      <c r="H123" s="387"/>
      <c r="I123" s="388"/>
      <c r="J123" s="387"/>
      <c r="K123" s="382"/>
      <c r="L123" s="387"/>
    </row>
    <row r="124" spans="1:12" ht="13.2" hidden="1" x14ac:dyDescent="0.25">
      <c r="A124" s="396">
        <v>121</v>
      </c>
      <c r="B124" s="382"/>
      <c r="C124" s="384"/>
      <c r="D124" s="385"/>
      <c r="E124" s="384"/>
      <c r="F124" s="184"/>
      <c r="G124" s="386" t="str">
        <f t="shared" si="1"/>
        <v/>
      </c>
      <c r="H124" s="387"/>
      <c r="I124" s="388"/>
      <c r="J124" s="387"/>
      <c r="K124" s="382"/>
      <c r="L124" s="387"/>
    </row>
    <row r="125" spans="1:12" hidden="1" thickBot="1" x14ac:dyDescent="0.3">
      <c r="A125" s="381">
        <v>122</v>
      </c>
      <c r="B125" s="382"/>
      <c r="C125" s="384"/>
      <c r="D125" s="385"/>
      <c r="E125" s="384"/>
      <c r="F125" s="184"/>
      <c r="G125" s="386" t="str">
        <f t="shared" si="1"/>
        <v/>
      </c>
      <c r="H125" s="387"/>
      <c r="I125" s="388"/>
      <c r="J125" s="387"/>
      <c r="K125" s="382"/>
      <c r="L125" s="387"/>
    </row>
    <row r="126" spans="1:12" hidden="1" thickBot="1" x14ac:dyDescent="0.3">
      <c r="A126" s="396">
        <v>123</v>
      </c>
      <c r="B126" s="382"/>
      <c r="C126" s="384"/>
      <c r="D126" s="385"/>
      <c r="E126" s="384"/>
      <c r="F126" s="184"/>
      <c r="G126" s="386" t="str">
        <f t="shared" si="1"/>
        <v/>
      </c>
      <c r="H126" s="387"/>
      <c r="I126" s="388"/>
      <c r="J126" s="387"/>
      <c r="K126" s="382"/>
      <c r="L126" s="387"/>
    </row>
    <row r="127" spans="1:12" ht="13.2" hidden="1" x14ac:dyDescent="0.25">
      <c r="A127" s="396">
        <v>124</v>
      </c>
      <c r="B127" s="382"/>
      <c r="C127" s="384"/>
      <c r="D127" s="385"/>
      <c r="E127" s="384"/>
      <c r="F127" s="184"/>
      <c r="G127" s="386" t="str">
        <f t="shared" si="1"/>
        <v/>
      </c>
      <c r="H127" s="387"/>
      <c r="I127" s="388"/>
      <c r="J127" s="387"/>
      <c r="K127" s="382"/>
      <c r="L127" s="387"/>
    </row>
    <row r="128" spans="1:12" hidden="1" thickBot="1" x14ac:dyDescent="0.3">
      <c r="A128" s="381">
        <v>125</v>
      </c>
      <c r="B128" s="382"/>
      <c r="C128" s="384"/>
      <c r="D128" s="385"/>
      <c r="E128" s="384"/>
      <c r="F128" s="184"/>
      <c r="G128" s="386" t="str">
        <f t="shared" si="1"/>
        <v/>
      </c>
      <c r="H128" s="387"/>
      <c r="I128" s="388"/>
      <c r="J128" s="387"/>
      <c r="K128" s="382"/>
      <c r="L128" s="387"/>
    </row>
    <row r="129" spans="1:12" hidden="1" thickBot="1" x14ac:dyDescent="0.3">
      <c r="A129" s="396">
        <v>126</v>
      </c>
      <c r="B129" s="382"/>
      <c r="C129" s="384"/>
      <c r="D129" s="385"/>
      <c r="E129" s="384"/>
      <c r="F129" s="184"/>
      <c r="G129" s="386" t="str">
        <f t="shared" ref="G129:G192" si="2">IF(L129="","",IF(LEN(L129)&gt;14,L129,"CPF Protegido - LGPD"))</f>
        <v/>
      </c>
      <c r="H129" s="387"/>
      <c r="I129" s="388"/>
      <c r="J129" s="387"/>
      <c r="K129" s="382"/>
      <c r="L129" s="387"/>
    </row>
    <row r="130" spans="1:12" ht="13.2" hidden="1" x14ac:dyDescent="0.25">
      <c r="A130" s="396">
        <v>127</v>
      </c>
      <c r="B130" s="382"/>
      <c r="C130" s="384"/>
      <c r="D130" s="385"/>
      <c r="E130" s="384"/>
      <c r="F130" s="184"/>
      <c r="G130" s="386" t="str">
        <f t="shared" si="2"/>
        <v/>
      </c>
      <c r="H130" s="387"/>
      <c r="I130" s="388"/>
      <c r="J130" s="387"/>
      <c r="K130" s="382"/>
      <c r="L130" s="387"/>
    </row>
    <row r="131" spans="1:12" hidden="1" thickBot="1" x14ac:dyDescent="0.3">
      <c r="A131" s="381">
        <v>128</v>
      </c>
      <c r="B131" s="382"/>
      <c r="C131" s="384"/>
      <c r="D131" s="385"/>
      <c r="E131" s="384"/>
      <c r="F131" s="184"/>
      <c r="G131" s="386" t="str">
        <f t="shared" si="2"/>
        <v/>
      </c>
      <c r="H131" s="387"/>
      <c r="I131" s="388"/>
      <c r="J131" s="387"/>
      <c r="K131" s="382"/>
      <c r="L131" s="387"/>
    </row>
    <row r="132" spans="1:12" hidden="1" thickBot="1" x14ac:dyDescent="0.3">
      <c r="A132" s="396">
        <v>129</v>
      </c>
      <c r="B132" s="382"/>
      <c r="C132" s="384"/>
      <c r="D132" s="385"/>
      <c r="E132" s="384"/>
      <c r="F132" s="184"/>
      <c r="G132" s="386" t="str">
        <f t="shared" si="2"/>
        <v/>
      </c>
      <c r="H132" s="387"/>
      <c r="I132" s="388"/>
      <c r="J132" s="387"/>
      <c r="K132" s="382"/>
      <c r="L132" s="387"/>
    </row>
    <row r="133" spans="1:12" ht="13.2" hidden="1" x14ac:dyDescent="0.25">
      <c r="A133" s="396">
        <v>130</v>
      </c>
      <c r="B133" s="382"/>
      <c r="C133" s="384"/>
      <c r="D133" s="385"/>
      <c r="E133" s="384"/>
      <c r="F133" s="184"/>
      <c r="G133" s="386" t="str">
        <f t="shared" si="2"/>
        <v/>
      </c>
      <c r="H133" s="387"/>
      <c r="I133" s="388"/>
      <c r="J133" s="387"/>
      <c r="K133" s="382"/>
      <c r="L133" s="387"/>
    </row>
    <row r="134" spans="1:12" hidden="1" thickBot="1" x14ac:dyDescent="0.3">
      <c r="A134" s="381">
        <v>131</v>
      </c>
      <c r="B134" s="382"/>
      <c r="C134" s="384"/>
      <c r="D134" s="385"/>
      <c r="E134" s="384"/>
      <c r="F134" s="184"/>
      <c r="G134" s="386" t="str">
        <f t="shared" si="2"/>
        <v/>
      </c>
      <c r="H134" s="387"/>
      <c r="I134" s="388"/>
      <c r="J134" s="387"/>
      <c r="K134" s="382"/>
      <c r="L134" s="387"/>
    </row>
    <row r="135" spans="1:12" hidden="1" thickBot="1" x14ac:dyDescent="0.3">
      <c r="A135" s="396">
        <v>132</v>
      </c>
      <c r="B135" s="382"/>
      <c r="C135" s="384"/>
      <c r="D135" s="185"/>
      <c r="E135" s="384"/>
      <c r="F135" s="184"/>
      <c r="G135" s="386" t="str">
        <f t="shared" si="2"/>
        <v/>
      </c>
      <c r="H135" s="387"/>
      <c r="I135" s="388"/>
      <c r="J135" s="388"/>
      <c r="K135" s="382"/>
      <c r="L135" s="387"/>
    </row>
    <row r="136" spans="1:12" ht="13.2" hidden="1" x14ac:dyDescent="0.25">
      <c r="A136" s="396">
        <v>133</v>
      </c>
      <c r="B136" s="382"/>
      <c r="C136" s="384"/>
      <c r="D136" s="385"/>
      <c r="E136" s="384"/>
      <c r="F136" s="184"/>
      <c r="G136" s="386" t="str">
        <f t="shared" si="2"/>
        <v/>
      </c>
      <c r="H136" s="387"/>
      <c r="I136" s="388"/>
      <c r="J136" s="387"/>
      <c r="K136" s="382"/>
      <c r="L136" s="387"/>
    </row>
    <row r="137" spans="1:12" hidden="1" thickBot="1" x14ac:dyDescent="0.3">
      <c r="A137" s="381">
        <v>134</v>
      </c>
      <c r="B137" s="382"/>
      <c r="C137" s="384"/>
      <c r="D137" s="385"/>
      <c r="E137" s="384"/>
      <c r="F137" s="184"/>
      <c r="G137" s="386" t="str">
        <f t="shared" si="2"/>
        <v/>
      </c>
      <c r="H137" s="387"/>
      <c r="I137" s="388"/>
      <c r="J137" s="387"/>
      <c r="K137" s="382"/>
      <c r="L137" s="387"/>
    </row>
    <row r="138" spans="1:12" hidden="1" thickBot="1" x14ac:dyDescent="0.3">
      <c r="A138" s="396">
        <v>135</v>
      </c>
      <c r="B138" s="382"/>
      <c r="C138" s="384"/>
      <c r="D138" s="385"/>
      <c r="E138" s="384"/>
      <c r="F138" s="184"/>
      <c r="G138" s="386" t="str">
        <f t="shared" si="2"/>
        <v/>
      </c>
      <c r="H138" s="387"/>
      <c r="I138" s="388"/>
      <c r="J138" s="387"/>
      <c r="K138" s="382"/>
      <c r="L138" s="387"/>
    </row>
    <row r="139" spans="1:12" ht="13.2" hidden="1" x14ac:dyDescent="0.25">
      <c r="A139" s="396">
        <v>136</v>
      </c>
      <c r="B139" s="382"/>
      <c r="C139" s="384"/>
      <c r="D139" s="385"/>
      <c r="E139" s="384"/>
      <c r="F139" s="184"/>
      <c r="G139" s="386" t="str">
        <f t="shared" si="2"/>
        <v/>
      </c>
      <c r="H139" s="387"/>
      <c r="I139" s="388"/>
      <c r="J139" s="387"/>
      <c r="K139" s="382"/>
      <c r="L139" s="387"/>
    </row>
    <row r="140" spans="1:12" hidden="1" thickBot="1" x14ac:dyDescent="0.3">
      <c r="A140" s="381">
        <v>137</v>
      </c>
      <c r="B140" s="382"/>
      <c r="C140" s="384"/>
      <c r="D140" s="385"/>
      <c r="E140" s="384"/>
      <c r="F140" s="184"/>
      <c r="G140" s="386" t="str">
        <f t="shared" si="2"/>
        <v/>
      </c>
      <c r="H140" s="387"/>
      <c r="I140" s="388"/>
      <c r="J140" s="387"/>
      <c r="K140" s="382"/>
      <c r="L140" s="387"/>
    </row>
    <row r="141" spans="1:12" hidden="1" thickBot="1" x14ac:dyDescent="0.3">
      <c r="A141" s="396">
        <v>138</v>
      </c>
      <c r="B141" s="382"/>
      <c r="C141" s="384"/>
      <c r="D141" s="385"/>
      <c r="E141" s="384"/>
      <c r="F141" s="184"/>
      <c r="G141" s="386" t="str">
        <f t="shared" si="2"/>
        <v/>
      </c>
      <c r="H141" s="387"/>
      <c r="I141" s="388"/>
      <c r="J141" s="387"/>
      <c r="K141" s="382"/>
      <c r="L141" s="387"/>
    </row>
    <row r="142" spans="1:12" ht="13.2" hidden="1" x14ac:dyDescent="0.25">
      <c r="A142" s="396">
        <v>139</v>
      </c>
      <c r="B142" s="382"/>
      <c r="C142" s="384"/>
      <c r="D142" s="385"/>
      <c r="E142" s="384"/>
      <c r="F142" s="184"/>
      <c r="G142" s="386" t="str">
        <f t="shared" si="2"/>
        <v/>
      </c>
      <c r="H142" s="387"/>
      <c r="I142" s="388"/>
      <c r="J142" s="387"/>
      <c r="K142" s="382"/>
      <c r="L142" s="387"/>
    </row>
    <row r="143" spans="1:12" hidden="1" thickBot="1" x14ac:dyDescent="0.3">
      <c r="A143" s="381">
        <v>140</v>
      </c>
      <c r="B143" s="382"/>
      <c r="C143" s="384"/>
      <c r="D143" s="385"/>
      <c r="E143" s="384"/>
      <c r="F143" s="184"/>
      <c r="G143" s="386" t="str">
        <f t="shared" si="2"/>
        <v/>
      </c>
      <c r="H143" s="387"/>
      <c r="I143" s="388"/>
      <c r="J143" s="387"/>
      <c r="K143" s="382"/>
      <c r="L143" s="387"/>
    </row>
    <row r="144" spans="1:12" hidden="1" thickBot="1" x14ac:dyDescent="0.3">
      <c r="A144" s="396">
        <v>141</v>
      </c>
      <c r="B144" s="382"/>
      <c r="C144" s="384"/>
      <c r="D144" s="385"/>
      <c r="E144" s="384"/>
      <c r="F144" s="184"/>
      <c r="G144" s="386" t="str">
        <f t="shared" si="2"/>
        <v/>
      </c>
      <c r="H144" s="387"/>
      <c r="I144" s="388"/>
      <c r="J144" s="387"/>
      <c r="K144" s="382"/>
      <c r="L144" s="387"/>
    </row>
    <row r="145" spans="1:12" ht="13.2" hidden="1" x14ac:dyDescent="0.25">
      <c r="A145" s="396">
        <v>142</v>
      </c>
      <c r="B145" s="382"/>
      <c r="C145" s="384"/>
      <c r="D145" s="385"/>
      <c r="E145" s="384"/>
      <c r="F145" s="184"/>
      <c r="G145" s="386" t="str">
        <f t="shared" si="2"/>
        <v/>
      </c>
      <c r="H145" s="387"/>
      <c r="I145" s="388"/>
      <c r="J145" s="387"/>
      <c r="K145" s="382"/>
      <c r="L145" s="387"/>
    </row>
    <row r="146" spans="1:12" hidden="1" thickBot="1" x14ac:dyDescent="0.3">
      <c r="A146" s="381">
        <v>143</v>
      </c>
      <c r="B146" s="382"/>
      <c r="C146" s="384"/>
      <c r="D146" s="385"/>
      <c r="E146" s="384"/>
      <c r="F146" s="184"/>
      <c r="G146" s="386" t="str">
        <f t="shared" si="2"/>
        <v/>
      </c>
      <c r="H146" s="387"/>
      <c r="I146" s="388"/>
      <c r="J146" s="387"/>
      <c r="K146" s="382"/>
      <c r="L146" s="387"/>
    </row>
    <row r="147" spans="1:12" hidden="1" thickBot="1" x14ac:dyDescent="0.3">
      <c r="A147" s="396">
        <v>144</v>
      </c>
      <c r="B147" s="382"/>
      <c r="C147" s="384"/>
      <c r="D147" s="385"/>
      <c r="E147" s="384"/>
      <c r="F147" s="184"/>
      <c r="G147" s="386" t="str">
        <f t="shared" si="2"/>
        <v/>
      </c>
      <c r="H147" s="387"/>
      <c r="I147" s="388"/>
      <c r="J147" s="387"/>
      <c r="K147" s="382"/>
      <c r="L147" s="387"/>
    </row>
    <row r="148" spans="1:12" ht="13.2" hidden="1" x14ac:dyDescent="0.25">
      <c r="A148" s="396">
        <v>145</v>
      </c>
      <c r="B148" s="382"/>
      <c r="C148" s="384"/>
      <c r="D148" s="385"/>
      <c r="E148" s="384"/>
      <c r="F148" s="184"/>
      <c r="G148" s="386" t="str">
        <f t="shared" si="2"/>
        <v/>
      </c>
      <c r="H148" s="387"/>
      <c r="I148" s="388"/>
      <c r="J148" s="387"/>
      <c r="K148" s="382"/>
      <c r="L148" s="387"/>
    </row>
    <row r="149" spans="1:12" hidden="1" thickBot="1" x14ac:dyDescent="0.3">
      <c r="A149" s="381">
        <v>146</v>
      </c>
      <c r="B149" s="382"/>
      <c r="C149" s="384"/>
      <c r="D149" s="385"/>
      <c r="E149" s="384"/>
      <c r="F149" s="184"/>
      <c r="G149" s="386" t="str">
        <f t="shared" si="2"/>
        <v/>
      </c>
      <c r="H149" s="387"/>
      <c r="I149" s="388"/>
      <c r="J149" s="387"/>
      <c r="K149" s="382"/>
      <c r="L149" s="387"/>
    </row>
    <row r="150" spans="1:12" hidden="1" thickBot="1" x14ac:dyDescent="0.3">
      <c r="A150" s="396">
        <v>147</v>
      </c>
      <c r="B150" s="382"/>
      <c r="C150" s="384"/>
      <c r="D150" s="385"/>
      <c r="E150" s="384"/>
      <c r="F150" s="184"/>
      <c r="G150" s="386" t="str">
        <f t="shared" si="2"/>
        <v/>
      </c>
      <c r="H150" s="387"/>
      <c r="I150" s="388"/>
      <c r="J150" s="387"/>
      <c r="K150" s="382"/>
      <c r="L150" s="387"/>
    </row>
    <row r="151" spans="1:12" ht="13.2" hidden="1" x14ac:dyDescent="0.25">
      <c r="A151" s="396">
        <v>148</v>
      </c>
      <c r="B151" s="382"/>
      <c r="C151" s="384"/>
      <c r="D151" s="385"/>
      <c r="E151" s="384"/>
      <c r="F151" s="184"/>
      <c r="G151" s="386" t="str">
        <f t="shared" si="2"/>
        <v/>
      </c>
      <c r="H151" s="387"/>
      <c r="I151" s="388"/>
      <c r="J151" s="387"/>
      <c r="K151" s="382"/>
      <c r="L151" s="387"/>
    </row>
    <row r="152" spans="1:12" hidden="1" thickBot="1" x14ac:dyDescent="0.3">
      <c r="A152" s="381">
        <v>149</v>
      </c>
      <c r="B152" s="382"/>
      <c r="C152" s="384"/>
      <c r="D152" s="385"/>
      <c r="E152" s="384"/>
      <c r="F152" s="184"/>
      <c r="G152" s="386" t="str">
        <f t="shared" si="2"/>
        <v/>
      </c>
      <c r="H152" s="387"/>
      <c r="I152" s="388"/>
      <c r="J152" s="387"/>
      <c r="K152" s="382"/>
      <c r="L152" s="387"/>
    </row>
    <row r="153" spans="1:12" hidden="1" thickBot="1" x14ac:dyDescent="0.3">
      <c r="A153" s="396">
        <v>150</v>
      </c>
      <c r="B153" s="382"/>
      <c r="C153" s="384"/>
      <c r="D153" s="385"/>
      <c r="E153" s="384"/>
      <c r="F153" s="184"/>
      <c r="G153" s="386" t="str">
        <f t="shared" si="2"/>
        <v/>
      </c>
      <c r="H153" s="387"/>
      <c r="I153" s="388"/>
      <c r="J153" s="387"/>
      <c r="K153" s="382"/>
      <c r="L153" s="387"/>
    </row>
    <row r="154" spans="1:12" ht="13.2" hidden="1" x14ac:dyDescent="0.25">
      <c r="A154" s="396">
        <v>151</v>
      </c>
      <c r="B154" s="382"/>
      <c r="C154" s="384"/>
      <c r="D154" s="385"/>
      <c r="E154" s="384"/>
      <c r="F154" s="184"/>
      <c r="G154" s="386" t="str">
        <f t="shared" si="2"/>
        <v/>
      </c>
      <c r="H154" s="387"/>
      <c r="I154" s="388"/>
      <c r="J154" s="387"/>
      <c r="K154" s="382"/>
      <c r="L154" s="387"/>
    </row>
    <row r="155" spans="1:12" hidden="1" thickBot="1" x14ac:dyDescent="0.3">
      <c r="A155" s="381">
        <v>152</v>
      </c>
      <c r="B155" s="382"/>
      <c r="C155" s="384"/>
      <c r="D155" s="385"/>
      <c r="E155" s="384"/>
      <c r="F155" s="184"/>
      <c r="G155" s="386" t="str">
        <f t="shared" si="2"/>
        <v/>
      </c>
      <c r="H155" s="387"/>
      <c r="I155" s="388"/>
      <c r="J155" s="387"/>
      <c r="K155" s="382"/>
      <c r="L155" s="387"/>
    </row>
    <row r="156" spans="1:12" hidden="1" thickBot="1" x14ac:dyDescent="0.3">
      <c r="A156" s="396">
        <v>153</v>
      </c>
      <c r="B156" s="382"/>
      <c r="C156" s="384"/>
      <c r="D156" s="385"/>
      <c r="E156" s="384"/>
      <c r="F156" s="184"/>
      <c r="G156" s="386" t="str">
        <f t="shared" si="2"/>
        <v/>
      </c>
      <c r="H156" s="387"/>
      <c r="I156" s="388"/>
      <c r="J156" s="387"/>
      <c r="K156" s="382"/>
      <c r="L156" s="387"/>
    </row>
    <row r="157" spans="1:12" ht="13.2" hidden="1" x14ac:dyDescent="0.25">
      <c r="A157" s="396">
        <v>154</v>
      </c>
      <c r="B157" s="382"/>
      <c r="C157" s="384"/>
      <c r="D157" s="385"/>
      <c r="E157" s="384"/>
      <c r="F157" s="184"/>
      <c r="G157" s="386" t="str">
        <f t="shared" si="2"/>
        <v/>
      </c>
      <c r="H157" s="387"/>
      <c r="I157" s="388"/>
      <c r="J157" s="387"/>
      <c r="K157" s="382"/>
      <c r="L157" s="387"/>
    </row>
    <row r="158" spans="1:12" hidden="1" thickBot="1" x14ac:dyDescent="0.3">
      <c r="A158" s="381">
        <v>155</v>
      </c>
      <c r="B158" s="382"/>
      <c r="C158" s="384"/>
      <c r="D158" s="385"/>
      <c r="E158" s="384"/>
      <c r="F158" s="184"/>
      <c r="G158" s="386" t="str">
        <f t="shared" si="2"/>
        <v/>
      </c>
      <c r="H158" s="387"/>
      <c r="I158" s="388"/>
      <c r="J158" s="387"/>
      <c r="K158" s="382"/>
      <c r="L158" s="387"/>
    </row>
    <row r="159" spans="1:12" hidden="1" thickBot="1" x14ac:dyDescent="0.3">
      <c r="A159" s="396">
        <v>156</v>
      </c>
      <c r="B159" s="382"/>
      <c r="C159" s="384"/>
      <c r="D159" s="385"/>
      <c r="E159" s="384"/>
      <c r="F159" s="184"/>
      <c r="G159" s="386" t="str">
        <f t="shared" si="2"/>
        <v/>
      </c>
      <c r="H159" s="387"/>
      <c r="I159" s="388"/>
      <c r="J159" s="387"/>
      <c r="K159" s="382"/>
      <c r="L159" s="387"/>
    </row>
    <row r="160" spans="1:12" ht="13.2" hidden="1" x14ac:dyDescent="0.25">
      <c r="A160" s="396">
        <v>157</v>
      </c>
      <c r="B160" s="382"/>
      <c r="C160" s="384"/>
      <c r="D160" s="385"/>
      <c r="E160" s="384"/>
      <c r="F160" s="184"/>
      <c r="G160" s="386" t="str">
        <f t="shared" si="2"/>
        <v/>
      </c>
      <c r="H160" s="387"/>
      <c r="I160" s="388"/>
      <c r="J160" s="387"/>
      <c r="K160" s="382"/>
      <c r="L160" s="387"/>
    </row>
    <row r="161" spans="1:12" hidden="1" thickBot="1" x14ac:dyDescent="0.3">
      <c r="A161" s="381">
        <v>158</v>
      </c>
      <c r="B161" s="382"/>
      <c r="C161" s="384"/>
      <c r="D161" s="385"/>
      <c r="E161" s="384"/>
      <c r="F161" s="184"/>
      <c r="G161" s="386" t="str">
        <f t="shared" si="2"/>
        <v/>
      </c>
      <c r="H161" s="387"/>
      <c r="I161" s="388"/>
      <c r="J161" s="387"/>
      <c r="K161" s="382"/>
      <c r="L161" s="387"/>
    </row>
    <row r="162" spans="1:12" hidden="1" thickBot="1" x14ac:dyDescent="0.3">
      <c r="A162" s="396">
        <v>159</v>
      </c>
      <c r="B162" s="382"/>
      <c r="C162" s="384"/>
      <c r="D162" s="385"/>
      <c r="E162" s="384"/>
      <c r="F162" s="184"/>
      <c r="G162" s="386" t="str">
        <f t="shared" si="2"/>
        <v/>
      </c>
      <c r="H162" s="387"/>
      <c r="I162" s="388"/>
      <c r="J162" s="387"/>
      <c r="K162" s="382"/>
      <c r="L162" s="387"/>
    </row>
    <row r="163" spans="1:12" ht="13.2" hidden="1" x14ac:dyDescent="0.25">
      <c r="A163" s="396">
        <v>160</v>
      </c>
      <c r="B163" s="382"/>
      <c r="C163" s="384"/>
      <c r="D163" s="385"/>
      <c r="E163" s="384"/>
      <c r="F163" s="184"/>
      <c r="G163" s="386" t="str">
        <f t="shared" si="2"/>
        <v/>
      </c>
      <c r="H163" s="387"/>
      <c r="I163" s="388"/>
      <c r="J163" s="387"/>
      <c r="K163" s="382"/>
      <c r="L163" s="387"/>
    </row>
    <row r="164" spans="1:12" hidden="1" thickBot="1" x14ac:dyDescent="0.3">
      <c r="A164" s="381">
        <v>161</v>
      </c>
      <c r="B164" s="382"/>
      <c r="C164" s="384"/>
      <c r="D164" s="385"/>
      <c r="E164" s="384"/>
      <c r="F164" s="184"/>
      <c r="G164" s="386" t="str">
        <f t="shared" si="2"/>
        <v/>
      </c>
      <c r="H164" s="387"/>
      <c r="I164" s="388"/>
      <c r="J164" s="387"/>
      <c r="K164" s="382"/>
      <c r="L164" s="387"/>
    </row>
    <row r="165" spans="1:12" hidden="1" thickBot="1" x14ac:dyDescent="0.3">
      <c r="A165" s="396">
        <v>162</v>
      </c>
      <c r="B165" s="382"/>
      <c r="C165" s="384"/>
      <c r="D165" s="385"/>
      <c r="E165" s="384"/>
      <c r="F165" s="184"/>
      <c r="G165" s="386" t="str">
        <f t="shared" si="2"/>
        <v/>
      </c>
      <c r="H165" s="387"/>
      <c r="I165" s="388"/>
      <c r="J165" s="387"/>
      <c r="K165" s="382"/>
      <c r="L165" s="387"/>
    </row>
    <row r="166" spans="1:12" ht="13.2" hidden="1" x14ac:dyDescent="0.25">
      <c r="A166" s="396">
        <v>163</v>
      </c>
      <c r="B166" s="382"/>
      <c r="C166" s="384"/>
      <c r="D166" s="385"/>
      <c r="E166" s="384"/>
      <c r="F166" s="184"/>
      <c r="G166" s="386" t="str">
        <f t="shared" si="2"/>
        <v/>
      </c>
      <c r="H166" s="387"/>
      <c r="I166" s="388"/>
      <c r="J166" s="387"/>
      <c r="K166" s="382"/>
      <c r="L166" s="387"/>
    </row>
    <row r="167" spans="1:12" hidden="1" thickBot="1" x14ac:dyDescent="0.3">
      <c r="A167" s="381">
        <v>164</v>
      </c>
      <c r="B167" s="382"/>
      <c r="C167" s="384"/>
      <c r="D167" s="385"/>
      <c r="E167" s="384"/>
      <c r="F167" s="184"/>
      <c r="G167" s="386" t="str">
        <f t="shared" si="2"/>
        <v/>
      </c>
      <c r="H167" s="387"/>
      <c r="I167" s="388"/>
      <c r="J167" s="387"/>
      <c r="K167" s="382"/>
      <c r="L167" s="387"/>
    </row>
    <row r="168" spans="1:12" hidden="1" thickBot="1" x14ac:dyDescent="0.3">
      <c r="A168" s="396">
        <v>165</v>
      </c>
      <c r="B168" s="382"/>
      <c r="C168" s="384"/>
      <c r="D168" s="385"/>
      <c r="E168" s="384"/>
      <c r="F168" s="184"/>
      <c r="G168" s="386" t="str">
        <f t="shared" si="2"/>
        <v/>
      </c>
      <c r="H168" s="387"/>
      <c r="I168" s="388"/>
      <c r="J168" s="387"/>
      <c r="K168" s="382"/>
      <c r="L168" s="387"/>
    </row>
    <row r="169" spans="1:12" ht="13.2" hidden="1" x14ac:dyDescent="0.25">
      <c r="A169" s="396">
        <v>166</v>
      </c>
      <c r="B169" s="382"/>
      <c r="C169" s="384"/>
      <c r="D169" s="385"/>
      <c r="E169" s="384"/>
      <c r="F169" s="184"/>
      <c r="G169" s="386" t="str">
        <f t="shared" si="2"/>
        <v/>
      </c>
      <c r="H169" s="387"/>
      <c r="I169" s="388"/>
      <c r="J169" s="387"/>
      <c r="K169" s="382"/>
      <c r="L169" s="387"/>
    </row>
    <row r="170" spans="1:12" hidden="1" thickBot="1" x14ac:dyDescent="0.3">
      <c r="A170" s="381">
        <v>167</v>
      </c>
      <c r="B170" s="382"/>
      <c r="C170" s="384"/>
      <c r="D170" s="385"/>
      <c r="E170" s="384"/>
      <c r="F170" s="184"/>
      <c r="G170" s="386" t="str">
        <f t="shared" si="2"/>
        <v/>
      </c>
      <c r="H170" s="387"/>
      <c r="I170" s="388"/>
      <c r="J170" s="387"/>
      <c r="K170" s="382"/>
      <c r="L170" s="387"/>
    </row>
    <row r="171" spans="1:12" hidden="1" thickBot="1" x14ac:dyDescent="0.3">
      <c r="A171" s="396">
        <v>168</v>
      </c>
      <c r="B171" s="382"/>
      <c r="C171" s="384"/>
      <c r="D171" s="385"/>
      <c r="E171" s="384"/>
      <c r="F171" s="184"/>
      <c r="G171" s="386" t="str">
        <f t="shared" si="2"/>
        <v/>
      </c>
      <c r="H171" s="387"/>
      <c r="I171" s="388"/>
      <c r="J171" s="387"/>
      <c r="K171" s="382"/>
      <c r="L171" s="387"/>
    </row>
    <row r="172" spans="1:12" ht="13.2" hidden="1" x14ac:dyDescent="0.25">
      <c r="A172" s="396">
        <v>169</v>
      </c>
      <c r="B172" s="382"/>
      <c r="C172" s="384"/>
      <c r="D172" s="385"/>
      <c r="E172" s="384"/>
      <c r="F172" s="184"/>
      <c r="G172" s="386" t="str">
        <f t="shared" si="2"/>
        <v/>
      </c>
      <c r="H172" s="387"/>
      <c r="I172" s="388"/>
      <c r="J172" s="387"/>
      <c r="K172" s="382"/>
      <c r="L172" s="387"/>
    </row>
    <row r="173" spans="1:12" hidden="1" thickBot="1" x14ac:dyDescent="0.3">
      <c r="A173" s="381">
        <v>170</v>
      </c>
      <c r="B173" s="382"/>
      <c r="C173" s="384"/>
      <c r="D173" s="385"/>
      <c r="E173" s="384"/>
      <c r="F173" s="184"/>
      <c r="G173" s="386" t="str">
        <f t="shared" si="2"/>
        <v/>
      </c>
      <c r="H173" s="387"/>
      <c r="I173" s="388"/>
      <c r="J173" s="387"/>
      <c r="K173" s="382"/>
      <c r="L173" s="387"/>
    </row>
    <row r="174" spans="1:12" hidden="1" thickBot="1" x14ac:dyDescent="0.3">
      <c r="A174" s="396">
        <v>171</v>
      </c>
      <c r="B174" s="382"/>
      <c r="C174" s="384"/>
      <c r="D174" s="385"/>
      <c r="E174" s="384"/>
      <c r="F174" s="184"/>
      <c r="G174" s="386" t="str">
        <f t="shared" si="2"/>
        <v/>
      </c>
      <c r="H174" s="387"/>
      <c r="I174" s="388"/>
      <c r="J174" s="387"/>
      <c r="K174" s="382"/>
      <c r="L174" s="387"/>
    </row>
    <row r="175" spans="1:12" ht="13.2" hidden="1" x14ac:dyDescent="0.25">
      <c r="A175" s="396">
        <v>172</v>
      </c>
      <c r="B175" s="382"/>
      <c r="C175" s="384"/>
      <c r="D175" s="385"/>
      <c r="E175" s="384"/>
      <c r="F175" s="184"/>
      <c r="G175" s="386" t="str">
        <f t="shared" si="2"/>
        <v/>
      </c>
      <c r="H175" s="387"/>
      <c r="I175" s="388"/>
      <c r="J175" s="387"/>
      <c r="K175" s="382"/>
      <c r="L175" s="387"/>
    </row>
    <row r="176" spans="1:12" hidden="1" thickBot="1" x14ac:dyDescent="0.3">
      <c r="A176" s="381">
        <v>173</v>
      </c>
      <c r="B176" s="382"/>
      <c r="C176" s="384"/>
      <c r="D176" s="385"/>
      <c r="E176" s="384"/>
      <c r="F176" s="184"/>
      <c r="G176" s="386" t="str">
        <f t="shared" si="2"/>
        <v/>
      </c>
      <c r="H176" s="387"/>
      <c r="I176" s="388"/>
      <c r="J176" s="387"/>
      <c r="K176" s="382"/>
      <c r="L176" s="387"/>
    </row>
    <row r="177" spans="1:12" hidden="1" thickBot="1" x14ac:dyDescent="0.3">
      <c r="A177" s="396">
        <v>174</v>
      </c>
      <c r="B177" s="382"/>
      <c r="C177" s="384"/>
      <c r="D177" s="385"/>
      <c r="E177" s="384"/>
      <c r="F177" s="184"/>
      <c r="G177" s="386" t="str">
        <f t="shared" si="2"/>
        <v/>
      </c>
      <c r="H177" s="387"/>
      <c r="I177" s="388"/>
      <c r="J177" s="387"/>
      <c r="K177" s="382"/>
      <c r="L177" s="387"/>
    </row>
    <row r="178" spans="1:12" ht="13.2" hidden="1" x14ac:dyDescent="0.25">
      <c r="A178" s="396">
        <v>175</v>
      </c>
      <c r="B178" s="382"/>
      <c r="C178" s="384"/>
      <c r="D178" s="385"/>
      <c r="E178" s="384"/>
      <c r="F178" s="184"/>
      <c r="G178" s="386" t="str">
        <f t="shared" si="2"/>
        <v/>
      </c>
      <c r="H178" s="387"/>
      <c r="I178" s="388"/>
      <c r="J178" s="387"/>
      <c r="K178" s="382"/>
      <c r="L178" s="387"/>
    </row>
    <row r="179" spans="1:12" hidden="1" thickBot="1" x14ac:dyDescent="0.3">
      <c r="A179" s="381">
        <v>176</v>
      </c>
      <c r="B179" s="382"/>
      <c r="C179" s="384"/>
      <c r="D179" s="385"/>
      <c r="E179" s="384"/>
      <c r="F179" s="184"/>
      <c r="G179" s="386" t="str">
        <f t="shared" si="2"/>
        <v/>
      </c>
      <c r="H179" s="387"/>
      <c r="I179" s="388"/>
      <c r="J179" s="387"/>
      <c r="K179" s="382"/>
      <c r="L179" s="387"/>
    </row>
    <row r="180" spans="1:12" hidden="1" thickBot="1" x14ac:dyDescent="0.3">
      <c r="A180" s="396">
        <v>177</v>
      </c>
      <c r="B180" s="382"/>
      <c r="C180" s="384"/>
      <c r="D180" s="385"/>
      <c r="E180" s="384"/>
      <c r="F180" s="184"/>
      <c r="G180" s="386" t="str">
        <f t="shared" si="2"/>
        <v/>
      </c>
      <c r="H180" s="387"/>
      <c r="I180" s="388"/>
      <c r="J180" s="387"/>
      <c r="K180" s="382"/>
      <c r="L180" s="387"/>
    </row>
    <row r="181" spans="1:12" ht="13.2" hidden="1" x14ac:dyDescent="0.25">
      <c r="A181" s="396">
        <v>178</v>
      </c>
      <c r="B181" s="382"/>
      <c r="C181" s="384"/>
      <c r="D181" s="385"/>
      <c r="E181" s="384"/>
      <c r="F181" s="184"/>
      <c r="G181" s="386" t="str">
        <f t="shared" si="2"/>
        <v/>
      </c>
      <c r="H181" s="387"/>
      <c r="I181" s="388"/>
      <c r="J181" s="387"/>
      <c r="K181" s="382"/>
      <c r="L181" s="387"/>
    </row>
    <row r="182" spans="1:12" hidden="1" thickBot="1" x14ac:dyDescent="0.3">
      <c r="A182" s="381">
        <v>179</v>
      </c>
      <c r="B182" s="382"/>
      <c r="C182" s="384"/>
      <c r="D182" s="385"/>
      <c r="E182" s="384"/>
      <c r="F182" s="184"/>
      <c r="G182" s="386" t="str">
        <f t="shared" si="2"/>
        <v/>
      </c>
      <c r="H182" s="387"/>
      <c r="I182" s="388"/>
      <c r="J182" s="387"/>
      <c r="K182" s="382"/>
      <c r="L182" s="387"/>
    </row>
    <row r="183" spans="1:12" hidden="1" thickBot="1" x14ac:dyDescent="0.3">
      <c r="A183" s="396">
        <v>180</v>
      </c>
      <c r="B183" s="382"/>
      <c r="C183" s="384"/>
      <c r="D183" s="385"/>
      <c r="E183" s="384"/>
      <c r="F183" s="184"/>
      <c r="G183" s="386" t="str">
        <f t="shared" si="2"/>
        <v/>
      </c>
      <c r="H183" s="387"/>
      <c r="I183" s="388"/>
      <c r="J183" s="387"/>
      <c r="K183" s="382"/>
      <c r="L183" s="387"/>
    </row>
    <row r="184" spans="1:12" ht="13.2" hidden="1" x14ac:dyDescent="0.25">
      <c r="A184" s="396">
        <v>181</v>
      </c>
      <c r="B184" s="382"/>
      <c r="C184" s="384"/>
      <c r="D184" s="385"/>
      <c r="E184" s="384"/>
      <c r="F184" s="184"/>
      <c r="G184" s="386" t="str">
        <f t="shared" si="2"/>
        <v/>
      </c>
      <c r="H184" s="387"/>
      <c r="I184" s="388"/>
      <c r="J184" s="387"/>
      <c r="K184" s="382"/>
      <c r="L184" s="387"/>
    </row>
    <row r="185" spans="1:12" hidden="1" thickBot="1" x14ac:dyDescent="0.3">
      <c r="A185" s="381">
        <v>182</v>
      </c>
      <c r="B185" s="382"/>
      <c r="C185" s="384"/>
      <c r="D185" s="385"/>
      <c r="E185" s="384"/>
      <c r="F185" s="184"/>
      <c r="G185" s="386" t="str">
        <f t="shared" si="2"/>
        <v/>
      </c>
      <c r="H185" s="387"/>
      <c r="I185" s="388"/>
      <c r="J185" s="387"/>
      <c r="K185" s="382"/>
      <c r="L185" s="387"/>
    </row>
    <row r="186" spans="1:12" hidden="1" thickBot="1" x14ac:dyDescent="0.3">
      <c r="A186" s="396">
        <v>183</v>
      </c>
      <c r="B186" s="382"/>
      <c r="C186" s="384"/>
      <c r="D186" s="385"/>
      <c r="E186" s="384"/>
      <c r="F186" s="184"/>
      <c r="G186" s="386" t="str">
        <f t="shared" si="2"/>
        <v/>
      </c>
      <c r="H186" s="387"/>
      <c r="I186" s="388"/>
      <c r="J186" s="387"/>
      <c r="K186" s="382"/>
      <c r="L186" s="387"/>
    </row>
    <row r="187" spans="1:12" ht="13.2" hidden="1" x14ac:dyDescent="0.25">
      <c r="A187" s="396">
        <v>184</v>
      </c>
      <c r="B187" s="382"/>
      <c r="C187" s="384"/>
      <c r="D187" s="385"/>
      <c r="E187" s="384"/>
      <c r="F187" s="184"/>
      <c r="G187" s="386" t="str">
        <f t="shared" si="2"/>
        <v/>
      </c>
      <c r="H187" s="387"/>
      <c r="I187" s="388"/>
      <c r="J187" s="387"/>
      <c r="K187" s="382"/>
      <c r="L187" s="387"/>
    </row>
    <row r="188" spans="1:12" hidden="1" thickBot="1" x14ac:dyDescent="0.3">
      <c r="A188" s="381">
        <v>185</v>
      </c>
      <c r="B188" s="382"/>
      <c r="C188" s="384"/>
      <c r="D188" s="385"/>
      <c r="E188" s="384"/>
      <c r="F188" s="184"/>
      <c r="G188" s="386" t="str">
        <f t="shared" si="2"/>
        <v/>
      </c>
      <c r="H188" s="387"/>
      <c r="I188" s="388"/>
      <c r="J188" s="387"/>
      <c r="K188" s="382"/>
      <c r="L188" s="387"/>
    </row>
    <row r="189" spans="1:12" hidden="1" thickBot="1" x14ac:dyDescent="0.3">
      <c r="A189" s="396">
        <v>186</v>
      </c>
      <c r="B189" s="382"/>
      <c r="C189" s="384"/>
      <c r="D189" s="385"/>
      <c r="E189" s="384"/>
      <c r="F189" s="184"/>
      <c r="G189" s="386" t="str">
        <f t="shared" si="2"/>
        <v/>
      </c>
      <c r="H189" s="387"/>
      <c r="I189" s="388"/>
      <c r="J189" s="387"/>
      <c r="K189" s="382"/>
      <c r="L189" s="387"/>
    </row>
    <row r="190" spans="1:12" ht="13.2" hidden="1" x14ac:dyDescent="0.25">
      <c r="A190" s="396">
        <v>187</v>
      </c>
      <c r="B190" s="382"/>
      <c r="C190" s="384"/>
      <c r="D190" s="385"/>
      <c r="E190" s="384"/>
      <c r="F190" s="184"/>
      <c r="G190" s="386" t="str">
        <f t="shared" si="2"/>
        <v/>
      </c>
      <c r="H190" s="387"/>
      <c r="I190" s="388"/>
      <c r="J190" s="387"/>
      <c r="K190" s="382"/>
      <c r="L190" s="387"/>
    </row>
    <row r="191" spans="1:12" hidden="1" thickBot="1" x14ac:dyDescent="0.3">
      <c r="A191" s="381">
        <v>188</v>
      </c>
      <c r="B191" s="382"/>
      <c r="C191" s="384"/>
      <c r="D191" s="385"/>
      <c r="E191" s="384"/>
      <c r="F191" s="184"/>
      <c r="G191" s="386" t="str">
        <f t="shared" si="2"/>
        <v/>
      </c>
      <c r="H191" s="387"/>
      <c r="I191" s="388"/>
      <c r="J191" s="387"/>
      <c r="K191" s="382"/>
      <c r="L191" s="387"/>
    </row>
    <row r="192" spans="1:12" hidden="1" thickBot="1" x14ac:dyDescent="0.3">
      <c r="A192" s="396">
        <v>189</v>
      </c>
      <c r="B192" s="382"/>
      <c r="C192" s="384"/>
      <c r="D192" s="385"/>
      <c r="E192" s="384"/>
      <c r="F192" s="184"/>
      <c r="G192" s="386" t="str">
        <f t="shared" si="2"/>
        <v/>
      </c>
      <c r="H192" s="387"/>
      <c r="I192" s="388"/>
      <c r="J192" s="387"/>
      <c r="K192" s="382"/>
      <c r="L192" s="387"/>
    </row>
    <row r="193" spans="1:12" ht="13.2" hidden="1" x14ac:dyDescent="0.25">
      <c r="A193" s="396">
        <v>190</v>
      </c>
      <c r="B193" s="382"/>
      <c r="C193" s="384"/>
      <c r="D193" s="385"/>
      <c r="E193" s="384"/>
      <c r="F193" s="184"/>
      <c r="G193" s="386" t="str">
        <f t="shared" ref="G193:G256" si="3">IF(L193="","",IF(LEN(L193)&gt;14,L193,"CPF Protegido - LGPD"))</f>
        <v/>
      </c>
      <c r="H193" s="387"/>
      <c r="I193" s="388"/>
      <c r="J193" s="387"/>
      <c r="K193" s="382"/>
      <c r="L193" s="387"/>
    </row>
    <row r="194" spans="1:12" hidden="1" thickBot="1" x14ac:dyDescent="0.3">
      <c r="A194" s="381">
        <v>191</v>
      </c>
      <c r="B194" s="382"/>
      <c r="C194" s="384"/>
      <c r="D194" s="385"/>
      <c r="E194" s="384"/>
      <c r="F194" s="184"/>
      <c r="G194" s="386" t="str">
        <f t="shared" si="3"/>
        <v/>
      </c>
      <c r="H194" s="387"/>
      <c r="I194" s="388"/>
      <c r="J194" s="387"/>
      <c r="K194" s="382"/>
      <c r="L194" s="387"/>
    </row>
    <row r="195" spans="1:12" hidden="1" thickBot="1" x14ac:dyDescent="0.3">
      <c r="A195" s="396">
        <v>192</v>
      </c>
      <c r="B195" s="382"/>
      <c r="C195" s="384"/>
      <c r="D195" s="385"/>
      <c r="E195" s="384"/>
      <c r="F195" s="184"/>
      <c r="G195" s="386" t="str">
        <f t="shared" si="3"/>
        <v/>
      </c>
      <c r="H195" s="387"/>
      <c r="I195" s="388"/>
      <c r="J195" s="387"/>
      <c r="K195" s="382"/>
      <c r="L195" s="387"/>
    </row>
    <row r="196" spans="1:12" ht="13.2" hidden="1" x14ac:dyDescent="0.25">
      <c r="A196" s="396">
        <v>193</v>
      </c>
      <c r="B196" s="382"/>
      <c r="C196" s="384"/>
      <c r="D196" s="385"/>
      <c r="E196" s="384"/>
      <c r="F196" s="184"/>
      <c r="G196" s="386" t="str">
        <f t="shared" si="3"/>
        <v/>
      </c>
      <c r="H196" s="387"/>
      <c r="I196" s="388"/>
      <c r="J196" s="387"/>
      <c r="K196" s="382"/>
      <c r="L196" s="387"/>
    </row>
    <row r="197" spans="1:12" hidden="1" thickBot="1" x14ac:dyDescent="0.3">
      <c r="A197" s="381">
        <v>194</v>
      </c>
      <c r="B197" s="382"/>
      <c r="C197" s="384"/>
      <c r="D197" s="385"/>
      <c r="E197" s="384"/>
      <c r="F197" s="184"/>
      <c r="G197" s="386" t="str">
        <f t="shared" si="3"/>
        <v/>
      </c>
      <c r="H197" s="387"/>
      <c r="I197" s="388"/>
      <c r="J197" s="387"/>
      <c r="K197" s="382"/>
      <c r="L197" s="387"/>
    </row>
    <row r="198" spans="1:12" hidden="1" thickBot="1" x14ac:dyDescent="0.3">
      <c r="A198" s="396">
        <v>195</v>
      </c>
      <c r="B198" s="382"/>
      <c r="C198" s="384"/>
      <c r="D198" s="385"/>
      <c r="E198" s="384"/>
      <c r="F198" s="184"/>
      <c r="G198" s="386" t="str">
        <f t="shared" si="3"/>
        <v/>
      </c>
      <c r="H198" s="387"/>
      <c r="I198" s="388"/>
      <c r="J198" s="387"/>
      <c r="K198" s="382"/>
      <c r="L198" s="387"/>
    </row>
    <row r="199" spans="1:12" ht="13.2" hidden="1" x14ac:dyDescent="0.25">
      <c r="A199" s="396">
        <v>196</v>
      </c>
      <c r="B199" s="382"/>
      <c r="C199" s="384"/>
      <c r="D199" s="385"/>
      <c r="E199" s="384"/>
      <c r="F199" s="184"/>
      <c r="G199" s="386" t="str">
        <f t="shared" si="3"/>
        <v/>
      </c>
      <c r="H199" s="387"/>
      <c r="I199" s="388"/>
      <c r="J199" s="387"/>
      <c r="K199" s="382"/>
      <c r="L199" s="387"/>
    </row>
    <row r="200" spans="1:12" hidden="1" thickBot="1" x14ac:dyDescent="0.3">
      <c r="A200" s="381">
        <v>197</v>
      </c>
      <c r="B200" s="382"/>
      <c r="C200" s="384"/>
      <c r="D200" s="385"/>
      <c r="E200" s="384"/>
      <c r="F200" s="184"/>
      <c r="G200" s="386" t="str">
        <f t="shared" si="3"/>
        <v/>
      </c>
      <c r="H200" s="387"/>
      <c r="I200" s="388"/>
      <c r="J200" s="387"/>
      <c r="K200" s="382"/>
      <c r="L200" s="387"/>
    </row>
    <row r="201" spans="1:12" hidden="1" thickBot="1" x14ac:dyDescent="0.3">
      <c r="A201" s="396">
        <v>198</v>
      </c>
      <c r="B201" s="382"/>
      <c r="C201" s="384"/>
      <c r="D201" s="385"/>
      <c r="E201" s="384"/>
      <c r="F201" s="184"/>
      <c r="G201" s="386" t="str">
        <f t="shared" si="3"/>
        <v/>
      </c>
      <c r="H201" s="387"/>
      <c r="I201" s="388"/>
      <c r="J201" s="387"/>
      <c r="K201" s="382"/>
      <c r="L201" s="387"/>
    </row>
    <row r="202" spans="1:12" ht="13.2" hidden="1" x14ac:dyDescent="0.25">
      <c r="A202" s="396">
        <v>199</v>
      </c>
      <c r="B202" s="382"/>
      <c r="C202" s="384"/>
      <c r="D202" s="385"/>
      <c r="E202" s="384"/>
      <c r="F202" s="184"/>
      <c r="G202" s="386" t="str">
        <f t="shared" si="3"/>
        <v/>
      </c>
      <c r="H202" s="387"/>
      <c r="I202" s="388"/>
      <c r="J202" s="387"/>
      <c r="K202" s="382"/>
      <c r="L202" s="387"/>
    </row>
    <row r="203" spans="1:12" hidden="1" thickBot="1" x14ac:dyDescent="0.3">
      <c r="A203" s="381">
        <v>200</v>
      </c>
      <c r="B203" s="382"/>
      <c r="C203" s="384"/>
      <c r="D203" s="385"/>
      <c r="E203" s="384"/>
      <c r="F203" s="184"/>
      <c r="G203" s="386" t="str">
        <f t="shared" si="3"/>
        <v/>
      </c>
      <c r="H203" s="387"/>
      <c r="I203" s="388"/>
      <c r="J203" s="387"/>
      <c r="K203" s="382"/>
      <c r="L203" s="387"/>
    </row>
    <row r="204" spans="1:12" hidden="1" thickBot="1" x14ac:dyDescent="0.3">
      <c r="A204" s="396">
        <v>201</v>
      </c>
      <c r="B204" s="382"/>
      <c r="C204" s="384"/>
      <c r="D204" s="385"/>
      <c r="E204" s="384"/>
      <c r="F204" s="184"/>
      <c r="G204" s="386" t="str">
        <f t="shared" si="3"/>
        <v/>
      </c>
      <c r="H204" s="387"/>
      <c r="I204" s="388"/>
      <c r="J204" s="387"/>
      <c r="K204" s="382"/>
      <c r="L204" s="387"/>
    </row>
    <row r="205" spans="1:12" ht="13.2" hidden="1" x14ac:dyDescent="0.25">
      <c r="A205" s="396">
        <v>202</v>
      </c>
      <c r="B205" s="382"/>
      <c r="C205" s="384"/>
      <c r="D205" s="385"/>
      <c r="E205" s="384"/>
      <c r="F205" s="184"/>
      <c r="G205" s="386" t="str">
        <f t="shared" si="3"/>
        <v/>
      </c>
      <c r="H205" s="387"/>
      <c r="I205" s="388"/>
      <c r="J205" s="387"/>
      <c r="K205" s="382"/>
      <c r="L205" s="387"/>
    </row>
    <row r="206" spans="1:12" hidden="1" thickBot="1" x14ac:dyDescent="0.3">
      <c r="A206" s="381">
        <v>203</v>
      </c>
      <c r="B206" s="382"/>
      <c r="C206" s="384"/>
      <c r="D206" s="385"/>
      <c r="E206" s="384"/>
      <c r="F206" s="184"/>
      <c r="G206" s="386" t="str">
        <f t="shared" si="3"/>
        <v/>
      </c>
      <c r="H206" s="387"/>
      <c r="I206" s="388"/>
      <c r="J206" s="387"/>
      <c r="K206" s="382"/>
      <c r="L206" s="387"/>
    </row>
    <row r="207" spans="1:12" hidden="1" thickBot="1" x14ac:dyDescent="0.3">
      <c r="A207" s="396">
        <v>204</v>
      </c>
      <c r="B207" s="382"/>
      <c r="C207" s="384"/>
      <c r="D207" s="385"/>
      <c r="E207" s="384"/>
      <c r="F207" s="184"/>
      <c r="G207" s="386" t="str">
        <f t="shared" si="3"/>
        <v/>
      </c>
      <c r="H207" s="387"/>
      <c r="I207" s="388"/>
      <c r="J207" s="387"/>
      <c r="K207" s="382"/>
      <c r="L207" s="387"/>
    </row>
    <row r="208" spans="1:12" ht="13.2" hidden="1" x14ac:dyDescent="0.25">
      <c r="A208" s="396">
        <v>205</v>
      </c>
      <c r="B208" s="382"/>
      <c r="C208" s="384"/>
      <c r="D208" s="385"/>
      <c r="E208" s="384"/>
      <c r="F208" s="184"/>
      <c r="G208" s="386" t="str">
        <f t="shared" si="3"/>
        <v/>
      </c>
      <c r="H208" s="387"/>
      <c r="I208" s="388"/>
      <c r="J208" s="387"/>
      <c r="K208" s="382"/>
      <c r="L208" s="387"/>
    </row>
    <row r="209" spans="1:12" hidden="1" thickBot="1" x14ac:dyDescent="0.3">
      <c r="A209" s="381">
        <v>206</v>
      </c>
      <c r="B209" s="382"/>
      <c r="C209" s="384"/>
      <c r="D209" s="385"/>
      <c r="E209" s="384"/>
      <c r="F209" s="184"/>
      <c r="G209" s="386" t="str">
        <f t="shared" si="3"/>
        <v/>
      </c>
      <c r="H209" s="387"/>
      <c r="I209" s="388"/>
      <c r="J209" s="387"/>
      <c r="K209" s="382"/>
      <c r="L209" s="387"/>
    </row>
    <row r="210" spans="1:12" hidden="1" thickBot="1" x14ac:dyDescent="0.3">
      <c r="A210" s="396">
        <v>207</v>
      </c>
      <c r="B210" s="382"/>
      <c r="C210" s="384"/>
      <c r="D210" s="385"/>
      <c r="E210" s="384"/>
      <c r="F210" s="184"/>
      <c r="G210" s="386" t="str">
        <f t="shared" si="3"/>
        <v/>
      </c>
      <c r="H210" s="387"/>
      <c r="I210" s="388"/>
      <c r="J210" s="387"/>
      <c r="K210" s="382"/>
      <c r="L210" s="387"/>
    </row>
    <row r="211" spans="1:12" ht="13.2" hidden="1" x14ac:dyDescent="0.25">
      <c r="A211" s="396">
        <v>208</v>
      </c>
      <c r="B211" s="382"/>
      <c r="C211" s="384"/>
      <c r="D211" s="385"/>
      <c r="E211" s="384"/>
      <c r="F211" s="184"/>
      <c r="G211" s="386" t="str">
        <f t="shared" si="3"/>
        <v/>
      </c>
      <c r="H211" s="387"/>
      <c r="I211" s="388"/>
      <c r="J211" s="387"/>
      <c r="K211" s="382"/>
      <c r="L211" s="387"/>
    </row>
    <row r="212" spans="1:12" hidden="1" thickBot="1" x14ac:dyDescent="0.3">
      <c r="A212" s="381">
        <v>209</v>
      </c>
      <c r="B212" s="382"/>
      <c r="C212" s="384"/>
      <c r="D212" s="385"/>
      <c r="E212" s="384"/>
      <c r="F212" s="184"/>
      <c r="G212" s="386" t="str">
        <f t="shared" si="3"/>
        <v/>
      </c>
      <c r="H212" s="387"/>
      <c r="I212" s="388"/>
      <c r="J212" s="387"/>
      <c r="K212" s="382"/>
      <c r="L212" s="387"/>
    </row>
    <row r="213" spans="1:12" hidden="1" thickBot="1" x14ac:dyDescent="0.3">
      <c r="A213" s="396">
        <v>210</v>
      </c>
      <c r="B213" s="382"/>
      <c r="C213" s="384"/>
      <c r="D213" s="385"/>
      <c r="E213" s="384"/>
      <c r="F213" s="184"/>
      <c r="G213" s="386" t="str">
        <f t="shared" si="3"/>
        <v/>
      </c>
      <c r="H213" s="387"/>
      <c r="I213" s="388"/>
      <c r="J213" s="387"/>
      <c r="K213" s="382"/>
      <c r="L213" s="387"/>
    </row>
    <row r="214" spans="1:12" ht="13.2" hidden="1" x14ac:dyDescent="0.25">
      <c r="A214" s="396">
        <v>211</v>
      </c>
      <c r="B214" s="382"/>
      <c r="C214" s="384"/>
      <c r="D214" s="385"/>
      <c r="E214" s="384"/>
      <c r="F214" s="184"/>
      <c r="G214" s="386" t="str">
        <f t="shared" si="3"/>
        <v/>
      </c>
      <c r="H214" s="387"/>
      <c r="I214" s="388"/>
      <c r="J214" s="387"/>
      <c r="K214" s="382"/>
      <c r="L214" s="387"/>
    </row>
    <row r="215" spans="1:12" hidden="1" thickBot="1" x14ac:dyDescent="0.3">
      <c r="A215" s="381">
        <v>212</v>
      </c>
      <c r="B215" s="382"/>
      <c r="C215" s="384"/>
      <c r="D215" s="385"/>
      <c r="E215" s="384"/>
      <c r="F215" s="184"/>
      <c r="G215" s="386" t="str">
        <f t="shared" si="3"/>
        <v/>
      </c>
      <c r="H215" s="387"/>
      <c r="I215" s="388"/>
      <c r="J215" s="387"/>
      <c r="K215" s="382"/>
      <c r="L215" s="387"/>
    </row>
    <row r="216" spans="1:12" hidden="1" thickBot="1" x14ac:dyDescent="0.3">
      <c r="A216" s="396">
        <v>213</v>
      </c>
      <c r="B216" s="382"/>
      <c r="C216" s="384"/>
      <c r="D216" s="385"/>
      <c r="E216" s="384"/>
      <c r="F216" s="184"/>
      <c r="G216" s="386" t="str">
        <f t="shared" si="3"/>
        <v/>
      </c>
      <c r="H216" s="387"/>
      <c r="I216" s="388"/>
      <c r="J216" s="387"/>
      <c r="K216" s="382"/>
      <c r="L216" s="387"/>
    </row>
    <row r="217" spans="1:12" ht="13.2" hidden="1" x14ac:dyDescent="0.25">
      <c r="A217" s="396">
        <v>214</v>
      </c>
      <c r="B217" s="382"/>
      <c r="C217" s="384"/>
      <c r="D217" s="385"/>
      <c r="E217" s="384"/>
      <c r="F217" s="184"/>
      <c r="G217" s="386" t="str">
        <f t="shared" si="3"/>
        <v/>
      </c>
      <c r="H217" s="387"/>
      <c r="I217" s="388"/>
      <c r="J217" s="387"/>
      <c r="K217" s="382"/>
      <c r="L217" s="387"/>
    </row>
    <row r="218" spans="1:12" hidden="1" thickBot="1" x14ac:dyDescent="0.3">
      <c r="A218" s="381">
        <v>215</v>
      </c>
      <c r="B218" s="382"/>
      <c r="C218" s="384"/>
      <c r="D218" s="385"/>
      <c r="E218" s="384"/>
      <c r="F218" s="184"/>
      <c r="G218" s="386" t="str">
        <f t="shared" si="3"/>
        <v/>
      </c>
      <c r="H218" s="387"/>
      <c r="I218" s="388"/>
      <c r="J218" s="387"/>
      <c r="K218" s="382"/>
      <c r="L218" s="387"/>
    </row>
    <row r="219" spans="1:12" hidden="1" thickBot="1" x14ac:dyDescent="0.3">
      <c r="A219" s="396">
        <v>216</v>
      </c>
      <c r="B219" s="382"/>
      <c r="C219" s="384"/>
      <c r="D219" s="385"/>
      <c r="E219" s="384"/>
      <c r="F219" s="184"/>
      <c r="G219" s="386" t="str">
        <f t="shared" si="3"/>
        <v/>
      </c>
      <c r="H219" s="387"/>
      <c r="I219" s="388"/>
      <c r="J219" s="387"/>
      <c r="K219" s="382"/>
      <c r="L219" s="387"/>
    </row>
    <row r="220" spans="1:12" ht="13.2" hidden="1" x14ac:dyDescent="0.25">
      <c r="A220" s="396">
        <v>217</v>
      </c>
      <c r="B220" s="382"/>
      <c r="C220" s="384"/>
      <c r="D220" s="385"/>
      <c r="E220" s="384"/>
      <c r="F220" s="184"/>
      <c r="G220" s="386" t="str">
        <f t="shared" si="3"/>
        <v/>
      </c>
      <c r="H220" s="387"/>
      <c r="I220" s="388"/>
      <c r="J220" s="387"/>
      <c r="K220" s="382"/>
      <c r="L220" s="387"/>
    </row>
    <row r="221" spans="1:12" hidden="1" thickBot="1" x14ac:dyDescent="0.3">
      <c r="A221" s="381">
        <v>218</v>
      </c>
      <c r="B221" s="382"/>
      <c r="C221" s="384"/>
      <c r="D221" s="385"/>
      <c r="E221" s="384"/>
      <c r="F221" s="184"/>
      <c r="G221" s="386" t="str">
        <f t="shared" si="3"/>
        <v/>
      </c>
      <c r="H221" s="387"/>
      <c r="I221" s="388"/>
      <c r="J221" s="387"/>
      <c r="K221" s="382"/>
      <c r="L221" s="387"/>
    </row>
    <row r="222" spans="1:12" hidden="1" thickBot="1" x14ac:dyDescent="0.3">
      <c r="A222" s="396">
        <v>219</v>
      </c>
      <c r="B222" s="382"/>
      <c r="C222" s="384"/>
      <c r="D222" s="385"/>
      <c r="E222" s="384"/>
      <c r="F222" s="184"/>
      <c r="G222" s="386" t="str">
        <f t="shared" si="3"/>
        <v/>
      </c>
      <c r="H222" s="387"/>
      <c r="I222" s="388"/>
      <c r="J222" s="387"/>
      <c r="K222" s="382"/>
      <c r="L222" s="387"/>
    </row>
    <row r="223" spans="1:12" ht="13.2" hidden="1" x14ac:dyDescent="0.25">
      <c r="A223" s="396">
        <v>220</v>
      </c>
      <c r="B223" s="382"/>
      <c r="C223" s="384"/>
      <c r="D223" s="385"/>
      <c r="E223" s="384"/>
      <c r="F223" s="184"/>
      <c r="G223" s="386" t="str">
        <f t="shared" si="3"/>
        <v/>
      </c>
      <c r="H223" s="387"/>
      <c r="I223" s="388"/>
      <c r="J223" s="387"/>
      <c r="K223" s="382"/>
      <c r="L223" s="387"/>
    </row>
    <row r="224" spans="1:12" hidden="1" thickBot="1" x14ac:dyDescent="0.3">
      <c r="A224" s="381">
        <v>221</v>
      </c>
      <c r="B224" s="382"/>
      <c r="C224" s="384"/>
      <c r="D224" s="385"/>
      <c r="E224" s="384"/>
      <c r="F224" s="184"/>
      <c r="G224" s="386" t="str">
        <f t="shared" si="3"/>
        <v/>
      </c>
      <c r="H224" s="387"/>
      <c r="I224" s="388"/>
      <c r="J224" s="387"/>
      <c r="K224" s="382"/>
      <c r="L224" s="387"/>
    </row>
    <row r="225" spans="1:12" hidden="1" thickBot="1" x14ac:dyDescent="0.3">
      <c r="A225" s="396">
        <v>222</v>
      </c>
      <c r="B225" s="382"/>
      <c r="C225" s="384"/>
      <c r="D225" s="385"/>
      <c r="E225" s="384"/>
      <c r="F225" s="184"/>
      <c r="G225" s="386" t="str">
        <f t="shared" si="3"/>
        <v/>
      </c>
      <c r="H225" s="387"/>
      <c r="I225" s="388"/>
      <c r="J225" s="387"/>
      <c r="K225" s="382"/>
      <c r="L225" s="387"/>
    </row>
    <row r="226" spans="1:12" ht="13.2" hidden="1" x14ac:dyDescent="0.25">
      <c r="A226" s="396">
        <v>223</v>
      </c>
      <c r="B226" s="382"/>
      <c r="C226" s="384"/>
      <c r="D226" s="385"/>
      <c r="E226" s="384"/>
      <c r="F226" s="184"/>
      <c r="G226" s="386" t="str">
        <f t="shared" si="3"/>
        <v/>
      </c>
      <c r="H226" s="387"/>
      <c r="I226" s="388"/>
      <c r="J226" s="387"/>
      <c r="K226" s="382"/>
      <c r="L226" s="387"/>
    </row>
    <row r="227" spans="1:12" hidden="1" thickBot="1" x14ac:dyDescent="0.3">
      <c r="A227" s="381">
        <v>224</v>
      </c>
      <c r="B227" s="382"/>
      <c r="C227" s="384"/>
      <c r="D227" s="385"/>
      <c r="E227" s="384"/>
      <c r="F227" s="184"/>
      <c r="G227" s="386" t="str">
        <f t="shared" si="3"/>
        <v/>
      </c>
      <c r="H227" s="387"/>
      <c r="I227" s="388"/>
      <c r="J227" s="387"/>
      <c r="K227" s="382"/>
      <c r="L227" s="387"/>
    </row>
    <row r="228" spans="1:12" hidden="1" thickBot="1" x14ac:dyDescent="0.3">
      <c r="A228" s="396">
        <v>225</v>
      </c>
      <c r="B228" s="382"/>
      <c r="C228" s="384"/>
      <c r="D228" s="385"/>
      <c r="E228" s="384"/>
      <c r="F228" s="184"/>
      <c r="G228" s="386" t="str">
        <f t="shared" si="3"/>
        <v/>
      </c>
      <c r="H228" s="387"/>
      <c r="I228" s="388"/>
      <c r="J228" s="387"/>
      <c r="K228" s="382"/>
      <c r="L228" s="387"/>
    </row>
    <row r="229" spans="1:12" ht="13.2" hidden="1" x14ac:dyDescent="0.25">
      <c r="A229" s="396">
        <v>226</v>
      </c>
      <c r="B229" s="382"/>
      <c r="C229" s="384"/>
      <c r="D229" s="385"/>
      <c r="E229" s="384"/>
      <c r="F229" s="184"/>
      <c r="G229" s="386" t="str">
        <f t="shared" si="3"/>
        <v/>
      </c>
      <c r="H229" s="387"/>
      <c r="I229" s="388"/>
      <c r="J229" s="387"/>
      <c r="K229" s="382"/>
      <c r="L229" s="387"/>
    </row>
    <row r="230" spans="1:12" hidden="1" thickBot="1" x14ac:dyDescent="0.3">
      <c r="A230" s="381">
        <v>227</v>
      </c>
      <c r="B230" s="382"/>
      <c r="C230" s="384"/>
      <c r="D230" s="385"/>
      <c r="E230" s="384"/>
      <c r="F230" s="184"/>
      <c r="G230" s="386" t="str">
        <f t="shared" si="3"/>
        <v/>
      </c>
      <c r="H230" s="387"/>
      <c r="I230" s="388"/>
      <c r="J230" s="387"/>
      <c r="K230" s="382"/>
      <c r="L230" s="387"/>
    </row>
    <row r="231" spans="1:12" hidden="1" thickBot="1" x14ac:dyDescent="0.3">
      <c r="A231" s="396">
        <v>228</v>
      </c>
      <c r="B231" s="382"/>
      <c r="C231" s="384"/>
      <c r="D231" s="385"/>
      <c r="E231" s="384"/>
      <c r="F231" s="184"/>
      <c r="G231" s="386" t="str">
        <f t="shared" si="3"/>
        <v/>
      </c>
      <c r="H231" s="387"/>
      <c r="I231" s="388"/>
      <c r="J231" s="387"/>
      <c r="K231" s="382"/>
      <c r="L231" s="387"/>
    </row>
    <row r="232" spans="1:12" ht="13.2" hidden="1" x14ac:dyDescent="0.25">
      <c r="A232" s="396">
        <v>229</v>
      </c>
      <c r="B232" s="382"/>
      <c r="C232" s="384"/>
      <c r="D232" s="385"/>
      <c r="E232" s="384"/>
      <c r="F232" s="184"/>
      <c r="G232" s="386" t="str">
        <f t="shared" si="3"/>
        <v/>
      </c>
      <c r="H232" s="387"/>
      <c r="I232" s="388"/>
      <c r="J232" s="387"/>
      <c r="K232" s="382"/>
      <c r="L232" s="387"/>
    </row>
    <row r="233" spans="1:12" hidden="1" thickBot="1" x14ac:dyDescent="0.3">
      <c r="A233" s="381">
        <v>230</v>
      </c>
      <c r="B233" s="382"/>
      <c r="C233" s="384"/>
      <c r="D233" s="385"/>
      <c r="E233" s="384"/>
      <c r="F233" s="184"/>
      <c r="G233" s="386" t="str">
        <f t="shared" si="3"/>
        <v/>
      </c>
      <c r="H233" s="387"/>
      <c r="I233" s="388"/>
      <c r="J233" s="387"/>
      <c r="K233" s="382"/>
      <c r="L233" s="387"/>
    </row>
    <row r="234" spans="1:12" hidden="1" thickBot="1" x14ac:dyDescent="0.3">
      <c r="A234" s="396">
        <v>231</v>
      </c>
      <c r="B234" s="382"/>
      <c r="C234" s="384"/>
      <c r="D234" s="385"/>
      <c r="E234" s="384"/>
      <c r="F234" s="184"/>
      <c r="G234" s="386" t="str">
        <f t="shared" si="3"/>
        <v/>
      </c>
      <c r="H234" s="387"/>
      <c r="I234" s="388"/>
      <c r="J234" s="387"/>
      <c r="K234" s="382"/>
      <c r="L234" s="387"/>
    </row>
    <row r="235" spans="1:12" ht="13.2" hidden="1" x14ac:dyDescent="0.25">
      <c r="A235" s="396">
        <v>232</v>
      </c>
      <c r="B235" s="382"/>
      <c r="C235" s="384"/>
      <c r="D235" s="385"/>
      <c r="E235" s="384"/>
      <c r="F235" s="184"/>
      <c r="G235" s="386" t="str">
        <f t="shared" si="3"/>
        <v/>
      </c>
      <c r="H235" s="387"/>
      <c r="I235" s="388"/>
      <c r="J235" s="387"/>
      <c r="K235" s="382"/>
      <c r="L235" s="387"/>
    </row>
    <row r="236" spans="1:12" hidden="1" thickBot="1" x14ac:dyDescent="0.3">
      <c r="A236" s="381">
        <v>233</v>
      </c>
      <c r="B236" s="382"/>
      <c r="C236" s="384"/>
      <c r="D236" s="385"/>
      <c r="E236" s="384"/>
      <c r="F236" s="184"/>
      <c r="G236" s="386" t="str">
        <f t="shared" si="3"/>
        <v/>
      </c>
      <c r="H236" s="387"/>
      <c r="I236" s="388"/>
      <c r="J236" s="387"/>
      <c r="K236" s="382"/>
      <c r="L236" s="387"/>
    </row>
    <row r="237" spans="1:12" hidden="1" thickBot="1" x14ac:dyDescent="0.3">
      <c r="A237" s="396">
        <v>234</v>
      </c>
      <c r="B237" s="382"/>
      <c r="C237" s="384"/>
      <c r="D237" s="385"/>
      <c r="E237" s="384"/>
      <c r="F237" s="184"/>
      <c r="G237" s="386" t="str">
        <f t="shared" si="3"/>
        <v/>
      </c>
      <c r="H237" s="387"/>
      <c r="I237" s="388"/>
      <c r="J237" s="387"/>
      <c r="K237" s="382"/>
      <c r="L237" s="387"/>
    </row>
    <row r="238" spans="1:12" ht="13.2" hidden="1" x14ac:dyDescent="0.25">
      <c r="A238" s="396">
        <v>235</v>
      </c>
      <c r="B238" s="382"/>
      <c r="C238" s="384"/>
      <c r="D238" s="385"/>
      <c r="E238" s="384"/>
      <c r="F238" s="184"/>
      <c r="G238" s="386" t="str">
        <f t="shared" si="3"/>
        <v/>
      </c>
      <c r="H238" s="387"/>
      <c r="I238" s="388"/>
      <c r="J238" s="387"/>
      <c r="K238" s="382"/>
      <c r="L238" s="387"/>
    </row>
    <row r="239" spans="1:12" hidden="1" thickBot="1" x14ac:dyDescent="0.3">
      <c r="A239" s="381">
        <v>236</v>
      </c>
      <c r="B239" s="382"/>
      <c r="C239" s="384"/>
      <c r="D239" s="385"/>
      <c r="E239" s="384"/>
      <c r="F239" s="184"/>
      <c r="G239" s="386" t="str">
        <f t="shared" si="3"/>
        <v/>
      </c>
      <c r="H239" s="387"/>
      <c r="I239" s="388"/>
      <c r="J239" s="387"/>
      <c r="K239" s="382"/>
      <c r="L239" s="387"/>
    </row>
    <row r="240" spans="1:12" hidden="1" thickBot="1" x14ac:dyDescent="0.3">
      <c r="A240" s="396">
        <v>237</v>
      </c>
      <c r="B240" s="382"/>
      <c r="C240" s="384"/>
      <c r="D240" s="385"/>
      <c r="E240" s="384"/>
      <c r="F240" s="184"/>
      <c r="G240" s="386" t="str">
        <f t="shared" si="3"/>
        <v/>
      </c>
      <c r="H240" s="387"/>
      <c r="I240" s="388"/>
      <c r="J240" s="387"/>
      <c r="K240" s="382"/>
      <c r="L240" s="387"/>
    </row>
    <row r="241" spans="1:12" ht="13.2" hidden="1" x14ac:dyDescent="0.25">
      <c r="A241" s="396">
        <v>238</v>
      </c>
      <c r="B241" s="382"/>
      <c r="C241" s="384"/>
      <c r="D241" s="385"/>
      <c r="E241" s="384"/>
      <c r="F241" s="184"/>
      <c r="G241" s="386" t="str">
        <f t="shared" si="3"/>
        <v/>
      </c>
      <c r="H241" s="387"/>
      <c r="I241" s="388"/>
      <c r="J241" s="387"/>
      <c r="K241" s="382"/>
      <c r="L241" s="387"/>
    </row>
    <row r="242" spans="1:12" hidden="1" thickBot="1" x14ac:dyDescent="0.3">
      <c r="A242" s="381">
        <v>239</v>
      </c>
      <c r="B242" s="382"/>
      <c r="C242" s="384"/>
      <c r="D242" s="385"/>
      <c r="E242" s="384"/>
      <c r="F242" s="184"/>
      <c r="G242" s="386" t="str">
        <f t="shared" si="3"/>
        <v/>
      </c>
      <c r="H242" s="387"/>
      <c r="I242" s="388"/>
      <c r="J242" s="387"/>
      <c r="K242" s="382"/>
      <c r="L242" s="387"/>
    </row>
    <row r="243" spans="1:12" hidden="1" thickBot="1" x14ac:dyDescent="0.3">
      <c r="A243" s="396">
        <v>240</v>
      </c>
      <c r="B243" s="382"/>
      <c r="C243" s="384"/>
      <c r="D243" s="385"/>
      <c r="E243" s="384"/>
      <c r="F243" s="184"/>
      <c r="G243" s="386" t="str">
        <f t="shared" si="3"/>
        <v/>
      </c>
      <c r="H243" s="387"/>
      <c r="I243" s="388"/>
      <c r="J243" s="387"/>
      <c r="K243" s="382"/>
      <c r="L243" s="387"/>
    </row>
    <row r="244" spans="1:12" ht="13.2" hidden="1" x14ac:dyDescent="0.25">
      <c r="A244" s="396">
        <v>241</v>
      </c>
      <c r="B244" s="382"/>
      <c r="C244" s="384"/>
      <c r="D244" s="385"/>
      <c r="E244" s="384"/>
      <c r="F244" s="184"/>
      <c r="G244" s="386" t="str">
        <f t="shared" si="3"/>
        <v/>
      </c>
      <c r="H244" s="387"/>
      <c r="I244" s="388"/>
      <c r="J244" s="387"/>
      <c r="K244" s="382"/>
      <c r="L244" s="387"/>
    </row>
    <row r="245" spans="1:12" hidden="1" thickBot="1" x14ac:dyDescent="0.3">
      <c r="A245" s="381">
        <v>242</v>
      </c>
      <c r="B245" s="382"/>
      <c r="C245" s="384"/>
      <c r="D245" s="385"/>
      <c r="E245" s="384"/>
      <c r="F245" s="184"/>
      <c r="G245" s="386" t="str">
        <f t="shared" si="3"/>
        <v/>
      </c>
      <c r="H245" s="387"/>
      <c r="I245" s="388"/>
      <c r="J245" s="387"/>
      <c r="K245" s="382"/>
      <c r="L245" s="387"/>
    </row>
    <row r="246" spans="1:12" hidden="1" thickBot="1" x14ac:dyDescent="0.3">
      <c r="A246" s="396">
        <v>243</v>
      </c>
      <c r="B246" s="382"/>
      <c r="C246" s="384"/>
      <c r="D246" s="385"/>
      <c r="E246" s="384"/>
      <c r="F246" s="184"/>
      <c r="G246" s="386" t="str">
        <f t="shared" si="3"/>
        <v/>
      </c>
      <c r="H246" s="387"/>
      <c r="I246" s="388"/>
      <c r="J246" s="387"/>
      <c r="K246" s="382"/>
      <c r="L246" s="387"/>
    </row>
    <row r="247" spans="1:12" ht="13.2" hidden="1" x14ac:dyDescent="0.25">
      <c r="A247" s="396">
        <v>244</v>
      </c>
      <c r="B247" s="382"/>
      <c r="C247" s="384"/>
      <c r="D247" s="385"/>
      <c r="E247" s="384"/>
      <c r="F247" s="184"/>
      <c r="G247" s="386" t="str">
        <f t="shared" si="3"/>
        <v/>
      </c>
      <c r="H247" s="387"/>
      <c r="I247" s="388"/>
      <c r="J247" s="387"/>
      <c r="K247" s="382"/>
      <c r="L247" s="387"/>
    </row>
    <row r="248" spans="1:12" hidden="1" thickBot="1" x14ac:dyDescent="0.3">
      <c r="A248" s="381">
        <v>245</v>
      </c>
      <c r="B248" s="382"/>
      <c r="C248" s="384"/>
      <c r="D248" s="385"/>
      <c r="E248" s="384"/>
      <c r="F248" s="184"/>
      <c r="G248" s="386" t="str">
        <f t="shared" si="3"/>
        <v/>
      </c>
      <c r="H248" s="387"/>
      <c r="I248" s="388"/>
      <c r="J248" s="387"/>
      <c r="K248" s="382"/>
      <c r="L248" s="387"/>
    </row>
    <row r="249" spans="1:12" hidden="1" thickBot="1" x14ac:dyDescent="0.3">
      <c r="A249" s="396">
        <v>246</v>
      </c>
      <c r="B249" s="382"/>
      <c r="C249" s="384"/>
      <c r="D249" s="385"/>
      <c r="E249" s="384"/>
      <c r="F249" s="184"/>
      <c r="G249" s="386" t="str">
        <f t="shared" si="3"/>
        <v/>
      </c>
      <c r="H249" s="387"/>
      <c r="I249" s="388"/>
      <c r="J249" s="387"/>
      <c r="K249" s="382"/>
      <c r="L249" s="387"/>
    </row>
    <row r="250" spans="1:12" ht="13.2" hidden="1" x14ac:dyDescent="0.25">
      <c r="A250" s="396">
        <v>247</v>
      </c>
      <c r="B250" s="382"/>
      <c r="C250" s="384"/>
      <c r="D250" s="385"/>
      <c r="E250" s="384"/>
      <c r="F250" s="184"/>
      <c r="G250" s="386" t="str">
        <f t="shared" si="3"/>
        <v/>
      </c>
      <c r="H250" s="387"/>
      <c r="I250" s="388"/>
      <c r="J250" s="387"/>
      <c r="K250" s="382"/>
      <c r="L250" s="387"/>
    </row>
    <row r="251" spans="1:12" hidden="1" thickBot="1" x14ac:dyDescent="0.3">
      <c r="A251" s="381">
        <v>248</v>
      </c>
      <c r="B251" s="382"/>
      <c r="C251" s="384"/>
      <c r="D251" s="385"/>
      <c r="E251" s="384"/>
      <c r="F251" s="184"/>
      <c r="G251" s="386" t="str">
        <f t="shared" si="3"/>
        <v/>
      </c>
      <c r="H251" s="387"/>
      <c r="I251" s="388"/>
      <c r="J251" s="387"/>
      <c r="K251" s="382"/>
      <c r="L251" s="387"/>
    </row>
    <row r="252" spans="1:12" hidden="1" thickBot="1" x14ac:dyDescent="0.3">
      <c r="A252" s="396">
        <v>249</v>
      </c>
      <c r="B252" s="382"/>
      <c r="C252" s="384"/>
      <c r="D252" s="385"/>
      <c r="E252" s="384"/>
      <c r="F252" s="184"/>
      <c r="G252" s="386" t="str">
        <f t="shared" si="3"/>
        <v/>
      </c>
      <c r="H252" s="387"/>
      <c r="I252" s="388"/>
      <c r="J252" s="387"/>
      <c r="K252" s="382"/>
      <c r="L252" s="387"/>
    </row>
    <row r="253" spans="1:12" ht="13.2" hidden="1" x14ac:dyDescent="0.25">
      <c r="A253" s="396">
        <v>250</v>
      </c>
      <c r="B253" s="382"/>
      <c r="C253" s="384"/>
      <c r="D253" s="385"/>
      <c r="E253" s="384"/>
      <c r="F253" s="184"/>
      <c r="G253" s="386" t="str">
        <f t="shared" si="3"/>
        <v/>
      </c>
      <c r="H253" s="387"/>
      <c r="I253" s="388"/>
      <c r="J253" s="387"/>
      <c r="K253" s="382"/>
      <c r="L253" s="387"/>
    </row>
    <row r="254" spans="1:12" hidden="1" thickBot="1" x14ac:dyDescent="0.3">
      <c r="A254" s="381">
        <v>251</v>
      </c>
      <c r="B254" s="382"/>
      <c r="C254" s="384"/>
      <c r="D254" s="385"/>
      <c r="E254" s="384"/>
      <c r="F254" s="184"/>
      <c r="G254" s="386" t="str">
        <f t="shared" si="3"/>
        <v/>
      </c>
      <c r="H254" s="387"/>
      <c r="I254" s="388"/>
      <c r="J254" s="387"/>
      <c r="K254" s="382"/>
      <c r="L254" s="387"/>
    </row>
    <row r="255" spans="1:12" hidden="1" thickBot="1" x14ac:dyDescent="0.3">
      <c r="A255" s="396">
        <v>252</v>
      </c>
      <c r="B255" s="382"/>
      <c r="C255" s="384"/>
      <c r="D255" s="385"/>
      <c r="E255" s="384"/>
      <c r="F255" s="184"/>
      <c r="G255" s="386" t="str">
        <f t="shared" si="3"/>
        <v/>
      </c>
      <c r="H255" s="387"/>
      <c r="I255" s="388"/>
      <c r="J255" s="387"/>
      <c r="K255" s="382"/>
      <c r="L255" s="387"/>
    </row>
    <row r="256" spans="1:12" ht="13.2" hidden="1" x14ac:dyDescent="0.25">
      <c r="A256" s="396">
        <v>253</v>
      </c>
      <c r="B256" s="382"/>
      <c r="C256" s="384"/>
      <c r="D256" s="385"/>
      <c r="E256" s="384"/>
      <c r="F256" s="184"/>
      <c r="G256" s="386" t="str">
        <f t="shared" si="3"/>
        <v/>
      </c>
      <c r="H256" s="387"/>
      <c r="I256" s="388"/>
      <c r="J256" s="387"/>
      <c r="K256" s="382"/>
      <c r="L256" s="387"/>
    </row>
    <row r="257" spans="1:12" hidden="1" thickBot="1" x14ac:dyDescent="0.3">
      <c r="A257" s="381">
        <v>254</v>
      </c>
      <c r="B257" s="382"/>
      <c r="C257" s="384"/>
      <c r="D257" s="385"/>
      <c r="E257" s="384"/>
      <c r="F257" s="184"/>
      <c r="G257" s="386" t="str">
        <f t="shared" ref="G257:G320" si="4">IF(L257="","",IF(LEN(L257)&gt;14,L257,"CPF Protegido - LGPD"))</f>
        <v/>
      </c>
      <c r="H257" s="387"/>
      <c r="I257" s="388"/>
      <c r="J257" s="387"/>
      <c r="K257" s="382"/>
      <c r="L257" s="387"/>
    </row>
    <row r="258" spans="1:12" hidden="1" thickBot="1" x14ac:dyDescent="0.3">
      <c r="A258" s="396">
        <v>255</v>
      </c>
      <c r="B258" s="382"/>
      <c r="C258" s="384"/>
      <c r="D258" s="385"/>
      <c r="E258" s="384"/>
      <c r="F258" s="184"/>
      <c r="G258" s="386" t="str">
        <f t="shared" si="4"/>
        <v/>
      </c>
      <c r="H258" s="387"/>
      <c r="I258" s="388"/>
      <c r="J258" s="387"/>
      <c r="K258" s="382"/>
      <c r="L258" s="387"/>
    </row>
    <row r="259" spans="1:12" ht="13.2" hidden="1" x14ac:dyDescent="0.25">
      <c r="A259" s="396">
        <v>256</v>
      </c>
      <c r="B259" s="382"/>
      <c r="C259" s="384"/>
      <c r="D259" s="385"/>
      <c r="E259" s="384"/>
      <c r="F259" s="184"/>
      <c r="G259" s="386" t="str">
        <f t="shared" si="4"/>
        <v/>
      </c>
      <c r="H259" s="387"/>
      <c r="I259" s="388"/>
      <c r="J259" s="387"/>
      <c r="K259" s="382"/>
      <c r="L259" s="387"/>
    </row>
    <row r="260" spans="1:12" hidden="1" thickBot="1" x14ac:dyDescent="0.3">
      <c r="A260" s="381">
        <v>257</v>
      </c>
      <c r="B260" s="382"/>
      <c r="C260" s="384"/>
      <c r="D260" s="385"/>
      <c r="E260" s="384"/>
      <c r="F260" s="184"/>
      <c r="G260" s="386" t="str">
        <f t="shared" si="4"/>
        <v/>
      </c>
      <c r="H260" s="387"/>
      <c r="I260" s="388"/>
      <c r="J260" s="387"/>
      <c r="K260" s="382"/>
      <c r="L260" s="387"/>
    </row>
    <row r="261" spans="1:12" hidden="1" thickBot="1" x14ac:dyDescent="0.3">
      <c r="A261" s="396">
        <v>258</v>
      </c>
      <c r="B261" s="382"/>
      <c r="C261" s="384"/>
      <c r="D261" s="385"/>
      <c r="E261" s="384"/>
      <c r="F261" s="184"/>
      <c r="G261" s="386" t="str">
        <f t="shared" si="4"/>
        <v/>
      </c>
      <c r="H261" s="387"/>
      <c r="I261" s="388"/>
      <c r="J261" s="387"/>
      <c r="K261" s="382"/>
      <c r="L261" s="387"/>
    </row>
    <row r="262" spans="1:12" ht="13.2" hidden="1" x14ac:dyDescent="0.25">
      <c r="A262" s="396">
        <v>259</v>
      </c>
      <c r="B262" s="382"/>
      <c r="C262" s="384"/>
      <c r="D262" s="385"/>
      <c r="E262" s="384"/>
      <c r="F262" s="184"/>
      <c r="G262" s="386" t="str">
        <f t="shared" si="4"/>
        <v/>
      </c>
      <c r="H262" s="387"/>
      <c r="I262" s="388"/>
      <c r="J262" s="387"/>
      <c r="K262" s="382"/>
      <c r="L262" s="387"/>
    </row>
    <row r="263" spans="1:12" hidden="1" thickBot="1" x14ac:dyDescent="0.3">
      <c r="A263" s="381">
        <v>260</v>
      </c>
      <c r="B263" s="382"/>
      <c r="C263" s="384"/>
      <c r="D263" s="385"/>
      <c r="E263" s="384"/>
      <c r="F263" s="184"/>
      <c r="G263" s="386" t="str">
        <f t="shared" si="4"/>
        <v/>
      </c>
      <c r="H263" s="387"/>
      <c r="I263" s="388"/>
      <c r="J263" s="387"/>
      <c r="K263" s="382"/>
      <c r="L263" s="387"/>
    </row>
    <row r="264" spans="1:12" hidden="1" thickBot="1" x14ac:dyDescent="0.3">
      <c r="A264" s="396">
        <v>261</v>
      </c>
      <c r="B264" s="382"/>
      <c r="C264" s="384"/>
      <c r="D264" s="385"/>
      <c r="E264" s="384"/>
      <c r="F264" s="184"/>
      <c r="G264" s="386" t="str">
        <f t="shared" si="4"/>
        <v/>
      </c>
      <c r="H264" s="387"/>
      <c r="I264" s="388"/>
      <c r="J264" s="387"/>
      <c r="K264" s="382"/>
      <c r="L264" s="387"/>
    </row>
    <row r="265" spans="1:12" ht="13.2" hidden="1" x14ac:dyDescent="0.25">
      <c r="A265" s="396">
        <v>262</v>
      </c>
      <c r="B265" s="382"/>
      <c r="C265" s="384"/>
      <c r="D265" s="385"/>
      <c r="E265" s="384"/>
      <c r="F265" s="184"/>
      <c r="G265" s="386" t="str">
        <f t="shared" si="4"/>
        <v/>
      </c>
      <c r="H265" s="387"/>
      <c r="I265" s="388"/>
      <c r="J265" s="387"/>
      <c r="K265" s="382"/>
      <c r="L265" s="387"/>
    </row>
    <row r="266" spans="1:12" hidden="1" thickBot="1" x14ac:dyDescent="0.3">
      <c r="A266" s="381">
        <v>263</v>
      </c>
      <c r="B266" s="382"/>
      <c r="C266" s="384"/>
      <c r="D266" s="385"/>
      <c r="E266" s="384"/>
      <c r="F266" s="184"/>
      <c r="G266" s="386" t="str">
        <f t="shared" si="4"/>
        <v/>
      </c>
      <c r="H266" s="387"/>
      <c r="I266" s="388"/>
      <c r="J266" s="387"/>
      <c r="K266" s="382"/>
      <c r="L266" s="387"/>
    </row>
    <row r="267" spans="1:12" hidden="1" thickBot="1" x14ac:dyDescent="0.3">
      <c r="A267" s="396">
        <v>264</v>
      </c>
      <c r="B267" s="382"/>
      <c r="C267" s="384"/>
      <c r="D267" s="385"/>
      <c r="E267" s="384"/>
      <c r="F267" s="184"/>
      <c r="G267" s="386" t="str">
        <f t="shared" si="4"/>
        <v/>
      </c>
      <c r="H267" s="387"/>
      <c r="I267" s="388"/>
      <c r="J267" s="387"/>
      <c r="K267" s="382"/>
      <c r="L267" s="387"/>
    </row>
    <row r="268" spans="1:12" ht="13.2" hidden="1" x14ac:dyDescent="0.25">
      <c r="A268" s="396">
        <v>265</v>
      </c>
      <c r="B268" s="382"/>
      <c r="C268" s="384"/>
      <c r="D268" s="385"/>
      <c r="E268" s="384"/>
      <c r="F268" s="184"/>
      <c r="G268" s="386" t="str">
        <f t="shared" si="4"/>
        <v/>
      </c>
      <c r="H268" s="387"/>
      <c r="I268" s="388"/>
      <c r="J268" s="387"/>
      <c r="K268" s="382"/>
      <c r="L268" s="387"/>
    </row>
    <row r="269" spans="1:12" hidden="1" thickBot="1" x14ac:dyDescent="0.3">
      <c r="A269" s="381">
        <v>266</v>
      </c>
      <c r="B269" s="382"/>
      <c r="C269" s="384"/>
      <c r="D269" s="385"/>
      <c r="E269" s="384"/>
      <c r="F269" s="184"/>
      <c r="G269" s="386" t="str">
        <f t="shared" si="4"/>
        <v/>
      </c>
      <c r="H269" s="387"/>
      <c r="I269" s="388"/>
      <c r="J269" s="387"/>
      <c r="K269" s="382"/>
      <c r="L269" s="387"/>
    </row>
    <row r="270" spans="1:12" hidden="1" thickBot="1" x14ac:dyDescent="0.3">
      <c r="A270" s="396">
        <v>267</v>
      </c>
      <c r="B270" s="382"/>
      <c r="C270" s="384"/>
      <c r="D270" s="385"/>
      <c r="E270" s="384"/>
      <c r="F270" s="184"/>
      <c r="G270" s="386" t="str">
        <f t="shared" si="4"/>
        <v/>
      </c>
      <c r="H270" s="387"/>
      <c r="I270" s="388"/>
      <c r="J270" s="387"/>
      <c r="K270" s="382"/>
      <c r="L270" s="387"/>
    </row>
    <row r="271" spans="1:12" ht="13.2" hidden="1" x14ac:dyDescent="0.25">
      <c r="A271" s="396">
        <v>268</v>
      </c>
      <c r="B271" s="382"/>
      <c r="C271" s="384"/>
      <c r="D271" s="385"/>
      <c r="E271" s="384"/>
      <c r="F271" s="184"/>
      <c r="G271" s="386" t="str">
        <f t="shared" si="4"/>
        <v/>
      </c>
      <c r="H271" s="387"/>
      <c r="I271" s="388"/>
      <c r="J271" s="387"/>
      <c r="K271" s="382"/>
      <c r="L271" s="387"/>
    </row>
    <row r="272" spans="1:12" hidden="1" thickBot="1" x14ac:dyDescent="0.3">
      <c r="A272" s="381">
        <v>269</v>
      </c>
      <c r="B272" s="382"/>
      <c r="C272" s="384"/>
      <c r="D272" s="385"/>
      <c r="E272" s="384"/>
      <c r="F272" s="184"/>
      <c r="G272" s="386" t="str">
        <f t="shared" si="4"/>
        <v/>
      </c>
      <c r="H272" s="387"/>
      <c r="I272" s="388"/>
      <c r="J272" s="387"/>
      <c r="K272" s="382"/>
      <c r="L272" s="387"/>
    </row>
    <row r="273" spans="1:12" hidden="1" thickBot="1" x14ac:dyDescent="0.3">
      <c r="A273" s="396">
        <v>270</v>
      </c>
      <c r="B273" s="382"/>
      <c r="C273" s="384"/>
      <c r="D273" s="385"/>
      <c r="E273" s="384"/>
      <c r="F273" s="184"/>
      <c r="G273" s="386" t="str">
        <f t="shared" si="4"/>
        <v/>
      </c>
      <c r="H273" s="387"/>
      <c r="I273" s="388"/>
      <c r="J273" s="387"/>
      <c r="K273" s="382"/>
      <c r="L273" s="387"/>
    </row>
    <row r="274" spans="1:12" ht="13.2" hidden="1" x14ac:dyDescent="0.25">
      <c r="A274" s="396">
        <v>271</v>
      </c>
      <c r="B274" s="382"/>
      <c r="C274" s="384"/>
      <c r="D274" s="385"/>
      <c r="E274" s="384"/>
      <c r="F274" s="184"/>
      <c r="G274" s="386" t="str">
        <f t="shared" si="4"/>
        <v/>
      </c>
      <c r="H274" s="387"/>
      <c r="I274" s="388"/>
      <c r="J274" s="387"/>
      <c r="K274" s="382"/>
      <c r="L274" s="387"/>
    </row>
    <row r="275" spans="1:12" hidden="1" thickBot="1" x14ac:dyDescent="0.3">
      <c r="A275" s="381">
        <v>272</v>
      </c>
      <c r="B275" s="382"/>
      <c r="C275" s="384"/>
      <c r="D275" s="385"/>
      <c r="E275" s="384"/>
      <c r="F275" s="184"/>
      <c r="G275" s="386" t="str">
        <f t="shared" si="4"/>
        <v/>
      </c>
      <c r="H275" s="387"/>
      <c r="I275" s="388"/>
      <c r="J275" s="387"/>
      <c r="K275" s="382"/>
      <c r="L275" s="387"/>
    </row>
    <row r="276" spans="1:12" hidden="1" thickBot="1" x14ac:dyDescent="0.3">
      <c r="A276" s="396">
        <v>273</v>
      </c>
      <c r="B276" s="382"/>
      <c r="C276" s="384"/>
      <c r="D276" s="385"/>
      <c r="E276" s="384"/>
      <c r="F276" s="184"/>
      <c r="G276" s="386" t="str">
        <f t="shared" si="4"/>
        <v/>
      </c>
      <c r="H276" s="387"/>
      <c r="I276" s="388"/>
      <c r="J276" s="387"/>
      <c r="K276" s="382"/>
      <c r="L276" s="387"/>
    </row>
    <row r="277" spans="1:12" ht="13.2" hidden="1" x14ac:dyDescent="0.25">
      <c r="A277" s="396">
        <v>274</v>
      </c>
      <c r="B277" s="382"/>
      <c r="C277" s="384"/>
      <c r="D277" s="385"/>
      <c r="E277" s="384"/>
      <c r="F277" s="184"/>
      <c r="G277" s="386" t="str">
        <f t="shared" si="4"/>
        <v/>
      </c>
      <c r="H277" s="387"/>
      <c r="I277" s="388"/>
      <c r="J277" s="387"/>
      <c r="K277" s="382"/>
      <c r="L277" s="387"/>
    </row>
    <row r="278" spans="1:12" hidden="1" thickBot="1" x14ac:dyDescent="0.3">
      <c r="A278" s="381">
        <v>275</v>
      </c>
      <c r="B278" s="382"/>
      <c r="C278" s="384"/>
      <c r="D278" s="385"/>
      <c r="E278" s="384"/>
      <c r="F278" s="184"/>
      <c r="G278" s="386" t="str">
        <f t="shared" si="4"/>
        <v/>
      </c>
      <c r="H278" s="387"/>
      <c r="I278" s="388"/>
      <c r="J278" s="387"/>
      <c r="K278" s="382"/>
      <c r="L278" s="387"/>
    </row>
    <row r="279" spans="1:12" hidden="1" thickBot="1" x14ac:dyDescent="0.3">
      <c r="A279" s="396">
        <v>276</v>
      </c>
      <c r="B279" s="382"/>
      <c r="C279" s="384"/>
      <c r="D279" s="385"/>
      <c r="E279" s="384"/>
      <c r="F279" s="184"/>
      <c r="G279" s="386" t="str">
        <f t="shared" si="4"/>
        <v/>
      </c>
      <c r="H279" s="387"/>
      <c r="I279" s="388"/>
      <c r="J279" s="387"/>
      <c r="K279" s="382"/>
      <c r="L279" s="387"/>
    </row>
    <row r="280" spans="1:12" ht="13.2" hidden="1" x14ac:dyDescent="0.25">
      <c r="A280" s="396">
        <v>277</v>
      </c>
      <c r="B280" s="382"/>
      <c r="C280" s="384"/>
      <c r="D280" s="385"/>
      <c r="E280" s="384"/>
      <c r="F280" s="184"/>
      <c r="G280" s="386" t="str">
        <f t="shared" si="4"/>
        <v/>
      </c>
      <c r="H280" s="387"/>
      <c r="I280" s="388"/>
      <c r="J280" s="387"/>
      <c r="K280" s="382"/>
      <c r="L280" s="387"/>
    </row>
    <row r="281" spans="1:12" hidden="1" thickBot="1" x14ac:dyDescent="0.3">
      <c r="A281" s="381">
        <v>278</v>
      </c>
      <c r="B281" s="382"/>
      <c r="C281" s="384"/>
      <c r="D281" s="385"/>
      <c r="E281" s="384"/>
      <c r="F281" s="184"/>
      <c r="G281" s="386" t="str">
        <f t="shared" si="4"/>
        <v/>
      </c>
      <c r="H281" s="387"/>
      <c r="I281" s="388"/>
      <c r="J281" s="387"/>
      <c r="K281" s="382"/>
      <c r="L281" s="387"/>
    </row>
    <row r="282" spans="1:12" hidden="1" thickBot="1" x14ac:dyDescent="0.3">
      <c r="A282" s="396">
        <v>279</v>
      </c>
      <c r="B282" s="382"/>
      <c r="C282" s="384"/>
      <c r="D282" s="385"/>
      <c r="E282" s="384"/>
      <c r="F282" s="184"/>
      <c r="G282" s="386" t="str">
        <f t="shared" si="4"/>
        <v/>
      </c>
      <c r="H282" s="387"/>
      <c r="I282" s="388"/>
      <c r="J282" s="387"/>
      <c r="K282" s="382"/>
      <c r="L282" s="387"/>
    </row>
    <row r="283" spans="1:12" ht="13.2" hidden="1" x14ac:dyDescent="0.25">
      <c r="A283" s="396">
        <v>280</v>
      </c>
      <c r="B283" s="382"/>
      <c r="C283" s="384"/>
      <c r="D283" s="385"/>
      <c r="E283" s="384"/>
      <c r="F283" s="184"/>
      <c r="G283" s="386" t="str">
        <f t="shared" si="4"/>
        <v/>
      </c>
      <c r="H283" s="387"/>
      <c r="I283" s="388"/>
      <c r="J283" s="387"/>
      <c r="K283" s="382"/>
      <c r="L283" s="387"/>
    </row>
    <row r="284" spans="1:12" hidden="1" thickBot="1" x14ac:dyDescent="0.3">
      <c r="A284" s="381">
        <v>281</v>
      </c>
      <c r="B284" s="382"/>
      <c r="C284" s="384"/>
      <c r="D284" s="385"/>
      <c r="E284" s="384"/>
      <c r="F284" s="184"/>
      <c r="G284" s="386" t="str">
        <f t="shared" si="4"/>
        <v/>
      </c>
      <c r="H284" s="387"/>
      <c r="I284" s="388"/>
      <c r="J284" s="387"/>
      <c r="K284" s="382"/>
      <c r="L284" s="387"/>
    </row>
    <row r="285" spans="1:12" hidden="1" thickBot="1" x14ac:dyDescent="0.3">
      <c r="A285" s="396">
        <v>282</v>
      </c>
      <c r="B285" s="382"/>
      <c r="C285" s="384"/>
      <c r="D285" s="385"/>
      <c r="E285" s="384"/>
      <c r="F285" s="184"/>
      <c r="G285" s="386" t="str">
        <f t="shared" si="4"/>
        <v/>
      </c>
      <c r="H285" s="387"/>
      <c r="I285" s="388"/>
      <c r="J285" s="387"/>
      <c r="K285" s="382"/>
      <c r="L285" s="387"/>
    </row>
    <row r="286" spans="1:12" ht="13.2" hidden="1" x14ac:dyDescent="0.25">
      <c r="A286" s="396">
        <v>283</v>
      </c>
      <c r="B286" s="382"/>
      <c r="C286" s="384"/>
      <c r="D286" s="385"/>
      <c r="E286" s="384"/>
      <c r="F286" s="184"/>
      <c r="G286" s="386" t="str">
        <f t="shared" si="4"/>
        <v/>
      </c>
      <c r="H286" s="387"/>
      <c r="I286" s="388"/>
      <c r="J286" s="387"/>
      <c r="K286" s="382"/>
      <c r="L286" s="387"/>
    </row>
    <row r="287" spans="1:12" hidden="1" thickBot="1" x14ac:dyDescent="0.3">
      <c r="A287" s="381">
        <v>284</v>
      </c>
      <c r="B287" s="382"/>
      <c r="C287" s="384"/>
      <c r="D287" s="385"/>
      <c r="E287" s="384"/>
      <c r="F287" s="184"/>
      <c r="G287" s="386" t="str">
        <f t="shared" si="4"/>
        <v/>
      </c>
      <c r="H287" s="387"/>
      <c r="I287" s="388"/>
      <c r="J287" s="387"/>
      <c r="K287" s="382"/>
      <c r="L287" s="387"/>
    </row>
    <row r="288" spans="1:12" hidden="1" thickBot="1" x14ac:dyDescent="0.3">
      <c r="A288" s="396">
        <v>285</v>
      </c>
      <c r="B288" s="382"/>
      <c r="C288" s="384"/>
      <c r="D288" s="385"/>
      <c r="E288" s="384"/>
      <c r="F288" s="184"/>
      <c r="G288" s="386" t="str">
        <f t="shared" si="4"/>
        <v/>
      </c>
      <c r="H288" s="387"/>
      <c r="I288" s="388"/>
      <c r="J288" s="387"/>
      <c r="K288" s="382"/>
      <c r="L288" s="387"/>
    </row>
    <row r="289" spans="1:12" ht="13.2" hidden="1" x14ac:dyDescent="0.25">
      <c r="A289" s="396">
        <v>286</v>
      </c>
      <c r="B289" s="382"/>
      <c r="C289" s="384"/>
      <c r="D289" s="385"/>
      <c r="E289" s="384"/>
      <c r="F289" s="184"/>
      <c r="G289" s="386" t="str">
        <f t="shared" si="4"/>
        <v/>
      </c>
      <c r="H289" s="387"/>
      <c r="I289" s="388"/>
      <c r="J289" s="387"/>
      <c r="K289" s="382"/>
      <c r="L289" s="387"/>
    </row>
    <row r="290" spans="1:12" hidden="1" thickBot="1" x14ac:dyDescent="0.3">
      <c r="A290" s="381">
        <v>287</v>
      </c>
      <c r="B290" s="382"/>
      <c r="C290" s="384"/>
      <c r="D290" s="385"/>
      <c r="E290" s="384"/>
      <c r="F290" s="184"/>
      <c r="G290" s="386" t="str">
        <f t="shared" si="4"/>
        <v/>
      </c>
      <c r="H290" s="387"/>
      <c r="I290" s="388"/>
      <c r="J290" s="387"/>
      <c r="K290" s="382"/>
      <c r="L290" s="387"/>
    </row>
    <row r="291" spans="1:12" hidden="1" thickBot="1" x14ac:dyDescent="0.3">
      <c r="A291" s="396">
        <v>288</v>
      </c>
      <c r="B291" s="382"/>
      <c r="C291" s="384"/>
      <c r="D291" s="385"/>
      <c r="E291" s="384"/>
      <c r="F291" s="184"/>
      <c r="G291" s="386" t="str">
        <f t="shared" si="4"/>
        <v/>
      </c>
      <c r="H291" s="387"/>
      <c r="I291" s="388"/>
      <c r="J291" s="387"/>
      <c r="K291" s="382"/>
      <c r="L291" s="387"/>
    </row>
    <row r="292" spans="1:12" ht="13.2" hidden="1" x14ac:dyDescent="0.25">
      <c r="A292" s="396">
        <v>289</v>
      </c>
      <c r="B292" s="382"/>
      <c r="C292" s="384"/>
      <c r="D292" s="385"/>
      <c r="E292" s="384"/>
      <c r="F292" s="184"/>
      <c r="G292" s="386" t="str">
        <f t="shared" si="4"/>
        <v/>
      </c>
      <c r="H292" s="387"/>
      <c r="I292" s="388"/>
      <c r="J292" s="387"/>
      <c r="K292" s="382"/>
      <c r="L292" s="387"/>
    </row>
    <row r="293" spans="1:12" hidden="1" thickBot="1" x14ac:dyDescent="0.3">
      <c r="A293" s="381">
        <v>290</v>
      </c>
      <c r="B293" s="382"/>
      <c r="C293" s="384"/>
      <c r="D293" s="385"/>
      <c r="E293" s="384"/>
      <c r="F293" s="184"/>
      <c r="G293" s="386" t="str">
        <f t="shared" si="4"/>
        <v/>
      </c>
      <c r="H293" s="387"/>
      <c r="I293" s="388"/>
      <c r="J293" s="387"/>
      <c r="K293" s="382"/>
      <c r="L293" s="387"/>
    </row>
    <row r="294" spans="1:12" hidden="1" thickBot="1" x14ac:dyDescent="0.3">
      <c r="A294" s="396">
        <v>291</v>
      </c>
      <c r="B294" s="382"/>
      <c r="C294" s="384"/>
      <c r="D294" s="385"/>
      <c r="E294" s="384"/>
      <c r="F294" s="184"/>
      <c r="G294" s="386" t="str">
        <f t="shared" si="4"/>
        <v/>
      </c>
      <c r="H294" s="387"/>
      <c r="I294" s="388"/>
      <c r="J294" s="387"/>
      <c r="K294" s="382"/>
      <c r="L294" s="387"/>
    </row>
    <row r="295" spans="1:12" ht="13.2" hidden="1" x14ac:dyDescent="0.25">
      <c r="A295" s="396">
        <v>292</v>
      </c>
      <c r="B295" s="382"/>
      <c r="C295" s="384"/>
      <c r="D295" s="385"/>
      <c r="E295" s="384"/>
      <c r="F295" s="184"/>
      <c r="G295" s="386" t="str">
        <f t="shared" si="4"/>
        <v/>
      </c>
      <c r="H295" s="387"/>
      <c r="I295" s="388"/>
      <c r="J295" s="387"/>
      <c r="K295" s="382"/>
      <c r="L295" s="387"/>
    </row>
    <row r="296" spans="1:12" hidden="1" thickBot="1" x14ac:dyDescent="0.3">
      <c r="A296" s="381">
        <v>293</v>
      </c>
      <c r="B296" s="382"/>
      <c r="C296" s="384"/>
      <c r="D296" s="385"/>
      <c r="E296" s="384"/>
      <c r="F296" s="184"/>
      <c r="G296" s="386" t="str">
        <f t="shared" si="4"/>
        <v/>
      </c>
      <c r="H296" s="387"/>
      <c r="I296" s="388"/>
      <c r="J296" s="387"/>
      <c r="K296" s="382"/>
      <c r="L296" s="387"/>
    </row>
    <row r="297" spans="1:12" hidden="1" thickBot="1" x14ac:dyDescent="0.3">
      <c r="A297" s="396">
        <v>294</v>
      </c>
      <c r="B297" s="382"/>
      <c r="C297" s="384"/>
      <c r="D297" s="385"/>
      <c r="E297" s="384"/>
      <c r="F297" s="184"/>
      <c r="G297" s="386" t="str">
        <f t="shared" si="4"/>
        <v/>
      </c>
      <c r="H297" s="387"/>
      <c r="I297" s="388"/>
      <c r="J297" s="387"/>
      <c r="K297" s="382"/>
      <c r="L297" s="387"/>
    </row>
    <row r="298" spans="1:12" ht="13.2" hidden="1" x14ac:dyDescent="0.25">
      <c r="A298" s="396">
        <v>295</v>
      </c>
      <c r="B298" s="382"/>
      <c r="C298" s="384"/>
      <c r="D298" s="385"/>
      <c r="E298" s="384"/>
      <c r="F298" s="184"/>
      <c r="G298" s="386" t="str">
        <f t="shared" si="4"/>
        <v/>
      </c>
      <c r="H298" s="387"/>
      <c r="I298" s="388"/>
      <c r="J298" s="387"/>
      <c r="K298" s="382"/>
      <c r="L298" s="387"/>
    </row>
    <row r="299" spans="1:12" hidden="1" thickBot="1" x14ac:dyDescent="0.3">
      <c r="A299" s="381">
        <v>296</v>
      </c>
      <c r="B299" s="382"/>
      <c r="C299" s="384"/>
      <c r="D299" s="385"/>
      <c r="E299" s="384"/>
      <c r="F299" s="184"/>
      <c r="G299" s="386" t="str">
        <f t="shared" si="4"/>
        <v/>
      </c>
      <c r="H299" s="387"/>
      <c r="I299" s="388"/>
      <c r="J299" s="387"/>
      <c r="K299" s="382"/>
      <c r="L299" s="387"/>
    </row>
    <row r="300" spans="1:12" hidden="1" thickBot="1" x14ac:dyDescent="0.3">
      <c r="A300" s="396">
        <v>297</v>
      </c>
      <c r="B300" s="382"/>
      <c r="C300" s="384"/>
      <c r="D300" s="385"/>
      <c r="E300" s="384"/>
      <c r="F300" s="184"/>
      <c r="G300" s="386" t="str">
        <f t="shared" si="4"/>
        <v/>
      </c>
      <c r="H300" s="387"/>
      <c r="I300" s="388"/>
      <c r="J300" s="387"/>
      <c r="K300" s="382"/>
      <c r="L300" s="387"/>
    </row>
    <row r="301" spans="1:12" ht="13.2" hidden="1" x14ac:dyDescent="0.25">
      <c r="A301" s="396">
        <v>298</v>
      </c>
      <c r="B301" s="382"/>
      <c r="C301" s="384"/>
      <c r="D301" s="385"/>
      <c r="E301" s="384"/>
      <c r="F301" s="184"/>
      <c r="G301" s="386" t="str">
        <f t="shared" si="4"/>
        <v/>
      </c>
      <c r="H301" s="387"/>
      <c r="I301" s="388"/>
      <c r="J301" s="387"/>
      <c r="K301" s="382"/>
      <c r="L301" s="387"/>
    </row>
    <row r="302" spans="1:12" hidden="1" thickBot="1" x14ac:dyDescent="0.3">
      <c r="A302" s="381">
        <v>299</v>
      </c>
      <c r="B302" s="382"/>
      <c r="C302" s="384"/>
      <c r="D302" s="385"/>
      <c r="E302" s="384"/>
      <c r="F302" s="184"/>
      <c r="G302" s="386" t="str">
        <f t="shared" si="4"/>
        <v/>
      </c>
      <c r="H302" s="387"/>
      <c r="I302" s="388"/>
      <c r="J302" s="387"/>
      <c r="K302" s="382"/>
      <c r="L302" s="387"/>
    </row>
    <row r="303" spans="1:12" hidden="1" thickBot="1" x14ac:dyDescent="0.3">
      <c r="A303" s="396">
        <v>300</v>
      </c>
      <c r="B303" s="382"/>
      <c r="C303" s="384"/>
      <c r="D303" s="385"/>
      <c r="E303" s="384"/>
      <c r="F303" s="184"/>
      <c r="G303" s="386" t="str">
        <f t="shared" si="4"/>
        <v/>
      </c>
      <c r="H303" s="387"/>
      <c r="I303" s="388"/>
      <c r="J303" s="387"/>
      <c r="K303" s="382"/>
      <c r="L303" s="387"/>
    </row>
    <row r="304" spans="1:12" ht="13.2" hidden="1" x14ac:dyDescent="0.25">
      <c r="A304" s="396">
        <v>301</v>
      </c>
      <c r="B304" s="382"/>
      <c r="C304" s="384"/>
      <c r="D304" s="385"/>
      <c r="E304" s="384"/>
      <c r="F304" s="184"/>
      <c r="G304" s="386" t="str">
        <f t="shared" si="4"/>
        <v/>
      </c>
      <c r="H304" s="387"/>
      <c r="I304" s="388"/>
      <c r="J304" s="387"/>
      <c r="K304" s="382"/>
      <c r="L304" s="387"/>
    </row>
    <row r="305" spans="1:12" hidden="1" thickBot="1" x14ac:dyDescent="0.3">
      <c r="A305" s="381">
        <v>302</v>
      </c>
      <c r="B305" s="382"/>
      <c r="C305" s="384"/>
      <c r="D305" s="385"/>
      <c r="E305" s="384"/>
      <c r="F305" s="184"/>
      <c r="G305" s="386" t="str">
        <f t="shared" si="4"/>
        <v/>
      </c>
      <c r="H305" s="387"/>
      <c r="I305" s="388"/>
      <c r="J305" s="387"/>
      <c r="K305" s="382"/>
      <c r="L305" s="387"/>
    </row>
    <row r="306" spans="1:12" hidden="1" thickBot="1" x14ac:dyDescent="0.3">
      <c r="A306" s="396">
        <v>303</v>
      </c>
      <c r="B306" s="382"/>
      <c r="C306" s="384"/>
      <c r="D306" s="385"/>
      <c r="E306" s="384"/>
      <c r="F306" s="184"/>
      <c r="G306" s="386" t="str">
        <f t="shared" si="4"/>
        <v/>
      </c>
      <c r="H306" s="387"/>
      <c r="I306" s="388"/>
      <c r="J306" s="387"/>
      <c r="K306" s="382"/>
      <c r="L306" s="387"/>
    </row>
    <row r="307" spans="1:12" ht="13.2" hidden="1" x14ac:dyDescent="0.25">
      <c r="A307" s="396">
        <v>304</v>
      </c>
      <c r="B307" s="382"/>
      <c r="C307" s="384"/>
      <c r="D307" s="385"/>
      <c r="E307" s="384"/>
      <c r="F307" s="184"/>
      <c r="G307" s="386" t="str">
        <f t="shared" si="4"/>
        <v/>
      </c>
      <c r="H307" s="387"/>
      <c r="I307" s="388"/>
      <c r="J307" s="387"/>
      <c r="K307" s="382"/>
      <c r="L307" s="387"/>
    </row>
    <row r="308" spans="1:12" hidden="1" thickBot="1" x14ac:dyDescent="0.3">
      <c r="A308" s="381">
        <v>305</v>
      </c>
      <c r="B308" s="382"/>
      <c r="C308" s="384"/>
      <c r="D308" s="385"/>
      <c r="E308" s="384"/>
      <c r="F308" s="184"/>
      <c r="G308" s="386" t="str">
        <f t="shared" si="4"/>
        <v/>
      </c>
      <c r="H308" s="387"/>
      <c r="I308" s="388"/>
      <c r="J308" s="387"/>
      <c r="K308" s="382"/>
      <c r="L308" s="387"/>
    </row>
    <row r="309" spans="1:12" hidden="1" thickBot="1" x14ac:dyDescent="0.3">
      <c r="A309" s="396">
        <v>306</v>
      </c>
      <c r="B309" s="382"/>
      <c r="C309" s="384"/>
      <c r="D309" s="385"/>
      <c r="E309" s="384"/>
      <c r="F309" s="184"/>
      <c r="G309" s="386" t="str">
        <f t="shared" si="4"/>
        <v/>
      </c>
      <c r="H309" s="387"/>
      <c r="I309" s="388"/>
      <c r="J309" s="387"/>
      <c r="K309" s="382"/>
      <c r="L309" s="387"/>
    </row>
    <row r="310" spans="1:12" ht="13.2" hidden="1" x14ac:dyDescent="0.25">
      <c r="A310" s="396">
        <v>307</v>
      </c>
      <c r="B310" s="382"/>
      <c r="C310" s="384"/>
      <c r="D310" s="385"/>
      <c r="E310" s="384"/>
      <c r="F310" s="184"/>
      <c r="G310" s="386" t="str">
        <f t="shared" si="4"/>
        <v/>
      </c>
      <c r="H310" s="387"/>
      <c r="I310" s="388"/>
      <c r="J310" s="387"/>
      <c r="K310" s="382"/>
      <c r="L310" s="387"/>
    </row>
    <row r="311" spans="1:12" hidden="1" thickBot="1" x14ac:dyDescent="0.3">
      <c r="A311" s="381">
        <v>308</v>
      </c>
      <c r="B311" s="382"/>
      <c r="C311" s="384"/>
      <c r="D311" s="385"/>
      <c r="E311" s="384"/>
      <c r="F311" s="184"/>
      <c r="G311" s="386" t="str">
        <f t="shared" si="4"/>
        <v/>
      </c>
      <c r="H311" s="387"/>
      <c r="I311" s="388"/>
      <c r="J311" s="387"/>
      <c r="K311" s="382"/>
      <c r="L311" s="387"/>
    </row>
    <row r="312" spans="1:12" hidden="1" thickBot="1" x14ac:dyDescent="0.3">
      <c r="A312" s="396">
        <v>309</v>
      </c>
      <c r="B312" s="382"/>
      <c r="C312" s="384"/>
      <c r="D312" s="385"/>
      <c r="E312" s="384"/>
      <c r="F312" s="184"/>
      <c r="G312" s="386" t="str">
        <f t="shared" si="4"/>
        <v/>
      </c>
      <c r="H312" s="387"/>
      <c r="I312" s="388"/>
      <c r="J312" s="387"/>
      <c r="K312" s="382"/>
      <c r="L312" s="387"/>
    </row>
    <row r="313" spans="1:12" ht="13.2" hidden="1" x14ac:dyDescent="0.25">
      <c r="A313" s="396">
        <v>310</v>
      </c>
      <c r="B313" s="382"/>
      <c r="C313" s="384"/>
      <c r="D313" s="385"/>
      <c r="E313" s="384"/>
      <c r="F313" s="184"/>
      <c r="G313" s="386" t="str">
        <f t="shared" si="4"/>
        <v/>
      </c>
      <c r="H313" s="387"/>
      <c r="I313" s="388"/>
      <c r="J313" s="387"/>
      <c r="K313" s="382"/>
      <c r="L313" s="387"/>
    </row>
    <row r="314" spans="1:12" hidden="1" thickBot="1" x14ac:dyDescent="0.3">
      <c r="A314" s="381">
        <v>311</v>
      </c>
      <c r="B314" s="382"/>
      <c r="C314" s="384"/>
      <c r="D314" s="385"/>
      <c r="E314" s="384"/>
      <c r="F314" s="184"/>
      <c r="G314" s="386" t="str">
        <f t="shared" si="4"/>
        <v/>
      </c>
      <c r="H314" s="387"/>
      <c r="I314" s="388"/>
      <c r="J314" s="387"/>
      <c r="K314" s="382"/>
      <c r="L314" s="387"/>
    </row>
    <row r="315" spans="1:12" hidden="1" thickBot="1" x14ac:dyDescent="0.3">
      <c r="A315" s="396">
        <v>312</v>
      </c>
      <c r="B315" s="382"/>
      <c r="C315" s="384"/>
      <c r="D315" s="385"/>
      <c r="E315" s="384"/>
      <c r="F315" s="184"/>
      <c r="G315" s="386" t="str">
        <f t="shared" si="4"/>
        <v/>
      </c>
      <c r="H315" s="387"/>
      <c r="I315" s="388"/>
      <c r="J315" s="387"/>
      <c r="K315" s="382"/>
      <c r="L315" s="387"/>
    </row>
    <row r="316" spans="1:12" ht="13.2" hidden="1" x14ac:dyDescent="0.25">
      <c r="A316" s="396">
        <v>313</v>
      </c>
      <c r="B316" s="382"/>
      <c r="C316" s="384"/>
      <c r="D316" s="385"/>
      <c r="E316" s="384"/>
      <c r="F316" s="184"/>
      <c r="G316" s="386" t="str">
        <f t="shared" si="4"/>
        <v/>
      </c>
      <c r="H316" s="387"/>
      <c r="I316" s="388"/>
      <c r="J316" s="387"/>
      <c r="K316" s="382"/>
      <c r="L316" s="387"/>
    </row>
    <row r="317" spans="1:12" hidden="1" thickBot="1" x14ac:dyDescent="0.3">
      <c r="A317" s="381">
        <v>314</v>
      </c>
      <c r="B317" s="382"/>
      <c r="C317" s="384"/>
      <c r="D317" s="385"/>
      <c r="E317" s="384"/>
      <c r="F317" s="184"/>
      <c r="G317" s="386" t="str">
        <f t="shared" si="4"/>
        <v/>
      </c>
      <c r="H317" s="387"/>
      <c r="I317" s="388"/>
      <c r="J317" s="387"/>
      <c r="K317" s="382"/>
      <c r="L317" s="387"/>
    </row>
    <row r="318" spans="1:12" hidden="1" thickBot="1" x14ac:dyDescent="0.3">
      <c r="A318" s="396">
        <v>315</v>
      </c>
      <c r="B318" s="382"/>
      <c r="C318" s="384"/>
      <c r="D318" s="385"/>
      <c r="E318" s="384"/>
      <c r="F318" s="184"/>
      <c r="G318" s="386" t="str">
        <f t="shared" si="4"/>
        <v/>
      </c>
      <c r="H318" s="387"/>
      <c r="I318" s="388"/>
      <c r="J318" s="387"/>
      <c r="K318" s="382"/>
      <c r="L318" s="387"/>
    </row>
    <row r="319" spans="1:12" ht="13.2" hidden="1" x14ac:dyDescent="0.25">
      <c r="A319" s="396">
        <v>316</v>
      </c>
      <c r="B319" s="382"/>
      <c r="C319" s="384"/>
      <c r="D319" s="385"/>
      <c r="E319" s="384"/>
      <c r="F319" s="184"/>
      <c r="G319" s="386" t="str">
        <f t="shared" si="4"/>
        <v/>
      </c>
      <c r="H319" s="387"/>
      <c r="I319" s="388"/>
      <c r="J319" s="387"/>
      <c r="K319" s="382"/>
      <c r="L319" s="387"/>
    </row>
    <row r="320" spans="1:12" hidden="1" thickBot="1" x14ac:dyDescent="0.3">
      <c r="A320" s="381">
        <v>317</v>
      </c>
      <c r="B320" s="382"/>
      <c r="C320" s="384"/>
      <c r="D320" s="385"/>
      <c r="E320" s="384"/>
      <c r="F320" s="184"/>
      <c r="G320" s="386" t="str">
        <f t="shared" si="4"/>
        <v/>
      </c>
      <c r="H320" s="387"/>
      <c r="I320" s="388"/>
      <c r="J320" s="387"/>
      <c r="K320" s="382"/>
      <c r="L320" s="387"/>
    </row>
    <row r="321" spans="1:12" hidden="1" thickBot="1" x14ac:dyDescent="0.3">
      <c r="A321" s="396">
        <v>318</v>
      </c>
      <c r="B321" s="382"/>
      <c r="C321" s="384"/>
      <c r="D321" s="385"/>
      <c r="E321" s="384"/>
      <c r="F321" s="184"/>
      <c r="G321" s="386" t="str">
        <f t="shared" ref="G321:G384" si="5">IF(L321="","",IF(LEN(L321)&gt;14,L321,"CPF Protegido - LGPD"))</f>
        <v/>
      </c>
      <c r="H321" s="387"/>
      <c r="I321" s="388"/>
      <c r="J321" s="387"/>
      <c r="K321" s="382"/>
      <c r="L321" s="387"/>
    </row>
    <row r="322" spans="1:12" ht="13.2" hidden="1" x14ac:dyDescent="0.25">
      <c r="A322" s="396">
        <v>319</v>
      </c>
      <c r="B322" s="382"/>
      <c r="C322" s="384"/>
      <c r="D322" s="385"/>
      <c r="E322" s="384"/>
      <c r="F322" s="184"/>
      <c r="G322" s="386" t="str">
        <f t="shared" si="5"/>
        <v/>
      </c>
      <c r="H322" s="387"/>
      <c r="I322" s="388"/>
      <c r="J322" s="387"/>
      <c r="K322" s="382"/>
      <c r="L322" s="387"/>
    </row>
    <row r="323" spans="1:12" hidden="1" thickBot="1" x14ac:dyDescent="0.3">
      <c r="A323" s="381">
        <v>320</v>
      </c>
      <c r="B323" s="382"/>
      <c r="C323" s="384"/>
      <c r="D323" s="385"/>
      <c r="E323" s="384"/>
      <c r="F323" s="184"/>
      <c r="G323" s="386" t="str">
        <f t="shared" si="5"/>
        <v/>
      </c>
      <c r="H323" s="387"/>
      <c r="I323" s="388"/>
      <c r="J323" s="387"/>
      <c r="K323" s="382"/>
      <c r="L323" s="387"/>
    </row>
    <row r="324" spans="1:12" hidden="1" thickBot="1" x14ac:dyDescent="0.3">
      <c r="A324" s="396">
        <v>321</v>
      </c>
      <c r="B324" s="382"/>
      <c r="C324" s="384"/>
      <c r="D324" s="385"/>
      <c r="E324" s="384"/>
      <c r="F324" s="184"/>
      <c r="G324" s="386" t="str">
        <f t="shared" si="5"/>
        <v/>
      </c>
      <c r="H324" s="387"/>
      <c r="I324" s="388"/>
      <c r="J324" s="387"/>
      <c r="K324" s="382"/>
      <c r="L324" s="387"/>
    </row>
    <row r="325" spans="1:12" ht="13.2" hidden="1" x14ac:dyDescent="0.25">
      <c r="A325" s="396">
        <v>322</v>
      </c>
      <c r="B325" s="382"/>
      <c r="C325" s="384"/>
      <c r="D325" s="385"/>
      <c r="E325" s="384"/>
      <c r="F325" s="184"/>
      <c r="G325" s="386" t="str">
        <f t="shared" si="5"/>
        <v/>
      </c>
      <c r="H325" s="387"/>
      <c r="I325" s="388"/>
      <c r="J325" s="387"/>
      <c r="K325" s="382"/>
      <c r="L325" s="387"/>
    </row>
    <row r="326" spans="1:12" hidden="1" thickBot="1" x14ac:dyDescent="0.3">
      <c r="A326" s="381">
        <v>323</v>
      </c>
      <c r="B326" s="382"/>
      <c r="C326" s="384"/>
      <c r="D326" s="385"/>
      <c r="E326" s="384"/>
      <c r="F326" s="184"/>
      <c r="G326" s="386" t="str">
        <f t="shared" si="5"/>
        <v/>
      </c>
      <c r="H326" s="387"/>
      <c r="I326" s="388"/>
      <c r="J326" s="387"/>
      <c r="K326" s="382"/>
      <c r="L326" s="387"/>
    </row>
    <row r="327" spans="1:12" hidden="1" thickBot="1" x14ac:dyDescent="0.3">
      <c r="A327" s="396">
        <v>324</v>
      </c>
      <c r="B327" s="382"/>
      <c r="C327" s="384"/>
      <c r="D327" s="385"/>
      <c r="E327" s="384"/>
      <c r="F327" s="184"/>
      <c r="G327" s="386" t="str">
        <f t="shared" si="5"/>
        <v/>
      </c>
      <c r="H327" s="387"/>
      <c r="I327" s="388"/>
      <c r="J327" s="387"/>
      <c r="K327" s="382"/>
      <c r="L327" s="387"/>
    </row>
    <row r="328" spans="1:12" ht="13.2" hidden="1" x14ac:dyDescent="0.25">
      <c r="A328" s="396">
        <v>325</v>
      </c>
      <c r="B328" s="382"/>
      <c r="C328" s="384"/>
      <c r="D328" s="385"/>
      <c r="E328" s="384"/>
      <c r="F328" s="184"/>
      <c r="G328" s="386" t="str">
        <f t="shared" si="5"/>
        <v/>
      </c>
      <c r="H328" s="387"/>
      <c r="I328" s="388"/>
      <c r="J328" s="387"/>
      <c r="K328" s="382"/>
      <c r="L328" s="387"/>
    </row>
    <row r="329" spans="1:12" hidden="1" thickBot="1" x14ac:dyDescent="0.3">
      <c r="A329" s="381">
        <v>326</v>
      </c>
      <c r="B329" s="382"/>
      <c r="C329" s="384"/>
      <c r="D329" s="385"/>
      <c r="E329" s="384"/>
      <c r="F329" s="184"/>
      <c r="G329" s="386" t="str">
        <f t="shared" si="5"/>
        <v/>
      </c>
      <c r="H329" s="387"/>
      <c r="I329" s="388"/>
      <c r="J329" s="387"/>
      <c r="K329" s="382"/>
      <c r="L329" s="387"/>
    </row>
    <row r="330" spans="1:12" hidden="1" thickBot="1" x14ac:dyDescent="0.3">
      <c r="A330" s="396">
        <v>327</v>
      </c>
      <c r="B330" s="382"/>
      <c r="C330" s="384"/>
      <c r="D330" s="385"/>
      <c r="E330" s="384"/>
      <c r="F330" s="184"/>
      <c r="G330" s="386" t="str">
        <f t="shared" si="5"/>
        <v/>
      </c>
      <c r="H330" s="387"/>
      <c r="I330" s="388"/>
      <c r="J330" s="387"/>
      <c r="K330" s="382"/>
      <c r="L330" s="387"/>
    </row>
    <row r="331" spans="1:12" ht="13.2" hidden="1" x14ac:dyDescent="0.25">
      <c r="A331" s="396">
        <v>328</v>
      </c>
      <c r="B331" s="382"/>
      <c r="C331" s="384"/>
      <c r="D331" s="385"/>
      <c r="E331" s="384"/>
      <c r="F331" s="184"/>
      <c r="G331" s="386" t="str">
        <f t="shared" si="5"/>
        <v/>
      </c>
      <c r="H331" s="387"/>
      <c r="I331" s="388"/>
      <c r="J331" s="387"/>
      <c r="K331" s="382"/>
      <c r="L331" s="387"/>
    </row>
    <row r="332" spans="1:12" hidden="1" thickBot="1" x14ac:dyDescent="0.3">
      <c r="A332" s="381">
        <v>329</v>
      </c>
      <c r="B332" s="382"/>
      <c r="C332" s="384"/>
      <c r="D332" s="385"/>
      <c r="E332" s="384"/>
      <c r="F332" s="184"/>
      <c r="G332" s="386" t="str">
        <f t="shared" si="5"/>
        <v/>
      </c>
      <c r="H332" s="387"/>
      <c r="I332" s="388"/>
      <c r="J332" s="387"/>
      <c r="K332" s="382"/>
      <c r="L332" s="387"/>
    </row>
    <row r="333" spans="1:12" hidden="1" thickBot="1" x14ac:dyDescent="0.3">
      <c r="A333" s="396">
        <v>330</v>
      </c>
      <c r="B333" s="382"/>
      <c r="C333" s="384"/>
      <c r="D333" s="385"/>
      <c r="E333" s="384"/>
      <c r="F333" s="184"/>
      <c r="G333" s="386" t="str">
        <f t="shared" si="5"/>
        <v/>
      </c>
      <c r="H333" s="387"/>
      <c r="I333" s="388"/>
      <c r="J333" s="387"/>
      <c r="K333" s="382"/>
      <c r="L333" s="387"/>
    </row>
    <row r="334" spans="1:12" ht="13.2" hidden="1" x14ac:dyDescent="0.25">
      <c r="A334" s="396">
        <v>331</v>
      </c>
      <c r="B334" s="382"/>
      <c r="C334" s="384"/>
      <c r="D334" s="385"/>
      <c r="E334" s="384"/>
      <c r="F334" s="184"/>
      <c r="G334" s="386" t="str">
        <f t="shared" si="5"/>
        <v/>
      </c>
      <c r="H334" s="387"/>
      <c r="I334" s="388"/>
      <c r="J334" s="387"/>
      <c r="K334" s="382"/>
      <c r="L334" s="387"/>
    </row>
    <row r="335" spans="1:12" hidden="1" thickBot="1" x14ac:dyDescent="0.3">
      <c r="A335" s="381">
        <v>332</v>
      </c>
      <c r="B335" s="382"/>
      <c r="C335" s="384"/>
      <c r="D335" s="385"/>
      <c r="E335" s="384"/>
      <c r="F335" s="184"/>
      <c r="G335" s="386" t="str">
        <f t="shared" si="5"/>
        <v/>
      </c>
      <c r="H335" s="387"/>
      <c r="I335" s="388"/>
      <c r="J335" s="387"/>
      <c r="K335" s="382"/>
      <c r="L335" s="387"/>
    </row>
    <row r="336" spans="1:12" hidden="1" thickBot="1" x14ac:dyDescent="0.3">
      <c r="A336" s="396">
        <v>333</v>
      </c>
      <c r="B336" s="382"/>
      <c r="C336" s="384"/>
      <c r="D336" s="385"/>
      <c r="E336" s="384"/>
      <c r="F336" s="184"/>
      <c r="G336" s="386" t="str">
        <f t="shared" si="5"/>
        <v/>
      </c>
      <c r="H336" s="387"/>
      <c r="I336" s="388"/>
      <c r="J336" s="387"/>
      <c r="K336" s="382"/>
      <c r="L336" s="387"/>
    </row>
    <row r="337" spans="1:12" ht="13.2" hidden="1" x14ac:dyDescent="0.25">
      <c r="A337" s="396">
        <v>334</v>
      </c>
      <c r="B337" s="382"/>
      <c r="C337" s="384"/>
      <c r="D337" s="385"/>
      <c r="E337" s="384"/>
      <c r="F337" s="184"/>
      <c r="G337" s="386" t="str">
        <f t="shared" si="5"/>
        <v/>
      </c>
      <c r="H337" s="387"/>
      <c r="I337" s="388"/>
      <c r="J337" s="387"/>
      <c r="K337" s="382"/>
      <c r="L337" s="387"/>
    </row>
    <row r="338" spans="1:12" hidden="1" thickBot="1" x14ac:dyDescent="0.3">
      <c r="A338" s="381">
        <v>335</v>
      </c>
      <c r="B338" s="382"/>
      <c r="C338" s="384"/>
      <c r="D338" s="385"/>
      <c r="E338" s="384"/>
      <c r="F338" s="184"/>
      <c r="G338" s="386" t="str">
        <f t="shared" si="5"/>
        <v/>
      </c>
      <c r="H338" s="387"/>
      <c r="I338" s="388"/>
      <c r="J338" s="387"/>
      <c r="K338" s="382"/>
      <c r="L338" s="387"/>
    </row>
    <row r="339" spans="1:12" hidden="1" thickBot="1" x14ac:dyDescent="0.3">
      <c r="A339" s="396">
        <v>336</v>
      </c>
      <c r="B339" s="382"/>
      <c r="C339" s="384"/>
      <c r="D339" s="385"/>
      <c r="E339" s="384"/>
      <c r="F339" s="184"/>
      <c r="G339" s="386" t="str">
        <f t="shared" si="5"/>
        <v/>
      </c>
      <c r="H339" s="387"/>
      <c r="I339" s="388"/>
      <c r="J339" s="387"/>
      <c r="K339" s="382"/>
      <c r="L339" s="387"/>
    </row>
    <row r="340" spans="1:12" ht="13.2" hidden="1" x14ac:dyDescent="0.25">
      <c r="A340" s="396">
        <v>337</v>
      </c>
      <c r="B340" s="382"/>
      <c r="C340" s="384"/>
      <c r="D340" s="385"/>
      <c r="E340" s="384"/>
      <c r="F340" s="184"/>
      <c r="G340" s="386" t="str">
        <f t="shared" si="5"/>
        <v/>
      </c>
      <c r="H340" s="387"/>
      <c r="I340" s="388"/>
      <c r="J340" s="387"/>
      <c r="K340" s="382"/>
      <c r="L340" s="387"/>
    </row>
    <row r="341" spans="1:12" hidden="1" thickBot="1" x14ac:dyDescent="0.3">
      <c r="A341" s="381">
        <v>338</v>
      </c>
      <c r="B341" s="382"/>
      <c r="C341" s="384"/>
      <c r="D341" s="385"/>
      <c r="E341" s="384"/>
      <c r="F341" s="184"/>
      <c r="G341" s="386" t="str">
        <f t="shared" si="5"/>
        <v/>
      </c>
      <c r="H341" s="387"/>
      <c r="I341" s="388"/>
      <c r="J341" s="387"/>
      <c r="K341" s="382"/>
      <c r="L341" s="387"/>
    </row>
    <row r="342" spans="1:12" hidden="1" thickBot="1" x14ac:dyDescent="0.3">
      <c r="A342" s="396">
        <v>339</v>
      </c>
      <c r="B342" s="382"/>
      <c r="C342" s="384"/>
      <c r="D342" s="385"/>
      <c r="E342" s="384"/>
      <c r="F342" s="184"/>
      <c r="G342" s="386" t="str">
        <f t="shared" si="5"/>
        <v/>
      </c>
      <c r="H342" s="387"/>
      <c r="I342" s="388"/>
      <c r="J342" s="387"/>
      <c r="K342" s="382"/>
      <c r="L342" s="387"/>
    </row>
    <row r="343" spans="1:12" ht="13.2" hidden="1" x14ac:dyDescent="0.25">
      <c r="A343" s="396">
        <v>340</v>
      </c>
      <c r="B343" s="382"/>
      <c r="C343" s="384"/>
      <c r="D343" s="385"/>
      <c r="E343" s="384"/>
      <c r="F343" s="184"/>
      <c r="G343" s="386" t="str">
        <f t="shared" si="5"/>
        <v/>
      </c>
      <c r="H343" s="387"/>
      <c r="I343" s="388"/>
      <c r="J343" s="387"/>
      <c r="K343" s="382"/>
      <c r="L343" s="387"/>
    </row>
    <row r="344" spans="1:12" hidden="1" thickBot="1" x14ac:dyDescent="0.3">
      <c r="A344" s="381">
        <v>341</v>
      </c>
      <c r="B344" s="382"/>
      <c r="C344" s="384"/>
      <c r="D344" s="385"/>
      <c r="E344" s="384"/>
      <c r="F344" s="184"/>
      <c r="G344" s="386" t="str">
        <f t="shared" si="5"/>
        <v/>
      </c>
      <c r="H344" s="387"/>
      <c r="I344" s="388"/>
      <c r="J344" s="387"/>
      <c r="K344" s="382"/>
      <c r="L344" s="387"/>
    </row>
    <row r="345" spans="1:12" hidden="1" thickBot="1" x14ac:dyDescent="0.3">
      <c r="A345" s="396">
        <v>342</v>
      </c>
      <c r="B345" s="382"/>
      <c r="C345" s="384"/>
      <c r="D345" s="385"/>
      <c r="E345" s="384"/>
      <c r="F345" s="184"/>
      <c r="G345" s="386" t="str">
        <f t="shared" si="5"/>
        <v/>
      </c>
      <c r="H345" s="387"/>
      <c r="I345" s="388"/>
      <c r="J345" s="387"/>
      <c r="K345" s="382"/>
      <c r="L345" s="387"/>
    </row>
    <row r="346" spans="1:12" ht="13.2" hidden="1" x14ac:dyDescent="0.25">
      <c r="A346" s="396">
        <v>343</v>
      </c>
      <c r="B346" s="382"/>
      <c r="C346" s="384"/>
      <c r="D346" s="385"/>
      <c r="E346" s="384"/>
      <c r="F346" s="184"/>
      <c r="G346" s="386" t="str">
        <f t="shared" si="5"/>
        <v/>
      </c>
      <c r="H346" s="387"/>
      <c r="I346" s="388"/>
      <c r="J346" s="387"/>
      <c r="K346" s="382"/>
      <c r="L346" s="387"/>
    </row>
    <row r="347" spans="1:12" hidden="1" thickBot="1" x14ac:dyDescent="0.3">
      <c r="A347" s="381">
        <v>344</v>
      </c>
      <c r="B347" s="382"/>
      <c r="C347" s="384"/>
      <c r="D347" s="385"/>
      <c r="E347" s="384"/>
      <c r="F347" s="184"/>
      <c r="G347" s="386" t="str">
        <f t="shared" si="5"/>
        <v/>
      </c>
      <c r="H347" s="387"/>
      <c r="I347" s="388"/>
      <c r="J347" s="387"/>
      <c r="K347" s="382"/>
      <c r="L347" s="387"/>
    </row>
    <row r="348" spans="1:12" hidden="1" thickBot="1" x14ac:dyDescent="0.3">
      <c r="A348" s="396">
        <v>345</v>
      </c>
      <c r="B348" s="382"/>
      <c r="C348" s="384"/>
      <c r="D348" s="385"/>
      <c r="E348" s="384"/>
      <c r="F348" s="184"/>
      <c r="G348" s="386" t="str">
        <f t="shared" si="5"/>
        <v/>
      </c>
      <c r="H348" s="387"/>
      <c r="I348" s="388"/>
      <c r="J348" s="387"/>
      <c r="K348" s="382"/>
      <c r="L348" s="387"/>
    </row>
    <row r="349" spans="1:12" ht="13.2" hidden="1" x14ac:dyDescent="0.25">
      <c r="A349" s="396">
        <v>346</v>
      </c>
      <c r="B349" s="382"/>
      <c r="C349" s="384"/>
      <c r="D349" s="385"/>
      <c r="E349" s="384"/>
      <c r="F349" s="184"/>
      <c r="G349" s="386" t="str">
        <f t="shared" si="5"/>
        <v/>
      </c>
      <c r="H349" s="387"/>
      <c r="I349" s="388"/>
      <c r="J349" s="387"/>
      <c r="K349" s="382"/>
      <c r="L349" s="387"/>
    </row>
    <row r="350" spans="1:12" hidden="1" thickBot="1" x14ac:dyDescent="0.3">
      <c r="A350" s="381">
        <v>347</v>
      </c>
      <c r="B350" s="382"/>
      <c r="C350" s="384"/>
      <c r="D350" s="385"/>
      <c r="E350" s="384"/>
      <c r="F350" s="184"/>
      <c r="G350" s="386" t="str">
        <f t="shared" si="5"/>
        <v/>
      </c>
      <c r="H350" s="387"/>
      <c r="I350" s="388"/>
      <c r="J350" s="387"/>
      <c r="K350" s="382"/>
      <c r="L350" s="387"/>
    </row>
    <row r="351" spans="1:12" hidden="1" thickBot="1" x14ac:dyDescent="0.3">
      <c r="A351" s="396">
        <v>348</v>
      </c>
      <c r="B351" s="382"/>
      <c r="C351" s="384"/>
      <c r="D351" s="385"/>
      <c r="E351" s="384"/>
      <c r="F351" s="184"/>
      <c r="G351" s="386" t="str">
        <f t="shared" si="5"/>
        <v/>
      </c>
      <c r="H351" s="387"/>
      <c r="I351" s="388"/>
      <c r="J351" s="387"/>
      <c r="K351" s="382"/>
      <c r="L351" s="387"/>
    </row>
    <row r="352" spans="1:12" ht="13.2" hidden="1" x14ac:dyDescent="0.25">
      <c r="A352" s="396">
        <v>349</v>
      </c>
      <c r="B352" s="382"/>
      <c r="C352" s="384"/>
      <c r="D352" s="385"/>
      <c r="E352" s="384"/>
      <c r="F352" s="184"/>
      <c r="G352" s="386" t="str">
        <f t="shared" si="5"/>
        <v/>
      </c>
      <c r="H352" s="387"/>
      <c r="I352" s="388"/>
      <c r="J352" s="387"/>
      <c r="K352" s="382"/>
      <c r="L352" s="387"/>
    </row>
    <row r="353" spans="1:12" hidden="1" thickBot="1" x14ac:dyDescent="0.3">
      <c r="A353" s="381">
        <v>350</v>
      </c>
      <c r="B353" s="382"/>
      <c r="C353" s="384"/>
      <c r="D353" s="385"/>
      <c r="E353" s="384"/>
      <c r="F353" s="184"/>
      <c r="G353" s="386" t="str">
        <f t="shared" si="5"/>
        <v/>
      </c>
      <c r="H353" s="387"/>
      <c r="I353" s="388"/>
      <c r="J353" s="387"/>
      <c r="K353" s="382"/>
      <c r="L353" s="387"/>
    </row>
    <row r="354" spans="1:12" hidden="1" thickBot="1" x14ac:dyDescent="0.3">
      <c r="A354" s="396">
        <v>351</v>
      </c>
      <c r="B354" s="382"/>
      <c r="C354" s="384"/>
      <c r="D354" s="385"/>
      <c r="E354" s="384"/>
      <c r="F354" s="184"/>
      <c r="G354" s="386" t="str">
        <f t="shared" si="5"/>
        <v/>
      </c>
      <c r="H354" s="387"/>
      <c r="I354" s="388"/>
      <c r="J354" s="387"/>
      <c r="K354" s="382"/>
      <c r="L354" s="387"/>
    </row>
    <row r="355" spans="1:12" ht="13.2" hidden="1" x14ac:dyDescent="0.25">
      <c r="A355" s="396">
        <v>352</v>
      </c>
      <c r="B355" s="382"/>
      <c r="C355" s="384"/>
      <c r="D355" s="385"/>
      <c r="E355" s="384"/>
      <c r="F355" s="184"/>
      <c r="G355" s="386" t="str">
        <f t="shared" si="5"/>
        <v/>
      </c>
      <c r="H355" s="387"/>
      <c r="I355" s="388"/>
      <c r="J355" s="387"/>
      <c r="K355" s="382"/>
      <c r="L355" s="387"/>
    </row>
    <row r="356" spans="1:12" hidden="1" thickBot="1" x14ac:dyDescent="0.3">
      <c r="A356" s="381">
        <v>353</v>
      </c>
      <c r="B356" s="382"/>
      <c r="C356" s="384"/>
      <c r="D356" s="385"/>
      <c r="E356" s="384"/>
      <c r="F356" s="184"/>
      <c r="G356" s="386" t="str">
        <f t="shared" si="5"/>
        <v/>
      </c>
      <c r="H356" s="387"/>
      <c r="I356" s="388"/>
      <c r="J356" s="387"/>
      <c r="K356" s="382"/>
      <c r="L356" s="387"/>
    </row>
    <row r="357" spans="1:12" hidden="1" thickBot="1" x14ac:dyDescent="0.3">
      <c r="A357" s="396">
        <v>354</v>
      </c>
      <c r="B357" s="382"/>
      <c r="C357" s="384"/>
      <c r="D357" s="385"/>
      <c r="E357" s="384"/>
      <c r="F357" s="184"/>
      <c r="G357" s="386" t="str">
        <f t="shared" si="5"/>
        <v/>
      </c>
      <c r="H357" s="387"/>
      <c r="I357" s="388"/>
      <c r="J357" s="387"/>
      <c r="K357" s="382"/>
      <c r="L357" s="387"/>
    </row>
    <row r="358" spans="1:12" ht="13.2" hidden="1" x14ac:dyDescent="0.25">
      <c r="A358" s="396">
        <v>355</v>
      </c>
      <c r="B358" s="382"/>
      <c r="C358" s="384"/>
      <c r="D358" s="385"/>
      <c r="E358" s="384"/>
      <c r="F358" s="184"/>
      <c r="G358" s="386" t="str">
        <f t="shared" si="5"/>
        <v/>
      </c>
      <c r="H358" s="387"/>
      <c r="I358" s="388"/>
      <c r="J358" s="387"/>
      <c r="K358" s="382"/>
      <c r="L358" s="387"/>
    </row>
    <row r="359" spans="1:12" hidden="1" thickBot="1" x14ac:dyDescent="0.3">
      <c r="A359" s="381">
        <v>356</v>
      </c>
      <c r="B359" s="382"/>
      <c r="C359" s="384"/>
      <c r="D359" s="385"/>
      <c r="E359" s="384"/>
      <c r="F359" s="184"/>
      <c r="G359" s="386" t="str">
        <f t="shared" si="5"/>
        <v/>
      </c>
      <c r="H359" s="387"/>
      <c r="I359" s="388"/>
      <c r="J359" s="387"/>
      <c r="K359" s="382"/>
      <c r="L359" s="387"/>
    </row>
    <row r="360" spans="1:12" hidden="1" thickBot="1" x14ac:dyDescent="0.3">
      <c r="A360" s="396">
        <v>357</v>
      </c>
      <c r="B360" s="382"/>
      <c r="C360" s="384"/>
      <c r="D360" s="385"/>
      <c r="E360" s="384"/>
      <c r="F360" s="184"/>
      <c r="G360" s="386" t="str">
        <f t="shared" si="5"/>
        <v/>
      </c>
      <c r="H360" s="387"/>
      <c r="I360" s="388"/>
      <c r="J360" s="387"/>
      <c r="K360" s="382"/>
      <c r="L360" s="387"/>
    </row>
    <row r="361" spans="1:12" ht="13.2" hidden="1" x14ac:dyDescent="0.25">
      <c r="A361" s="396">
        <v>358</v>
      </c>
      <c r="B361" s="382"/>
      <c r="C361" s="384"/>
      <c r="D361" s="385"/>
      <c r="E361" s="384"/>
      <c r="F361" s="184"/>
      <c r="G361" s="386" t="str">
        <f t="shared" si="5"/>
        <v/>
      </c>
      <c r="H361" s="387"/>
      <c r="I361" s="388"/>
      <c r="J361" s="387"/>
      <c r="K361" s="382"/>
      <c r="L361" s="387"/>
    </row>
    <row r="362" spans="1:12" hidden="1" thickBot="1" x14ac:dyDescent="0.3">
      <c r="A362" s="381">
        <v>359</v>
      </c>
      <c r="B362" s="382"/>
      <c r="C362" s="384"/>
      <c r="D362" s="385"/>
      <c r="E362" s="384"/>
      <c r="F362" s="184"/>
      <c r="G362" s="386" t="str">
        <f t="shared" si="5"/>
        <v/>
      </c>
      <c r="H362" s="387"/>
      <c r="I362" s="388"/>
      <c r="J362" s="387"/>
      <c r="K362" s="382"/>
      <c r="L362" s="387"/>
    </row>
    <row r="363" spans="1:12" hidden="1" thickBot="1" x14ac:dyDescent="0.3">
      <c r="A363" s="396">
        <v>360</v>
      </c>
      <c r="B363" s="382"/>
      <c r="C363" s="384"/>
      <c r="D363" s="385"/>
      <c r="E363" s="384"/>
      <c r="F363" s="184"/>
      <c r="G363" s="386" t="str">
        <f t="shared" si="5"/>
        <v/>
      </c>
      <c r="H363" s="387"/>
      <c r="I363" s="388"/>
      <c r="J363" s="387"/>
      <c r="K363" s="382"/>
      <c r="L363" s="387"/>
    </row>
    <row r="364" spans="1:12" ht="13.2" hidden="1" x14ac:dyDescent="0.25">
      <c r="A364" s="396">
        <v>361</v>
      </c>
      <c r="B364" s="382"/>
      <c r="C364" s="384"/>
      <c r="D364" s="385"/>
      <c r="E364" s="384"/>
      <c r="F364" s="184"/>
      <c r="G364" s="386" t="str">
        <f t="shared" si="5"/>
        <v/>
      </c>
      <c r="H364" s="387"/>
      <c r="I364" s="388"/>
      <c r="J364" s="387"/>
      <c r="K364" s="382"/>
      <c r="L364" s="387"/>
    </row>
    <row r="365" spans="1:12" hidden="1" thickBot="1" x14ac:dyDescent="0.3">
      <c r="A365" s="381">
        <v>362</v>
      </c>
      <c r="B365" s="382"/>
      <c r="C365" s="384"/>
      <c r="D365" s="385"/>
      <c r="E365" s="384"/>
      <c r="F365" s="184"/>
      <c r="G365" s="386" t="str">
        <f t="shared" si="5"/>
        <v/>
      </c>
      <c r="H365" s="387"/>
      <c r="I365" s="388"/>
      <c r="J365" s="387"/>
      <c r="K365" s="382"/>
      <c r="L365" s="387"/>
    </row>
    <row r="366" spans="1:12" hidden="1" thickBot="1" x14ac:dyDescent="0.3">
      <c r="A366" s="396">
        <v>363</v>
      </c>
      <c r="B366" s="382"/>
      <c r="C366" s="384"/>
      <c r="D366" s="385"/>
      <c r="E366" s="384"/>
      <c r="F366" s="184"/>
      <c r="G366" s="386" t="str">
        <f t="shared" si="5"/>
        <v/>
      </c>
      <c r="H366" s="387"/>
      <c r="I366" s="388"/>
      <c r="J366" s="387"/>
      <c r="K366" s="382"/>
      <c r="L366" s="387"/>
    </row>
    <row r="367" spans="1:12" ht="13.2" hidden="1" x14ac:dyDescent="0.25">
      <c r="A367" s="396">
        <v>364</v>
      </c>
      <c r="B367" s="382"/>
      <c r="C367" s="384"/>
      <c r="D367" s="385"/>
      <c r="E367" s="384"/>
      <c r="F367" s="184"/>
      <c r="G367" s="386" t="str">
        <f t="shared" si="5"/>
        <v/>
      </c>
      <c r="H367" s="387"/>
      <c r="I367" s="388"/>
      <c r="J367" s="387"/>
      <c r="K367" s="382"/>
      <c r="L367" s="387"/>
    </row>
    <row r="368" spans="1:12" hidden="1" thickBot="1" x14ac:dyDescent="0.3">
      <c r="A368" s="381">
        <v>365</v>
      </c>
      <c r="B368" s="382"/>
      <c r="C368" s="384"/>
      <c r="D368" s="385"/>
      <c r="E368" s="384"/>
      <c r="F368" s="184"/>
      <c r="G368" s="386" t="str">
        <f t="shared" si="5"/>
        <v/>
      </c>
      <c r="H368" s="387"/>
      <c r="I368" s="388"/>
      <c r="J368" s="387"/>
      <c r="K368" s="382"/>
      <c r="L368" s="387"/>
    </row>
    <row r="369" spans="1:12" hidden="1" thickBot="1" x14ac:dyDescent="0.3">
      <c r="A369" s="396">
        <v>366</v>
      </c>
      <c r="B369" s="382"/>
      <c r="C369" s="384"/>
      <c r="D369" s="385"/>
      <c r="E369" s="384"/>
      <c r="F369" s="184"/>
      <c r="G369" s="386" t="str">
        <f t="shared" si="5"/>
        <v/>
      </c>
      <c r="H369" s="387"/>
      <c r="I369" s="388"/>
      <c r="J369" s="387"/>
      <c r="K369" s="382"/>
      <c r="L369" s="387"/>
    </row>
    <row r="370" spans="1:12" ht="13.2" hidden="1" x14ac:dyDescent="0.25">
      <c r="A370" s="396">
        <v>367</v>
      </c>
      <c r="B370" s="382"/>
      <c r="C370" s="384"/>
      <c r="D370" s="385"/>
      <c r="E370" s="384"/>
      <c r="F370" s="184"/>
      <c r="G370" s="386" t="str">
        <f t="shared" si="5"/>
        <v/>
      </c>
      <c r="H370" s="387"/>
      <c r="I370" s="388"/>
      <c r="J370" s="387"/>
      <c r="K370" s="382"/>
      <c r="L370" s="387"/>
    </row>
    <row r="371" spans="1:12" hidden="1" thickBot="1" x14ac:dyDescent="0.3">
      <c r="A371" s="381">
        <v>368</v>
      </c>
      <c r="B371" s="382"/>
      <c r="C371" s="384"/>
      <c r="D371" s="385"/>
      <c r="E371" s="384"/>
      <c r="F371" s="184"/>
      <c r="G371" s="386" t="str">
        <f t="shared" si="5"/>
        <v/>
      </c>
      <c r="H371" s="387"/>
      <c r="I371" s="388"/>
      <c r="J371" s="387"/>
      <c r="K371" s="382"/>
      <c r="L371" s="387"/>
    </row>
    <row r="372" spans="1:12" hidden="1" thickBot="1" x14ac:dyDescent="0.3">
      <c r="A372" s="396">
        <v>369</v>
      </c>
      <c r="B372" s="382"/>
      <c r="C372" s="384"/>
      <c r="D372" s="385"/>
      <c r="E372" s="384"/>
      <c r="F372" s="184"/>
      <c r="G372" s="386" t="str">
        <f t="shared" si="5"/>
        <v/>
      </c>
      <c r="H372" s="387"/>
      <c r="I372" s="388"/>
      <c r="J372" s="387"/>
      <c r="K372" s="382"/>
      <c r="L372" s="387"/>
    </row>
    <row r="373" spans="1:12" ht="13.2" hidden="1" x14ac:dyDescent="0.25">
      <c r="A373" s="396">
        <v>370</v>
      </c>
      <c r="B373" s="382"/>
      <c r="C373" s="384"/>
      <c r="D373" s="385"/>
      <c r="E373" s="384"/>
      <c r="F373" s="184"/>
      <c r="G373" s="386" t="str">
        <f t="shared" si="5"/>
        <v/>
      </c>
      <c r="H373" s="387"/>
      <c r="I373" s="388"/>
      <c r="J373" s="387"/>
      <c r="K373" s="382"/>
      <c r="L373" s="387"/>
    </row>
    <row r="374" spans="1:12" hidden="1" thickBot="1" x14ac:dyDescent="0.3">
      <c r="A374" s="381">
        <v>371</v>
      </c>
      <c r="B374" s="382"/>
      <c r="C374" s="384"/>
      <c r="D374" s="385"/>
      <c r="E374" s="384"/>
      <c r="F374" s="184"/>
      <c r="G374" s="386" t="str">
        <f t="shared" si="5"/>
        <v/>
      </c>
      <c r="H374" s="387"/>
      <c r="I374" s="388"/>
      <c r="J374" s="387"/>
      <c r="K374" s="382"/>
      <c r="L374" s="387"/>
    </row>
    <row r="375" spans="1:12" hidden="1" thickBot="1" x14ac:dyDescent="0.3">
      <c r="A375" s="396">
        <v>372</v>
      </c>
      <c r="B375" s="382"/>
      <c r="C375" s="384"/>
      <c r="D375" s="385"/>
      <c r="E375" s="384"/>
      <c r="F375" s="184"/>
      <c r="G375" s="386" t="str">
        <f t="shared" si="5"/>
        <v/>
      </c>
      <c r="H375" s="387"/>
      <c r="I375" s="388"/>
      <c r="J375" s="387"/>
      <c r="K375" s="382"/>
      <c r="L375" s="387"/>
    </row>
    <row r="376" spans="1:12" ht="13.2" hidden="1" x14ac:dyDescent="0.25">
      <c r="A376" s="396">
        <v>373</v>
      </c>
      <c r="B376" s="382"/>
      <c r="C376" s="384"/>
      <c r="D376" s="385"/>
      <c r="E376" s="384"/>
      <c r="F376" s="184"/>
      <c r="G376" s="386" t="str">
        <f t="shared" si="5"/>
        <v/>
      </c>
      <c r="H376" s="387"/>
      <c r="I376" s="388"/>
      <c r="J376" s="387"/>
      <c r="K376" s="382"/>
      <c r="L376" s="387"/>
    </row>
    <row r="377" spans="1:12" hidden="1" thickBot="1" x14ac:dyDescent="0.3">
      <c r="A377" s="381">
        <v>374</v>
      </c>
      <c r="B377" s="382"/>
      <c r="C377" s="384"/>
      <c r="D377" s="385"/>
      <c r="E377" s="384"/>
      <c r="F377" s="184"/>
      <c r="G377" s="386" t="str">
        <f t="shared" si="5"/>
        <v/>
      </c>
      <c r="H377" s="387"/>
      <c r="I377" s="388"/>
      <c r="J377" s="387"/>
      <c r="K377" s="382"/>
      <c r="L377" s="387"/>
    </row>
    <row r="378" spans="1:12" hidden="1" thickBot="1" x14ac:dyDescent="0.3">
      <c r="A378" s="396">
        <v>375</v>
      </c>
      <c r="B378" s="382"/>
      <c r="C378" s="384"/>
      <c r="D378" s="385"/>
      <c r="E378" s="384"/>
      <c r="F378" s="184"/>
      <c r="G378" s="386" t="str">
        <f t="shared" si="5"/>
        <v/>
      </c>
      <c r="H378" s="387"/>
      <c r="I378" s="388"/>
      <c r="J378" s="387"/>
      <c r="K378" s="382"/>
      <c r="L378" s="387"/>
    </row>
    <row r="379" spans="1:12" ht="13.2" hidden="1" x14ac:dyDescent="0.25">
      <c r="A379" s="396">
        <v>376</v>
      </c>
      <c r="B379" s="382"/>
      <c r="C379" s="384"/>
      <c r="D379" s="385"/>
      <c r="E379" s="384"/>
      <c r="F379" s="184"/>
      <c r="G379" s="386" t="str">
        <f t="shared" si="5"/>
        <v/>
      </c>
      <c r="H379" s="387"/>
      <c r="I379" s="388"/>
      <c r="J379" s="387"/>
      <c r="K379" s="382"/>
      <c r="L379" s="387"/>
    </row>
    <row r="380" spans="1:12" hidden="1" thickBot="1" x14ac:dyDescent="0.3">
      <c r="A380" s="381">
        <v>377</v>
      </c>
      <c r="B380" s="382"/>
      <c r="C380" s="384"/>
      <c r="D380" s="385"/>
      <c r="E380" s="384"/>
      <c r="F380" s="184"/>
      <c r="G380" s="386" t="str">
        <f t="shared" si="5"/>
        <v/>
      </c>
      <c r="H380" s="387"/>
      <c r="I380" s="388"/>
      <c r="J380" s="387"/>
      <c r="K380" s="382"/>
      <c r="L380" s="387"/>
    </row>
    <row r="381" spans="1:12" hidden="1" thickBot="1" x14ac:dyDescent="0.3">
      <c r="A381" s="396">
        <v>378</v>
      </c>
      <c r="B381" s="382"/>
      <c r="C381" s="384"/>
      <c r="D381" s="385"/>
      <c r="E381" s="384"/>
      <c r="F381" s="184"/>
      <c r="G381" s="386" t="str">
        <f t="shared" si="5"/>
        <v/>
      </c>
      <c r="H381" s="387"/>
      <c r="I381" s="388"/>
      <c r="J381" s="387"/>
      <c r="K381" s="382"/>
      <c r="L381" s="387"/>
    </row>
    <row r="382" spans="1:12" ht="13.2" hidden="1" x14ac:dyDescent="0.25">
      <c r="A382" s="396">
        <v>379</v>
      </c>
      <c r="B382" s="382"/>
      <c r="C382" s="384"/>
      <c r="D382" s="385"/>
      <c r="E382" s="384"/>
      <c r="F382" s="184"/>
      <c r="G382" s="386" t="str">
        <f t="shared" si="5"/>
        <v/>
      </c>
      <c r="H382" s="387"/>
      <c r="I382" s="388"/>
      <c r="J382" s="387"/>
      <c r="K382" s="382"/>
      <c r="L382" s="387"/>
    </row>
    <row r="383" spans="1:12" hidden="1" thickBot="1" x14ac:dyDescent="0.3">
      <c r="A383" s="381">
        <v>380</v>
      </c>
      <c r="B383" s="382"/>
      <c r="C383" s="384"/>
      <c r="D383" s="385"/>
      <c r="E383" s="384"/>
      <c r="F383" s="184"/>
      <c r="G383" s="386" t="str">
        <f t="shared" si="5"/>
        <v/>
      </c>
      <c r="H383" s="387"/>
      <c r="I383" s="388"/>
      <c r="J383" s="387"/>
      <c r="K383" s="382"/>
      <c r="L383" s="387"/>
    </row>
    <row r="384" spans="1:12" hidden="1" thickBot="1" x14ac:dyDescent="0.3">
      <c r="A384" s="396">
        <v>381</v>
      </c>
      <c r="B384" s="382"/>
      <c r="C384" s="384"/>
      <c r="D384" s="385"/>
      <c r="E384" s="384"/>
      <c r="F384" s="184"/>
      <c r="G384" s="386" t="str">
        <f t="shared" si="5"/>
        <v/>
      </c>
      <c r="H384" s="387"/>
      <c r="I384" s="388"/>
      <c r="J384" s="387"/>
      <c r="K384" s="382"/>
      <c r="L384" s="387"/>
    </row>
    <row r="385" spans="1:12" ht="13.2" hidden="1" x14ac:dyDescent="0.25">
      <c r="A385" s="396">
        <v>382</v>
      </c>
      <c r="B385" s="382"/>
      <c r="C385" s="384"/>
      <c r="D385" s="385"/>
      <c r="E385" s="384"/>
      <c r="F385" s="184"/>
      <c r="G385" s="386" t="str">
        <f t="shared" ref="G385:G448" si="6">IF(L385="","",IF(LEN(L385)&gt;14,L385,"CPF Protegido - LGPD"))</f>
        <v/>
      </c>
      <c r="H385" s="387"/>
      <c r="I385" s="388"/>
      <c r="J385" s="387"/>
      <c r="K385" s="382"/>
      <c r="L385" s="387"/>
    </row>
    <row r="386" spans="1:12" hidden="1" thickBot="1" x14ac:dyDescent="0.3">
      <c r="A386" s="381">
        <v>383</v>
      </c>
      <c r="B386" s="382"/>
      <c r="C386" s="384"/>
      <c r="D386" s="385"/>
      <c r="E386" s="384"/>
      <c r="F386" s="184"/>
      <c r="G386" s="386" t="str">
        <f t="shared" si="6"/>
        <v/>
      </c>
      <c r="H386" s="387"/>
      <c r="I386" s="388"/>
      <c r="J386" s="387"/>
      <c r="K386" s="382"/>
      <c r="L386" s="387"/>
    </row>
    <row r="387" spans="1:12" hidden="1" thickBot="1" x14ac:dyDescent="0.3">
      <c r="A387" s="396">
        <v>384</v>
      </c>
      <c r="B387" s="382"/>
      <c r="C387" s="384"/>
      <c r="D387" s="385"/>
      <c r="E387" s="384"/>
      <c r="F387" s="184"/>
      <c r="G387" s="386" t="str">
        <f t="shared" si="6"/>
        <v/>
      </c>
      <c r="H387" s="387"/>
      <c r="I387" s="388"/>
      <c r="J387" s="387"/>
      <c r="K387" s="382"/>
      <c r="L387" s="387"/>
    </row>
    <row r="388" spans="1:12" ht="13.2" hidden="1" x14ac:dyDescent="0.25">
      <c r="A388" s="396">
        <v>385</v>
      </c>
      <c r="B388" s="382"/>
      <c r="C388" s="384"/>
      <c r="D388" s="385"/>
      <c r="E388" s="384"/>
      <c r="F388" s="184"/>
      <c r="G388" s="386" t="str">
        <f t="shared" si="6"/>
        <v/>
      </c>
      <c r="H388" s="387"/>
      <c r="I388" s="388"/>
      <c r="J388" s="387"/>
      <c r="K388" s="382"/>
      <c r="L388" s="387"/>
    </row>
    <row r="389" spans="1:12" hidden="1" thickBot="1" x14ac:dyDescent="0.3">
      <c r="A389" s="381">
        <v>386</v>
      </c>
      <c r="B389" s="382"/>
      <c r="C389" s="384"/>
      <c r="D389" s="385"/>
      <c r="E389" s="384"/>
      <c r="F389" s="184"/>
      <c r="G389" s="386" t="str">
        <f t="shared" si="6"/>
        <v/>
      </c>
      <c r="H389" s="387"/>
      <c r="I389" s="388"/>
      <c r="J389" s="387"/>
      <c r="K389" s="382"/>
      <c r="L389" s="387"/>
    </row>
    <row r="390" spans="1:12" hidden="1" thickBot="1" x14ac:dyDescent="0.3">
      <c r="A390" s="396">
        <v>387</v>
      </c>
      <c r="B390" s="382"/>
      <c r="C390" s="384"/>
      <c r="D390" s="385"/>
      <c r="E390" s="384"/>
      <c r="F390" s="184"/>
      <c r="G390" s="386" t="str">
        <f t="shared" si="6"/>
        <v/>
      </c>
      <c r="H390" s="387"/>
      <c r="I390" s="388"/>
      <c r="J390" s="387"/>
      <c r="K390" s="382"/>
      <c r="L390" s="387"/>
    </row>
    <row r="391" spans="1:12" ht="13.2" hidden="1" x14ac:dyDescent="0.25">
      <c r="A391" s="396">
        <v>388</v>
      </c>
      <c r="B391" s="382"/>
      <c r="C391" s="384"/>
      <c r="D391" s="385"/>
      <c r="E391" s="384"/>
      <c r="F391" s="184"/>
      <c r="G391" s="386" t="str">
        <f t="shared" si="6"/>
        <v/>
      </c>
      <c r="H391" s="387"/>
      <c r="I391" s="388"/>
      <c r="J391" s="387"/>
      <c r="K391" s="382"/>
      <c r="L391" s="387"/>
    </row>
    <row r="392" spans="1:12" hidden="1" thickBot="1" x14ac:dyDescent="0.3">
      <c r="A392" s="381">
        <v>389</v>
      </c>
      <c r="B392" s="382"/>
      <c r="C392" s="384"/>
      <c r="D392" s="385"/>
      <c r="E392" s="384"/>
      <c r="F392" s="184"/>
      <c r="G392" s="386" t="str">
        <f t="shared" si="6"/>
        <v/>
      </c>
      <c r="H392" s="387"/>
      <c r="I392" s="388"/>
      <c r="J392" s="387"/>
      <c r="K392" s="382"/>
      <c r="L392" s="387"/>
    </row>
    <row r="393" spans="1:12" hidden="1" thickBot="1" x14ac:dyDescent="0.3">
      <c r="A393" s="396">
        <v>390</v>
      </c>
      <c r="B393" s="382"/>
      <c r="C393" s="384"/>
      <c r="D393" s="385"/>
      <c r="E393" s="384"/>
      <c r="F393" s="184"/>
      <c r="G393" s="386" t="str">
        <f t="shared" si="6"/>
        <v/>
      </c>
      <c r="H393" s="387"/>
      <c r="I393" s="388"/>
      <c r="J393" s="387"/>
      <c r="K393" s="382"/>
      <c r="L393" s="387"/>
    </row>
    <row r="394" spans="1:12" ht="13.2" hidden="1" x14ac:dyDescent="0.25">
      <c r="A394" s="396">
        <v>391</v>
      </c>
      <c r="B394" s="382"/>
      <c r="C394" s="384"/>
      <c r="D394" s="385"/>
      <c r="E394" s="384"/>
      <c r="F394" s="184"/>
      <c r="G394" s="386" t="str">
        <f t="shared" si="6"/>
        <v/>
      </c>
      <c r="H394" s="387"/>
      <c r="I394" s="388"/>
      <c r="J394" s="387"/>
      <c r="K394" s="382"/>
      <c r="L394" s="387"/>
    </row>
    <row r="395" spans="1:12" hidden="1" thickBot="1" x14ac:dyDescent="0.3">
      <c r="A395" s="381">
        <v>392</v>
      </c>
      <c r="B395" s="382"/>
      <c r="C395" s="384"/>
      <c r="D395" s="385"/>
      <c r="E395" s="384"/>
      <c r="F395" s="184"/>
      <c r="G395" s="386" t="str">
        <f t="shared" si="6"/>
        <v/>
      </c>
      <c r="H395" s="387"/>
      <c r="I395" s="388"/>
      <c r="J395" s="387"/>
      <c r="K395" s="382"/>
      <c r="L395" s="387"/>
    </row>
    <row r="396" spans="1:12" hidden="1" thickBot="1" x14ac:dyDescent="0.3">
      <c r="A396" s="396">
        <v>393</v>
      </c>
      <c r="B396" s="382"/>
      <c r="C396" s="384"/>
      <c r="D396" s="385"/>
      <c r="E396" s="384"/>
      <c r="F396" s="184"/>
      <c r="G396" s="386" t="str">
        <f t="shared" si="6"/>
        <v/>
      </c>
      <c r="H396" s="387"/>
      <c r="I396" s="388"/>
      <c r="J396" s="387"/>
      <c r="K396" s="382"/>
      <c r="L396" s="387"/>
    </row>
    <row r="397" spans="1:12" ht="13.2" hidden="1" x14ac:dyDescent="0.25">
      <c r="A397" s="396">
        <v>394</v>
      </c>
      <c r="B397" s="382"/>
      <c r="C397" s="384"/>
      <c r="D397" s="385"/>
      <c r="E397" s="384"/>
      <c r="F397" s="184"/>
      <c r="G397" s="386" t="str">
        <f t="shared" si="6"/>
        <v/>
      </c>
      <c r="H397" s="387"/>
      <c r="I397" s="388"/>
      <c r="J397" s="387"/>
      <c r="K397" s="382"/>
      <c r="L397" s="387"/>
    </row>
    <row r="398" spans="1:12" hidden="1" thickBot="1" x14ac:dyDescent="0.3">
      <c r="A398" s="381">
        <v>395</v>
      </c>
      <c r="B398" s="382"/>
      <c r="C398" s="384"/>
      <c r="D398" s="385"/>
      <c r="E398" s="384"/>
      <c r="F398" s="184"/>
      <c r="G398" s="386" t="str">
        <f t="shared" si="6"/>
        <v/>
      </c>
      <c r="H398" s="387"/>
      <c r="I398" s="388"/>
      <c r="J398" s="387"/>
      <c r="K398" s="382"/>
      <c r="L398" s="387"/>
    </row>
    <row r="399" spans="1:12" hidden="1" thickBot="1" x14ac:dyDescent="0.3">
      <c r="A399" s="396">
        <v>396</v>
      </c>
      <c r="B399" s="382"/>
      <c r="C399" s="384"/>
      <c r="D399" s="385"/>
      <c r="E399" s="384"/>
      <c r="F399" s="184"/>
      <c r="G399" s="386" t="str">
        <f t="shared" si="6"/>
        <v/>
      </c>
      <c r="H399" s="387"/>
      <c r="I399" s="388"/>
      <c r="J399" s="387"/>
      <c r="K399" s="382"/>
      <c r="L399" s="387"/>
    </row>
    <row r="400" spans="1:12" ht="13.2" hidden="1" x14ac:dyDescent="0.25">
      <c r="A400" s="396">
        <v>397</v>
      </c>
      <c r="B400" s="382"/>
      <c r="C400" s="384"/>
      <c r="D400" s="385"/>
      <c r="E400" s="384"/>
      <c r="F400" s="184"/>
      <c r="G400" s="386" t="str">
        <f t="shared" si="6"/>
        <v/>
      </c>
      <c r="H400" s="387"/>
      <c r="I400" s="388"/>
      <c r="J400" s="387"/>
      <c r="K400" s="382"/>
      <c r="L400" s="387"/>
    </row>
    <row r="401" spans="1:12" hidden="1" thickBot="1" x14ac:dyDescent="0.3">
      <c r="A401" s="381">
        <v>398</v>
      </c>
      <c r="B401" s="382"/>
      <c r="C401" s="384"/>
      <c r="D401" s="385"/>
      <c r="E401" s="384"/>
      <c r="F401" s="184"/>
      <c r="G401" s="386" t="str">
        <f t="shared" si="6"/>
        <v/>
      </c>
      <c r="H401" s="387"/>
      <c r="I401" s="388"/>
      <c r="J401" s="387"/>
      <c r="K401" s="382"/>
      <c r="L401" s="387"/>
    </row>
    <row r="402" spans="1:12" hidden="1" thickBot="1" x14ac:dyDescent="0.3">
      <c r="A402" s="396">
        <v>399</v>
      </c>
      <c r="B402" s="382"/>
      <c r="C402" s="384"/>
      <c r="D402" s="385"/>
      <c r="E402" s="384"/>
      <c r="F402" s="184"/>
      <c r="G402" s="386" t="str">
        <f t="shared" si="6"/>
        <v/>
      </c>
      <c r="H402" s="387"/>
      <c r="I402" s="388"/>
      <c r="J402" s="387"/>
      <c r="K402" s="382"/>
      <c r="L402" s="387"/>
    </row>
    <row r="403" spans="1:12" ht="13.2" hidden="1" x14ac:dyDescent="0.25">
      <c r="A403" s="396">
        <v>400</v>
      </c>
      <c r="B403" s="382"/>
      <c r="C403" s="384"/>
      <c r="D403" s="385"/>
      <c r="E403" s="384"/>
      <c r="F403" s="184"/>
      <c r="G403" s="386" t="str">
        <f t="shared" si="6"/>
        <v/>
      </c>
      <c r="H403" s="387"/>
      <c r="I403" s="388"/>
      <c r="J403" s="387"/>
      <c r="K403" s="382"/>
      <c r="L403" s="387"/>
    </row>
    <row r="404" spans="1:12" hidden="1" thickBot="1" x14ac:dyDescent="0.3">
      <c r="A404" s="381">
        <v>401</v>
      </c>
      <c r="B404" s="382"/>
      <c r="C404" s="384"/>
      <c r="D404" s="385"/>
      <c r="E404" s="384"/>
      <c r="F404" s="184"/>
      <c r="G404" s="386" t="str">
        <f t="shared" si="6"/>
        <v/>
      </c>
      <c r="H404" s="387"/>
      <c r="I404" s="388"/>
      <c r="J404" s="387"/>
      <c r="K404" s="382"/>
      <c r="L404" s="387"/>
    </row>
    <row r="405" spans="1:12" hidden="1" thickBot="1" x14ac:dyDescent="0.3">
      <c r="A405" s="396">
        <v>402</v>
      </c>
      <c r="B405" s="382"/>
      <c r="C405" s="384"/>
      <c r="D405" s="385"/>
      <c r="E405" s="384"/>
      <c r="F405" s="184"/>
      <c r="G405" s="386" t="str">
        <f t="shared" si="6"/>
        <v/>
      </c>
      <c r="H405" s="387"/>
      <c r="I405" s="388"/>
      <c r="J405" s="387"/>
      <c r="K405" s="382"/>
      <c r="L405" s="387"/>
    </row>
    <row r="406" spans="1:12" ht="13.2" hidden="1" x14ac:dyDescent="0.25">
      <c r="A406" s="396">
        <v>403</v>
      </c>
      <c r="B406" s="382"/>
      <c r="C406" s="384"/>
      <c r="D406" s="385"/>
      <c r="E406" s="384"/>
      <c r="F406" s="184"/>
      <c r="G406" s="386" t="str">
        <f t="shared" si="6"/>
        <v/>
      </c>
      <c r="H406" s="387"/>
      <c r="I406" s="388"/>
      <c r="J406" s="387"/>
      <c r="K406" s="382"/>
      <c r="L406" s="387"/>
    </row>
    <row r="407" spans="1:12" hidden="1" thickBot="1" x14ac:dyDescent="0.3">
      <c r="A407" s="381">
        <v>404</v>
      </c>
      <c r="B407" s="382"/>
      <c r="C407" s="384"/>
      <c r="D407" s="385"/>
      <c r="E407" s="384"/>
      <c r="F407" s="184"/>
      <c r="G407" s="386" t="str">
        <f t="shared" si="6"/>
        <v/>
      </c>
      <c r="H407" s="387"/>
      <c r="I407" s="388"/>
      <c r="J407" s="387"/>
      <c r="K407" s="382"/>
      <c r="L407" s="387"/>
    </row>
    <row r="408" spans="1:12" hidden="1" thickBot="1" x14ac:dyDescent="0.3">
      <c r="A408" s="396">
        <v>405</v>
      </c>
      <c r="B408" s="382"/>
      <c r="C408" s="384"/>
      <c r="D408" s="385"/>
      <c r="E408" s="384"/>
      <c r="F408" s="184"/>
      <c r="G408" s="386" t="str">
        <f t="shared" si="6"/>
        <v/>
      </c>
      <c r="H408" s="387"/>
      <c r="I408" s="388"/>
      <c r="J408" s="387"/>
      <c r="K408" s="382"/>
      <c r="L408" s="387"/>
    </row>
    <row r="409" spans="1:12" ht="13.2" hidden="1" x14ac:dyDescent="0.25">
      <c r="A409" s="396">
        <v>406</v>
      </c>
      <c r="B409" s="382"/>
      <c r="C409" s="384"/>
      <c r="D409" s="385"/>
      <c r="E409" s="384"/>
      <c r="F409" s="184"/>
      <c r="G409" s="386" t="str">
        <f t="shared" si="6"/>
        <v/>
      </c>
      <c r="H409" s="387"/>
      <c r="I409" s="388"/>
      <c r="J409" s="387"/>
      <c r="K409" s="382"/>
      <c r="L409" s="387"/>
    </row>
    <row r="410" spans="1:12" hidden="1" thickBot="1" x14ac:dyDescent="0.3">
      <c r="A410" s="381">
        <v>407</v>
      </c>
      <c r="B410" s="382"/>
      <c r="C410" s="384"/>
      <c r="D410" s="385"/>
      <c r="E410" s="384"/>
      <c r="F410" s="184"/>
      <c r="G410" s="386" t="str">
        <f t="shared" si="6"/>
        <v/>
      </c>
      <c r="H410" s="387"/>
      <c r="I410" s="388"/>
      <c r="J410" s="387"/>
      <c r="K410" s="382"/>
      <c r="L410" s="387"/>
    </row>
    <row r="411" spans="1:12" hidden="1" thickBot="1" x14ac:dyDescent="0.3">
      <c r="A411" s="396">
        <v>408</v>
      </c>
      <c r="B411" s="382"/>
      <c r="C411" s="384"/>
      <c r="D411" s="385"/>
      <c r="E411" s="384"/>
      <c r="F411" s="184"/>
      <c r="G411" s="386" t="str">
        <f t="shared" si="6"/>
        <v/>
      </c>
      <c r="H411" s="387"/>
      <c r="I411" s="388"/>
      <c r="J411" s="387"/>
      <c r="K411" s="382"/>
      <c r="L411" s="387"/>
    </row>
    <row r="412" spans="1:12" ht="13.2" hidden="1" x14ac:dyDescent="0.25">
      <c r="A412" s="396">
        <v>409</v>
      </c>
      <c r="B412" s="382"/>
      <c r="C412" s="384"/>
      <c r="D412" s="385"/>
      <c r="E412" s="384"/>
      <c r="F412" s="184"/>
      <c r="G412" s="386" t="str">
        <f t="shared" si="6"/>
        <v/>
      </c>
      <c r="H412" s="387"/>
      <c r="I412" s="388"/>
      <c r="J412" s="387"/>
      <c r="K412" s="382"/>
      <c r="L412" s="387"/>
    </row>
    <row r="413" spans="1:12" ht="13.2" hidden="1" x14ac:dyDescent="0.25">
      <c r="A413" s="381">
        <v>410</v>
      </c>
      <c r="B413" s="382"/>
      <c r="C413" s="384"/>
      <c r="D413" s="385"/>
      <c r="E413" s="384"/>
      <c r="F413" s="184"/>
      <c r="G413" s="386" t="str">
        <f t="shared" si="6"/>
        <v/>
      </c>
      <c r="H413" s="387"/>
      <c r="I413" s="388"/>
      <c r="J413" s="387"/>
      <c r="K413" s="382"/>
      <c r="L413" s="387"/>
    </row>
    <row r="414" spans="1:12" ht="13.2" hidden="1" x14ac:dyDescent="0.25">
      <c r="A414" s="381">
        <v>415</v>
      </c>
      <c r="B414" s="382"/>
      <c r="C414" s="384"/>
      <c r="D414" s="385"/>
      <c r="E414" s="384"/>
      <c r="F414" s="184"/>
      <c r="G414" s="386" t="str">
        <f t="shared" si="6"/>
        <v/>
      </c>
      <c r="H414" s="387"/>
      <c r="I414" s="388"/>
      <c r="J414" s="387"/>
      <c r="K414" s="382"/>
      <c r="L414" s="387"/>
    </row>
    <row r="415" spans="1:12" ht="13.2" hidden="1" x14ac:dyDescent="0.25">
      <c r="A415" s="381">
        <v>416</v>
      </c>
      <c r="B415" s="382"/>
      <c r="C415" s="384"/>
      <c r="D415" s="385"/>
      <c r="E415" s="384"/>
      <c r="F415" s="184"/>
      <c r="G415" s="386" t="str">
        <f t="shared" si="6"/>
        <v/>
      </c>
      <c r="H415" s="387"/>
      <c r="I415" s="388"/>
      <c r="J415" s="387"/>
      <c r="K415" s="382"/>
      <c r="L415" s="387"/>
    </row>
    <row r="416" spans="1:12" ht="13.2" hidden="1" x14ac:dyDescent="0.25">
      <c r="A416" s="381">
        <v>417</v>
      </c>
      <c r="B416" s="382"/>
      <c r="C416" s="384"/>
      <c r="D416" s="385"/>
      <c r="E416" s="384"/>
      <c r="F416" s="184"/>
      <c r="G416" s="386" t="str">
        <f t="shared" si="6"/>
        <v/>
      </c>
      <c r="H416" s="387"/>
      <c r="I416" s="388"/>
      <c r="J416" s="387"/>
      <c r="K416" s="382"/>
      <c r="L416" s="387"/>
    </row>
    <row r="417" spans="1:12" ht="13.2" hidden="1" x14ac:dyDescent="0.25">
      <c r="A417" s="381">
        <v>418</v>
      </c>
      <c r="B417" s="382"/>
      <c r="C417" s="384"/>
      <c r="D417" s="385"/>
      <c r="E417" s="384"/>
      <c r="F417" s="184"/>
      <c r="G417" s="386" t="str">
        <f t="shared" si="6"/>
        <v/>
      </c>
      <c r="H417" s="387"/>
      <c r="I417" s="388"/>
      <c r="J417" s="387"/>
      <c r="K417" s="382"/>
      <c r="L417" s="387"/>
    </row>
    <row r="418" spans="1:12" ht="13.2" hidden="1" x14ac:dyDescent="0.25">
      <c r="A418" s="381">
        <v>419</v>
      </c>
      <c r="B418" s="382"/>
      <c r="C418" s="384"/>
      <c r="D418" s="385"/>
      <c r="E418" s="384"/>
      <c r="F418" s="184"/>
      <c r="G418" s="386" t="str">
        <f t="shared" si="6"/>
        <v/>
      </c>
      <c r="H418" s="387"/>
      <c r="I418" s="388"/>
      <c r="J418" s="387"/>
      <c r="K418" s="382"/>
      <c r="L418" s="387"/>
    </row>
    <row r="419" spans="1:12" ht="13.2" hidden="1" x14ac:dyDescent="0.25">
      <c r="A419" s="381">
        <v>420</v>
      </c>
      <c r="B419" s="382"/>
      <c r="C419" s="384"/>
      <c r="D419" s="385"/>
      <c r="E419" s="384"/>
      <c r="F419" s="184"/>
      <c r="G419" s="386" t="str">
        <f t="shared" si="6"/>
        <v/>
      </c>
      <c r="H419" s="387"/>
      <c r="I419" s="388"/>
      <c r="J419" s="387"/>
      <c r="K419" s="382"/>
      <c r="L419" s="387"/>
    </row>
    <row r="420" spans="1:12" ht="13.2" hidden="1" x14ac:dyDescent="0.25">
      <c r="A420" s="381">
        <v>421</v>
      </c>
      <c r="B420" s="382"/>
      <c r="C420" s="384"/>
      <c r="D420" s="385"/>
      <c r="E420" s="384"/>
      <c r="F420" s="184"/>
      <c r="G420" s="386" t="str">
        <f t="shared" si="6"/>
        <v/>
      </c>
      <c r="H420" s="387"/>
      <c r="I420" s="388"/>
      <c r="J420" s="387"/>
      <c r="K420" s="382"/>
      <c r="L420" s="387"/>
    </row>
    <row r="421" spans="1:12" ht="13.2" hidden="1" x14ac:dyDescent="0.25">
      <c r="A421" s="381">
        <v>422</v>
      </c>
      <c r="B421" s="382"/>
      <c r="C421" s="384"/>
      <c r="D421" s="385"/>
      <c r="E421" s="384"/>
      <c r="F421" s="184"/>
      <c r="G421" s="386" t="str">
        <f t="shared" si="6"/>
        <v/>
      </c>
      <c r="H421" s="387"/>
      <c r="I421" s="388"/>
      <c r="J421" s="387"/>
      <c r="K421" s="382"/>
      <c r="L421" s="387"/>
    </row>
    <row r="422" spans="1:12" ht="13.2" hidden="1" x14ac:dyDescent="0.25">
      <c r="A422" s="381">
        <v>423</v>
      </c>
      <c r="B422" s="382"/>
      <c r="C422" s="384"/>
      <c r="D422" s="385"/>
      <c r="E422" s="384"/>
      <c r="F422" s="184"/>
      <c r="G422" s="386" t="str">
        <f t="shared" si="6"/>
        <v/>
      </c>
      <c r="H422" s="387"/>
      <c r="I422" s="388"/>
      <c r="J422" s="387"/>
      <c r="K422" s="382"/>
      <c r="L422" s="387"/>
    </row>
    <row r="423" spans="1:12" ht="13.2" hidden="1" x14ac:dyDescent="0.25">
      <c r="A423" s="381">
        <v>424</v>
      </c>
      <c r="B423" s="382"/>
      <c r="C423" s="384"/>
      <c r="D423" s="385"/>
      <c r="E423" s="384"/>
      <c r="F423" s="184"/>
      <c r="G423" s="386" t="str">
        <f t="shared" si="6"/>
        <v/>
      </c>
      <c r="H423" s="387"/>
      <c r="I423" s="388"/>
      <c r="J423" s="387"/>
      <c r="K423" s="382"/>
      <c r="L423" s="387"/>
    </row>
    <row r="424" spans="1:12" ht="13.2" hidden="1" x14ac:dyDescent="0.25">
      <c r="A424" s="381">
        <v>425</v>
      </c>
      <c r="B424" s="382"/>
      <c r="C424" s="384"/>
      <c r="D424" s="385"/>
      <c r="E424" s="384"/>
      <c r="F424" s="184"/>
      <c r="G424" s="386" t="str">
        <f t="shared" si="6"/>
        <v/>
      </c>
      <c r="H424" s="387"/>
      <c r="I424" s="388"/>
      <c r="J424" s="387"/>
      <c r="K424" s="382"/>
      <c r="L424" s="387"/>
    </row>
    <row r="425" spans="1:12" ht="13.2" hidden="1" x14ac:dyDescent="0.25">
      <c r="A425" s="381">
        <v>426</v>
      </c>
      <c r="B425" s="382"/>
      <c r="C425" s="384"/>
      <c r="D425" s="385"/>
      <c r="E425" s="384"/>
      <c r="F425" s="184"/>
      <c r="G425" s="386" t="str">
        <f t="shared" si="6"/>
        <v/>
      </c>
      <c r="H425" s="387"/>
      <c r="I425" s="388"/>
      <c r="J425" s="387"/>
      <c r="K425" s="382"/>
      <c r="L425" s="387"/>
    </row>
    <row r="426" spans="1:12" ht="13.2" hidden="1" x14ac:dyDescent="0.25">
      <c r="A426" s="381">
        <v>427</v>
      </c>
      <c r="B426" s="382"/>
      <c r="C426" s="384"/>
      <c r="D426" s="385"/>
      <c r="E426" s="384"/>
      <c r="F426" s="184"/>
      <c r="G426" s="386" t="str">
        <f t="shared" si="6"/>
        <v/>
      </c>
      <c r="H426" s="387"/>
      <c r="I426" s="388"/>
      <c r="J426" s="387"/>
      <c r="K426" s="382"/>
      <c r="L426" s="387"/>
    </row>
    <row r="427" spans="1:12" ht="13.2" hidden="1" x14ac:dyDescent="0.25">
      <c r="A427" s="381">
        <v>428</v>
      </c>
      <c r="B427" s="382"/>
      <c r="C427" s="384"/>
      <c r="D427" s="385"/>
      <c r="E427" s="384"/>
      <c r="F427" s="184"/>
      <c r="G427" s="386" t="str">
        <f t="shared" si="6"/>
        <v/>
      </c>
      <c r="H427" s="387"/>
      <c r="I427" s="388"/>
      <c r="J427" s="387"/>
      <c r="K427" s="382"/>
      <c r="L427" s="387"/>
    </row>
    <row r="428" spans="1:12" ht="13.2" hidden="1" x14ac:dyDescent="0.25">
      <c r="A428" s="381">
        <v>429</v>
      </c>
      <c r="B428" s="382"/>
      <c r="C428" s="384"/>
      <c r="D428" s="385"/>
      <c r="E428" s="384"/>
      <c r="F428" s="184"/>
      <c r="G428" s="386" t="str">
        <f t="shared" si="6"/>
        <v/>
      </c>
      <c r="H428" s="387"/>
      <c r="I428" s="388"/>
      <c r="J428" s="387"/>
      <c r="K428" s="382"/>
      <c r="L428" s="387"/>
    </row>
    <row r="429" spans="1:12" ht="13.2" hidden="1" x14ac:dyDescent="0.25">
      <c r="A429" s="381">
        <v>430</v>
      </c>
      <c r="B429" s="382"/>
      <c r="C429" s="384"/>
      <c r="D429" s="385"/>
      <c r="E429" s="384"/>
      <c r="F429" s="184"/>
      <c r="G429" s="386" t="str">
        <f t="shared" si="6"/>
        <v/>
      </c>
      <c r="H429" s="387"/>
      <c r="I429" s="388"/>
      <c r="J429" s="387"/>
      <c r="K429" s="382"/>
      <c r="L429" s="387"/>
    </row>
    <row r="430" spans="1:12" ht="13.2" hidden="1" x14ac:dyDescent="0.25">
      <c r="A430" s="381">
        <v>431</v>
      </c>
      <c r="B430" s="382"/>
      <c r="C430" s="384"/>
      <c r="D430" s="385"/>
      <c r="E430" s="384"/>
      <c r="F430" s="184"/>
      <c r="G430" s="386" t="str">
        <f t="shared" si="6"/>
        <v/>
      </c>
      <c r="H430" s="387"/>
      <c r="I430" s="388"/>
      <c r="J430" s="387"/>
      <c r="K430" s="382"/>
      <c r="L430" s="387"/>
    </row>
    <row r="431" spans="1:12" ht="13.2" hidden="1" x14ac:dyDescent="0.25">
      <c r="A431" s="381">
        <v>432</v>
      </c>
      <c r="B431" s="382"/>
      <c r="C431" s="384"/>
      <c r="D431" s="385"/>
      <c r="E431" s="384"/>
      <c r="F431" s="184"/>
      <c r="G431" s="386" t="str">
        <f t="shared" si="6"/>
        <v/>
      </c>
      <c r="H431" s="387"/>
      <c r="I431" s="388"/>
      <c r="J431" s="387"/>
      <c r="K431" s="382"/>
      <c r="L431" s="387"/>
    </row>
    <row r="432" spans="1:12" ht="13.2" hidden="1" x14ac:dyDescent="0.25">
      <c r="A432" s="381">
        <v>433</v>
      </c>
      <c r="B432" s="382"/>
      <c r="C432" s="384"/>
      <c r="D432" s="385"/>
      <c r="E432" s="384"/>
      <c r="F432" s="184"/>
      <c r="G432" s="386" t="str">
        <f t="shared" si="6"/>
        <v/>
      </c>
      <c r="H432" s="387"/>
      <c r="I432" s="388"/>
      <c r="J432" s="387"/>
      <c r="K432" s="382"/>
      <c r="L432" s="387"/>
    </row>
    <row r="433" spans="1:12" ht="13.2" hidden="1" x14ac:dyDescent="0.25">
      <c r="A433" s="381">
        <v>434</v>
      </c>
      <c r="B433" s="382"/>
      <c r="C433" s="384"/>
      <c r="D433" s="385"/>
      <c r="E433" s="384"/>
      <c r="F433" s="184"/>
      <c r="G433" s="386" t="str">
        <f t="shared" si="6"/>
        <v/>
      </c>
      <c r="H433" s="387"/>
      <c r="I433" s="388"/>
      <c r="J433" s="387"/>
      <c r="K433" s="382"/>
      <c r="L433" s="387"/>
    </row>
    <row r="434" spans="1:12" ht="13.2" hidden="1" x14ac:dyDescent="0.25">
      <c r="A434" s="381">
        <v>435</v>
      </c>
      <c r="B434" s="382"/>
      <c r="C434" s="384"/>
      <c r="D434" s="385"/>
      <c r="E434" s="384"/>
      <c r="F434" s="184"/>
      <c r="G434" s="386" t="str">
        <f t="shared" si="6"/>
        <v/>
      </c>
      <c r="H434" s="387"/>
      <c r="I434" s="388"/>
      <c r="J434" s="387"/>
      <c r="K434" s="382"/>
      <c r="L434" s="387"/>
    </row>
    <row r="435" spans="1:12" ht="13.2" hidden="1" x14ac:dyDescent="0.25">
      <c r="A435" s="381">
        <v>436</v>
      </c>
      <c r="B435" s="382"/>
      <c r="C435" s="384"/>
      <c r="D435" s="385"/>
      <c r="E435" s="384"/>
      <c r="F435" s="184"/>
      <c r="G435" s="386" t="str">
        <f t="shared" si="6"/>
        <v/>
      </c>
      <c r="H435" s="387"/>
      <c r="I435" s="388"/>
      <c r="J435" s="387"/>
      <c r="K435" s="382"/>
      <c r="L435" s="387"/>
    </row>
    <row r="436" spans="1:12" ht="13.2" hidden="1" x14ac:dyDescent="0.25">
      <c r="A436" s="381">
        <v>437</v>
      </c>
      <c r="B436" s="382"/>
      <c r="C436" s="384"/>
      <c r="D436" s="385"/>
      <c r="E436" s="384"/>
      <c r="F436" s="184"/>
      <c r="G436" s="386" t="str">
        <f t="shared" si="6"/>
        <v/>
      </c>
      <c r="H436" s="387"/>
      <c r="I436" s="388"/>
      <c r="J436" s="387"/>
      <c r="K436" s="382"/>
      <c r="L436" s="387"/>
    </row>
    <row r="437" spans="1:12" ht="13.2" hidden="1" x14ac:dyDescent="0.25">
      <c r="A437" s="381">
        <v>438</v>
      </c>
      <c r="B437" s="382"/>
      <c r="C437" s="384"/>
      <c r="D437" s="385"/>
      <c r="E437" s="384"/>
      <c r="F437" s="184"/>
      <c r="G437" s="386" t="str">
        <f t="shared" si="6"/>
        <v/>
      </c>
      <c r="H437" s="387"/>
      <c r="I437" s="388"/>
      <c r="J437" s="387"/>
      <c r="K437" s="382"/>
      <c r="L437" s="387"/>
    </row>
    <row r="438" spans="1:12" ht="13.2" hidden="1" x14ac:dyDescent="0.25">
      <c r="A438" s="381">
        <v>439</v>
      </c>
      <c r="B438" s="382"/>
      <c r="C438" s="384"/>
      <c r="D438" s="385"/>
      <c r="E438" s="384"/>
      <c r="F438" s="184"/>
      <c r="G438" s="386" t="str">
        <f t="shared" si="6"/>
        <v/>
      </c>
      <c r="H438" s="387"/>
      <c r="I438" s="388"/>
      <c r="J438" s="387"/>
      <c r="K438" s="382"/>
      <c r="L438" s="387"/>
    </row>
    <row r="439" spans="1:12" ht="13.2" hidden="1" x14ac:dyDescent="0.25">
      <c r="A439" s="381">
        <v>440</v>
      </c>
      <c r="B439" s="382"/>
      <c r="C439" s="384"/>
      <c r="D439" s="385"/>
      <c r="E439" s="384"/>
      <c r="F439" s="184"/>
      <c r="G439" s="386" t="str">
        <f t="shared" si="6"/>
        <v/>
      </c>
      <c r="H439" s="387"/>
      <c r="I439" s="388"/>
      <c r="J439" s="387"/>
      <c r="K439" s="382"/>
      <c r="L439" s="387"/>
    </row>
    <row r="440" spans="1:12" ht="13.2" hidden="1" x14ac:dyDescent="0.25">
      <c r="A440" s="381">
        <v>441</v>
      </c>
      <c r="B440" s="382"/>
      <c r="C440" s="384"/>
      <c r="D440" s="385"/>
      <c r="E440" s="384"/>
      <c r="F440" s="184"/>
      <c r="G440" s="386" t="str">
        <f t="shared" si="6"/>
        <v/>
      </c>
      <c r="H440" s="387"/>
      <c r="I440" s="388"/>
      <c r="J440" s="387"/>
      <c r="K440" s="382"/>
      <c r="L440" s="387"/>
    </row>
    <row r="441" spans="1:12" ht="13.2" hidden="1" x14ac:dyDescent="0.25">
      <c r="A441" s="381">
        <v>442</v>
      </c>
      <c r="B441" s="382"/>
      <c r="C441" s="384"/>
      <c r="D441" s="385"/>
      <c r="E441" s="384"/>
      <c r="F441" s="184"/>
      <c r="G441" s="386" t="str">
        <f t="shared" si="6"/>
        <v/>
      </c>
      <c r="H441" s="387"/>
      <c r="I441" s="388"/>
      <c r="J441" s="387"/>
      <c r="K441" s="382"/>
      <c r="L441" s="387"/>
    </row>
    <row r="442" spans="1:12" ht="13.2" hidden="1" x14ac:dyDescent="0.25">
      <c r="A442" s="381">
        <v>443</v>
      </c>
      <c r="B442" s="382"/>
      <c r="C442" s="384"/>
      <c r="D442" s="385"/>
      <c r="E442" s="384"/>
      <c r="F442" s="184"/>
      <c r="G442" s="386" t="str">
        <f t="shared" si="6"/>
        <v/>
      </c>
      <c r="H442" s="387"/>
      <c r="I442" s="388"/>
      <c r="J442" s="387"/>
      <c r="K442" s="382"/>
      <c r="L442" s="387"/>
    </row>
    <row r="443" spans="1:12" ht="13.2" hidden="1" x14ac:dyDescent="0.25">
      <c r="A443" s="381">
        <v>444</v>
      </c>
      <c r="B443" s="382"/>
      <c r="C443" s="384"/>
      <c r="D443" s="385"/>
      <c r="E443" s="384"/>
      <c r="F443" s="184"/>
      <c r="G443" s="386" t="str">
        <f t="shared" si="6"/>
        <v/>
      </c>
      <c r="H443" s="387"/>
      <c r="I443" s="388"/>
      <c r="J443" s="387"/>
      <c r="K443" s="382"/>
      <c r="L443" s="387"/>
    </row>
    <row r="444" spans="1:12" ht="13.2" hidden="1" x14ac:dyDescent="0.25">
      <c r="A444" s="381">
        <v>445</v>
      </c>
      <c r="B444" s="382"/>
      <c r="C444" s="384"/>
      <c r="D444" s="385"/>
      <c r="E444" s="384"/>
      <c r="F444" s="184"/>
      <c r="G444" s="386" t="str">
        <f t="shared" si="6"/>
        <v/>
      </c>
      <c r="H444" s="387"/>
      <c r="I444" s="388"/>
      <c r="J444" s="387"/>
      <c r="K444" s="382"/>
      <c r="L444" s="387"/>
    </row>
    <row r="445" spans="1:12" ht="13.2" hidden="1" x14ac:dyDescent="0.25">
      <c r="A445" s="381">
        <v>446</v>
      </c>
      <c r="B445" s="382"/>
      <c r="C445" s="384"/>
      <c r="D445" s="385"/>
      <c r="E445" s="384"/>
      <c r="F445" s="184"/>
      <c r="G445" s="386" t="str">
        <f t="shared" si="6"/>
        <v/>
      </c>
      <c r="H445" s="387"/>
      <c r="I445" s="388"/>
      <c r="J445" s="387"/>
      <c r="K445" s="382"/>
      <c r="L445" s="387"/>
    </row>
    <row r="446" spans="1:12" ht="13.2" hidden="1" x14ac:dyDescent="0.25">
      <c r="A446" s="381">
        <v>447</v>
      </c>
      <c r="B446" s="382"/>
      <c r="C446" s="384"/>
      <c r="D446" s="385"/>
      <c r="E446" s="384"/>
      <c r="F446" s="184"/>
      <c r="G446" s="386" t="str">
        <f t="shared" si="6"/>
        <v/>
      </c>
      <c r="H446" s="387"/>
      <c r="I446" s="388"/>
      <c r="J446" s="387"/>
      <c r="K446" s="382"/>
      <c r="L446" s="387"/>
    </row>
    <row r="447" spans="1:12" ht="13.2" hidden="1" x14ac:dyDescent="0.25">
      <c r="A447" s="381">
        <v>448</v>
      </c>
      <c r="B447" s="382"/>
      <c r="C447" s="384"/>
      <c r="D447" s="385"/>
      <c r="E447" s="384"/>
      <c r="F447" s="184"/>
      <c r="G447" s="386" t="str">
        <f t="shared" si="6"/>
        <v/>
      </c>
      <c r="H447" s="387"/>
      <c r="I447" s="388"/>
      <c r="J447" s="387"/>
      <c r="K447" s="382"/>
      <c r="L447" s="387"/>
    </row>
    <row r="448" spans="1:12" ht="13.2" hidden="1" x14ac:dyDescent="0.25">
      <c r="A448" s="381">
        <v>449</v>
      </c>
      <c r="B448" s="382"/>
      <c r="C448" s="384"/>
      <c r="D448" s="385"/>
      <c r="E448" s="384"/>
      <c r="F448" s="184"/>
      <c r="G448" s="386" t="str">
        <f t="shared" si="6"/>
        <v/>
      </c>
      <c r="H448" s="387"/>
      <c r="I448" s="388"/>
      <c r="J448" s="387"/>
      <c r="K448" s="382"/>
      <c r="L448" s="387"/>
    </row>
    <row r="449" spans="1:12" ht="13.2" hidden="1" x14ac:dyDescent="0.25">
      <c r="A449" s="381">
        <v>450</v>
      </c>
      <c r="B449" s="382"/>
      <c r="C449" s="384"/>
      <c r="D449" s="385"/>
      <c r="E449" s="384"/>
      <c r="F449" s="184"/>
      <c r="G449" s="386" t="str">
        <f t="shared" ref="G449:G512" si="7">IF(L449="","",IF(LEN(L449)&gt;14,L449,"CPF Protegido - LGPD"))</f>
        <v/>
      </c>
      <c r="H449" s="387"/>
      <c r="I449" s="388"/>
      <c r="J449" s="387"/>
      <c r="K449" s="382"/>
      <c r="L449" s="387"/>
    </row>
    <row r="450" spans="1:12" ht="13.2" hidden="1" x14ac:dyDescent="0.25">
      <c r="A450" s="381">
        <v>451</v>
      </c>
      <c r="B450" s="382"/>
      <c r="C450" s="384"/>
      <c r="D450" s="385"/>
      <c r="E450" s="384"/>
      <c r="F450" s="184"/>
      <c r="G450" s="386" t="str">
        <f t="shared" si="7"/>
        <v/>
      </c>
      <c r="H450" s="387"/>
      <c r="I450" s="388"/>
      <c r="J450" s="387"/>
      <c r="K450" s="382"/>
      <c r="L450" s="387"/>
    </row>
    <row r="451" spans="1:12" ht="13.2" hidden="1" x14ac:dyDescent="0.25">
      <c r="A451" s="381">
        <v>452</v>
      </c>
      <c r="B451" s="382"/>
      <c r="C451" s="384"/>
      <c r="D451" s="385"/>
      <c r="E451" s="384"/>
      <c r="F451" s="184"/>
      <c r="G451" s="386" t="str">
        <f t="shared" si="7"/>
        <v/>
      </c>
      <c r="H451" s="387"/>
      <c r="I451" s="388"/>
      <c r="J451" s="387"/>
      <c r="K451" s="382"/>
      <c r="L451" s="387"/>
    </row>
    <row r="452" spans="1:12" ht="13.2" hidden="1" x14ac:dyDescent="0.25">
      <c r="A452" s="381">
        <v>453</v>
      </c>
      <c r="B452" s="382"/>
      <c r="C452" s="384"/>
      <c r="D452" s="385"/>
      <c r="E452" s="384"/>
      <c r="F452" s="184"/>
      <c r="G452" s="386" t="str">
        <f t="shared" si="7"/>
        <v/>
      </c>
      <c r="H452" s="387"/>
      <c r="I452" s="388"/>
      <c r="J452" s="387"/>
      <c r="K452" s="382"/>
      <c r="L452" s="387"/>
    </row>
    <row r="453" spans="1:12" ht="13.2" hidden="1" x14ac:dyDescent="0.25">
      <c r="A453" s="381">
        <v>454</v>
      </c>
      <c r="B453" s="382"/>
      <c r="C453" s="384"/>
      <c r="D453" s="385"/>
      <c r="E453" s="384"/>
      <c r="F453" s="184"/>
      <c r="G453" s="386" t="str">
        <f t="shared" si="7"/>
        <v/>
      </c>
      <c r="H453" s="387"/>
      <c r="I453" s="388"/>
      <c r="J453" s="387"/>
      <c r="K453" s="382"/>
      <c r="L453" s="387"/>
    </row>
    <row r="454" spans="1:12" ht="13.2" hidden="1" x14ac:dyDescent="0.25">
      <c r="A454" s="381">
        <v>455</v>
      </c>
      <c r="B454" s="382"/>
      <c r="C454" s="384"/>
      <c r="D454" s="385"/>
      <c r="E454" s="384"/>
      <c r="F454" s="184"/>
      <c r="G454" s="386" t="str">
        <f t="shared" si="7"/>
        <v/>
      </c>
      <c r="H454" s="387"/>
      <c r="I454" s="388"/>
      <c r="J454" s="387"/>
      <c r="K454" s="382"/>
      <c r="L454" s="387"/>
    </row>
    <row r="455" spans="1:12" ht="13.2" hidden="1" x14ac:dyDescent="0.25">
      <c r="A455" s="381">
        <v>456</v>
      </c>
      <c r="B455" s="382"/>
      <c r="C455" s="384"/>
      <c r="D455" s="385"/>
      <c r="E455" s="384"/>
      <c r="F455" s="184"/>
      <c r="G455" s="386" t="str">
        <f t="shared" si="7"/>
        <v/>
      </c>
      <c r="H455" s="387"/>
      <c r="I455" s="388"/>
      <c r="J455" s="387"/>
      <c r="K455" s="382"/>
      <c r="L455" s="387"/>
    </row>
    <row r="456" spans="1:12" ht="13.2" hidden="1" x14ac:dyDescent="0.25">
      <c r="A456" s="381">
        <v>457</v>
      </c>
      <c r="B456" s="382"/>
      <c r="C456" s="384"/>
      <c r="D456" s="385"/>
      <c r="E456" s="384"/>
      <c r="F456" s="184"/>
      <c r="G456" s="386" t="str">
        <f t="shared" si="7"/>
        <v/>
      </c>
      <c r="H456" s="387"/>
      <c r="I456" s="388"/>
      <c r="J456" s="387"/>
      <c r="K456" s="382"/>
      <c r="L456" s="387"/>
    </row>
    <row r="457" spans="1:12" ht="13.2" hidden="1" x14ac:dyDescent="0.25">
      <c r="A457" s="381">
        <v>458</v>
      </c>
      <c r="B457" s="382"/>
      <c r="C457" s="384"/>
      <c r="D457" s="385"/>
      <c r="E457" s="384"/>
      <c r="F457" s="184"/>
      <c r="G457" s="386" t="str">
        <f t="shared" si="7"/>
        <v/>
      </c>
      <c r="H457" s="387"/>
      <c r="I457" s="388"/>
      <c r="J457" s="387"/>
      <c r="K457" s="382"/>
      <c r="L457" s="387"/>
    </row>
    <row r="458" spans="1:12" ht="13.2" hidden="1" x14ac:dyDescent="0.25">
      <c r="A458" s="381">
        <v>459</v>
      </c>
      <c r="B458" s="382"/>
      <c r="C458" s="384"/>
      <c r="D458" s="385"/>
      <c r="E458" s="384"/>
      <c r="F458" s="184"/>
      <c r="G458" s="386" t="str">
        <f t="shared" si="7"/>
        <v/>
      </c>
      <c r="H458" s="387"/>
      <c r="I458" s="388"/>
      <c r="J458" s="387"/>
      <c r="K458" s="382"/>
      <c r="L458" s="387"/>
    </row>
    <row r="459" spans="1:12" ht="13.2" hidden="1" x14ac:dyDescent="0.25">
      <c r="A459" s="381">
        <v>460</v>
      </c>
      <c r="B459" s="382"/>
      <c r="C459" s="384"/>
      <c r="D459" s="385"/>
      <c r="E459" s="384"/>
      <c r="F459" s="184"/>
      <c r="G459" s="386" t="str">
        <f t="shared" si="7"/>
        <v/>
      </c>
      <c r="H459" s="387"/>
      <c r="I459" s="388"/>
      <c r="J459" s="387"/>
      <c r="K459" s="382"/>
      <c r="L459" s="387"/>
    </row>
    <row r="460" spans="1:12" ht="13.2" hidden="1" x14ac:dyDescent="0.25">
      <c r="A460" s="381">
        <v>461</v>
      </c>
      <c r="B460" s="382"/>
      <c r="C460" s="384"/>
      <c r="D460" s="385"/>
      <c r="E460" s="384"/>
      <c r="F460" s="184"/>
      <c r="G460" s="386" t="str">
        <f t="shared" si="7"/>
        <v/>
      </c>
      <c r="H460" s="387"/>
      <c r="I460" s="388"/>
      <c r="J460" s="387"/>
      <c r="K460" s="382"/>
      <c r="L460" s="387"/>
    </row>
    <row r="461" spans="1:12" ht="13.2" hidden="1" x14ac:dyDescent="0.25">
      <c r="A461" s="381">
        <v>462</v>
      </c>
      <c r="B461" s="382"/>
      <c r="C461" s="384"/>
      <c r="D461" s="385"/>
      <c r="E461" s="384"/>
      <c r="F461" s="184"/>
      <c r="G461" s="386" t="str">
        <f t="shared" si="7"/>
        <v/>
      </c>
      <c r="H461" s="387"/>
      <c r="I461" s="388"/>
      <c r="J461" s="387"/>
      <c r="K461" s="382"/>
      <c r="L461" s="387"/>
    </row>
    <row r="462" spans="1:12" ht="13.2" hidden="1" x14ac:dyDescent="0.25">
      <c r="A462" s="381">
        <v>463</v>
      </c>
      <c r="B462" s="382"/>
      <c r="C462" s="384"/>
      <c r="D462" s="385"/>
      <c r="E462" s="384"/>
      <c r="F462" s="184"/>
      <c r="G462" s="386" t="str">
        <f t="shared" si="7"/>
        <v/>
      </c>
      <c r="H462" s="387"/>
      <c r="I462" s="388"/>
      <c r="J462" s="387"/>
      <c r="K462" s="382"/>
      <c r="L462" s="387"/>
    </row>
    <row r="463" spans="1:12" ht="13.2" hidden="1" x14ac:dyDescent="0.25">
      <c r="A463" s="381">
        <v>464</v>
      </c>
      <c r="B463" s="382"/>
      <c r="C463" s="384"/>
      <c r="D463" s="385"/>
      <c r="E463" s="384"/>
      <c r="F463" s="184"/>
      <c r="G463" s="386" t="str">
        <f t="shared" si="7"/>
        <v/>
      </c>
      <c r="H463" s="387"/>
      <c r="I463" s="388"/>
      <c r="J463" s="387"/>
      <c r="K463" s="382"/>
      <c r="L463" s="387"/>
    </row>
    <row r="464" spans="1:12" ht="13.2" hidden="1" x14ac:dyDescent="0.25">
      <c r="A464" s="381">
        <v>465</v>
      </c>
      <c r="B464" s="382"/>
      <c r="C464" s="384"/>
      <c r="D464" s="385"/>
      <c r="E464" s="384"/>
      <c r="F464" s="184"/>
      <c r="G464" s="386" t="str">
        <f t="shared" si="7"/>
        <v/>
      </c>
      <c r="H464" s="387"/>
      <c r="I464" s="388"/>
      <c r="J464" s="387"/>
      <c r="K464" s="382"/>
      <c r="L464" s="387"/>
    </row>
    <row r="465" spans="1:12" ht="13.2" hidden="1" x14ac:dyDescent="0.25">
      <c r="A465" s="381">
        <v>466</v>
      </c>
      <c r="B465" s="382"/>
      <c r="C465" s="384"/>
      <c r="D465" s="385"/>
      <c r="E465" s="384"/>
      <c r="F465" s="184"/>
      <c r="G465" s="386" t="str">
        <f t="shared" si="7"/>
        <v/>
      </c>
      <c r="H465" s="387"/>
      <c r="I465" s="388"/>
      <c r="J465" s="387"/>
      <c r="K465" s="382"/>
      <c r="L465" s="387"/>
    </row>
    <row r="466" spans="1:12" ht="13.2" hidden="1" x14ac:dyDescent="0.25">
      <c r="A466" s="381">
        <v>467</v>
      </c>
      <c r="B466" s="382"/>
      <c r="C466" s="384"/>
      <c r="D466" s="385"/>
      <c r="E466" s="384"/>
      <c r="F466" s="184"/>
      <c r="G466" s="386" t="str">
        <f t="shared" si="7"/>
        <v/>
      </c>
      <c r="H466" s="387"/>
      <c r="I466" s="388"/>
      <c r="J466" s="387"/>
      <c r="K466" s="382"/>
      <c r="L466" s="387"/>
    </row>
    <row r="467" spans="1:12" ht="13.2" hidden="1" x14ac:dyDescent="0.25">
      <c r="A467" s="381">
        <v>468</v>
      </c>
      <c r="B467" s="382"/>
      <c r="C467" s="384"/>
      <c r="D467" s="385"/>
      <c r="E467" s="384"/>
      <c r="F467" s="184"/>
      <c r="G467" s="386" t="str">
        <f t="shared" si="7"/>
        <v/>
      </c>
      <c r="H467" s="387"/>
      <c r="I467" s="388"/>
      <c r="J467" s="387"/>
      <c r="K467" s="382"/>
      <c r="L467" s="387"/>
    </row>
    <row r="468" spans="1:12" ht="13.2" hidden="1" x14ac:dyDescent="0.25">
      <c r="A468" s="381">
        <v>469</v>
      </c>
      <c r="B468" s="382"/>
      <c r="C468" s="384"/>
      <c r="D468" s="385"/>
      <c r="E468" s="384"/>
      <c r="F468" s="184"/>
      <c r="G468" s="386" t="str">
        <f t="shared" si="7"/>
        <v/>
      </c>
      <c r="H468" s="387"/>
      <c r="I468" s="388"/>
      <c r="J468" s="387"/>
      <c r="K468" s="382"/>
      <c r="L468" s="387"/>
    </row>
    <row r="469" spans="1:12" ht="13.2" hidden="1" x14ac:dyDescent="0.25">
      <c r="A469" s="381">
        <v>470</v>
      </c>
      <c r="B469" s="382"/>
      <c r="C469" s="384"/>
      <c r="D469" s="385"/>
      <c r="E469" s="384"/>
      <c r="F469" s="184"/>
      <c r="G469" s="386" t="str">
        <f t="shared" si="7"/>
        <v/>
      </c>
      <c r="H469" s="387"/>
      <c r="I469" s="388"/>
      <c r="J469" s="387"/>
      <c r="K469" s="382"/>
      <c r="L469" s="387"/>
    </row>
    <row r="470" spans="1:12" ht="13.2" hidden="1" x14ac:dyDescent="0.25">
      <c r="A470" s="381">
        <v>471</v>
      </c>
      <c r="B470" s="382"/>
      <c r="C470" s="384"/>
      <c r="D470" s="385"/>
      <c r="E470" s="384"/>
      <c r="F470" s="184"/>
      <c r="G470" s="386" t="str">
        <f t="shared" si="7"/>
        <v/>
      </c>
      <c r="H470" s="387"/>
      <c r="I470" s="388"/>
      <c r="J470" s="387"/>
      <c r="K470" s="382"/>
      <c r="L470" s="387"/>
    </row>
    <row r="471" spans="1:12" ht="13.2" hidden="1" x14ac:dyDescent="0.25">
      <c r="A471" s="381">
        <v>472</v>
      </c>
      <c r="B471" s="382"/>
      <c r="C471" s="384"/>
      <c r="D471" s="385"/>
      <c r="E471" s="384"/>
      <c r="F471" s="184"/>
      <c r="G471" s="386" t="str">
        <f t="shared" si="7"/>
        <v/>
      </c>
      <c r="H471" s="387"/>
      <c r="I471" s="388"/>
      <c r="J471" s="387"/>
      <c r="K471" s="382"/>
      <c r="L471" s="387"/>
    </row>
    <row r="472" spans="1:12" ht="13.2" hidden="1" x14ac:dyDescent="0.25">
      <c r="A472" s="381">
        <v>473</v>
      </c>
      <c r="B472" s="382"/>
      <c r="C472" s="384"/>
      <c r="D472" s="385"/>
      <c r="E472" s="384"/>
      <c r="F472" s="184"/>
      <c r="G472" s="386" t="str">
        <f t="shared" si="7"/>
        <v/>
      </c>
      <c r="H472" s="387"/>
      <c r="I472" s="388"/>
      <c r="J472" s="387"/>
      <c r="K472" s="382"/>
      <c r="L472" s="387"/>
    </row>
    <row r="473" spans="1:12" ht="13.2" hidden="1" x14ac:dyDescent="0.25">
      <c r="A473" s="381">
        <v>474</v>
      </c>
      <c r="B473" s="382"/>
      <c r="C473" s="384"/>
      <c r="D473" s="385"/>
      <c r="E473" s="384"/>
      <c r="F473" s="184"/>
      <c r="G473" s="386" t="str">
        <f t="shared" si="7"/>
        <v/>
      </c>
      <c r="H473" s="387"/>
      <c r="I473" s="388"/>
      <c r="J473" s="387"/>
      <c r="K473" s="382"/>
      <c r="L473" s="387"/>
    </row>
    <row r="474" spans="1:12" ht="13.2" hidden="1" x14ac:dyDescent="0.25">
      <c r="A474" s="381">
        <v>475</v>
      </c>
      <c r="B474" s="382"/>
      <c r="C474" s="384"/>
      <c r="D474" s="385"/>
      <c r="E474" s="384"/>
      <c r="F474" s="184"/>
      <c r="G474" s="386" t="str">
        <f t="shared" si="7"/>
        <v/>
      </c>
      <c r="H474" s="387"/>
      <c r="I474" s="388"/>
      <c r="J474" s="387"/>
      <c r="K474" s="382"/>
      <c r="L474" s="387"/>
    </row>
    <row r="475" spans="1:12" ht="13.2" hidden="1" x14ac:dyDescent="0.25">
      <c r="A475" s="381">
        <v>476</v>
      </c>
      <c r="B475" s="382"/>
      <c r="C475" s="384"/>
      <c r="D475" s="385"/>
      <c r="E475" s="384"/>
      <c r="F475" s="184"/>
      <c r="G475" s="386" t="str">
        <f t="shared" si="7"/>
        <v/>
      </c>
      <c r="H475" s="387"/>
      <c r="I475" s="388"/>
      <c r="J475" s="387"/>
      <c r="K475" s="382"/>
      <c r="L475" s="387"/>
    </row>
    <row r="476" spans="1:12" ht="13.2" hidden="1" x14ac:dyDescent="0.25">
      <c r="A476" s="381">
        <v>477</v>
      </c>
      <c r="B476" s="382"/>
      <c r="C476" s="384"/>
      <c r="D476" s="385"/>
      <c r="E476" s="384"/>
      <c r="F476" s="184"/>
      <c r="G476" s="386" t="str">
        <f t="shared" si="7"/>
        <v/>
      </c>
      <c r="H476" s="387"/>
      <c r="I476" s="388"/>
      <c r="J476" s="387"/>
      <c r="K476" s="382"/>
      <c r="L476" s="387"/>
    </row>
    <row r="477" spans="1:12" ht="13.2" hidden="1" x14ac:dyDescent="0.25">
      <c r="A477" s="381">
        <v>478</v>
      </c>
      <c r="B477" s="382"/>
      <c r="C477" s="384"/>
      <c r="D477" s="385"/>
      <c r="E477" s="384"/>
      <c r="F477" s="184"/>
      <c r="G477" s="386" t="str">
        <f t="shared" si="7"/>
        <v/>
      </c>
      <c r="H477" s="387"/>
      <c r="I477" s="388"/>
      <c r="J477" s="387"/>
      <c r="K477" s="382"/>
      <c r="L477" s="387"/>
    </row>
    <row r="478" spans="1:12" ht="13.2" hidden="1" x14ac:dyDescent="0.25">
      <c r="A478" s="381">
        <v>479</v>
      </c>
      <c r="B478" s="382"/>
      <c r="C478" s="384"/>
      <c r="D478" s="385"/>
      <c r="E478" s="384"/>
      <c r="F478" s="184"/>
      <c r="G478" s="386" t="str">
        <f t="shared" si="7"/>
        <v/>
      </c>
      <c r="H478" s="387"/>
      <c r="I478" s="388"/>
      <c r="J478" s="387"/>
      <c r="K478" s="382"/>
      <c r="L478" s="387"/>
    </row>
    <row r="479" spans="1:12" ht="13.2" hidden="1" x14ac:dyDescent="0.25">
      <c r="A479" s="381">
        <v>480</v>
      </c>
      <c r="B479" s="382"/>
      <c r="C479" s="384"/>
      <c r="D479" s="385"/>
      <c r="E479" s="384"/>
      <c r="F479" s="184"/>
      <c r="G479" s="386" t="str">
        <f t="shared" si="7"/>
        <v/>
      </c>
      <c r="H479" s="387"/>
      <c r="I479" s="388"/>
      <c r="J479" s="387"/>
      <c r="K479" s="382"/>
      <c r="L479" s="387"/>
    </row>
    <row r="480" spans="1:12" ht="13.2" hidden="1" x14ac:dyDescent="0.25">
      <c r="A480" s="381">
        <v>481</v>
      </c>
      <c r="B480" s="382"/>
      <c r="C480" s="384"/>
      <c r="D480" s="385"/>
      <c r="E480" s="384"/>
      <c r="F480" s="184"/>
      <c r="G480" s="386" t="str">
        <f t="shared" si="7"/>
        <v/>
      </c>
      <c r="H480" s="387"/>
      <c r="I480" s="388"/>
      <c r="J480" s="387"/>
      <c r="K480" s="382"/>
      <c r="L480" s="387"/>
    </row>
    <row r="481" spans="1:12" ht="13.2" hidden="1" x14ac:dyDescent="0.25">
      <c r="A481" s="381">
        <v>482</v>
      </c>
      <c r="B481" s="382"/>
      <c r="C481" s="384"/>
      <c r="D481" s="385"/>
      <c r="E481" s="384"/>
      <c r="F481" s="184"/>
      <c r="G481" s="386" t="str">
        <f t="shared" si="7"/>
        <v/>
      </c>
      <c r="H481" s="387"/>
      <c r="I481" s="388"/>
      <c r="J481" s="387"/>
      <c r="K481" s="382"/>
      <c r="L481" s="387"/>
    </row>
    <row r="482" spans="1:12" ht="13.2" hidden="1" x14ac:dyDescent="0.25">
      <c r="A482" s="381">
        <v>483</v>
      </c>
      <c r="B482" s="382"/>
      <c r="C482" s="384"/>
      <c r="D482" s="385"/>
      <c r="E482" s="384"/>
      <c r="F482" s="184"/>
      <c r="G482" s="386" t="str">
        <f t="shared" si="7"/>
        <v/>
      </c>
      <c r="H482" s="387"/>
      <c r="I482" s="388"/>
      <c r="J482" s="387"/>
      <c r="K482" s="382"/>
      <c r="L482" s="387"/>
    </row>
    <row r="483" spans="1:12" ht="13.2" hidden="1" x14ac:dyDescent="0.25">
      <c r="A483" s="381">
        <v>484</v>
      </c>
      <c r="B483" s="382"/>
      <c r="C483" s="384"/>
      <c r="D483" s="385"/>
      <c r="E483" s="384"/>
      <c r="F483" s="184"/>
      <c r="G483" s="386" t="str">
        <f t="shared" si="7"/>
        <v/>
      </c>
      <c r="H483" s="387"/>
      <c r="I483" s="388"/>
      <c r="J483" s="387"/>
      <c r="K483" s="382"/>
      <c r="L483" s="387"/>
    </row>
    <row r="484" spans="1:12" ht="13.2" hidden="1" x14ac:dyDescent="0.25">
      <c r="A484" s="381">
        <v>485</v>
      </c>
      <c r="B484" s="382"/>
      <c r="C484" s="384"/>
      <c r="D484" s="385"/>
      <c r="E484" s="384"/>
      <c r="F484" s="184"/>
      <c r="G484" s="386" t="str">
        <f t="shared" si="7"/>
        <v/>
      </c>
      <c r="H484" s="387"/>
      <c r="I484" s="388"/>
      <c r="J484" s="387"/>
      <c r="K484" s="382"/>
      <c r="L484" s="387"/>
    </row>
    <row r="485" spans="1:12" ht="13.2" hidden="1" x14ac:dyDescent="0.25">
      <c r="A485" s="381">
        <v>486</v>
      </c>
      <c r="B485" s="382"/>
      <c r="C485" s="384"/>
      <c r="D485" s="385"/>
      <c r="E485" s="384"/>
      <c r="F485" s="184"/>
      <c r="G485" s="386" t="str">
        <f t="shared" si="7"/>
        <v/>
      </c>
      <c r="H485" s="387"/>
      <c r="I485" s="388"/>
      <c r="J485" s="387"/>
      <c r="K485" s="382"/>
      <c r="L485" s="387"/>
    </row>
    <row r="486" spans="1:12" ht="13.2" hidden="1" x14ac:dyDescent="0.25">
      <c r="A486" s="381">
        <v>487</v>
      </c>
      <c r="B486" s="382"/>
      <c r="C486" s="384"/>
      <c r="D486" s="385"/>
      <c r="E486" s="384"/>
      <c r="F486" s="184"/>
      <c r="G486" s="386" t="str">
        <f t="shared" si="7"/>
        <v/>
      </c>
      <c r="H486" s="387"/>
      <c r="I486" s="388"/>
      <c r="J486" s="387"/>
      <c r="K486" s="382"/>
      <c r="L486" s="387"/>
    </row>
    <row r="487" spans="1:12" ht="13.2" hidden="1" x14ac:dyDescent="0.25">
      <c r="A487" s="381">
        <v>488</v>
      </c>
      <c r="B487" s="382"/>
      <c r="C487" s="384"/>
      <c r="D487" s="385"/>
      <c r="E487" s="384"/>
      <c r="F487" s="184"/>
      <c r="G487" s="386" t="str">
        <f t="shared" si="7"/>
        <v/>
      </c>
      <c r="H487" s="387"/>
      <c r="I487" s="388"/>
      <c r="J487" s="387"/>
      <c r="K487" s="382"/>
      <c r="L487" s="387"/>
    </row>
    <row r="488" spans="1:12" ht="13.2" hidden="1" x14ac:dyDescent="0.25">
      <c r="A488" s="381">
        <v>489</v>
      </c>
      <c r="B488" s="382"/>
      <c r="C488" s="384"/>
      <c r="D488" s="385"/>
      <c r="E488" s="384"/>
      <c r="F488" s="184"/>
      <c r="G488" s="386" t="str">
        <f t="shared" si="7"/>
        <v/>
      </c>
      <c r="H488" s="387"/>
      <c r="I488" s="388"/>
      <c r="J488" s="387"/>
      <c r="K488" s="382"/>
      <c r="L488" s="387"/>
    </row>
    <row r="489" spans="1:12" ht="13.2" hidden="1" x14ac:dyDescent="0.25">
      <c r="A489" s="381">
        <v>490</v>
      </c>
      <c r="B489" s="382"/>
      <c r="C489" s="384"/>
      <c r="D489" s="385"/>
      <c r="E489" s="384"/>
      <c r="F489" s="184"/>
      <c r="G489" s="386" t="str">
        <f t="shared" si="7"/>
        <v/>
      </c>
      <c r="H489" s="387"/>
      <c r="I489" s="388"/>
      <c r="J489" s="387"/>
      <c r="K489" s="382"/>
      <c r="L489" s="387"/>
    </row>
    <row r="490" spans="1:12" ht="13.2" hidden="1" x14ac:dyDescent="0.25">
      <c r="A490" s="381">
        <v>491</v>
      </c>
      <c r="B490" s="382"/>
      <c r="C490" s="384"/>
      <c r="D490" s="385"/>
      <c r="E490" s="384"/>
      <c r="F490" s="184"/>
      <c r="G490" s="386" t="str">
        <f t="shared" si="7"/>
        <v/>
      </c>
      <c r="H490" s="387"/>
      <c r="I490" s="388"/>
      <c r="J490" s="387"/>
      <c r="K490" s="382"/>
      <c r="L490" s="387"/>
    </row>
    <row r="491" spans="1:12" ht="13.2" hidden="1" x14ac:dyDescent="0.25">
      <c r="A491" s="381">
        <v>492</v>
      </c>
      <c r="B491" s="382"/>
      <c r="C491" s="384"/>
      <c r="D491" s="385"/>
      <c r="E491" s="384"/>
      <c r="F491" s="184"/>
      <c r="G491" s="386" t="str">
        <f t="shared" si="7"/>
        <v/>
      </c>
      <c r="H491" s="387"/>
      <c r="I491" s="388"/>
      <c r="J491" s="387"/>
      <c r="K491" s="382"/>
      <c r="L491" s="387"/>
    </row>
    <row r="492" spans="1:12" ht="13.2" hidden="1" x14ac:dyDescent="0.25">
      <c r="A492" s="381">
        <v>493</v>
      </c>
      <c r="B492" s="382"/>
      <c r="C492" s="384"/>
      <c r="D492" s="385"/>
      <c r="E492" s="384"/>
      <c r="F492" s="184"/>
      <c r="G492" s="386" t="str">
        <f t="shared" si="7"/>
        <v/>
      </c>
      <c r="H492" s="387"/>
      <c r="I492" s="388"/>
      <c r="J492" s="387"/>
      <c r="K492" s="382"/>
      <c r="L492" s="387"/>
    </row>
    <row r="493" spans="1:12" ht="13.2" hidden="1" x14ac:dyDescent="0.25">
      <c r="A493" s="381">
        <v>494</v>
      </c>
      <c r="B493" s="382"/>
      <c r="C493" s="384"/>
      <c r="D493" s="385"/>
      <c r="E493" s="384"/>
      <c r="F493" s="184"/>
      <c r="G493" s="386" t="str">
        <f t="shared" si="7"/>
        <v/>
      </c>
      <c r="H493" s="387"/>
      <c r="I493" s="388"/>
      <c r="J493" s="387"/>
      <c r="K493" s="382"/>
      <c r="L493" s="387"/>
    </row>
    <row r="494" spans="1:12" ht="13.2" hidden="1" x14ac:dyDescent="0.25">
      <c r="A494" s="381">
        <v>495</v>
      </c>
      <c r="B494" s="382"/>
      <c r="C494" s="384"/>
      <c r="D494" s="385"/>
      <c r="E494" s="384"/>
      <c r="F494" s="184"/>
      <c r="G494" s="386" t="str">
        <f t="shared" si="7"/>
        <v/>
      </c>
      <c r="H494" s="387"/>
      <c r="I494" s="388"/>
      <c r="J494" s="387"/>
      <c r="K494" s="382"/>
      <c r="L494" s="387"/>
    </row>
    <row r="495" spans="1:12" ht="13.2" hidden="1" x14ac:dyDescent="0.25">
      <c r="A495" s="381">
        <v>496</v>
      </c>
      <c r="B495" s="382"/>
      <c r="C495" s="384"/>
      <c r="D495" s="385"/>
      <c r="E495" s="384"/>
      <c r="F495" s="184"/>
      <c r="G495" s="386" t="str">
        <f t="shared" si="7"/>
        <v/>
      </c>
      <c r="H495" s="387"/>
      <c r="I495" s="388"/>
      <c r="J495" s="387"/>
      <c r="K495" s="382"/>
      <c r="L495" s="387"/>
    </row>
    <row r="496" spans="1:12" ht="13.2" hidden="1" x14ac:dyDescent="0.25">
      <c r="A496" s="381">
        <v>497</v>
      </c>
      <c r="B496" s="382"/>
      <c r="C496" s="384"/>
      <c r="D496" s="385"/>
      <c r="E496" s="384"/>
      <c r="F496" s="184"/>
      <c r="G496" s="386" t="str">
        <f t="shared" si="7"/>
        <v/>
      </c>
      <c r="H496" s="387"/>
      <c r="I496" s="388"/>
      <c r="J496" s="387"/>
      <c r="K496" s="382"/>
      <c r="L496" s="387"/>
    </row>
    <row r="497" spans="1:12" ht="13.2" hidden="1" x14ac:dyDescent="0.25">
      <c r="A497" s="381">
        <v>498</v>
      </c>
      <c r="B497" s="382"/>
      <c r="C497" s="384"/>
      <c r="D497" s="385"/>
      <c r="E497" s="384"/>
      <c r="F497" s="184"/>
      <c r="G497" s="386" t="str">
        <f t="shared" si="7"/>
        <v/>
      </c>
      <c r="H497" s="387"/>
      <c r="I497" s="388"/>
      <c r="J497" s="387"/>
      <c r="K497" s="382"/>
      <c r="L497" s="387"/>
    </row>
    <row r="498" spans="1:12" ht="13.2" hidden="1" x14ac:dyDescent="0.25">
      <c r="A498" s="381">
        <v>499</v>
      </c>
      <c r="B498" s="382"/>
      <c r="C498" s="384"/>
      <c r="D498" s="385"/>
      <c r="E498" s="384"/>
      <c r="F498" s="184"/>
      <c r="G498" s="386" t="str">
        <f t="shared" si="7"/>
        <v/>
      </c>
      <c r="H498" s="387"/>
      <c r="I498" s="388"/>
      <c r="J498" s="387"/>
      <c r="K498" s="382"/>
      <c r="L498" s="387"/>
    </row>
    <row r="499" spans="1:12" ht="13.2" hidden="1" x14ac:dyDescent="0.25">
      <c r="A499" s="381">
        <v>500</v>
      </c>
      <c r="B499" s="382"/>
      <c r="C499" s="384"/>
      <c r="D499" s="385"/>
      <c r="E499" s="384"/>
      <c r="F499" s="184"/>
      <c r="G499" s="386" t="str">
        <f t="shared" si="7"/>
        <v/>
      </c>
      <c r="H499" s="387"/>
      <c r="I499" s="388"/>
      <c r="J499" s="387"/>
      <c r="K499" s="382"/>
      <c r="L499" s="387"/>
    </row>
    <row r="500" spans="1:12" ht="13.2" hidden="1" x14ac:dyDescent="0.25">
      <c r="A500" s="381">
        <v>501</v>
      </c>
      <c r="B500" s="382"/>
      <c r="C500" s="384"/>
      <c r="D500" s="385"/>
      <c r="E500" s="384"/>
      <c r="F500" s="184"/>
      <c r="G500" s="386" t="str">
        <f t="shared" si="7"/>
        <v/>
      </c>
      <c r="H500" s="387"/>
      <c r="I500" s="388"/>
      <c r="J500" s="387"/>
      <c r="K500" s="382"/>
      <c r="L500" s="387"/>
    </row>
    <row r="501" spans="1:12" ht="13.2" hidden="1" x14ac:dyDescent="0.25">
      <c r="A501" s="381">
        <v>502</v>
      </c>
      <c r="B501" s="382"/>
      <c r="C501" s="384"/>
      <c r="D501" s="385"/>
      <c r="E501" s="384"/>
      <c r="F501" s="184"/>
      <c r="G501" s="386" t="str">
        <f t="shared" si="7"/>
        <v/>
      </c>
      <c r="H501" s="387"/>
      <c r="I501" s="388"/>
      <c r="J501" s="387"/>
      <c r="K501" s="382"/>
      <c r="L501" s="387"/>
    </row>
    <row r="502" spans="1:12" ht="13.2" hidden="1" x14ac:dyDescent="0.25">
      <c r="A502" s="381">
        <v>503</v>
      </c>
      <c r="B502" s="382"/>
      <c r="C502" s="384"/>
      <c r="D502" s="385"/>
      <c r="E502" s="384"/>
      <c r="F502" s="184"/>
      <c r="G502" s="386" t="str">
        <f t="shared" si="7"/>
        <v/>
      </c>
      <c r="H502" s="387"/>
      <c r="I502" s="388"/>
      <c r="J502" s="387"/>
      <c r="K502" s="382"/>
      <c r="L502" s="387"/>
    </row>
    <row r="503" spans="1:12" ht="13.2" hidden="1" x14ac:dyDescent="0.25">
      <c r="A503" s="381">
        <v>504</v>
      </c>
      <c r="B503" s="382"/>
      <c r="C503" s="384"/>
      <c r="D503" s="385"/>
      <c r="E503" s="384"/>
      <c r="F503" s="184"/>
      <c r="G503" s="386" t="str">
        <f t="shared" si="7"/>
        <v/>
      </c>
      <c r="H503" s="387"/>
      <c r="I503" s="388"/>
      <c r="J503" s="387"/>
      <c r="K503" s="382"/>
      <c r="L503" s="387"/>
    </row>
    <row r="504" spans="1:12" ht="13.2" hidden="1" x14ac:dyDescent="0.25">
      <c r="A504" s="381">
        <v>505</v>
      </c>
      <c r="B504" s="382"/>
      <c r="C504" s="384"/>
      <c r="D504" s="385"/>
      <c r="E504" s="384"/>
      <c r="F504" s="184"/>
      <c r="G504" s="386" t="str">
        <f t="shared" si="7"/>
        <v/>
      </c>
      <c r="H504" s="387"/>
      <c r="I504" s="388"/>
      <c r="J504" s="387"/>
      <c r="K504" s="382"/>
      <c r="L504" s="387"/>
    </row>
    <row r="505" spans="1:12" ht="13.2" hidden="1" x14ac:dyDescent="0.25">
      <c r="A505" s="381">
        <v>506</v>
      </c>
      <c r="B505" s="382"/>
      <c r="C505" s="384"/>
      <c r="D505" s="385"/>
      <c r="E505" s="384"/>
      <c r="F505" s="184"/>
      <c r="G505" s="386" t="str">
        <f t="shared" si="7"/>
        <v/>
      </c>
      <c r="H505" s="387"/>
      <c r="I505" s="388"/>
      <c r="J505" s="387"/>
      <c r="K505" s="382"/>
      <c r="L505" s="387"/>
    </row>
    <row r="506" spans="1:12" ht="13.2" hidden="1" x14ac:dyDescent="0.25">
      <c r="A506" s="381">
        <v>507</v>
      </c>
      <c r="B506" s="382"/>
      <c r="C506" s="384"/>
      <c r="D506" s="385"/>
      <c r="E506" s="384"/>
      <c r="F506" s="184"/>
      <c r="G506" s="386" t="str">
        <f t="shared" si="7"/>
        <v/>
      </c>
      <c r="H506" s="387"/>
      <c r="I506" s="388"/>
      <c r="J506" s="387"/>
      <c r="K506" s="382"/>
      <c r="L506" s="387"/>
    </row>
    <row r="507" spans="1:12" ht="13.2" hidden="1" x14ac:dyDescent="0.25">
      <c r="A507" s="381">
        <v>508</v>
      </c>
      <c r="B507" s="382"/>
      <c r="C507" s="384"/>
      <c r="D507" s="385"/>
      <c r="E507" s="384"/>
      <c r="F507" s="184"/>
      <c r="G507" s="386" t="str">
        <f t="shared" si="7"/>
        <v/>
      </c>
      <c r="H507" s="387"/>
      <c r="I507" s="388"/>
      <c r="J507" s="387"/>
      <c r="K507" s="382"/>
      <c r="L507" s="387"/>
    </row>
    <row r="508" spans="1:12" ht="13.2" hidden="1" x14ac:dyDescent="0.25">
      <c r="A508" s="381">
        <v>509</v>
      </c>
      <c r="B508" s="382"/>
      <c r="C508" s="384"/>
      <c r="D508" s="385"/>
      <c r="E508" s="384"/>
      <c r="F508" s="184"/>
      <c r="G508" s="386" t="str">
        <f t="shared" si="7"/>
        <v/>
      </c>
      <c r="H508" s="387"/>
      <c r="I508" s="388"/>
      <c r="J508" s="387"/>
      <c r="K508" s="382"/>
      <c r="L508" s="387"/>
    </row>
    <row r="509" spans="1:12" ht="13.2" hidden="1" x14ac:dyDescent="0.25">
      <c r="A509" s="381">
        <v>510</v>
      </c>
      <c r="B509" s="382"/>
      <c r="C509" s="384"/>
      <c r="D509" s="385"/>
      <c r="E509" s="384"/>
      <c r="F509" s="184"/>
      <c r="G509" s="386" t="str">
        <f t="shared" si="7"/>
        <v/>
      </c>
      <c r="H509" s="387"/>
      <c r="I509" s="388"/>
      <c r="J509" s="387"/>
      <c r="K509" s="382"/>
      <c r="L509" s="387"/>
    </row>
    <row r="510" spans="1:12" ht="13.2" hidden="1" x14ac:dyDescent="0.25">
      <c r="A510" s="381">
        <v>511</v>
      </c>
      <c r="B510" s="382"/>
      <c r="C510" s="384"/>
      <c r="D510" s="385"/>
      <c r="E510" s="384"/>
      <c r="F510" s="184"/>
      <c r="G510" s="386" t="str">
        <f t="shared" si="7"/>
        <v/>
      </c>
      <c r="H510" s="387"/>
      <c r="I510" s="388"/>
      <c r="J510" s="387"/>
      <c r="K510" s="382"/>
      <c r="L510" s="387"/>
    </row>
    <row r="511" spans="1:12" ht="13.2" hidden="1" x14ac:dyDescent="0.25">
      <c r="A511" s="381">
        <v>512</v>
      </c>
      <c r="B511" s="382"/>
      <c r="C511" s="384"/>
      <c r="D511" s="385"/>
      <c r="E511" s="384"/>
      <c r="F511" s="184"/>
      <c r="G511" s="386" t="str">
        <f t="shared" si="7"/>
        <v/>
      </c>
      <c r="H511" s="387"/>
      <c r="I511" s="388"/>
      <c r="J511" s="387"/>
      <c r="K511" s="382"/>
      <c r="L511" s="387"/>
    </row>
    <row r="512" spans="1:12" ht="13.2" hidden="1" x14ac:dyDescent="0.25">
      <c r="A512" s="381">
        <v>513</v>
      </c>
      <c r="B512" s="382"/>
      <c r="C512" s="384"/>
      <c r="D512" s="385"/>
      <c r="E512" s="384"/>
      <c r="F512" s="184"/>
      <c r="G512" s="386" t="str">
        <f t="shared" si="7"/>
        <v/>
      </c>
      <c r="H512" s="387"/>
      <c r="I512" s="388"/>
      <c r="J512" s="387"/>
      <c r="K512" s="382"/>
      <c r="L512" s="387"/>
    </row>
    <row r="513" spans="1:12" ht="13.2" hidden="1" x14ac:dyDescent="0.25">
      <c r="A513" s="381">
        <v>514</v>
      </c>
      <c r="B513" s="382"/>
      <c r="C513" s="384"/>
      <c r="D513" s="385"/>
      <c r="E513" s="384"/>
      <c r="F513" s="184"/>
      <c r="G513" s="386" t="str">
        <f t="shared" ref="G513:G576" si="8">IF(L513="","",IF(LEN(L513)&gt;14,L513,"CPF Protegido - LGPD"))</f>
        <v/>
      </c>
      <c r="H513" s="387"/>
      <c r="I513" s="388"/>
      <c r="J513" s="387"/>
      <c r="K513" s="382"/>
      <c r="L513" s="387"/>
    </row>
    <row r="514" spans="1:12" ht="13.2" hidden="1" x14ac:dyDescent="0.25">
      <c r="A514" s="381">
        <v>515</v>
      </c>
      <c r="B514" s="382"/>
      <c r="C514" s="384"/>
      <c r="D514" s="385"/>
      <c r="E514" s="384"/>
      <c r="F514" s="184"/>
      <c r="G514" s="386" t="str">
        <f t="shared" si="8"/>
        <v/>
      </c>
      <c r="H514" s="387"/>
      <c r="I514" s="388"/>
      <c r="J514" s="387"/>
      <c r="K514" s="382"/>
      <c r="L514" s="387"/>
    </row>
    <row r="515" spans="1:12" ht="13.2" hidden="1" x14ac:dyDescent="0.25">
      <c r="A515" s="381">
        <v>516</v>
      </c>
      <c r="B515" s="382"/>
      <c r="C515" s="384"/>
      <c r="D515" s="385"/>
      <c r="E515" s="384"/>
      <c r="F515" s="184"/>
      <c r="G515" s="386" t="str">
        <f t="shared" si="8"/>
        <v/>
      </c>
      <c r="H515" s="387"/>
      <c r="I515" s="388"/>
      <c r="J515" s="387"/>
      <c r="K515" s="382"/>
      <c r="L515" s="387"/>
    </row>
    <row r="516" spans="1:12" ht="13.2" hidden="1" x14ac:dyDescent="0.25">
      <c r="A516" s="381">
        <v>517</v>
      </c>
      <c r="B516" s="382"/>
      <c r="C516" s="384"/>
      <c r="D516" s="385"/>
      <c r="E516" s="384"/>
      <c r="F516" s="184"/>
      <c r="G516" s="386" t="str">
        <f t="shared" si="8"/>
        <v/>
      </c>
      <c r="H516" s="387"/>
      <c r="I516" s="388"/>
      <c r="J516" s="387"/>
      <c r="K516" s="382"/>
      <c r="L516" s="387"/>
    </row>
    <row r="517" spans="1:12" ht="13.2" hidden="1" x14ac:dyDescent="0.25">
      <c r="A517" s="381">
        <v>518</v>
      </c>
      <c r="B517" s="382"/>
      <c r="C517" s="384"/>
      <c r="D517" s="385"/>
      <c r="E517" s="384"/>
      <c r="F517" s="184"/>
      <c r="G517" s="386" t="str">
        <f t="shared" si="8"/>
        <v/>
      </c>
      <c r="H517" s="387"/>
      <c r="I517" s="388"/>
      <c r="J517" s="387"/>
      <c r="K517" s="382"/>
      <c r="L517" s="387"/>
    </row>
    <row r="518" spans="1:12" ht="13.2" hidden="1" x14ac:dyDescent="0.25">
      <c r="A518" s="381">
        <v>519</v>
      </c>
      <c r="B518" s="382"/>
      <c r="C518" s="384"/>
      <c r="D518" s="385"/>
      <c r="E518" s="384"/>
      <c r="F518" s="184"/>
      <c r="G518" s="386" t="str">
        <f t="shared" si="8"/>
        <v/>
      </c>
      <c r="H518" s="387"/>
      <c r="I518" s="388"/>
      <c r="J518" s="387"/>
      <c r="K518" s="382"/>
      <c r="L518" s="387"/>
    </row>
    <row r="519" spans="1:12" ht="13.2" hidden="1" x14ac:dyDescent="0.25">
      <c r="A519" s="381">
        <v>520</v>
      </c>
      <c r="B519" s="382"/>
      <c r="C519" s="384"/>
      <c r="D519" s="385"/>
      <c r="E519" s="384"/>
      <c r="F519" s="184"/>
      <c r="G519" s="386" t="str">
        <f t="shared" si="8"/>
        <v/>
      </c>
      <c r="H519" s="387"/>
      <c r="I519" s="388"/>
      <c r="J519" s="387"/>
      <c r="K519" s="382"/>
      <c r="L519" s="387"/>
    </row>
    <row r="520" spans="1:12" ht="13.2" hidden="1" x14ac:dyDescent="0.25">
      <c r="A520" s="381">
        <v>521</v>
      </c>
      <c r="B520" s="382"/>
      <c r="C520" s="384"/>
      <c r="D520" s="385"/>
      <c r="E520" s="384"/>
      <c r="F520" s="184"/>
      <c r="G520" s="386" t="str">
        <f t="shared" si="8"/>
        <v/>
      </c>
      <c r="H520" s="387"/>
      <c r="I520" s="388"/>
      <c r="J520" s="387"/>
      <c r="K520" s="382"/>
      <c r="L520" s="387"/>
    </row>
    <row r="521" spans="1:12" ht="13.2" hidden="1" x14ac:dyDescent="0.25">
      <c r="A521" s="381">
        <v>522</v>
      </c>
      <c r="B521" s="382"/>
      <c r="C521" s="384"/>
      <c r="D521" s="385"/>
      <c r="E521" s="384"/>
      <c r="F521" s="184"/>
      <c r="G521" s="386" t="str">
        <f t="shared" si="8"/>
        <v/>
      </c>
      <c r="H521" s="387"/>
      <c r="I521" s="388"/>
      <c r="J521" s="387"/>
      <c r="K521" s="382"/>
      <c r="L521" s="387"/>
    </row>
    <row r="522" spans="1:12" ht="13.2" hidden="1" x14ac:dyDescent="0.25">
      <c r="A522" s="381">
        <v>523</v>
      </c>
      <c r="B522" s="382"/>
      <c r="C522" s="384"/>
      <c r="D522" s="385"/>
      <c r="E522" s="384"/>
      <c r="F522" s="184"/>
      <c r="G522" s="386" t="str">
        <f t="shared" si="8"/>
        <v/>
      </c>
      <c r="H522" s="387"/>
      <c r="I522" s="388"/>
      <c r="J522" s="387"/>
      <c r="K522" s="382"/>
      <c r="L522" s="387"/>
    </row>
    <row r="523" spans="1:12" ht="13.2" hidden="1" x14ac:dyDescent="0.25">
      <c r="A523" s="381">
        <v>524</v>
      </c>
      <c r="B523" s="382"/>
      <c r="C523" s="384"/>
      <c r="D523" s="385"/>
      <c r="E523" s="384"/>
      <c r="F523" s="184"/>
      <c r="G523" s="386" t="str">
        <f t="shared" si="8"/>
        <v/>
      </c>
      <c r="H523" s="387"/>
      <c r="I523" s="388"/>
      <c r="J523" s="387"/>
      <c r="K523" s="382"/>
      <c r="L523" s="387"/>
    </row>
    <row r="524" spans="1:12" ht="13.2" hidden="1" x14ac:dyDescent="0.25">
      <c r="A524" s="381">
        <v>525</v>
      </c>
      <c r="B524" s="382"/>
      <c r="C524" s="384"/>
      <c r="D524" s="385"/>
      <c r="E524" s="384"/>
      <c r="F524" s="184"/>
      <c r="G524" s="386" t="str">
        <f t="shared" si="8"/>
        <v/>
      </c>
      <c r="H524" s="387"/>
      <c r="I524" s="388"/>
      <c r="J524" s="387"/>
      <c r="K524" s="382"/>
      <c r="L524" s="387"/>
    </row>
    <row r="525" spans="1:12" ht="13.2" hidden="1" x14ac:dyDescent="0.25">
      <c r="A525" s="381">
        <v>526</v>
      </c>
      <c r="B525" s="382"/>
      <c r="C525" s="384"/>
      <c r="D525" s="385"/>
      <c r="E525" s="384"/>
      <c r="F525" s="184"/>
      <c r="G525" s="386" t="str">
        <f t="shared" si="8"/>
        <v/>
      </c>
      <c r="H525" s="387"/>
      <c r="I525" s="388"/>
      <c r="J525" s="387"/>
      <c r="K525" s="382"/>
      <c r="L525" s="387"/>
    </row>
    <row r="526" spans="1:12" ht="13.2" hidden="1" x14ac:dyDescent="0.25">
      <c r="A526" s="381">
        <v>527</v>
      </c>
      <c r="B526" s="382"/>
      <c r="C526" s="384"/>
      <c r="D526" s="385"/>
      <c r="E526" s="384"/>
      <c r="F526" s="184"/>
      <c r="G526" s="386" t="str">
        <f t="shared" si="8"/>
        <v/>
      </c>
      <c r="H526" s="387"/>
      <c r="I526" s="388"/>
      <c r="J526" s="387"/>
      <c r="K526" s="382"/>
      <c r="L526" s="387"/>
    </row>
    <row r="527" spans="1:12" ht="13.2" hidden="1" x14ac:dyDescent="0.25">
      <c r="A527" s="381">
        <v>528</v>
      </c>
      <c r="B527" s="382"/>
      <c r="C527" s="384"/>
      <c r="D527" s="385"/>
      <c r="E527" s="384"/>
      <c r="F527" s="184"/>
      <c r="G527" s="386" t="str">
        <f t="shared" si="8"/>
        <v/>
      </c>
      <c r="H527" s="387"/>
      <c r="I527" s="388"/>
      <c r="J527" s="387"/>
      <c r="K527" s="382"/>
      <c r="L527" s="387"/>
    </row>
    <row r="528" spans="1:12" ht="13.2" hidden="1" x14ac:dyDescent="0.25">
      <c r="A528" s="381">
        <v>529</v>
      </c>
      <c r="B528" s="382"/>
      <c r="C528" s="384"/>
      <c r="D528" s="385"/>
      <c r="E528" s="384"/>
      <c r="F528" s="184"/>
      <c r="G528" s="386" t="str">
        <f t="shared" si="8"/>
        <v/>
      </c>
      <c r="H528" s="387"/>
      <c r="I528" s="388"/>
      <c r="J528" s="387"/>
      <c r="K528" s="382"/>
      <c r="L528" s="387"/>
    </row>
    <row r="529" spans="1:12" ht="13.2" hidden="1" x14ac:dyDescent="0.25">
      <c r="A529" s="381">
        <v>530</v>
      </c>
      <c r="B529" s="382"/>
      <c r="C529" s="384"/>
      <c r="D529" s="385"/>
      <c r="E529" s="384"/>
      <c r="F529" s="184"/>
      <c r="G529" s="386" t="str">
        <f t="shared" si="8"/>
        <v/>
      </c>
      <c r="H529" s="387"/>
      <c r="I529" s="388"/>
      <c r="J529" s="387"/>
      <c r="K529" s="382"/>
      <c r="L529" s="387"/>
    </row>
    <row r="530" spans="1:12" ht="13.2" hidden="1" x14ac:dyDescent="0.25">
      <c r="A530" s="381">
        <v>531</v>
      </c>
      <c r="B530" s="382"/>
      <c r="C530" s="384"/>
      <c r="D530" s="385"/>
      <c r="E530" s="384"/>
      <c r="F530" s="184"/>
      <c r="G530" s="386" t="str">
        <f t="shared" si="8"/>
        <v/>
      </c>
      <c r="H530" s="387"/>
      <c r="I530" s="388"/>
      <c r="J530" s="387"/>
      <c r="K530" s="382"/>
      <c r="L530" s="387"/>
    </row>
    <row r="531" spans="1:12" ht="13.2" hidden="1" x14ac:dyDescent="0.25">
      <c r="A531" s="381">
        <v>532</v>
      </c>
      <c r="B531" s="382"/>
      <c r="C531" s="384"/>
      <c r="D531" s="385"/>
      <c r="E531" s="384"/>
      <c r="F531" s="184"/>
      <c r="G531" s="386" t="str">
        <f t="shared" si="8"/>
        <v/>
      </c>
      <c r="H531" s="387"/>
      <c r="I531" s="388"/>
      <c r="J531" s="387"/>
      <c r="K531" s="382"/>
      <c r="L531" s="387"/>
    </row>
    <row r="532" spans="1:12" ht="13.2" hidden="1" x14ac:dyDescent="0.25">
      <c r="A532" s="381">
        <v>533</v>
      </c>
      <c r="B532" s="382"/>
      <c r="C532" s="384"/>
      <c r="D532" s="385"/>
      <c r="E532" s="384"/>
      <c r="F532" s="184"/>
      <c r="G532" s="386" t="str">
        <f t="shared" si="8"/>
        <v/>
      </c>
      <c r="H532" s="387"/>
      <c r="I532" s="388"/>
      <c r="J532" s="387"/>
      <c r="K532" s="382"/>
      <c r="L532" s="387"/>
    </row>
    <row r="533" spans="1:12" ht="13.2" hidden="1" x14ac:dyDescent="0.25">
      <c r="A533" s="381">
        <v>534</v>
      </c>
      <c r="B533" s="382"/>
      <c r="C533" s="384"/>
      <c r="D533" s="385"/>
      <c r="E533" s="384"/>
      <c r="F533" s="184"/>
      <c r="G533" s="386" t="str">
        <f t="shared" si="8"/>
        <v/>
      </c>
      <c r="H533" s="387"/>
      <c r="I533" s="388"/>
      <c r="J533" s="387"/>
      <c r="K533" s="382"/>
      <c r="L533" s="387"/>
    </row>
    <row r="534" spans="1:12" ht="13.2" hidden="1" x14ac:dyDescent="0.25">
      <c r="A534" s="381">
        <v>535</v>
      </c>
      <c r="B534" s="382"/>
      <c r="C534" s="384"/>
      <c r="D534" s="385"/>
      <c r="E534" s="384"/>
      <c r="F534" s="184"/>
      <c r="G534" s="386" t="str">
        <f t="shared" si="8"/>
        <v/>
      </c>
      <c r="H534" s="387"/>
      <c r="I534" s="388"/>
      <c r="J534" s="387"/>
      <c r="K534" s="382"/>
      <c r="L534" s="387"/>
    </row>
    <row r="535" spans="1:12" ht="13.2" hidden="1" x14ac:dyDescent="0.25">
      <c r="A535" s="381">
        <v>536</v>
      </c>
      <c r="B535" s="382"/>
      <c r="C535" s="384"/>
      <c r="D535" s="385"/>
      <c r="E535" s="384"/>
      <c r="F535" s="184"/>
      <c r="G535" s="386" t="str">
        <f t="shared" si="8"/>
        <v/>
      </c>
      <c r="H535" s="387"/>
      <c r="I535" s="388"/>
      <c r="J535" s="387"/>
      <c r="K535" s="382"/>
      <c r="L535" s="387"/>
    </row>
    <row r="536" spans="1:12" ht="13.2" hidden="1" x14ac:dyDescent="0.25">
      <c r="A536" s="381">
        <v>537</v>
      </c>
      <c r="B536" s="382"/>
      <c r="C536" s="384"/>
      <c r="D536" s="385"/>
      <c r="E536" s="384"/>
      <c r="F536" s="184"/>
      <c r="G536" s="386" t="str">
        <f t="shared" si="8"/>
        <v/>
      </c>
      <c r="H536" s="387"/>
      <c r="I536" s="388"/>
      <c r="J536" s="387"/>
      <c r="K536" s="382"/>
      <c r="L536" s="387"/>
    </row>
    <row r="537" spans="1:12" ht="13.2" hidden="1" x14ac:dyDescent="0.25">
      <c r="A537" s="381">
        <v>538</v>
      </c>
      <c r="B537" s="382"/>
      <c r="C537" s="384"/>
      <c r="D537" s="385"/>
      <c r="E537" s="384"/>
      <c r="F537" s="184"/>
      <c r="G537" s="386" t="str">
        <f t="shared" si="8"/>
        <v/>
      </c>
      <c r="H537" s="387"/>
      <c r="I537" s="388"/>
      <c r="J537" s="387"/>
      <c r="K537" s="382"/>
      <c r="L537" s="387"/>
    </row>
    <row r="538" spans="1:12" ht="13.2" hidden="1" x14ac:dyDescent="0.25">
      <c r="A538" s="381">
        <v>539</v>
      </c>
      <c r="B538" s="382"/>
      <c r="C538" s="384"/>
      <c r="D538" s="385"/>
      <c r="E538" s="384"/>
      <c r="F538" s="184"/>
      <c r="G538" s="386" t="str">
        <f t="shared" si="8"/>
        <v/>
      </c>
      <c r="H538" s="387"/>
      <c r="I538" s="388"/>
      <c r="J538" s="387"/>
      <c r="K538" s="382"/>
      <c r="L538" s="387"/>
    </row>
    <row r="539" spans="1:12" ht="13.2" hidden="1" x14ac:dyDescent="0.25">
      <c r="A539" s="381">
        <v>540</v>
      </c>
      <c r="B539" s="382"/>
      <c r="C539" s="384"/>
      <c r="D539" s="385"/>
      <c r="E539" s="384"/>
      <c r="F539" s="184"/>
      <c r="G539" s="386" t="str">
        <f t="shared" si="8"/>
        <v/>
      </c>
      <c r="H539" s="387"/>
      <c r="I539" s="388"/>
      <c r="J539" s="387"/>
      <c r="K539" s="382"/>
      <c r="L539" s="387"/>
    </row>
    <row r="540" spans="1:12" ht="13.2" hidden="1" x14ac:dyDescent="0.25">
      <c r="A540" s="381">
        <v>541</v>
      </c>
      <c r="B540" s="382"/>
      <c r="C540" s="384"/>
      <c r="D540" s="385"/>
      <c r="E540" s="384"/>
      <c r="F540" s="184"/>
      <c r="G540" s="386" t="str">
        <f t="shared" si="8"/>
        <v/>
      </c>
      <c r="H540" s="387"/>
      <c r="I540" s="388"/>
      <c r="J540" s="387"/>
      <c r="K540" s="382"/>
      <c r="L540" s="387"/>
    </row>
    <row r="541" spans="1:12" ht="13.2" hidden="1" x14ac:dyDescent="0.25">
      <c r="A541" s="381">
        <v>542</v>
      </c>
      <c r="B541" s="382"/>
      <c r="C541" s="384"/>
      <c r="D541" s="385"/>
      <c r="E541" s="384"/>
      <c r="F541" s="184"/>
      <c r="G541" s="386" t="str">
        <f t="shared" si="8"/>
        <v/>
      </c>
      <c r="H541" s="387"/>
      <c r="I541" s="388"/>
      <c r="J541" s="387"/>
      <c r="K541" s="382"/>
      <c r="L541" s="387"/>
    </row>
    <row r="542" spans="1:12" ht="13.2" hidden="1" x14ac:dyDescent="0.25">
      <c r="A542" s="381">
        <v>543</v>
      </c>
      <c r="B542" s="382"/>
      <c r="C542" s="384"/>
      <c r="D542" s="385"/>
      <c r="E542" s="384"/>
      <c r="F542" s="184"/>
      <c r="G542" s="386" t="str">
        <f t="shared" si="8"/>
        <v/>
      </c>
      <c r="H542" s="387"/>
      <c r="I542" s="388"/>
      <c r="J542" s="387"/>
      <c r="K542" s="382"/>
      <c r="L542" s="387"/>
    </row>
    <row r="543" spans="1:12" ht="13.2" hidden="1" x14ac:dyDescent="0.25">
      <c r="A543" s="381">
        <v>544</v>
      </c>
      <c r="B543" s="382"/>
      <c r="C543" s="384"/>
      <c r="D543" s="385"/>
      <c r="E543" s="384"/>
      <c r="F543" s="184"/>
      <c r="G543" s="386" t="str">
        <f t="shared" si="8"/>
        <v/>
      </c>
      <c r="H543" s="387"/>
      <c r="I543" s="388"/>
      <c r="J543" s="387"/>
      <c r="K543" s="382"/>
      <c r="L543" s="387"/>
    </row>
    <row r="544" spans="1:12" ht="13.2" hidden="1" x14ac:dyDescent="0.25">
      <c r="A544" s="381">
        <v>545</v>
      </c>
      <c r="B544" s="382"/>
      <c r="C544" s="384"/>
      <c r="D544" s="385"/>
      <c r="E544" s="384"/>
      <c r="F544" s="184"/>
      <c r="G544" s="386" t="str">
        <f t="shared" si="8"/>
        <v/>
      </c>
      <c r="H544" s="387"/>
      <c r="I544" s="388"/>
      <c r="J544" s="387"/>
      <c r="K544" s="382"/>
      <c r="L544" s="387"/>
    </row>
    <row r="545" spans="1:12" ht="13.2" hidden="1" x14ac:dyDescent="0.25">
      <c r="A545" s="381">
        <v>546</v>
      </c>
      <c r="B545" s="382"/>
      <c r="C545" s="384"/>
      <c r="D545" s="385"/>
      <c r="E545" s="384"/>
      <c r="F545" s="184"/>
      <c r="G545" s="386" t="str">
        <f t="shared" si="8"/>
        <v/>
      </c>
      <c r="H545" s="387"/>
      <c r="I545" s="388"/>
      <c r="J545" s="387"/>
      <c r="K545" s="382"/>
      <c r="L545" s="387"/>
    </row>
    <row r="546" spans="1:12" ht="13.2" hidden="1" x14ac:dyDescent="0.25">
      <c r="A546" s="381">
        <v>547</v>
      </c>
      <c r="B546" s="382"/>
      <c r="C546" s="384"/>
      <c r="D546" s="385"/>
      <c r="E546" s="384"/>
      <c r="F546" s="184"/>
      <c r="G546" s="386" t="str">
        <f t="shared" si="8"/>
        <v/>
      </c>
      <c r="H546" s="387"/>
      <c r="I546" s="388"/>
      <c r="J546" s="387"/>
      <c r="K546" s="382"/>
      <c r="L546" s="387"/>
    </row>
    <row r="547" spans="1:12" ht="13.2" hidden="1" x14ac:dyDescent="0.25">
      <c r="A547" s="381">
        <v>548</v>
      </c>
      <c r="B547" s="382"/>
      <c r="C547" s="384"/>
      <c r="D547" s="385"/>
      <c r="E547" s="384"/>
      <c r="F547" s="184"/>
      <c r="G547" s="386" t="str">
        <f t="shared" si="8"/>
        <v/>
      </c>
      <c r="H547" s="387"/>
      <c r="I547" s="388"/>
      <c r="J547" s="387"/>
      <c r="K547" s="382"/>
      <c r="L547" s="387"/>
    </row>
    <row r="548" spans="1:12" ht="13.2" hidden="1" x14ac:dyDescent="0.25">
      <c r="A548" s="381">
        <v>549</v>
      </c>
      <c r="B548" s="382"/>
      <c r="C548" s="384"/>
      <c r="D548" s="385"/>
      <c r="E548" s="384"/>
      <c r="F548" s="184"/>
      <c r="G548" s="386" t="str">
        <f t="shared" si="8"/>
        <v/>
      </c>
      <c r="H548" s="387"/>
      <c r="I548" s="388"/>
      <c r="J548" s="387"/>
      <c r="K548" s="382"/>
      <c r="L548" s="387"/>
    </row>
    <row r="549" spans="1:12" ht="13.2" hidden="1" x14ac:dyDescent="0.25">
      <c r="A549" s="381">
        <v>550</v>
      </c>
      <c r="B549" s="382"/>
      <c r="C549" s="384"/>
      <c r="D549" s="385"/>
      <c r="E549" s="384"/>
      <c r="F549" s="184"/>
      <c r="G549" s="386" t="str">
        <f t="shared" si="8"/>
        <v/>
      </c>
      <c r="H549" s="387"/>
      <c r="I549" s="388"/>
      <c r="J549" s="387"/>
      <c r="K549" s="382"/>
      <c r="L549" s="387"/>
    </row>
    <row r="550" spans="1:12" ht="13.2" hidden="1" x14ac:dyDescent="0.25">
      <c r="A550" s="381">
        <v>551</v>
      </c>
      <c r="B550" s="382"/>
      <c r="C550" s="384"/>
      <c r="D550" s="385"/>
      <c r="E550" s="384"/>
      <c r="F550" s="184"/>
      <c r="G550" s="386" t="str">
        <f t="shared" si="8"/>
        <v/>
      </c>
      <c r="H550" s="387"/>
      <c r="I550" s="388"/>
      <c r="J550" s="387"/>
      <c r="K550" s="382"/>
      <c r="L550" s="387"/>
    </row>
    <row r="551" spans="1:12" ht="13.2" hidden="1" x14ac:dyDescent="0.25">
      <c r="A551" s="381">
        <v>552</v>
      </c>
      <c r="B551" s="382"/>
      <c r="C551" s="384"/>
      <c r="D551" s="385"/>
      <c r="E551" s="384"/>
      <c r="F551" s="184"/>
      <c r="G551" s="386" t="str">
        <f t="shared" si="8"/>
        <v/>
      </c>
      <c r="H551" s="387"/>
      <c r="I551" s="388"/>
      <c r="J551" s="387"/>
      <c r="K551" s="382"/>
      <c r="L551" s="387"/>
    </row>
    <row r="552" spans="1:12" ht="13.2" hidden="1" x14ac:dyDescent="0.25">
      <c r="A552" s="381">
        <v>553</v>
      </c>
      <c r="B552" s="382"/>
      <c r="C552" s="384"/>
      <c r="D552" s="385"/>
      <c r="E552" s="384"/>
      <c r="F552" s="184"/>
      <c r="G552" s="386" t="str">
        <f t="shared" si="8"/>
        <v/>
      </c>
      <c r="H552" s="387"/>
      <c r="I552" s="388"/>
      <c r="J552" s="387"/>
      <c r="K552" s="382"/>
      <c r="L552" s="387"/>
    </row>
    <row r="553" spans="1:12" ht="13.2" hidden="1" x14ac:dyDescent="0.25">
      <c r="A553" s="381">
        <v>554</v>
      </c>
      <c r="B553" s="382"/>
      <c r="C553" s="384"/>
      <c r="D553" s="385"/>
      <c r="E553" s="384"/>
      <c r="F553" s="184"/>
      <c r="G553" s="386" t="str">
        <f t="shared" si="8"/>
        <v/>
      </c>
      <c r="H553" s="387"/>
      <c r="I553" s="388"/>
      <c r="J553" s="387"/>
      <c r="K553" s="382"/>
      <c r="L553" s="387"/>
    </row>
    <row r="554" spans="1:12" ht="13.2" hidden="1" x14ac:dyDescent="0.25">
      <c r="A554" s="381">
        <v>555</v>
      </c>
      <c r="B554" s="382"/>
      <c r="C554" s="384"/>
      <c r="D554" s="385"/>
      <c r="E554" s="384"/>
      <c r="F554" s="184"/>
      <c r="G554" s="386" t="str">
        <f t="shared" si="8"/>
        <v/>
      </c>
      <c r="H554" s="387"/>
      <c r="I554" s="388"/>
      <c r="J554" s="387"/>
      <c r="K554" s="382"/>
      <c r="L554" s="387"/>
    </row>
    <row r="555" spans="1:12" ht="13.2" hidden="1" x14ac:dyDescent="0.25">
      <c r="A555" s="381">
        <v>556</v>
      </c>
      <c r="B555" s="382"/>
      <c r="C555" s="384"/>
      <c r="D555" s="385"/>
      <c r="E555" s="384"/>
      <c r="F555" s="184"/>
      <c r="G555" s="386" t="str">
        <f t="shared" si="8"/>
        <v/>
      </c>
      <c r="H555" s="387"/>
      <c r="I555" s="388"/>
      <c r="J555" s="387"/>
      <c r="K555" s="382"/>
      <c r="L555" s="387"/>
    </row>
    <row r="556" spans="1:12" ht="13.2" hidden="1" x14ac:dyDescent="0.25">
      <c r="A556" s="381">
        <v>557</v>
      </c>
      <c r="B556" s="382"/>
      <c r="C556" s="384"/>
      <c r="D556" s="385"/>
      <c r="E556" s="384"/>
      <c r="F556" s="184"/>
      <c r="G556" s="386" t="str">
        <f t="shared" si="8"/>
        <v/>
      </c>
      <c r="H556" s="387"/>
      <c r="I556" s="388"/>
      <c r="J556" s="387"/>
      <c r="K556" s="382"/>
      <c r="L556" s="387"/>
    </row>
    <row r="557" spans="1:12" ht="13.2" hidden="1" x14ac:dyDescent="0.25">
      <c r="A557" s="381">
        <v>558</v>
      </c>
      <c r="B557" s="382"/>
      <c r="C557" s="384"/>
      <c r="D557" s="385"/>
      <c r="E557" s="384"/>
      <c r="F557" s="184"/>
      <c r="G557" s="386" t="str">
        <f t="shared" si="8"/>
        <v/>
      </c>
      <c r="H557" s="387"/>
      <c r="I557" s="388"/>
      <c r="J557" s="387"/>
      <c r="K557" s="382"/>
      <c r="L557" s="387"/>
    </row>
    <row r="558" spans="1:12" ht="13.2" hidden="1" x14ac:dyDescent="0.25">
      <c r="A558" s="381">
        <v>559</v>
      </c>
      <c r="B558" s="382"/>
      <c r="C558" s="384"/>
      <c r="D558" s="385"/>
      <c r="E558" s="384"/>
      <c r="F558" s="184"/>
      <c r="G558" s="386" t="str">
        <f t="shared" si="8"/>
        <v/>
      </c>
      <c r="H558" s="387"/>
      <c r="I558" s="388"/>
      <c r="J558" s="387"/>
      <c r="K558" s="382"/>
      <c r="L558" s="387"/>
    </row>
    <row r="559" spans="1:12" ht="13.2" hidden="1" x14ac:dyDescent="0.25">
      <c r="A559" s="381">
        <v>560</v>
      </c>
      <c r="B559" s="382"/>
      <c r="C559" s="384"/>
      <c r="D559" s="385"/>
      <c r="E559" s="384"/>
      <c r="F559" s="184"/>
      <c r="G559" s="386" t="str">
        <f t="shared" si="8"/>
        <v/>
      </c>
      <c r="H559" s="387"/>
      <c r="I559" s="388"/>
      <c r="J559" s="387"/>
      <c r="K559" s="382"/>
      <c r="L559" s="387"/>
    </row>
    <row r="560" spans="1:12" ht="13.2" hidden="1" x14ac:dyDescent="0.25">
      <c r="A560" s="381">
        <v>561</v>
      </c>
      <c r="B560" s="382"/>
      <c r="C560" s="384"/>
      <c r="D560" s="385"/>
      <c r="E560" s="384"/>
      <c r="F560" s="184"/>
      <c r="G560" s="386" t="str">
        <f t="shared" si="8"/>
        <v/>
      </c>
      <c r="H560" s="387"/>
      <c r="I560" s="388"/>
      <c r="J560" s="387"/>
      <c r="K560" s="382"/>
      <c r="L560" s="387"/>
    </row>
    <row r="561" spans="1:12" ht="13.2" hidden="1" x14ac:dyDescent="0.25">
      <c r="A561" s="381">
        <v>562</v>
      </c>
      <c r="B561" s="382"/>
      <c r="C561" s="384"/>
      <c r="D561" s="385"/>
      <c r="E561" s="384"/>
      <c r="F561" s="184"/>
      <c r="G561" s="386" t="str">
        <f t="shared" si="8"/>
        <v/>
      </c>
      <c r="H561" s="387"/>
      <c r="I561" s="388"/>
      <c r="J561" s="387"/>
      <c r="K561" s="382"/>
      <c r="L561" s="387"/>
    </row>
    <row r="562" spans="1:12" ht="13.2" hidden="1" x14ac:dyDescent="0.25">
      <c r="A562" s="381">
        <v>563</v>
      </c>
      <c r="B562" s="382"/>
      <c r="C562" s="384"/>
      <c r="D562" s="385"/>
      <c r="E562" s="384"/>
      <c r="F562" s="184"/>
      <c r="G562" s="386" t="str">
        <f t="shared" si="8"/>
        <v/>
      </c>
      <c r="H562" s="387"/>
      <c r="I562" s="388"/>
      <c r="J562" s="387"/>
      <c r="K562" s="382"/>
      <c r="L562" s="387"/>
    </row>
    <row r="563" spans="1:12" ht="13.2" hidden="1" x14ac:dyDescent="0.25">
      <c r="A563" s="381">
        <v>564</v>
      </c>
      <c r="B563" s="382"/>
      <c r="C563" s="384"/>
      <c r="D563" s="385"/>
      <c r="E563" s="384"/>
      <c r="F563" s="184"/>
      <c r="G563" s="386" t="str">
        <f t="shared" si="8"/>
        <v/>
      </c>
      <c r="H563" s="387"/>
      <c r="I563" s="388"/>
      <c r="J563" s="387"/>
      <c r="K563" s="382"/>
      <c r="L563" s="387"/>
    </row>
    <row r="564" spans="1:12" ht="13.2" hidden="1" x14ac:dyDescent="0.25">
      <c r="A564" s="381">
        <v>565</v>
      </c>
      <c r="B564" s="382"/>
      <c r="C564" s="384"/>
      <c r="D564" s="385"/>
      <c r="E564" s="384"/>
      <c r="F564" s="184"/>
      <c r="G564" s="386" t="str">
        <f t="shared" si="8"/>
        <v/>
      </c>
      <c r="H564" s="387"/>
      <c r="I564" s="388"/>
      <c r="J564" s="387"/>
      <c r="K564" s="382"/>
      <c r="L564" s="387"/>
    </row>
    <row r="565" spans="1:12" ht="13.2" hidden="1" x14ac:dyDescent="0.25">
      <c r="A565" s="381">
        <v>566</v>
      </c>
      <c r="B565" s="382"/>
      <c r="C565" s="384"/>
      <c r="D565" s="385"/>
      <c r="E565" s="384"/>
      <c r="F565" s="184"/>
      <c r="G565" s="386" t="str">
        <f t="shared" si="8"/>
        <v/>
      </c>
      <c r="H565" s="387"/>
      <c r="I565" s="388"/>
      <c r="J565" s="387"/>
      <c r="K565" s="382"/>
      <c r="L565" s="387"/>
    </row>
    <row r="566" spans="1:12" ht="13.2" hidden="1" x14ac:dyDescent="0.25">
      <c r="A566" s="381">
        <v>567</v>
      </c>
      <c r="B566" s="382"/>
      <c r="C566" s="384"/>
      <c r="D566" s="385"/>
      <c r="E566" s="384"/>
      <c r="F566" s="184"/>
      <c r="G566" s="386" t="str">
        <f t="shared" si="8"/>
        <v/>
      </c>
      <c r="H566" s="387"/>
      <c r="I566" s="388"/>
      <c r="J566" s="387"/>
      <c r="K566" s="382"/>
      <c r="L566" s="387"/>
    </row>
    <row r="567" spans="1:12" ht="13.2" hidden="1" x14ac:dyDescent="0.25">
      <c r="A567" s="381">
        <v>568</v>
      </c>
      <c r="B567" s="382"/>
      <c r="C567" s="384"/>
      <c r="D567" s="385"/>
      <c r="E567" s="384"/>
      <c r="F567" s="184"/>
      <c r="G567" s="386" t="str">
        <f t="shared" si="8"/>
        <v/>
      </c>
      <c r="H567" s="387"/>
      <c r="I567" s="388"/>
      <c r="J567" s="387"/>
      <c r="K567" s="382"/>
      <c r="L567" s="387"/>
    </row>
    <row r="568" spans="1:12" ht="13.2" hidden="1" x14ac:dyDescent="0.25">
      <c r="A568" s="381">
        <v>569</v>
      </c>
      <c r="B568" s="382"/>
      <c r="C568" s="384"/>
      <c r="D568" s="385"/>
      <c r="E568" s="384"/>
      <c r="F568" s="184"/>
      <c r="G568" s="386" t="str">
        <f t="shared" si="8"/>
        <v/>
      </c>
      <c r="H568" s="387"/>
      <c r="I568" s="388"/>
      <c r="J568" s="387"/>
      <c r="K568" s="382"/>
      <c r="L568" s="387"/>
    </row>
    <row r="569" spans="1:12" ht="13.2" hidden="1" x14ac:dyDescent="0.25">
      <c r="A569" s="381">
        <v>570</v>
      </c>
      <c r="B569" s="382"/>
      <c r="C569" s="384"/>
      <c r="D569" s="385"/>
      <c r="E569" s="384"/>
      <c r="F569" s="184"/>
      <c r="G569" s="386" t="str">
        <f t="shared" si="8"/>
        <v/>
      </c>
      <c r="H569" s="387"/>
      <c r="I569" s="388"/>
      <c r="J569" s="387"/>
      <c r="K569" s="382"/>
      <c r="L569" s="387"/>
    </row>
    <row r="570" spans="1:12" ht="13.2" hidden="1" x14ac:dyDescent="0.25">
      <c r="A570" s="381">
        <v>571</v>
      </c>
      <c r="B570" s="382"/>
      <c r="C570" s="384"/>
      <c r="D570" s="385"/>
      <c r="E570" s="384"/>
      <c r="F570" s="184"/>
      <c r="G570" s="386" t="str">
        <f t="shared" si="8"/>
        <v/>
      </c>
      <c r="H570" s="387"/>
      <c r="I570" s="388"/>
      <c r="J570" s="387"/>
      <c r="K570" s="382"/>
      <c r="L570" s="387"/>
    </row>
    <row r="571" spans="1:12" ht="13.2" hidden="1" x14ac:dyDescent="0.25">
      <c r="A571" s="381">
        <v>572</v>
      </c>
      <c r="B571" s="382"/>
      <c r="C571" s="384"/>
      <c r="D571" s="385"/>
      <c r="E571" s="384"/>
      <c r="F571" s="184"/>
      <c r="G571" s="386" t="str">
        <f t="shared" si="8"/>
        <v/>
      </c>
      <c r="H571" s="387"/>
      <c r="I571" s="388"/>
      <c r="J571" s="387"/>
      <c r="K571" s="382"/>
      <c r="L571" s="387"/>
    </row>
    <row r="572" spans="1:12" ht="13.2" hidden="1" x14ac:dyDescent="0.25">
      <c r="A572" s="381">
        <v>573</v>
      </c>
      <c r="B572" s="382"/>
      <c r="C572" s="384"/>
      <c r="D572" s="385"/>
      <c r="E572" s="384"/>
      <c r="F572" s="184"/>
      <c r="G572" s="386" t="str">
        <f t="shared" si="8"/>
        <v/>
      </c>
      <c r="H572" s="387"/>
      <c r="I572" s="388"/>
      <c r="J572" s="387"/>
      <c r="K572" s="382"/>
      <c r="L572" s="387"/>
    </row>
    <row r="573" spans="1:12" ht="13.2" hidden="1" x14ac:dyDescent="0.25">
      <c r="A573" s="381">
        <v>574</v>
      </c>
      <c r="B573" s="382"/>
      <c r="C573" s="384"/>
      <c r="D573" s="385"/>
      <c r="E573" s="384"/>
      <c r="F573" s="184"/>
      <c r="G573" s="386" t="str">
        <f t="shared" si="8"/>
        <v/>
      </c>
      <c r="H573" s="387"/>
      <c r="I573" s="388"/>
      <c r="J573" s="387"/>
      <c r="K573" s="382"/>
      <c r="L573" s="387"/>
    </row>
    <row r="574" spans="1:12" ht="13.2" hidden="1" x14ac:dyDescent="0.25">
      <c r="A574" s="381">
        <v>575</v>
      </c>
      <c r="B574" s="382"/>
      <c r="C574" s="384"/>
      <c r="D574" s="385"/>
      <c r="E574" s="384"/>
      <c r="F574" s="184"/>
      <c r="G574" s="386" t="str">
        <f t="shared" si="8"/>
        <v/>
      </c>
      <c r="H574" s="387"/>
      <c r="I574" s="388"/>
      <c r="J574" s="387"/>
      <c r="K574" s="382"/>
      <c r="L574" s="387"/>
    </row>
    <row r="575" spans="1:12" ht="13.2" hidden="1" x14ac:dyDescent="0.25">
      <c r="A575" s="381">
        <v>576</v>
      </c>
      <c r="B575" s="382"/>
      <c r="C575" s="384"/>
      <c r="D575" s="385"/>
      <c r="E575" s="384"/>
      <c r="F575" s="184"/>
      <c r="G575" s="386" t="str">
        <f t="shared" si="8"/>
        <v/>
      </c>
      <c r="H575" s="387"/>
      <c r="I575" s="388"/>
      <c r="J575" s="387"/>
      <c r="K575" s="382"/>
      <c r="L575" s="387"/>
    </row>
    <row r="576" spans="1:12" ht="13.2" hidden="1" x14ac:dyDescent="0.25">
      <c r="A576" s="381">
        <v>577</v>
      </c>
      <c r="B576" s="382"/>
      <c r="C576" s="384"/>
      <c r="D576" s="385"/>
      <c r="E576" s="384"/>
      <c r="F576" s="184"/>
      <c r="G576" s="386" t="str">
        <f t="shared" si="8"/>
        <v/>
      </c>
      <c r="H576" s="387"/>
      <c r="I576" s="388"/>
      <c r="J576" s="387"/>
      <c r="K576" s="382"/>
      <c r="L576" s="387"/>
    </row>
    <row r="577" spans="1:12" ht="13.2" hidden="1" x14ac:dyDescent="0.25">
      <c r="A577" s="381">
        <v>578</v>
      </c>
      <c r="B577" s="382"/>
      <c r="C577" s="384"/>
      <c r="D577" s="385"/>
      <c r="E577" s="384"/>
      <c r="F577" s="184"/>
      <c r="G577" s="386" t="str">
        <f t="shared" ref="G577:G640" si="9">IF(L577="","",IF(LEN(L577)&gt;14,L577,"CPF Protegido - LGPD"))</f>
        <v/>
      </c>
      <c r="H577" s="387"/>
      <c r="I577" s="388"/>
      <c r="J577" s="387"/>
      <c r="K577" s="382"/>
      <c r="L577" s="387"/>
    </row>
    <row r="578" spans="1:12" ht="13.2" hidden="1" x14ac:dyDescent="0.25">
      <c r="A578" s="381">
        <v>579</v>
      </c>
      <c r="B578" s="382"/>
      <c r="C578" s="384"/>
      <c r="D578" s="385"/>
      <c r="E578" s="384"/>
      <c r="F578" s="184"/>
      <c r="G578" s="386" t="str">
        <f t="shared" si="9"/>
        <v/>
      </c>
      <c r="H578" s="387"/>
      <c r="I578" s="388"/>
      <c r="J578" s="387"/>
      <c r="K578" s="382"/>
      <c r="L578" s="387"/>
    </row>
    <row r="579" spans="1:12" ht="13.2" hidden="1" x14ac:dyDescent="0.25">
      <c r="A579" s="381">
        <v>580</v>
      </c>
      <c r="B579" s="382"/>
      <c r="C579" s="384"/>
      <c r="D579" s="385"/>
      <c r="E579" s="384"/>
      <c r="F579" s="184"/>
      <c r="G579" s="386" t="str">
        <f t="shared" si="9"/>
        <v/>
      </c>
      <c r="H579" s="387"/>
      <c r="I579" s="388"/>
      <c r="J579" s="387"/>
      <c r="K579" s="382"/>
      <c r="L579" s="387"/>
    </row>
    <row r="580" spans="1:12" ht="13.2" hidden="1" x14ac:dyDescent="0.25">
      <c r="A580" s="381">
        <v>581</v>
      </c>
      <c r="B580" s="382"/>
      <c r="C580" s="384"/>
      <c r="D580" s="385"/>
      <c r="E580" s="384"/>
      <c r="F580" s="184"/>
      <c r="G580" s="386" t="str">
        <f t="shared" si="9"/>
        <v/>
      </c>
      <c r="H580" s="387"/>
      <c r="I580" s="388"/>
      <c r="J580" s="387"/>
      <c r="K580" s="382"/>
      <c r="L580" s="387"/>
    </row>
    <row r="581" spans="1:12" ht="13.2" hidden="1" x14ac:dyDescent="0.25">
      <c r="A581" s="381">
        <v>582</v>
      </c>
      <c r="B581" s="382"/>
      <c r="C581" s="384"/>
      <c r="D581" s="385"/>
      <c r="E581" s="384"/>
      <c r="F581" s="184"/>
      <c r="G581" s="386" t="str">
        <f t="shared" si="9"/>
        <v/>
      </c>
      <c r="H581" s="387"/>
      <c r="I581" s="388"/>
      <c r="J581" s="387"/>
      <c r="K581" s="382"/>
      <c r="L581" s="387"/>
    </row>
    <row r="582" spans="1:12" ht="13.2" hidden="1" x14ac:dyDescent="0.25">
      <c r="A582" s="381">
        <v>583</v>
      </c>
      <c r="B582" s="382"/>
      <c r="C582" s="384"/>
      <c r="D582" s="385"/>
      <c r="E582" s="384"/>
      <c r="F582" s="184"/>
      <c r="G582" s="386" t="str">
        <f t="shared" si="9"/>
        <v/>
      </c>
      <c r="H582" s="387"/>
      <c r="I582" s="388"/>
      <c r="J582" s="387"/>
      <c r="K582" s="382"/>
      <c r="L582" s="387"/>
    </row>
    <row r="583" spans="1:12" ht="13.2" hidden="1" x14ac:dyDescent="0.25">
      <c r="A583" s="381">
        <v>584</v>
      </c>
      <c r="B583" s="382"/>
      <c r="C583" s="384"/>
      <c r="D583" s="385"/>
      <c r="E583" s="384"/>
      <c r="F583" s="184"/>
      <c r="G583" s="386" t="str">
        <f t="shared" si="9"/>
        <v/>
      </c>
      <c r="H583" s="387"/>
      <c r="I583" s="388"/>
      <c r="J583" s="387"/>
      <c r="K583" s="382"/>
      <c r="L583" s="387"/>
    </row>
    <row r="584" spans="1:12" ht="13.2" hidden="1" x14ac:dyDescent="0.25">
      <c r="A584" s="381">
        <v>585</v>
      </c>
      <c r="B584" s="382"/>
      <c r="C584" s="384"/>
      <c r="D584" s="385"/>
      <c r="E584" s="384"/>
      <c r="F584" s="184"/>
      <c r="G584" s="386" t="str">
        <f t="shared" si="9"/>
        <v/>
      </c>
      <c r="H584" s="387"/>
      <c r="I584" s="388"/>
      <c r="J584" s="387"/>
      <c r="K584" s="382"/>
      <c r="L584" s="387"/>
    </row>
    <row r="585" spans="1:12" ht="13.2" hidden="1" x14ac:dyDescent="0.25">
      <c r="A585" s="381">
        <v>586</v>
      </c>
      <c r="B585" s="382"/>
      <c r="C585" s="384"/>
      <c r="D585" s="385"/>
      <c r="E585" s="384"/>
      <c r="F585" s="184"/>
      <c r="G585" s="386" t="str">
        <f t="shared" si="9"/>
        <v/>
      </c>
      <c r="H585" s="387"/>
      <c r="I585" s="388"/>
      <c r="J585" s="387"/>
      <c r="K585" s="382"/>
      <c r="L585" s="387"/>
    </row>
    <row r="586" spans="1:12" ht="13.2" hidden="1" x14ac:dyDescent="0.25">
      <c r="A586" s="381">
        <v>587</v>
      </c>
      <c r="B586" s="382"/>
      <c r="C586" s="384"/>
      <c r="D586" s="385"/>
      <c r="E586" s="384"/>
      <c r="F586" s="184"/>
      <c r="G586" s="386" t="str">
        <f t="shared" si="9"/>
        <v/>
      </c>
      <c r="H586" s="387"/>
      <c r="I586" s="388"/>
      <c r="J586" s="387"/>
      <c r="K586" s="382"/>
      <c r="L586" s="387"/>
    </row>
    <row r="587" spans="1:12" ht="13.2" hidden="1" x14ac:dyDescent="0.25">
      <c r="A587" s="381">
        <v>588</v>
      </c>
      <c r="B587" s="382"/>
      <c r="C587" s="384"/>
      <c r="D587" s="385"/>
      <c r="E587" s="384"/>
      <c r="F587" s="184"/>
      <c r="G587" s="386" t="str">
        <f t="shared" si="9"/>
        <v/>
      </c>
      <c r="H587" s="387"/>
      <c r="I587" s="388"/>
      <c r="J587" s="387"/>
      <c r="K587" s="382"/>
      <c r="L587" s="387"/>
    </row>
    <row r="588" spans="1:12" ht="13.2" hidden="1" x14ac:dyDescent="0.25">
      <c r="A588" s="381">
        <v>589</v>
      </c>
      <c r="B588" s="382"/>
      <c r="C588" s="384"/>
      <c r="D588" s="385"/>
      <c r="E588" s="384"/>
      <c r="F588" s="184"/>
      <c r="G588" s="386" t="str">
        <f t="shared" si="9"/>
        <v/>
      </c>
      <c r="H588" s="387"/>
      <c r="I588" s="388"/>
      <c r="J588" s="387"/>
      <c r="K588" s="382"/>
      <c r="L588" s="387"/>
    </row>
    <row r="589" spans="1:12" ht="13.2" hidden="1" x14ac:dyDescent="0.25">
      <c r="A589" s="381">
        <v>590</v>
      </c>
      <c r="B589" s="382"/>
      <c r="C589" s="384"/>
      <c r="D589" s="385"/>
      <c r="E589" s="384"/>
      <c r="F589" s="184"/>
      <c r="G589" s="386" t="str">
        <f t="shared" si="9"/>
        <v/>
      </c>
      <c r="H589" s="387"/>
      <c r="I589" s="388"/>
      <c r="J589" s="387"/>
      <c r="K589" s="382"/>
      <c r="L589" s="387"/>
    </row>
    <row r="590" spans="1:12" ht="13.2" hidden="1" x14ac:dyDescent="0.25">
      <c r="A590" s="381">
        <v>591</v>
      </c>
      <c r="B590" s="382"/>
      <c r="C590" s="384"/>
      <c r="D590" s="385"/>
      <c r="E590" s="384"/>
      <c r="F590" s="184"/>
      <c r="G590" s="386" t="str">
        <f t="shared" si="9"/>
        <v/>
      </c>
      <c r="H590" s="387"/>
      <c r="I590" s="388"/>
      <c r="J590" s="387"/>
      <c r="K590" s="382"/>
      <c r="L590" s="387"/>
    </row>
    <row r="591" spans="1:12" ht="13.2" hidden="1" x14ac:dyDescent="0.25">
      <c r="A591" s="381">
        <v>592</v>
      </c>
      <c r="B591" s="382"/>
      <c r="C591" s="384"/>
      <c r="D591" s="385"/>
      <c r="E591" s="384"/>
      <c r="F591" s="184"/>
      <c r="G591" s="386" t="str">
        <f t="shared" si="9"/>
        <v/>
      </c>
      <c r="H591" s="387"/>
      <c r="I591" s="388"/>
      <c r="J591" s="387"/>
      <c r="K591" s="382"/>
      <c r="L591" s="387"/>
    </row>
    <row r="592" spans="1:12" ht="13.2" hidden="1" x14ac:dyDescent="0.25">
      <c r="A592" s="381">
        <v>593</v>
      </c>
      <c r="B592" s="382"/>
      <c r="C592" s="384"/>
      <c r="D592" s="385"/>
      <c r="E592" s="384"/>
      <c r="F592" s="184"/>
      <c r="G592" s="386" t="str">
        <f t="shared" si="9"/>
        <v/>
      </c>
      <c r="H592" s="387"/>
      <c r="I592" s="388"/>
      <c r="J592" s="387"/>
      <c r="K592" s="382"/>
      <c r="L592" s="387"/>
    </row>
    <row r="593" spans="1:12" ht="13.2" hidden="1" x14ac:dyDescent="0.25">
      <c r="A593" s="381">
        <v>594</v>
      </c>
      <c r="B593" s="382"/>
      <c r="C593" s="384"/>
      <c r="D593" s="385"/>
      <c r="E593" s="384"/>
      <c r="F593" s="184"/>
      <c r="G593" s="386" t="str">
        <f t="shared" si="9"/>
        <v/>
      </c>
      <c r="H593" s="387"/>
      <c r="I593" s="388"/>
      <c r="J593" s="387"/>
      <c r="K593" s="382"/>
      <c r="L593" s="387"/>
    </row>
    <row r="594" spans="1:12" ht="13.2" hidden="1" x14ac:dyDescent="0.25">
      <c r="A594" s="381">
        <v>595</v>
      </c>
      <c r="B594" s="382"/>
      <c r="C594" s="384"/>
      <c r="D594" s="385"/>
      <c r="E594" s="384"/>
      <c r="F594" s="184"/>
      <c r="G594" s="386" t="str">
        <f t="shared" si="9"/>
        <v/>
      </c>
      <c r="H594" s="387"/>
      <c r="I594" s="388"/>
      <c r="J594" s="387"/>
      <c r="K594" s="382"/>
      <c r="L594" s="387"/>
    </row>
    <row r="595" spans="1:12" ht="13.2" hidden="1" x14ac:dyDescent="0.25">
      <c r="A595" s="381">
        <v>596</v>
      </c>
      <c r="B595" s="382"/>
      <c r="C595" s="384"/>
      <c r="D595" s="385"/>
      <c r="E595" s="384"/>
      <c r="F595" s="184"/>
      <c r="G595" s="386" t="str">
        <f t="shared" si="9"/>
        <v/>
      </c>
      <c r="H595" s="387"/>
      <c r="I595" s="388"/>
      <c r="J595" s="387"/>
      <c r="K595" s="382"/>
      <c r="L595" s="387"/>
    </row>
    <row r="596" spans="1:12" ht="13.2" hidden="1" x14ac:dyDescent="0.25">
      <c r="A596" s="381">
        <v>597</v>
      </c>
      <c r="B596" s="382"/>
      <c r="C596" s="384"/>
      <c r="D596" s="385"/>
      <c r="E596" s="384"/>
      <c r="F596" s="184"/>
      <c r="G596" s="386" t="str">
        <f t="shared" si="9"/>
        <v/>
      </c>
      <c r="H596" s="387"/>
      <c r="I596" s="388"/>
      <c r="J596" s="387"/>
      <c r="K596" s="382"/>
      <c r="L596" s="387"/>
    </row>
    <row r="597" spans="1:12" ht="13.2" hidden="1" x14ac:dyDescent="0.25">
      <c r="A597" s="381">
        <v>598</v>
      </c>
      <c r="B597" s="382"/>
      <c r="C597" s="384"/>
      <c r="D597" s="385"/>
      <c r="E597" s="384"/>
      <c r="F597" s="184"/>
      <c r="G597" s="386" t="str">
        <f t="shared" si="9"/>
        <v/>
      </c>
      <c r="H597" s="387"/>
      <c r="I597" s="388"/>
      <c r="J597" s="387"/>
      <c r="K597" s="382"/>
      <c r="L597" s="387"/>
    </row>
    <row r="598" spans="1:12" ht="13.2" hidden="1" x14ac:dyDescent="0.25">
      <c r="A598" s="381">
        <v>599</v>
      </c>
      <c r="B598" s="382"/>
      <c r="C598" s="384"/>
      <c r="D598" s="385"/>
      <c r="E598" s="384"/>
      <c r="F598" s="184"/>
      <c r="G598" s="386" t="str">
        <f t="shared" si="9"/>
        <v/>
      </c>
      <c r="H598" s="387"/>
      <c r="I598" s="388"/>
      <c r="J598" s="387"/>
      <c r="K598" s="382"/>
      <c r="L598" s="387"/>
    </row>
    <row r="599" spans="1:12" ht="13.2" hidden="1" x14ac:dyDescent="0.25">
      <c r="A599" s="381">
        <v>600</v>
      </c>
      <c r="B599" s="382"/>
      <c r="C599" s="384"/>
      <c r="D599" s="385"/>
      <c r="E599" s="384"/>
      <c r="F599" s="184"/>
      <c r="G599" s="386" t="str">
        <f t="shared" si="9"/>
        <v/>
      </c>
      <c r="H599" s="387"/>
      <c r="I599" s="388"/>
      <c r="J599" s="387"/>
      <c r="K599" s="382"/>
      <c r="L599" s="387"/>
    </row>
    <row r="600" spans="1:12" ht="13.2" hidden="1" x14ac:dyDescent="0.25">
      <c r="A600" s="381">
        <v>601</v>
      </c>
      <c r="B600" s="382"/>
      <c r="C600" s="384"/>
      <c r="D600" s="385"/>
      <c r="E600" s="384"/>
      <c r="F600" s="184"/>
      <c r="G600" s="386" t="str">
        <f t="shared" si="9"/>
        <v/>
      </c>
      <c r="H600" s="387"/>
      <c r="I600" s="388"/>
      <c r="J600" s="387"/>
      <c r="K600" s="382"/>
      <c r="L600" s="387"/>
    </row>
    <row r="601" spans="1:12" ht="13.2" hidden="1" x14ac:dyDescent="0.25">
      <c r="A601" s="381">
        <v>602</v>
      </c>
      <c r="B601" s="382"/>
      <c r="C601" s="384"/>
      <c r="D601" s="385"/>
      <c r="E601" s="384"/>
      <c r="F601" s="184"/>
      <c r="G601" s="386" t="str">
        <f t="shared" si="9"/>
        <v/>
      </c>
      <c r="H601" s="387"/>
      <c r="I601" s="388"/>
      <c r="J601" s="387"/>
      <c r="K601" s="382"/>
      <c r="L601" s="387"/>
    </row>
    <row r="602" spans="1:12" ht="13.2" hidden="1" x14ac:dyDescent="0.25">
      <c r="A602" s="381">
        <v>603</v>
      </c>
      <c r="B602" s="382"/>
      <c r="C602" s="384"/>
      <c r="D602" s="385"/>
      <c r="E602" s="384"/>
      <c r="F602" s="184"/>
      <c r="G602" s="386" t="str">
        <f t="shared" si="9"/>
        <v/>
      </c>
      <c r="H602" s="387"/>
      <c r="I602" s="388"/>
      <c r="J602" s="387"/>
      <c r="K602" s="382"/>
      <c r="L602" s="387"/>
    </row>
    <row r="603" spans="1:12" ht="13.2" hidden="1" x14ac:dyDescent="0.25">
      <c r="A603" s="381">
        <v>604</v>
      </c>
      <c r="B603" s="382"/>
      <c r="C603" s="384"/>
      <c r="D603" s="385"/>
      <c r="E603" s="384"/>
      <c r="F603" s="184"/>
      <c r="G603" s="386" t="str">
        <f t="shared" si="9"/>
        <v/>
      </c>
      <c r="H603" s="387"/>
      <c r="I603" s="388"/>
      <c r="J603" s="387"/>
      <c r="K603" s="382"/>
      <c r="L603" s="387"/>
    </row>
    <row r="604" spans="1:12" ht="13.2" hidden="1" x14ac:dyDescent="0.25">
      <c r="A604" s="381">
        <v>605</v>
      </c>
      <c r="B604" s="382"/>
      <c r="C604" s="384"/>
      <c r="D604" s="385"/>
      <c r="E604" s="384"/>
      <c r="F604" s="184"/>
      <c r="G604" s="386" t="str">
        <f t="shared" si="9"/>
        <v/>
      </c>
      <c r="H604" s="387"/>
      <c r="I604" s="388"/>
      <c r="J604" s="387"/>
      <c r="K604" s="382"/>
      <c r="L604" s="387"/>
    </row>
    <row r="605" spans="1:12" ht="13.2" hidden="1" x14ac:dyDescent="0.25">
      <c r="A605" s="381">
        <v>606</v>
      </c>
      <c r="B605" s="382"/>
      <c r="C605" s="384"/>
      <c r="D605" s="385"/>
      <c r="E605" s="384"/>
      <c r="F605" s="184"/>
      <c r="G605" s="386" t="str">
        <f t="shared" si="9"/>
        <v/>
      </c>
      <c r="H605" s="387"/>
      <c r="I605" s="388"/>
      <c r="J605" s="387"/>
      <c r="K605" s="382"/>
      <c r="L605" s="387"/>
    </row>
    <row r="606" spans="1:12" ht="13.2" hidden="1" x14ac:dyDescent="0.25">
      <c r="A606" s="381">
        <v>607</v>
      </c>
      <c r="B606" s="382"/>
      <c r="C606" s="384"/>
      <c r="D606" s="385"/>
      <c r="E606" s="384"/>
      <c r="F606" s="184"/>
      <c r="G606" s="386" t="str">
        <f t="shared" si="9"/>
        <v/>
      </c>
      <c r="H606" s="387"/>
      <c r="I606" s="388"/>
      <c r="J606" s="387"/>
      <c r="K606" s="382"/>
      <c r="L606" s="387"/>
    </row>
    <row r="607" spans="1:12" ht="13.2" hidden="1" x14ac:dyDescent="0.25">
      <c r="A607" s="381">
        <v>608</v>
      </c>
      <c r="B607" s="382"/>
      <c r="C607" s="384"/>
      <c r="D607" s="385"/>
      <c r="E607" s="384"/>
      <c r="F607" s="184"/>
      <c r="G607" s="386" t="str">
        <f t="shared" si="9"/>
        <v/>
      </c>
      <c r="H607" s="387"/>
      <c r="I607" s="388"/>
      <c r="J607" s="387"/>
      <c r="K607" s="382"/>
      <c r="L607" s="387"/>
    </row>
    <row r="608" spans="1:12" ht="13.2" hidden="1" x14ac:dyDescent="0.25">
      <c r="A608" s="381">
        <v>609</v>
      </c>
      <c r="B608" s="382"/>
      <c r="C608" s="384"/>
      <c r="D608" s="385"/>
      <c r="E608" s="384"/>
      <c r="F608" s="184"/>
      <c r="G608" s="386" t="str">
        <f t="shared" si="9"/>
        <v/>
      </c>
      <c r="H608" s="387"/>
      <c r="I608" s="388"/>
      <c r="J608" s="387"/>
      <c r="K608" s="382"/>
      <c r="L608" s="387"/>
    </row>
    <row r="609" spans="1:12" ht="13.2" hidden="1" x14ac:dyDescent="0.25">
      <c r="A609" s="381">
        <v>610</v>
      </c>
      <c r="B609" s="382"/>
      <c r="C609" s="384"/>
      <c r="D609" s="385"/>
      <c r="E609" s="384"/>
      <c r="F609" s="184"/>
      <c r="G609" s="386" t="str">
        <f t="shared" si="9"/>
        <v/>
      </c>
      <c r="H609" s="387"/>
      <c r="I609" s="388"/>
      <c r="J609" s="387"/>
      <c r="K609" s="382"/>
      <c r="L609" s="387"/>
    </row>
    <row r="610" spans="1:12" ht="13.2" hidden="1" x14ac:dyDescent="0.25">
      <c r="A610" s="381">
        <v>611</v>
      </c>
      <c r="B610" s="382"/>
      <c r="C610" s="384"/>
      <c r="D610" s="385"/>
      <c r="E610" s="384"/>
      <c r="F610" s="184"/>
      <c r="G610" s="386" t="str">
        <f t="shared" si="9"/>
        <v/>
      </c>
      <c r="H610" s="387"/>
      <c r="I610" s="388"/>
      <c r="J610" s="387"/>
      <c r="K610" s="382"/>
      <c r="L610" s="387"/>
    </row>
    <row r="611" spans="1:12" ht="13.2" hidden="1" x14ac:dyDescent="0.25">
      <c r="A611" s="381">
        <v>612</v>
      </c>
      <c r="B611" s="382"/>
      <c r="C611" s="384"/>
      <c r="D611" s="385"/>
      <c r="E611" s="384"/>
      <c r="F611" s="184"/>
      <c r="G611" s="386" t="str">
        <f t="shared" si="9"/>
        <v/>
      </c>
      <c r="H611" s="387"/>
      <c r="I611" s="388"/>
      <c r="J611" s="387"/>
      <c r="K611" s="382"/>
      <c r="L611" s="387"/>
    </row>
    <row r="612" spans="1:12" ht="13.2" hidden="1" x14ac:dyDescent="0.25">
      <c r="A612" s="381">
        <v>613</v>
      </c>
      <c r="B612" s="382"/>
      <c r="C612" s="384"/>
      <c r="D612" s="385"/>
      <c r="E612" s="384"/>
      <c r="F612" s="184"/>
      <c r="G612" s="386" t="str">
        <f t="shared" si="9"/>
        <v/>
      </c>
      <c r="H612" s="387"/>
      <c r="I612" s="388"/>
      <c r="J612" s="387"/>
      <c r="K612" s="382"/>
      <c r="L612" s="387"/>
    </row>
    <row r="613" spans="1:12" ht="13.2" hidden="1" x14ac:dyDescent="0.25">
      <c r="A613" s="381">
        <v>614</v>
      </c>
      <c r="B613" s="382"/>
      <c r="C613" s="384"/>
      <c r="D613" s="385"/>
      <c r="E613" s="384"/>
      <c r="F613" s="184"/>
      <c r="G613" s="386" t="str">
        <f t="shared" si="9"/>
        <v/>
      </c>
      <c r="H613" s="387"/>
      <c r="I613" s="388"/>
      <c r="J613" s="387"/>
      <c r="K613" s="382"/>
      <c r="L613" s="387"/>
    </row>
    <row r="614" spans="1:12" ht="13.2" hidden="1" x14ac:dyDescent="0.25">
      <c r="A614" s="381">
        <v>615</v>
      </c>
      <c r="B614" s="382"/>
      <c r="C614" s="384"/>
      <c r="D614" s="385"/>
      <c r="E614" s="384"/>
      <c r="F614" s="184"/>
      <c r="G614" s="386" t="str">
        <f t="shared" si="9"/>
        <v/>
      </c>
      <c r="H614" s="387"/>
      <c r="I614" s="388"/>
      <c r="J614" s="387"/>
      <c r="K614" s="382"/>
      <c r="L614" s="387"/>
    </row>
    <row r="615" spans="1:12" ht="13.2" hidden="1" x14ac:dyDescent="0.25">
      <c r="A615" s="381">
        <v>616</v>
      </c>
      <c r="B615" s="382"/>
      <c r="C615" s="384"/>
      <c r="D615" s="385"/>
      <c r="E615" s="384"/>
      <c r="F615" s="184"/>
      <c r="G615" s="386" t="str">
        <f t="shared" si="9"/>
        <v/>
      </c>
      <c r="H615" s="387"/>
      <c r="I615" s="388"/>
      <c r="J615" s="387"/>
      <c r="K615" s="382"/>
      <c r="L615" s="387"/>
    </row>
    <row r="616" spans="1:12" ht="13.2" hidden="1" x14ac:dyDescent="0.25">
      <c r="A616" s="381">
        <v>617</v>
      </c>
      <c r="B616" s="382"/>
      <c r="C616" s="384"/>
      <c r="D616" s="385"/>
      <c r="E616" s="384"/>
      <c r="F616" s="184"/>
      <c r="G616" s="386" t="str">
        <f t="shared" si="9"/>
        <v/>
      </c>
      <c r="H616" s="387"/>
      <c r="I616" s="388"/>
      <c r="J616" s="387"/>
      <c r="K616" s="382"/>
      <c r="L616" s="387"/>
    </row>
    <row r="617" spans="1:12" ht="13.2" hidden="1" x14ac:dyDescent="0.25">
      <c r="A617" s="381">
        <v>618</v>
      </c>
      <c r="B617" s="382"/>
      <c r="C617" s="384"/>
      <c r="D617" s="385"/>
      <c r="E617" s="384"/>
      <c r="F617" s="184"/>
      <c r="G617" s="386" t="str">
        <f t="shared" si="9"/>
        <v/>
      </c>
      <c r="H617" s="387"/>
      <c r="I617" s="388"/>
      <c r="J617" s="387"/>
      <c r="K617" s="382"/>
      <c r="L617" s="387"/>
    </row>
    <row r="618" spans="1:12" ht="13.2" hidden="1" x14ac:dyDescent="0.25">
      <c r="A618" s="381">
        <v>619</v>
      </c>
      <c r="B618" s="382"/>
      <c r="C618" s="384"/>
      <c r="D618" s="385"/>
      <c r="E618" s="384"/>
      <c r="F618" s="184"/>
      <c r="G618" s="386" t="str">
        <f t="shared" si="9"/>
        <v/>
      </c>
      <c r="H618" s="387"/>
      <c r="I618" s="388"/>
      <c r="J618" s="387"/>
      <c r="K618" s="382"/>
      <c r="L618" s="387"/>
    </row>
    <row r="619" spans="1:12" ht="13.2" hidden="1" x14ac:dyDescent="0.25">
      <c r="A619" s="381">
        <v>620</v>
      </c>
      <c r="B619" s="382"/>
      <c r="C619" s="384"/>
      <c r="D619" s="385"/>
      <c r="E619" s="384"/>
      <c r="F619" s="184"/>
      <c r="G619" s="386" t="str">
        <f t="shared" si="9"/>
        <v/>
      </c>
      <c r="H619" s="387"/>
      <c r="I619" s="388"/>
      <c r="J619" s="387"/>
      <c r="K619" s="382"/>
      <c r="L619" s="387"/>
    </row>
    <row r="620" spans="1:12" ht="13.2" hidden="1" x14ac:dyDescent="0.25">
      <c r="A620" s="381">
        <v>621</v>
      </c>
      <c r="B620" s="382"/>
      <c r="C620" s="384"/>
      <c r="D620" s="385"/>
      <c r="E620" s="384"/>
      <c r="F620" s="184"/>
      <c r="G620" s="386" t="str">
        <f t="shared" si="9"/>
        <v/>
      </c>
      <c r="H620" s="387"/>
      <c r="I620" s="388"/>
      <c r="J620" s="387"/>
      <c r="K620" s="382"/>
      <c r="L620" s="387"/>
    </row>
    <row r="621" spans="1:12" ht="13.2" hidden="1" x14ac:dyDescent="0.25">
      <c r="A621" s="381">
        <v>622</v>
      </c>
      <c r="B621" s="382"/>
      <c r="C621" s="384"/>
      <c r="D621" s="385"/>
      <c r="E621" s="384"/>
      <c r="F621" s="184"/>
      <c r="G621" s="386" t="str">
        <f t="shared" si="9"/>
        <v/>
      </c>
      <c r="H621" s="387"/>
      <c r="I621" s="388"/>
      <c r="J621" s="387"/>
      <c r="K621" s="382"/>
      <c r="L621" s="387"/>
    </row>
    <row r="622" spans="1:12" ht="13.2" hidden="1" x14ac:dyDescent="0.25">
      <c r="A622" s="381">
        <v>623</v>
      </c>
      <c r="B622" s="382"/>
      <c r="C622" s="384"/>
      <c r="D622" s="385"/>
      <c r="E622" s="384"/>
      <c r="F622" s="184"/>
      <c r="G622" s="386" t="str">
        <f t="shared" si="9"/>
        <v/>
      </c>
      <c r="H622" s="387"/>
      <c r="I622" s="388"/>
      <c r="J622" s="387"/>
      <c r="K622" s="382"/>
      <c r="L622" s="387"/>
    </row>
    <row r="623" spans="1:12" ht="13.2" hidden="1" x14ac:dyDescent="0.25">
      <c r="A623" s="381">
        <v>624</v>
      </c>
      <c r="B623" s="382"/>
      <c r="C623" s="384"/>
      <c r="D623" s="385"/>
      <c r="E623" s="384"/>
      <c r="F623" s="184"/>
      <c r="G623" s="386" t="str">
        <f t="shared" si="9"/>
        <v/>
      </c>
      <c r="H623" s="387"/>
      <c r="I623" s="388"/>
      <c r="J623" s="387"/>
      <c r="K623" s="382"/>
      <c r="L623" s="387"/>
    </row>
    <row r="624" spans="1:12" ht="13.2" hidden="1" x14ac:dyDescent="0.25">
      <c r="A624" s="381">
        <v>625</v>
      </c>
      <c r="B624" s="382"/>
      <c r="C624" s="384"/>
      <c r="D624" s="385"/>
      <c r="E624" s="384"/>
      <c r="F624" s="184"/>
      <c r="G624" s="386" t="str">
        <f t="shared" si="9"/>
        <v/>
      </c>
      <c r="H624" s="387"/>
      <c r="I624" s="388"/>
      <c r="J624" s="387"/>
      <c r="K624" s="382"/>
      <c r="L624" s="387"/>
    </row>
    <row r="625" spans="1:12" ht="13.2" hidden="1" x14ac:dyDescent="0.25">
      <c r="A625" s="381">
        <v>626</v>
      </c>
      <c r="B625" s="382"/>
      <c r="C625" s="384"/>
      <c r="D625" s="385"/>
      <c r="E625" s="384"/>
      <c r="F625" s="184"/>
      <c r="G625" s="386" t="str">
        <f t="shared" si="9"/>
        <v/>
      </c>
      <c r="H625" s="387"/>
      <c r="I625" s="388"/>
      <c r="J625" s="387"/>
      <c r="K625" s="382"/>
      <c r="L625" s="387"/>
    </row>
    <row r="626" spans="1:12" ht="13.2" hidden="1" x14ac:dyDescent="0.25">
      <c r="A626" s="381">
        <v>627</v>
      </c>
      <c r="B626" s="382"/>
      <c r="C626" s="384"/>
      <c r="D626" s="385"/>
      <c r="E626" s="384"/>
      <c r="F626" s="184"/>
      <c r="G626" s="386" t="str">
        <f t="shared" si="9"/>
        <v/>
      </c>
      <c r="H626" s="387"/>
      <c r="I626" s="388"/>
      <c r="J626" s="387"/>
      <c r="K626" s="382"/>
      <c r="L626" s="387"/>
    </row>
    <row r="627" spans="1:12" ht="13.2" hidden="1" x14ac:dyDescent="0.25">
      <c r="A627" s="381">
        <v>628</v>
      </c>
      <c r="B627" s="382"/>
      <c r="C627" s="384"/>
      <c r="D627" s="385"/>
      <c r="E627" s="384"/>
      <c r="F627" s="184"/>
      <c r="G627" s="386" t="str">
        <f t="shared" si="9"/>
        <v/>
      </c>
      <c r="H627" s="387"/>
      <c r="I627" s="388"/>
      <c r="J627" s="387"/>
      <c r="K627" s="382"/>
      <c r="L627" s="387"/>
    </row>
    <row r="628" spans="1:12" ht="13.2" hidden="1" x14ac:dyDescent="0.25">
      <c r="A628" s="381">
        <v>629</v>
      </c>
      <c r="B628" s="382"/>
      <c r="C628" s="384"/>
      <c r="D628" s="385"/>
      <c r="E628" s="384"/>
      <c r="F628" s="184"/>
      <c r="G628" s="386" t="str">
        <f t="shared" si="9"/>
        <v/>
      </c>
      <c r="H628" s="387"/>
      <c r="I628" s="388"/>
      <c r="J628" s="387"/>
      <c r="K628" s="382"/>
      <c r="L628" s="387"/>
    </row>
    <row r="629" spans="1:12" ht="13.2" hidden="1" x14ac:dyDescent="0.25">
      <c r="A629" s="381">
        <v>630</v>
      </c>
      <c r="B629" s="382"/>
      <c r="C629" s="384"/>
      <c r="D629" s="385"/>
      <c r="E629" s="384"/>
      <c r="F629" s="184"/>
      <c r="G629" s="386" t="str">
        <f t="shared" si="9"/>
        <v/>
      </c>
      <c r="H629" s="387"/>
      <c r="I629" s="388"/>
      <c r="J629" s="387"/>
      <c r="K629" s="382"/>
      <c r="L629" s="387"/>
    </row>
    <row r="630" spans="1:12" ht="13.2" hidden="1" x14ac:dyDescent="0.25">
      <c r="A630" s="381">
        <v>631</v>
      </c>
      <c r="B630" s="382"/>
      <c r="C630" s="384"/>
      <c r="D630" s="385"/>
      <c r="E630" s="384"/>
      <c r="F630" s="184"/>
      <c r="G630" s="386" t="str">
        <f t="shared" si="9"/>
        <v/>
      </c>
      <c r="H630" s="387"/>
      <c r="I630" s="388"/>
      <c r="J630" s="387"/>
      <c r="K630" s="382"/>
      <c r="L630" s="387"/>
    </row>
    <row r="631" spans="1:12" ht="13.2" hidden="1" x14ac:dyDescent="0.25">
      <c r="A631" s="381">
        <v>632</v>
      </c>
      <c r="B631" s="382"/>
      <c r="C631" s="384"/>
      <c r="D631" s="385"/>
      <c r="E631" s="384"/>
      <c r="F631" s="184"/>
      <c r="G631" s="386" t="str">
        <f t="shared" si="9"/>
        <v/>
      </c>
      <c r="H631" s="387"/>
      <c r="I631" s="388"/>
      <c r="J631" s="387"/>
      <c r="K631" s="382"/>
      <c r="L631" s="387"/>
    </row>
    <row r="632" spans="1:12" ht="13.2" hidden="1" x14ac:dyDescent="0.25">
      <c r="A632" s="381">
        <v>633</v>
      </c>
      <c r="B632" s="382"/>
      <c r="C632" s="384"/>
      <c r="D632" s="385"/>
      <c r="E632" s="384"/>
      <c r="F632" s="184"/>
      <c r="G632" s="386" t="str">
        <f t="shared" si="9"/>
        <v/>
      </c>
      <c r="H632" s="387"/>
      <c r="I632" s="388"/>
      <c r="J632" s="387"/>
      <c r="K632" s="382"/>
      <c r="L632" s="387"/>
    </row>
    <row r="633" spans="1:12" ht="13.2" hidden="1" x14ac:dyDescent="0.25">
      <c r="A633" s="381">
        <v>634</v>
      </c>
      <c r="B633" s="382"/>
      <c r="C633" s="384"/>
      <c r="D633" s="385"/>
      <c r="E633" s="384"/>
      <c r="F633" s="184"/>
      <c r="G633" s="386" t="str">
        <f t="shared" si="9"/>
        <v/>
      </c>
      <c r="H633" s="387"/>
      <c r="I633" s="388"/>
      <c r="J633" s="387"/>
      <c r="K633" s="382"/>
      <c r="L633" s="387"/>
    </row>
    <row r="634" spans="1:12" ht="13.2" hidden="1" x14ac:dyDescent="0.25">
      <c r="A634" s="381">
        <v>635</v>
      </c>
      <c r="B634" s="382"/>
      <c r="C634" s="384"/>
      <c r="D634" s="385"/>
      <c r="E634" s="384"/>
      <c r="F634" s="184"/>
      <c r="G634" s="386" t="str">
        <f t="shared" si="9"/>
        <v/>
      </c>
      <c r="H634" s="387"/>
      <c r="I634" s="388"/>
      <c r="J634" s="387"/>
      <c r="K634" s="382"/>
      <c r="L634" s="387"/>
    </row>
    <row r="635" spans="1:12" ht="13.2" hidden="1" x14ac:dyDescent="0.25">
      <c r="A635" s="381">
        <v>636</v>
      </c>
      <c r="B635" s="382"/>
      <c r="C635" s="384"/>
      <c r="D635" s="385"/>
      <c r="E635" s="384"/>
      <c r="F635" s="184"/>
      <c r="G635" s="386" t="str">
        <f t="shared" si="9"/>
        <v/>
      </c>
      <c r="H635" s="387"/>
      <c r="I635" s="388"/>
      <c r="J635" s="387"/>
      <c r="K635" s="382"/>
      <c r="L635" s="387"/>
    </row>
    <row r="636" spans="1:12" ht="13.2" hidden="1" x14ac:dyDescent="0.25">
      <c r="A636" s="381">
        <v>637</v>
      </c>
      <c r="B636" s="382"/>
      <c r="C636" s="384"/>
      <c r="D636" s="385"/>
      <c r="E636" s="384"/>
      <c r="F636" s="184"/>
      <c r="G636" s="386" t="str">
        <f t="shared" si="9"/>
        <v/>
      </c>
      <c r="H636" s="387"/>
      <c r="I636" s="388"/>
      <c r="J636" s="387"/>
      <c r="K636" s="382"/>
      <c r="L636" s="387"/>
    </row>
    <row r="637" spans="1:12" ht="13.2" hidden="1" x14ac:dyDescent="0.25">
      <c r="A637" s="381">
        <v>638</v>
      </c>
      <c r="B637" s="382"/>
      <c r="C637" s="384"/>
      <c r="D637" s="385"/>
      <c r="E637" s="384"/>
      <c r="F637" s="184"/>
      <c r="G637" s="386" t="str">
        <f t="shared" si="9"/>
        <v/>
      </c>
      <c r="H637" s="387"/>
      <c r="I637" s="388"/>
      <c r="J637" s="387"/>
      <c r="K637" s="382"/>
      <c r="L637" s="387"/>
    </row>
    <row r="638" spans="1:12" ht="13.2" hidden="1" x14ac:dyDescent="0.25">
      <c r="A638" s="381">
        <v>639</v>
      </c>
      <c r="B638" s="382"/>
      <c r="C638" s="384"/>
      <c r="D638" s="385"/>
      <c r="E638" s="384"/>
      <c r="F638" s="184"/>
      <c r="G638" s="386" t="str">
        <f t="shared" si="9"/>
        <v/>
      </c>
      <c r="H638" s="387"/>
      <c r="I638" s="388"/>
      <c r="J638" s="387"/>
      <c r="K638" s="382"/>
      <c r="L638" s="387"/>
    </row>
    <row r="639" spans="1:12" ht="13.2" hidden="1" x14ac:dyDescent="0.25">
      <c r="A639" s="381">
        <v>640</v>
      </c>
      <c r="B639" s="382"/>
      <c r="C639" s="384"/>
      <c r="D639" s="385"/>
      <c r="E639" s="384"/>
      <c r="F639" s="184"/>
      <c r="G639" s="386" t="str">
        <f t="shared" si="9"/>
        <v/>
      </c>
      <c r="H639" s="387"/>
      <c r="I639" s="388"/>
      <c r="J639" s="387"/>
      <c r="K639" s="382"/>
      <c r="L639" s="387"/>
    </row>
    <row r="640" spans="1:12" ht="13.2" hidden="1" x14ac:dyDescent="0.25">
      <c r="A640" s="381">
        <v>641</v>
      </c>
      <c r="B640" s="382"/>
      <c r="C640" s="384"/>
      <c r="D640" s="385"/>
      <c r="E640" s="384"/>
      <c r="F640" s="184"/>
      <c r="G640" s="386" t="str">
        <f t="shared" si="9"/>
        <v/>
      </c>
      <c r="H640" s="387"/>
      <c r="I640" s="388"/>
      <c r="J640" s="387"/>
      <c r="K640" s="382"/>
      <c r="L640" s="387"/>
    </row>
    <row r="641" spans="1:12" ht="13.2" hidden="1" x14ac:dyDescent="0.25">
      <c r="A641" s="381">
        <v>642</v>
      </c>
      <c r="B641" s="382"/>
      <c r="C641" s="384"/>
      <c r="D641" s="385"/>
      <c r="E641" s="384"/>
      <c r="F641" s="184"/>
      <c r="G641" s="386" t="str">
        <f t="shared" ref="G641:G704" si="10">IF(L641="","",IF(LEN(L641)&gt;14,L641,"CPF Protegido - LGPD"))</f>
        <v/>
      </c>
      <c r="H641" s="387"/>
      <c r="I641" s="388"/>
      <c r="J641" s="387"/>
      <c r="K641" s="382"/>
      <c r="L641" s="387"/>
    </row>
    <row r="642" spans="1:12" ht="13.2" hidden="1" x14ac:dyDescent="0.25">
      <c r="A642" s="381">
        <v>643</v>
      </c>
      <c r="B642" s="382"/>
      <c r="C642" s="384"/>
      <c r="D642" s="385"/>
      <c r="E642" s="384"/>
      <c r="F642" s="184"/>
      <c r="G642" s="386" t="str">
        <f t="shared" si="10"/>
        <v/>
      </c>
      <c r="H642" s="387"/>
      <c r="I642" s="388"/>
      <c r="J642" s="387"/>
      <c r="K642" s="382"/>
      <c r="L642" s="387"/>
    </row>
    <row r="643" spans="1:12" ht="13.2" hidden="1" x14ac:dyDescent="0.25">
      <c r="A643" s="381">
        <v>644</v>
      </c>
      <c r="B643" s="382"/>
      <c r="C643" s="384"/>
      <c r="D643" s="385"/>
      <c r="E643" s="384"/>
      <c r="F643" s="184"/>
      <c r="G643" s="386" t="str">
        <f t="shared" si="10"/>
        <v/>
      </c>
      <c r="H643" s="387"/>
      <c r="I643" s="388"/>
      <c r="J643" s="387"/>
      <c r="K643" s="382"/>
      <c r="L643" s="387"/>
    </row>
    <row r="644" spans="1:12" ht="13.2" hidden="1" x14ac:dyDescent="0.25">
      <c r="A644" s="381">
        <v>645</v>
      </c>
      <c r="B644" s="382"/>
      <c r="C644" s="384"/>
      <c r="D644" s="385"/>
      <c r="E644" s="384"/>
      <c r="F644" s="184"/>
      <c r="G644" s="386" t="str">
        <f t="shared" si="10"/>
        <v/>
      </c>
      <c r="H644" s="387"/>
      <c r="I644" s="388"/>
      <c r="J644" s="387"/>
      <c r="K644" s="382"/>
      <c r="L644" s="387"/>
    </row>
    <row r="645" spans="1:12" ht="13.2" hidden="1" x14ac:dyDescent="0.25">
      <c r="A645" s="381">
        <v>646</v>
      </c>
      <c r="B645" s="382"/>
      <c r="C645" s="384"/>
      <c r="D645" s="385"/>
      <c r="E645" s="384"/>
      <c r="F645" s="184"/>
      <c r="G645" s="386" t="str">
        <f t="shared" si="10"/>
        <v/>
      </c>
      <c r="H645" s="387"/>
      <c r="I645" s="388"/>
      <c r="J645" s="387"/>
      <c r="K645" s="382"/>
      <c r="L645" s="387"/>
    </row>
    <row r="646" spans="1:12" ht="13.2" hidden="1" x14ac:dyDescent="0.25">
      <c r="A646" s="381">
        <v>647</v>
      </c>
      <c r="B646" s="382"/>
      <c r="C646" s="384"/>
      <c r="D646" s="385"/>
      <c r="E646" s="384"/>
      <c r="F646" s="184"/>
      <c r="G646" s="386" t="str">
        <f t="shared" si="10"/>
        <v/>
      </c>
      <c r="H646" s="387"/>
      <c r="I646" s="388"/>
      <c r="J646" s="387"/>
      <c r="K646" s="382"/>
      <c r="L646" s="387"/>
    </row>
    <row r="647" spans="1:12" ht="13.2" hidden="1" x14ac:dyDescent="0.25">
      <c r="A647" s="381">
        <v>648</v>
      </c>
      <c r="B647" s="382"/>
      <c r="C647" s="384"/>
      <c r="D647" s="385"/>
      <c r="E647" s="384"/>
      <c r="F647" s="184"/>
      <c r="G647" s="386" t="str">
        <f t="shared" si="10"/>
        <v/>
      </c>
      <c r="H647" s="387"/>
      <c r="I647" s="388"/>
      <c r="J647" s="387"/>
      <c r="K647" s="382"/>
      <c r="L647" s="387"/>
    </row>
    <row r="648" spans="1:12" ht="13.2" hidden="1" x14ac:dyDescent="0.25">
      <c r="A648" s="381">
        <v>649</v>
      </c>
      <c r="B648" s="382"/>
      <c r="C648" s="384"/>
      <c r="D648" s="385"/>
      <c r="E648" s="384"/>
      <c r="F648" s="184"/>
      <c r="G648" s="386" t="str">
        <f t="shared" si="10"/>
        <v/>
      </c>
      <c r="H648" s="387"/>
      <c r="I648" s="388"/>
      <c r="J648" s="387"/>
      <c r="K648" s="382"/>
      <c r="L648" s="387"/>
    </row>
    <row r="649" spans="1:12" ht="13.2" hidden="1" x14ac:dyDescent="0.25">
      <c r="A649" s="381">
        <v>650</v>
      </c>
      <c r="B649" s="382"/>
      <c r="C649" s="384"/>
      <c r="D649" s="385"/>
      <c r="E649" s="384"/>
      <c r="F649" s="184"/>
      <c r="G649" s="386" t="str">
        <f t="shared" si="10"/>
        <v/>
      </c>
      <c r="H649" s="387"/>
      <c r="I649" s="388"/>
      <c r="J649" s="387"/>
      <c r="K649" s="382"/>
      <c r="L649" s="387"/>
    </row>
    <row r="650" spans="1:12" ht="13.2" hidden="1" x14ac:dyDescent="0.25">
      <c r="A650" s="381">
        <v>651</v>
      </c>
      <c r="B650" s="382"/>
      <c r="C650" s="384"/>
      <c r="D650" s="385"/>
      <c r="E650" s="384"/>
      <c r="F650" s="184"/>
      <c r="G650" s="386" t="str">
        <f t="shared" si="10"/>
        <v/>
      </c>
      <c r="H650" s="387"/>
      <c r="I650" s="388"/>
      <c r="J650" s="387"/>
      <c r="K650" s="382"/>
      <c r="L650" s="387"/>
    </row>
    <row r="651" spans="1:12" ht="13.2" hidden="1" x14ac:dyDescent="0.25">
      <c r="A651" s="381">
        <v>652</v>
      </c>
      <c r="B651" s="382"/>
      <c r="C651" s="384"/>
      <c r="D651" s="385"/>
      <c r="E651" s="384"/>
      <c r="F651" s="184"/>
      <c r="G651" s="386" t="str">
        <f t="shared" si="10"/>
        <v/>
      </c>
      <c r="H651" s="387"/>
      <c r="I651" s="388"/>
      <c r="J651" s="387"/>
      <c r="K651" s="382"/>
      <c r="L651" s="387"/>
    </row>
    <row r="652" spans="1:12" ht="13.2" hidden="1" x14ac:dyDescent="0.25">
      <c r="A652" s="381">
        <v>653</v>
      </c>
      <c r="B652" s="382"/>
      <c r="C652" s="384"/>
      <c r="D652" s="385"/>
      <c r="E652" s="384"/>
      <c r="F652" s="184"/>
      <c r="G652" s="386" t="str">
        <f t="shared" si="10"/>
        <v/>
      </c>
      <c r="H652" s="387"/>
      <c r="I652" s="388"/>
      <c r="J652" s="387"/>
      <c r="K652" s="382"/>
      <c r="L652" s="387"/>
    </row>
    <row r="653" spans="1:12" ht="13.2" hidden="1" x14ac:dyDescent="0.25">
      <c r="A653" s="381">
        <v>654</v>
      </c>
      <c r="B653" s="382"/>
      <c r="C653" s="384"/>
      <c r="D653" s="385"/>
      <c r="E653" s="384"/>
      <c r="F653" s="184"/>
      <c r="G653" s="386" t="str">
        <f t="shared" si="10"/>
        <v/>
      </c>
      <c r="H653" s="387"/>
      <c r="I653" s="388"/>
      <c r="J653" s="387"/>
      <c r="K653" s="382"/>
      <c r="L653" s="387"/>
    </row>
    <row r="654" spans="1:12" ht="13.2" hidden="1" x14ac:dyDescent="0.25">
      <c r="A654" s="381">
        <v>655</v>
      </c>
      <c r="B654" s="382"/>
      <c r="C654" s="384"/>
      <c r="D654" s="385"/>
      <c r="E654" s="384"/>
      <c r="F654" s="184"/>
      <c r="G654" s="386" t="str">
        <f t="shared" si="10"/>
        <v/>
      </c>
      <c r="H654" s="387"/>
      <c r="I654" s="388"/>
      <c r="J654" s="387"/>
      <c r="K654" s="382"/>
      <c r="L654" s="387"/>
    </row>
    <row r="655" spans="1:12" ht="13.2" hidden="1" x14ac:dyDescent="0.25">
      <c r="A655" s="381">
        <v>656</v>
      </c>
      <c r="B655" s="382"/>
      <c r="C655" s="384"/>
      <c r="D655" s="385"/>
      <c r="E655" s="384"/>
      <c r="F655" s="184"/>
      <c r="G655" s="386" t="str">
        <f t="shared" si="10"/>
        <v/>
      </c>
      <c r="H655" s="387"/>
      <c r="I655" s="388"/>
      <c r="J655" s="387"/>
      <c r="K655" s="382"/>
      <c r="L655" s="387"/>
    </row>
    <row r="656" spans="1:12" ht="13.2" hidden="1" x14ac:dyDescent="0.25">
      <c r="A656" s="381">
        <v>657</v>
      </c>
      <c r="B656" s="382"/>
      <c r="C656" s="384"/>
      <c r="D656" s="385"/>
      <c r="E656" s="384"/>
      <c r="F656" s="184"/>
      <c r="G656" s="386" t="str">
        <f t="shared" si="10"/>
        <v/>
      </c>
      <c r="H656" s="387"/>
      <c r="I656" s="388"/>
      <c r="J656" s="387"/>
      <c r="K656" s="382"/>
      <c r="L656" s="387"/>
    </row>
    <row r="657" spans="1:12" ht="13.2" hidden="1" x14ac:dyDescent="0.25">
      <c r="A657" s="381">
        <v>658</v>
      </c>
      <c r="B657" s="382"/>
      <c r="C657" s="384"/>
      <c r="D657" s="385"/>
      <c r="E657" s="384"/>
      <c r="F657" s="184"/>
      <c r="G657" s="386" t="str">
        <f t="shared" si="10"/>
        <v/>
      </c>
      <c r="H657" s="387"/>
      <c r="I657" s="388"/>
      <c r="J657" s="387"/>
      <c r="K657" s="382"/>
      <c r="L657" s="387"/>
    </row>
    <row r="658" spans="1:12" ht="13.2" hidden="1" x14ac:dyDescent="0.25">
      <c r="A658" s="381">
        <v>659</v>
      </c>
      <c r="B658" s="382"/>
      <c r="C658" s="384"/>
      <c r="D658" s="385"/>
      <c r="E658" s="384"/>
      <c r="F658" s="184"/>
      <c r="G658" s="386" t="str">
        <f t="shared" si="10"/>
        <v/>
      </c>
      <c r="H658" s="387"/>
      <c r="I658" s="388"/>
      <c r="J658" s="387"/>
      <c r="K658" s="382"/>
      <c r="L658" s="387"/>
    </row>
    <row r="659" spans="1:12" ht="13.2" hidden="1" x14ac:dyDescent="0.25">
      <c r="A659" s="381">
        <v>660</v>
      </c>
      <c r="B659" s="382"/>
      <c r="C659" s="384"/>
      <c r="D659" s="385"/>
      <c r="E659" s="384"/>
      <c r="F659" s="184"/>
      <c r="G659" s="386" t="str">
        <f t="shared" si="10"/>
        <v/>
      </c>
      <c r="H659" s="387"/>
      <c r="I659" s="388"/>
      <c r="J659" s="387"/>
      <c r="K659" s="382"/>
      <c r="L659" s="387"/>
    </row>
    <row r="660" spans="1:12" ht="13.2" hidden="1" x14ac:dyDescent="0.25">
      <c r="A660" s="381">
        <v>661</v>
      </c>
      <c r="B660" s="382"/>
      <c r="C660" s="384"/>
      <c r="D660" s="385"/>
      <c r="E660" s="384"/>
      <c r="F660" s="184"/>
      <c r="G660" s="386" t="str">
        <f t="shared" si="10"/>
        <v/>
      </c>
      <c r="H660" s="387"/>
      <c r="I660" s="388"/>
      <c r="J660" s="387"/>
      <c r="K660" s="382"/>
      <c r="L660" s="387"/>
    </row>
    <row r="661" spans="1:12" ht="13.2" hidden="1" x14ac:dyDescent="0.25">
      <c r="A661" s="381">
        <v>662</v>
      </c>
      <c r="B661" s="382"/>
      <c r="C661" s="384"/>
      <c r="D661" s="385"/>
      <c r="E661" s="384"/>
      <c r="F661" s="184"/>
      <c r="G661" s="386" t="str">
        <f t="shared" si="10"/>
        <v/>
      </c>
      <c r="H661" s="387"/>
      <c r="I661" s="388"/>
      <c r="J661" s="387"/>
      <c r="K661" s="382"/>
      <c r="L661" s="387"/>
    </row>
    <row r="662" spans="1:12" ht="13.2" hidden="1" x14ac:dyDescent="0.25">
      <c r="A662" s="381">
        <v>663</v>
      </c>
      <c r="B662" s="382"/>
      <c r="C662" s="384"/>
      <c r="D662" s="385"/>
      <c r="E662" s="384"/>
      <c r="F662" s="184"/>
      <c r="G662" s="386" t="str">
        <f t="shared" si="10"/>
        <v/>
      </c>
      <c r="H662" s="387"/>
      <c r="I662" s="388"/>
      <c r="J662" s="387"/>
      <c r="K662" s="382"/>
      <c r="L662" s="387"/>
    </row>
    <row r="663" spans="1:12" ht="13.2" hidden="1" x14ac:dyDescent="0.25">
      <c r="A663" s="381">
        <v>664</v>
      </c>
      <c r="B663" s="382"/>
      <c r="C663" s="384"/>
      <c r="D663" s="385"/>
      <c r="E663" s="384"/>
      <c r="F663" s="184"/>
      <c r="G663" s="386" t="str">
        <f t="shared" si="10"/>
        <v/>
      </c>
      <c r="H663" s="387"/>
      <c r="I663" s="388"/>
      <c r="J663" s="387"/>
      <c r="K663" s="382"/>
      <c r="L663" s="387"/>
    </row>
    <row r="664" spans="1:12" ht="13.2" hidden="1" x14ac:dyDescent="0.25">
      <c r="A664" s="381">
        <v>665</v>
      </c>
      <c r="B664" s="382"/>
      <c r="C664" s="384"/>
      <c r="D664" s="385"/>
      <c r="E664" s="384"/>
      <c r="F664" s="184"/>
      <c r="G664" s="386" t="str">
        <f t="shared" si="10"/>
        <v/>
      </c>
      <c r="H664" s="387"/>
      <c r="I664" s="388"/>
      <c r="J664" s="387"/>
      <c r="K664" s="382"/>
      <c r="L664" s="387"/>
    </row>
    <row r="665" spans="1:12" ht="13.2" hidden="1" x14ac:dyDescent="0.25">
      <c r="A665" s="381">
        <v>666</v>
      </c>
      <c r="B665" s="382"/>
      <c r="C665" s="384"/>
      <c r="D665" s="385"/>
      <c r="E665" s="384"/>
      <c r="F665" s="184"/>
      <c r="G665" s="386" t="str">
        <f t="shared" si="10"/>
        <v/>
      </c>
      <c r="H665" s="387"/>
      <c r="I665" s="388"/>
      <c r="J665" s="387"/>
      <c r="K665" s="382"/>
      <c r="L665" s="387"/>
    </row>
    <row r="666" spans="1:12" ht="13.2" hidden="1" x14ac:dyDescent="0.25">
      <c r="A666" s="381">
        <v>667</v>
      </c>
      <c r="B666" s="382"/>
      <c r="C666" s="384"/>
      <c r="D666" s="385"/>
      <c r="E666" s="384"/>
      <c r="F666" s="184"/>
      <c r="G666" s="386" t="str">
        <f t="shared" si="10"/>
        <v/>
      </c>
      <c r="H666" s="387"/>
      <c r="I666" s="388"/>
      <c r="J666" s="387"/>
      <c r="K666" s="382"/>
      <c r="L666" s="387"/>
    </row>
    <row r="667" spans="1:12" ht="13.2" hidden="1" x14ac:dyDescent="0.25">
      <c r="A667" s="381">
        <v>668</v>
      </c>
      <c r="B667" s="382"/>
      <c r="C667" s="384"/>
      <c r="D667" s="385"/>
      <c r="E667" s="384"/>
      <c r="F667" s="184"/>
      <c r="G667" s="386" t="str">
        <f t="shared" si="10"/>
        <v/>
      </c>
      <c r="H667" s="387"/>
      <c r="I667" s="388"/>
      <c r="J667" s="387"/>
      <c r="K667" s="382"/>
      <c r="L667" s="387"/>
    </row>
    <row r="668" spans="1:12" ht="13.2" hidden="1" x14ac:dyDescent="0.25">
      <c r="A668" s="381">
        <v>669</v>
      </c>
      <c r="B668" s="382"/>
      <c r="C668" s="384"/>
      <c r="D668" s="385"/>
      <c r="E668" s="384"/>
      <c r="F668" s="184"/>
      <c r="G668" s="386" t="str">
        <f t="shared" si="10"/>
        <v/>
      </c>
      <c r="H668" s="387"/>
      <c r="I668" s="388"/>
      <c r="J668" s="387"/>
      <c r="K668" s="382"/>
      <c r="L668" s="387"/>
    </row>
    <row r="669" spans="1:12" ht="13.2" hidden="1" x14ac:dyDescent="0.25">
      <c r="A669" s="381">
        <v>670</v>
      </c>
      <c r="B669" s="382"/>
      <c r="C669" s="384"/>
      <c r="D669" s="385"/>
      <c r="E669" s="384"/>
      <c r="F669" s="184"/>
      <c r="G669" s="386" t="str">
        <f t="shared" si="10"/>
        <v/>
      </c>
      <c r="H669" s="387"/>
      <c r="I669" s="388"/>
      <c r="J669" s="387"/>
      <c r="K669" s="382"/>
      <c r="L669" s="387"/>
    </row>
    <row r="670" spans="1:12" ht="13.2" hidden="1" x14ac:dyDescent="0.25">
      <c r="A670" s="381">
        <v>671</v>
      </c>
      <c r="B670" s="382"/>
      <c r="C670" s="384"/>
      <c r="D670" s="385"/>
      <c r="E670" s="384"/>
      <c r="F670" s="184"/>
      <c r="G670" s="386" t="str">
        <f t="shared" si="10"/>
        <v/>
      </c>
      <c r="H670" s="387"/>
      <c r="I670" s="388"/>
      <c r="J670" s="387"/>
      <c r="K670" s="382"/>
      <c r="L670" s="387"/>
    </row>
    <row r="671" spans="1:12" ht="13.2" hidden="1" x14ac:dyDescent="0.25">
      <c r="A671" s="381">
        <v>672</v>
      </c>
      <c r="B671" s="382"/>
      <c r="C671" s="384"/>
      <c r="D671" s="385"/>
      <c r="E671" s="384"/>
      <c r="F671" s="184"/>
      <c r="G671" s="386" t="str">
        <f t="shared" si="10"/>
        <v/>
      </c>
      <c r="H671" s="387"/>
      <c r="I671" s="388"/>
      <c r="J671" s="387"/>
      <c r="K671" s="382"/>
      <c r="L671" s="387"/>
    </row>
    <row r="672" spans="1:12" ht="13.2" hidden="1" x14ac:dyDescent="0.25">
      <c r="A672" s="381">
        <v>673</v>
      </c>
      <c r="B672" s="382"/>
      <c r="C672" s="384"/>
      <c r="D672" s="385"/>
      <c r="E672" s="384"/>
      <c r="F672" s="184"/>
      <c r="G672" s="386" t="str">
        <f t="shared" si="10"/>
        <v/>
      </c>
      <c r="H672" s="387"/>
      <c r="I672" s="388"/>
      <c r="J672" s="387"/>
      <c r="K672" s="382"/>
      <c r="L672" s="387"/>
    </row>
    <row r="673" spans="1:12" ht="13.2" hidden="1" x14ac:dyDescent="0.25">
      <c r="A673" s="381">
        <v>674</v>
      </c>
      <c r="B673" s="382"/>
      <c r="C673" s="384"/>
      <c r="D673" s="385"/>
      <c r="E673" s="384"/>
      <c r="F673" s="184"/>
      <c r="G673" s="386" t="str">
        <f t="shared" si="10"/>
        <v/>
      </c>
      <c r="H673" s="387"/>
      <c r="I673" s="388"/>
      <c r="J673" s="387"/>
      <c r="K673" s="382"/>
      <c r="L673" s="387"/>
    </row>
    <row r="674" spans="1:12" ht="13.2" hidden="1" x14ac:dyDescent="0.25">
      <c r="A674" s="381">
        <v>675</v>
      </c>
      <c r="B674" s="382"/>
      <c r="C674" s="384"/>
      <c r="D674" s="385"/>
      <c r="E674" s="384"/>
      <c r="F674" s="184"/>
      <c r="G674" s="386" t="str">
        <f t="shared" si="10"/>
        <v/>
      </c>
      <c r="H674" s="387"/>
      <c r="I674" s="388"/>
      <c r="J674" s="387"/>
      <c r="K674" s="382"/>
      <c r="L674" s="387"/>
    </row>
    <row r="675" spans="1:12" ht="13.2" hidden="1" x14ac:dyDescent="0.25">
      <c r="A675" s="381">
        <v>676</v>
      </c>
      <c r="B675" s="382"/>
      <c r="C675" s="384"/>
      <c r="D675" s="385"/>
      <c r="E675" s="384"/>
      <c r="F675" s="184"/>
      <c r="G675" s="386" t="str">
        <f t="shared" si="10"/>
        <v/>
      </c>
      <c r="H675" s="387"/>
      <c r="I675" s="388"/>
      <c r="J675" s="387"/>
      <c r="K675" s="382"/>
      <c r="L675" s="387"/>
    </row>
    <row r="676" spans="1:12" ht="13.2" hidden="1" x14ac:dyDescent="0.25">
      <c r="A676" s="381">
        <v>677</v>
      </c>
      <c r="B676" s="382"/>
      <c r="C676" s="384"/>
      <c r="D676" s="385"/>
      <c r="E676" s="384"/>
      <c r="F676" s="184"/>
      <c r="G676" s="386" t="str">
        <f t="shared" si="10"/>
        <v/>
      </c>
      <c r="H676" s="387"/>
      <c r="I676" s="388"/>
      <c r="J676" s="387"/>
      <c r="K676" s="382"/>
      <c r="L676" s="387"/>
    </row>
    <row r="677" spans="1:12" ht="13.2" hidden="1" x14ac:dyDescent="0.25">
      <c r="A677" s="381">
        <v>678</v>
      </c>
      <c r="B677" s="382"/>
      <c r="C677" s="384"/>
      <c r="D677" s="385"/>
      <c r="E677" s="384"/>
      <c r="F677" s="184"/>
      <c r="G677" s="386" t="str">
        <f t="shared" si="10"/>
        <v/>
      </c>
      <c r="H677" s="387"/>
      <c r="I677" s="388"/>
      <c r="J677" s="387"/>
      <c r="K677" s="382"/>
      <c r="L677" s="387"/>
    </row>
    <row r="678" spans="1:12" ht="13.2" hidden="1" x14ac:dyDescent="0.25">
      <c r="A678" s="381">
        <v>679</v>
      </c>
      <c r="B678" s="382"/>
      <c r="C678" s="384"/>
      <c r="D678" s="385"/>
      <c r="E678" s="384"/>
      <c r="F678" s="184"/>
      <c r="G678" s="386" t="str">
        <f t="shared" si="10"/>
        <v/>
      </c>
      <c r="H678" s="387"/>
      <c r="I678" s="388"/>
      <c r="J678" s="387"/>
      <c r="K678" s="382"/>
      <c r="L678" s="387"/>
    </row>
    <row r="679" spans="1:12" ht="13.2" hidden="1" x14ac:dyDescent="0.25">
      <c r="A679" s="381">
        <v>680</v>
      </c>
      <c r="B679" s="382"/>
      <c r="C679" s="384"/>
      <c r="D679" s="385"/>
      <c r="E679" s="384"/>
      <c r="F679" s="184"/>
      <c r="G679" s="386" t="str">
        <f t="shared" si="10"/>
        <v/>
      </c>
      <c r="H679" s="387"/>
      <c r="I679" s="388"/>
      <c r="J679" s="387"/>
      <c r="K679" s="382"/>
      <c r="L679" s="387"/>
    </row>
    <row r="680" spans="1:12" ht="13.2" hidden="1" x14ac:dyDescent="0.25">
      <c r="A680" s="381">
        <v>681</v>
      </c>
      <c r="B680" s="382"/>
      <c r="C680" s="384"/>
      <c r="D680" s="385"/>
      <c r="E680" s="384"/>
      <c r="F680" s="184"/>
      <c r="G680" s="386" t="str">
        <f t="shared" si="10"/>
        <v/>
      </c>
      <c r="H680" s="387"/>
      <c r="I680" s="388"/>
      <c r="J680" s="387"/>
      <c r="K680" s="382"/>
      <c r="L680" s="387"/>
    </row>
    <row r="681" spans="1:12" ht="13.2" hidden="1" x14ac:dyDescent="0.25">
      <c r="A681" s="381">
        <v>682</v>
      </c>
      <c r="B681" s="382"/>
      <c r="C681" s="384"/>
      <c r="D681" s="385"/>
      <c r="E681" s="384"/>
      <c r="F681" s="184"/>
      <c r="G681" s="386" t="str">
        <f t="shared" si="10"/>
        <v/>
      </c>
      <c r="H681" s="387"/>
      <c r="I681" s="388"/>
      <c r="J681" s="387"/>
      <c r="K681" s="382"/>
      <c r="L681" s="387"/>
    </row>
    <row r="682" spans="1:12" ht="13.2" hidden="1" x14ac:dyDescent="0.25">
      <c r="A682" s="381">
        <v>683</v>
      </c>
      <c r="B682" s="382"/>
      <c r="C682" s="384"/>
      <c r="D682" s="385"/>
      <c r="E682" s="384"/>
      <c r="F682" s="184"/>
      <c r="G682" s="386" t="str">
        <f t="shared" si="10"/>
        <v/>
      </c>
      <c r="H682" s="387"/>
      <c r="I682" s="388"/>
      <c r="J682" s="387"/>
      <c r="K682" s="382"/>
      <c r="L682" s="387"/>
    </row>
    <row r="683" spans="1:12" ht="13.2" hidden="1" x14ac:dyDescent="0.25">
      <c r="A683" s="381">
        <v>684</v>
      </c>
      <c r="B683" s="382"/>
      <c r="C683" s="384"/>
      <c r="D683" s="385"/>
      <c r="E683" s="384"/>
      <c r="F683" s="184"/>
      <c r="G683" s="386" t="str">
        <f t="shared" si="10"/>
        <v/>
      </c>
      <c r="H683" s="387"/>
      <c r="I683" s="388"/>
      <c r="J683" s="387"/>
      <c r="K683" s="382"/>
      <c r="L683" s="387"/>
    </row>
    <row r="684" spans="1:12" ht="13.2" hidden="1" x14ac:dyDescent="0.25">
      <c r="A684" s="381">
        <v>685</v>
      </c>
      <c r="B684" s="382"/>
      <c r="C684" s="384"/>
      <c r="D684" s="385"/>
      <c r="E684" s="384"/>
      <c r="F684" s="184"/>
      <c r="G684" s="386" t="str">
        <f t="shared" si="10"/>
        <v/>
      </c>
      <c r="H684" s="387"/>
      <c r="I684" s="388"/>
      <c r="J684" s="387"/>
      <c r="K684" s="382"/>
      <c r="L684" s="387"/>
    </row>
    <row r="685" spans="1:12" ht="13.2" hidden="1" x14ac:dyDescent="0.25">
      <c r="A685" s="381">
        <v>686</v>
      </c>
      <c r="B685" s="382"/>
      <c r="C685" s="384"/>
      <c r="D685" s="385"/>
      <c r="E685" s="384"/>
      <c r="F685" s="184"/>
      <c r="G685" s="386" t="str">
        <f t="shared" si="10"/>
        <v/>
      </c>
      <c r="H685" s="387"/>
      <c r="I685" s="388"/>
      <c r="J685" s="387"/>
      <c r="K685" s="382"/>
      <c r="L685" s="387"/>
    </row>
    <row r="686" spans="1:12" ht="13.2" hidden="1" x14ac:dyDescent="0.25">
      <c r="A686" s="381">
        <v>687</v>
      </c>
      <c r="B686" s="382"/>
      <c r="C686" s="384"/>
      <c r="D686" s="385"/>
      <c r="E686" s="384"/>
      <c r="F686" s="184"/>
      <c r="G686" s="386" t="str">
        <f t="shared" si="10"/>
        <v/>
      </c>
      <c r="H686" s="387"/>
      <c r="I686" s="388"/>
      <c r="J686" s="387"/>
      <c r="K686" s="382"/>
      <c r="L686" s="387"/>
    </row>
    <row r="687" spans="1:12" ht="13.2" hidden="1" x14ac:dyDescent="0.25">
      <c r="A687" s="381">
        <v>688</v>
      </c>
      <c r="B687" s="382"/>
      <c r="C687" s="384"/>
      <c r="D687" s="385"/>
      <c r="E687" s="384"/>
      <c r="F687" s="184"/>
      <c r="G687" s="386" t="str">
        <f t="shared" si="10"/>
        <v/>
      </c>
      <c r="H687" s="387"/>
      <c r="I687" s="388"/>
      <c r="J687" s="387"/>
      <c r="K687" s="382"/>
      <c r="L687" s="387"/>
    </row>
    <row r="688" spans="1:12" ht="13.2" hidden="1" x14ac:dyDescent="0.25">
      <c r="A688" s="381">
        <v>689</v>
      </c>
      <c r="B688" s="382"/>
      <c r="C688" s="384"/>
      <c r="D688" s="385"/>
      <c r="E688" s="384"/>
      <c r="F688" s="184"/>
      <c r="G688" s="386" t="str">
        <f t="shared" si="10"/>
        <v/>
      </c>
      <c r="H688" s="387"/>
      <c r="I688" s="388"/>
      <c r="J688" s="387"/>
      <c r="K688" s="382"/>
      <c r="L688" s="387"/>
    </row>
    <row r="689" spans="1:12" ht="13.2" hidden="1" x14ac:dyDescent="0.25">
      <c r="A689" s="381">
        <v>690</v>
      </c>
      <c r="B689" s="382"/>
      <c r="C689" s="384"/>
      <c r="D689" s="385"/>
      <c r="E689" s="384"/>
      <c r="F689" s="184"/>
      <c r="G689" s="386" t="str">
        <f t="shared" si="10"/>
        <v/>
      </c>
      <c r="H689" s="387"/>
      <c r="I689" s="388"/>
      <c r="J689" s="387"/>
      <c r="K689" s="382"/>
      <c r="L689" s="387"/>
    </row>
    <row r="690" spans="1:12" ht="13.2" hidden="1" x14ac:dyDescent="0.25">
      <c r="A690" s="381">
        <v>691</v>
      </c>
      <c r="B690" s="382"/>
      <c r="C690" s="384"/>
      <c r="D690" s="385"/>
      <c r="E690" s="384"/>
      <c r="F690" s="184"/>
      <c r="G690" s="386" t="str">
        <f t="shared" si="10"/>
        <v/>
      </c>
      <c r="H690" s="387"/>
      <c r="I690" s="388"/>
      <c r="J690" s="387"/>
      <c r="K690" s="382"/>
      <c r="L690" s="387"/>
    </row>
    <row r="691" spans="1:12" ht="13.2" hidden="1" x14ac:dyDescent="0.25">
      <c r="A691" s="381">
        <v>692</v>
      </c>
      <c r="B691" s="382"/>
      <c r="C691" s="384"/>
      <c r="D691" s="385"/>
      <c r="E691" s="384"/>
      <c r="F691" s="184"/>
      <c r="G691" s="386" t="str">
        <f t="shared" si="10"/>
        <v/>
      </c>
      <c r="H691" s="387"/>
      <c r="I691" s="388"/>
      <c r="J691" s="387"/>
      <c r="K691" s="382"/>
      <c r="L691" s="387"/>
    </row>
    <row r="692" spans="1:12" ht="13.2" hidden="1" x14ac:dyDescent="0.25">
      <c r="A692" s="381">
        <v>693</v>
      </c>
      <c r="B692" s="382"/>
      <c r="C692" s="384"/>
      <c r="D692" s="385"/>
      <c r="E692" s="384"/>
      <c r="F692" s="184"/>
      <c r="G692" s="386" t="str">
        <f t="shared" si="10"/>
        <v/>
      </c>
      <c r="H692" s="387"/>
      <c r="I692" s="388"/>
      <c r="J692" s="387"/>
      <c r="K692" s="382"/>
      <c r="L692" s="387"/>
    </row>
    <row r="693" spans="1:12" ht="13.2" hidden="1" x14ac:dyDescent="0.25">
      <c r="A693" s="381">
        <v>694</v>
      </c>
      <c r="B693" s="382"/>
      <c r="C693" s="384"/>
      <c r="D693" s="385"/>
      <c r="E693" s="384"/>
      <c r="F693" s="184"/>
      <c r="G693" s="386" t="str">
        <f t="shared" si="10"/>
        <v/>
      </c>
      <c r="H693" s="387"/>
      <c r="I693" s="388"/>
      <c r="J693" s="387"/>
      <c r="K693" s="382"/>
      <c r="L693" s="387"/>
    </row>
    <row r="694" spans="1:12" ht="13.2" hidden="1" x14ac:dyDescent="0.25">
      <c r="A694" s="381">
        <v>695</v>
      </c>
      <c r="B694" s="382"/>
      <c r="C694" s="384"/>
      <c r="D694" s="385"/>
      <c r="E694" s="384"/>
      <c r="F694" s="184"/>
      <c r="G694" s="386" t="str">
        <f t="shared" si="10"/>
        <v/>
      </c>
      <c r="H694" s="387"/>
      <c r="I694" s="388"/>
      <c r="J694" s="387"/>
      <c r="K694" s="382"/>
      <c r="L694" s="387"/>
    </row>
    <row r="695" spans="1:12" ht="13.2" hidden="1" x14ac:dyDescent="0.25">
      <c r="A695" s="381">
        <v>696</v>
      </c>
      <c r="B695" s="382"/>
      <c r="C695" s="384"/>
      <c r="D695" s="385"/>
      <c r="E695" s="384"/>
      <c r="F695" s="184"/>
      <c r="G695" s="386" t="str">
        <f t="shared" si="10"/>
        <v/>
      </c>
      <c r="H695" s="387"/>
      <c r="I695" s="388"/>
      <c r="J695" s="387"/>
      <c r="K695" s="382"/>
      <c r="L695" s="387"/>
    </row>
    <row r="696" spans="1:12" ht="13.2" hidden="1" x14ac:dyDescent="0.25">
      <c r="A696" s="381">
        <v>697</v>
      </c>
      <c r="B696" s="382"/>
      <c r="C696" s="384"/>
      <c r="D696" s="385"/>
      <c r="E696" s="384"/>
      <c r="F696" s="184"/>
      <c r="G696" s="386" t="str">
        <f t="shared" si="10"/>
        <v/>
      </c>
      <c r="H696" s="387"/>
      <c r="I696" s="388"/>
      <c r="J696" s="387"/>
      <c r="K696" s="382"/>
      <c r="L696" s="387"/>
    </row>
    <row r="697" spans="1:12" ht="13.2" hidden="1" x14ac:dyDescent="0.25">
      <c r="A697" s="381">
        <v>698</v>
      </c>
      <c r="B697" s="382"/>
      <c r="C697" s="384"/>
      <c r="D697" s="385"/>
      <c r="E697" s="384"/>
      <c r="F697" s="184"/>
      <c r="G697" s="386" t="str">
        <f t="shared" si="10"/>
        <v/>
      </c>
      <c r="H697" s="387"/>
      <c r="I697" s="388"/>
      <c r="J697" s="387"/>
      <c r="K697" s="382"/>
      <c r="L697" s="387"/>
    </row>
    <row r="698" spans="1:12" ht="13.2" hidden="1" x14ac:dyDescent="0.25">
      <c r="A698" s="381">
        <v>699</v>
      </c>
      <c r="B698" s="382"/>
      <c r="C698" s="384"/>
      <c r="D698" s="385"/>
      <c r="E698" s="384"/>
      <c r="F698" s="184"/>
      <c r="G698" s="386" t="str">
        <f t="shared" si="10"/>
        <v/>
      </c>
      <c r="H698" s="387"/>
      <c r="I698" s="388"/>
      <c r="J698" s="387"/>
      <c r="K698" s="382"/>
      <c r="L698" s="387"/>
    </row>
    <row r="699" spans="1:12" ht="13.2" hidden="1" x14ac:dyDescent="0.25">
      <c r="A699" s="381">
        <v>700</v>
      </c>
      <c r="B699" s="382"/>
      <c r="C699" s="384"/>
      <c r="D699" s="385"/>
      <c r="E699" s="384"/>
      <c r="F699" s="184"/>
      <c r="G699" s="386" t="str">
        <f t="shared" si="10"/>
        <v/>
      </c>
      <c r="H699" s="387"/>
      <c r="I699" s="388"/>
      <c r="J699" s="387"/>
      <c r="K699" s="382"/>
      <c r="L699" s="387"/>
    </row>
    <row r="700" spans="1:12" ht="13.2" hidden="1" x14ac:dyDescent="0.25">
      <c r="A700" s="381">
        <v>701</v>
      </c>
      <c r="B700" s="382"/>
      <c r="C700" s="384"/>
      <c r="D700" s="385"/>
      <c r="E700" s="384"/>
      <c r="F700" s="184"/>
      <c r="G700" s="386" t="str">
        <f t="shared" si="10"/>
        <v/>
      </c>
      <c r="H700" s="387"/>
      <c r="I700" s="388"/>
      <c r="J700" s="387"/>
      <c r="K700" s="382"/>
      <c r="L700" s="387"/>
    </row>
    <row r="701" spans="1:12" ht="13.2" hidden="1" x14ac:dyDescent="0.25">
      <c r="A701" s="381">
        <v>702</v>
      </c>
      <c r="B701" s="382"/>
      <c r="C701" s="384"/>
      <c r="D701" s="385"/>
      <c r="E701" s="384"/>
      <c r="F701" s="184"/>
      <c r="G701" s="386" t="str">
        <f t="shared" si="10"/>
        <v/>
      </c>
      <c r="H701" s="387"/>
      <c r="I701" s="388"/>
      <c r="J701" s="387"/>
      <c r="K701" s="382"/>
      <c r="L701" s="387"/>
    </row>
    <row r="702" spans="1:12" ht="13.2" hidden="1" x14ac:dyDescent="0.25">
      <c r="A702" s="381">
        <v>703</v>
      </c>
      <c r="B702" s="382"/>
      <c r="C702" s="384"/>
      <c r="D702" s="385"/>
      <c r="E702" s="384"/>
      <c r="F702" s="184"/>
      <c r="G702" s="386" t="str">
        <f t="shared" si="10"/>
        <v/>
      </c>
      <c r="H702" s="387"/>
      <c r="I702" s="388"/>
      <c r="J702" s="387"/>
      <c r="K702" s="382"/>
      <c r="L702" s="387"/>
    </row>
    <row r="703" spans="1:12" ht="13.2" hidden="1" x14ac:dyDescent="0.25">
      <c r="A703" s="381">
        <v>704</v>
      </c>
      <c r="B703" s="382"/>
      <c r="C703" s="384"/>
      <c r="D703" s="385"/>
      <c r="E703" s="384"/>
      <c r="F703" s="184"/>
      <c r="G703" s="386" t="str">
        <f t="shared" si="10"/>
        <v/>
      </c>
      <c r="H703" s="387"/>
      <c r="I703" s="388"/>
      <c r="J703" s="387"/>
      <c r="K703" s="382"/>
      <c r="L703" s="387"/>
    </row>
    <row r="704" spans="1:12" ht="13.2" hidden="1" x14ac:dyDescent="0.25">
      <c r="A704" s="381">
        <v>705</v>
      </c>
      <c r="B704" s="382"/>
      <c r="C704" s="384"/>
      <c r="D704" s="385"/>
      <c r="E704" s="384"/>
      <c r="F704" s="184"/>
      <c r="G704" s="386" t="str">
        <f t="shared" si="10"/>
        <v/>
      </c>
      <c r="H704" s="387"/>
      <c r="I704" s="388"/>
      <c r="J704" s="387"/>
      <c r="K704" s="382"/>
      <c r="L704" s="387"/>
    </row>
    <row r="705" spans="1:12" ht="13.2" hidden="1" x14ac:dyDescent="0.25">
      <c r="A705" s="381">
        <v>706</v>
      </c>
      <c r="B705" s="382"/>
      <c r="C705" s="384"/>
      <c r="D705" s="385"/>
      <c r="E705" s="384"/>
      <c r="F705" s="184"/>
      <c r="G705" s="386" t="str">
        <f t="shared" ref="G705:G768" si="11">IF(L705="","",IF(LEN(L705)&gt;14,L705,"CPF Protegido - LGPD"))</f>
        <v/>
      </c>
      <c r="H705" s="387"/>
      <c r="I705" s="388"/>
      <c r="J705" s="387"/>
      <c r="K705" s="382"/>
      <c r="L705" s="387"/>
    </row>
    <row r="706" spans="1:12" ht="13.2" hidden="1" x14ac:dyDescent="0.25">
      <c r="A706" s="381">
        <v>707</v>
      </c>
      <c r="B706" s="382"/>
      <c r="C706" s="384"/>
      <c r="D706" s="385"/>
      <c r="E706" s="384"/>
      <c r="F706" s="184"/>
      <c r="G706" s="386" t="str">
        <f t="shared" si="11"/>
        <v/>
      </c>
      <c r="H706" s="387"/>
      <c r="I706" s="388"/>
      <c r="J706" s="387"/>
      <c r="K706" s="382"/>
      <c r="L706" s="387"/>
    </row>
    <row r="707" spans="1:12" ht="13.2" hidden="1" x14ac:dyDescent="0.25">
      <c r="A707" s="381">
        <v>708</v>
      </c>
      <c r="B707" s="382"/>
      <c r="C707" s="384"/>
      <c r="D707" s="385"/>
      <c r="E707" s="384"/>
      <c r="F707" s="184"/>
      <c r="G707" s="386" t="str">
        <f t="shared" si="11"/>
        <v/>
      </c>
      <c r="H707" s="387"/>
      <c r="I707" s="388"/>
      <c r="J707" s="387"/>
      <c r="K707" s="382"/>
      <c r="L707" s="387"/>
    </row>
    <row r="708" spans="1:12" ht="13.2" hidden="1" x14ac:dyDescent="0.25">
      <c r="A708" s="381">
        <v>709</v>
      </c>
      <c r="B708" s="382"/>
      <c r="C708" s="384"/>
      <c r="D708" s="385"/>
      <c r="E708" s="384"/>
      <c r="F708" s="184"/>
      <c r="G708" s="386" t="str">
        <f t="shared" si="11"/>
        <v/>
      </c>
      <c r="H708" s="387"/>
      <c r="I708" s="388"/>
      <c r="J708" s="387"/>
      <c r="K708" s="382"/>
      <c r="L708" s="387"/>
    </row>
    <row r="709" spans="1:12" ht="13.2" hidden="1" x14ac:dyDescent="0.25">
      <c r="A709" s="381">
        <v>710</v>
      </c>
      <c r="B709" s="382"/>
      <c r="C709" s="384"/>
      <c r="D709" s="385"/>
      <c r="E709" s="384"/>
      <c r="F709" s="184"/>
      <c r="G709" s="386" t="str">
        <f t="shared" si="11"/>
        <v/>
      </c>
      <c r="H709" s="387"/>
      <c r="I709" s="388"/>
      <c r="J709" s="387"/>
      <c r="K709" s="382"/>
      <c r="L709" s="387"/>
    </row>
    <row r="710" spans="1:12" ht="13.2" hidden="1" x14ac:dyDescent="0.25">
      <c r="A710" s="381">
        <v>711</v>
      </c>
      <c r="B710" s="382"/>
      <c r="C710" s="384"/>
      <c r="D710" s="385"/>
      <c r="E710" s="384"/>
      <c r="F710" s="184"/>
      <c r="G710" s="386" t="str">
        <f t="shared" si="11"/>
        <v/>
      </c>
      <c r="H710" s="387"/>
      <c r="I710" s="388"/>
      <c r="J710" s="387"/>
      <c r="K710" s="382"/>
      <c r="L710" s="387"/>
    </row>
    <row r="711" spans="1:12" ht="13.2" hidden="1" x14ac:dyDescent="0.25">
      <c r="A711" s="381">
        <v>712</v>
      </c>
      <c r="B711" s="382"/>
      <c r="C711" s="384"/>
      <c r="D711" s="385"/>
      <c r="E711" s="384"/>
      <c r="F711" s="184"/>
      <c r="G711" s="386" t="str">
        <f t="shared" si="11"/>
        <v/>
      </c>
      <c r="H711" s="387"/>
      <c r="I711" s="388"/>
      <c r="J711" s="387"/>
      <c r="K711" s="382"/>
      <c r="L711" s="387"/>
    </row>
    <row r="712" spans="1:12" ht="13.2" hidden="1" x14ac:dyDescent="0.25">
      <c r="A712" s="381">
        <v>713</v>
      </c>
      <c r="B712" s="382"/>
      <c r="C712" s="384"/>
      <c r="D712" s="385"/>
      <c r="E712" s="384"/>
      <c r="F712" s="184"/>
      <c r="G712" s="386" t="str">
        <f t="shared" si="11"/>
        <v/>
      </c>
      <c r="H712" s="387"/>
      <c r="I712" s="388"/>
      <c r="J712" s="387"/>
      <c r="K712" s="382"/>
      <c r="L712" s="387"/>
    </row>
    <row r="713" spans="1:12" ht="13.2" hidden="1" x14ac:dyDescent="0.25">
      <c r="A713" s="381">
        <v>714</v>
      </c>
      <c r="B713" s="382"/>
      <c r="C713" s="384"/>
      <c r="D713" s="385"/>
      <c r="E713" s="384"/>
      <c r="F713" s="184"/>
      <c r="G713" s="386" t="str">
        <f t="shared" si="11"/>
        <v/>
      </c>
      <c r="H713" s="387"/>
      <c r="I713" s="388"/>
      <c r="J713" s="387"/>
      <c r="K713" s="382"/>
      <c r="L713" s="387"/>
    </row>
    <row r="714" spans="1:12" ht="13.2" hidden="1" x14ac:dyDescent="0.25">
      <c r="A714" s="381">
        <v>715</v>
      </c>
      <c r="B714" s="382"/>
      <c r="C714" s="384"/>
      <c r="D714" s="385"/>
      <c r="E714" s="384"/>
      <c r="F714" s="184"/>
      <c r="G714" s="386" t="str">
        <f t="shared" si="11"/>
        <v/>
      </c>
      <c r="H714" s="387"/>
      <c r="I714" s="388"/>
      <c r="J714" s="387"/>
      <c r="K714" s="382"/>
      <c r="L714" s="387"/>
    </row>
    <row r="715" spans="1:12" ht="13.2" hidden="1" x14ac:dyDescent="0.25">
      <c r="A715" s="381">
        <v>716</v>
      </c>
      <c r="B715" s="382"/>
      <c r="C715" s="384"/>
      <c r="D715" s="385"/>
      <c r="E715" s="384"/>
      <c r="F715" s="184"/>
      <c r="G715" s="386" t="str">
        <f t="shared" si="11"/>
        <v/>
      </c>
      <c r="H715" s="387"/>
      <c r="I715" s="388"/>
      <c r="J715" s="387"/>
      <c r="K715" s="382"/>
      <c r="L715" s="387"/>
    </row>
    <row r="716" spans="1:12" ht="13.2" hidden="1" x14ac:dyDescent="0.25">
      <c r="A716" s="381">
        <v>717</v>
      </c>
      <c r="B716" s="382"/>
      <c r="C716" s="384"/>
      <c r="D716" s="385"/>
      <c r="E716" s="384"/>
      <c r="F716" s="184"/>
      <c r="G716" s="386" t="str">
        <f t="shared" si="11"/>
        <v/>
      </c>
      <c r="H716" s="387"/>
      <c r="I716" s="388"/>
      <c r="J716" s="387"/>
      <c r="K716" s="382"/>
      <c r="L716" s="387"/>
    </row>
    <row r="717" spans="1:12" ht="13.2" hidden="1" x14ac:dyDescent="0.25">
      <c r="A717" s="381">
        <v>718</v>
      </c>
      <c r="B717" s="382"/>
      <c r="C717" s="384"/>
      <c r="D717" s="385"/>
      <c r="E717" s="384"/>
      <c r="F717" s="184"/>
      <c r="G717" s="386" t="str">
        <f t="shared" si="11"/>
        <v/>
      </c>
      <c r="H717" s="387"/>
      <c r="I717" s="388"/>
      <c r="J717" s="387"/>
      <c r="K717" s="382"/>
      <c r="L717" s="387"/>
    </row>
    <row r="718" spans="1:12" ht="13.2" hidden="1" x14ac:dyDescent="0.25">
      <c r="A718" s="381">
        <v>719</v>
      </c>
      <c r="B718" s="382"/>
      <c r="C718" s="384"/>
      <c r="D718" s="385"/>
      <c r="E718" s="384"/>
      <c r="F718" s="184"/>
      <c r="G718" s="386" t="str">
        <f t="shared" si="11"/>
        <v/>
      </c>
      <c r="H718" s="387"/>
      <c r="I718" s="388"/>
      <c r="J718" s="387"/>
      <c r="K718" s="382"/>
      <c r="L718" s="387"/>
    </row>
    <row r="719" spans="1:12" ht="13.2" hidden="1" x14ac:dyDescent="0.25">
      <c r="A719" s="381">
        <v>720</v>
      </c>
      <c r="B719" s="382"/>
      <c r="C719" s="384"/>
      <c r="D719" s="385"/>
      <c r="E719" s="384"/>
      <c r="F719" s="184"/>
      <c r="G719" s="386" t="str">
        <f t="shared" si="11"/>
        <v/>
      </c>
      <c r="H719" s="387"/>
      <c r="I719" s="388"/>
      <c r="J719" s="387"/>
      <c r="K719" s="382"/>
      <c r="L719" s="387"/>
    </row>
    <row r="720" spans="1:12" ht="13.2" hidden="1" x14ac:dyDescent="0.25">
      <c r="A720" s="381">
        <v>721</v>
      </c>
      <c r="B720" s="382"/>
      <c r="C720" s="384"/>
      <c r="D720" s="385"/>
      <c r="E720" s="384"/>
      <c r="F720" s="184"/>
      <c r="G720" s="386" t="str">
        <f t="shared" si="11"/>
        <v/>
      </c>
      <c r="H720" s="387"/>
      <c r="I720" s="388"/>
      <c r="J720" s="387"/>
      <c r="K720" s="382"/>
      <c r="L720" s="387"/>
    </row>
    <row r="721" spans="1:12" ht="13.2" hidden="1" x14ac:dyDescent="0.25">
      <c r="A721" s="381">
        <v>722</v>
      </c>
      <c r="B721" s="382"/>
      <c r="C721" s="384"/>
      <c r="D721" s="385"/>
      <c r="E721" s="384"/>
      <c r="F721" s="184"/>
      <c r="G721" s="386" t="str">
        <f t="shared" si="11"/>
        <v/>
      </c>
      <c r="H721" s="387"/>
      <c r="I721" s="388"/>
      <c r="J721" s="387"/>
      <c r="K721" s="382"/>
      <c r="L721" s="387"/>
    </row>
    <row r="722" spans="1:12" ht="13.2" hidden="1" x14ac:dyDescent="0.25">
      <c r="A722" s="381">
        <v>723</v>
      </c>
      <c r="B722" s="382"/>
      <c r="C722" s="384"/>
      <c r="D722" s="385"/>
      <c r="E722" s="384"/>
      <c r="F722" s="184"/>
      <c r="G722" s="386" t="str">
        <f t="shared" si="11"/>
        <v/>
      </c>
      <c r="H722" s="387"/>
      <c r="I722" s="388"/>
      <c r="J722" s="387"/>
      <c r="K722" s="382"/>
      <c r="L722" s="387"/>
    </row>
    <row r="723" spans="1:12" ht="13.2" hidden="1" x14ac:dyDescent="0.25">
      <c r="A723" s="381">
        <v>724</v>
      </c>
      <c r="B723" s="382"/>
      <c r="C723" s="384"/>
      <c r="D723" s="385"/>
      <c r="E723" s="384"/>
      <c r="F723" s="184"/>
      <c r="G723" s="386" t="str">
        <f t="shared" si="11"/>
        <v/>
      </c>
      <c r="H723" s="387"/>
      <c r="I723" s="388"/>
      <c r="J723" s="387"/>
      <c r="K723" s="382"/>
      <c r="L723" s="387"/>
    </row>
    <row r="724" spans="1:12" ht="13.2" hidden="1" x14ac:dyDescent="0.25">
      <c r="A724" s="381">
        <v>725</v>
      </c>
      <c r="B724" s="382"/>
      <c r="C724" s="384"/>
      <c r="D724" s="385"/>
      <c r="E724" s="384"/>
      <c r="F724" s="184"/>
      <c r="G724" s="386" t="str">
        <f t="shared" si="11"/>
        <v/>
      </c>
      <c r="H724" s="387"/>
      <c r="I724" s="388"/>
      <c r="J724" s="387"/>
      <c r="K724" s="382"/>
      <c r="L724" s="387"/>
    </row>
    <row r="725" spans="1:12" ht="13.2" hidden="1" x14ac:dyDescent="0.25">
      <c r="A725" s="381">
        <v>726</v>
      </c>
      <c r="B725" s="382"/>
      <c r="C725" s="384"/>
      <c r="D725" s="385"/>
      <c r="E725" s="384"/>
      <c r="F725" s="184"/>
      <c r="G725" s="386" t="str">
        <f t="shared" si="11"/>
        <v/>
      </c>
      <c r="H725" s="387"/>
      <c r="I725" s="388"/>
      <c r="J725" s="387"/>
      <c r="K725" s="382"/>
      <c r="L725" s="387"/>
    </row>
    <row r="726" spans="1:12" ht="13.2" hidden="1" x14ac:dyDescent="0.25">
      <c r="A726" s="381">
        <v>727</v>
      </c>
      <c r="B726" s="382"/>
      <c r="C726" s="384"/>
      <c r="D726" s="385"/>
      <c r="E726" s="384"/>
      <c r="F726" s="184"/>
      <c r="G726" s="386" t="str">
        <f t="shared" si="11"/>
        <v/>
      </c>
      <c r="H726" s="387"/>
      <c r="I726" s="388"/>
      <c r="J726" s="387"/>
      <c r="K726" s="382"/>
      <c r="L726" s="387"/>
    </row>
    <row r="727" spans="1:12" ht="13.2" hidden="1" x14ac:dyDescent="0.25">
      <c r="A727" s="381">
        <v>728</v>
      </c>
      <c r="B727" s="382"/>
      <c r="C727" s="384"/>
      <c r="D727" s="385"/>
      <c r="E727" s="384"/>
      <c r="F727" s="184"/>
      <c r="G727" s="386" t="str">
        <f t="shared" si="11"/>
        <v/>
      </c>
      <c r="H727" s="387"/>
      <c r="I727" s="388"/>
      <c r="J727" s="387"/>
      <c r="K727" s="382"/>
      <c r="L727" s="387"/>
    </row>
    <row r="728" spans="1:12" ht="13.2" hidden="1" x14ac:dyDescent="0.25">
      <c r="A728" s="381">
        <v>729</v>
      </c>
      <c r="B728" s="382"/>
      <c r="C728" s="384"/>
      <c r="D728" s="385"/>
      <c r="E728" s="384"/>
      <c r="F728" s="184"/>
      <c r="G728" s="386" t="str">
        <f t="shared" si="11"/>
        <v/>
      </c>
      <c r="H728" s="387"/>
      <c r="I728" s="388"/>
      <c r="J728" s="387"/>
      <c r="K728" s="382"/>
      <c r="L728" s="387"/>
    </row>
    <row r="729" spans="1:12" ht="13.2" hidden="1" x14ac:dyDescent="0.25">
      <c r="A729" s="381">
        <v>730</v>
      </c>
      <c r="B729" s="382"/>
      <c r="C729" s="384"/>
      <c r="D729" s="385"/>
      <c r="E729" s="384"/>
      <c r="F729" s="184"/>
      <c r="G729" s="386" t="str">
        <f t="shared" si="11"/>
        <v/>
      </c>
      <c r="H729" s="387"/>
      <c r="I729" s="388"/>
      <c r="J729" s="387"/>
      <c r="K729" s="382"/>
      <c r="L729" s="387"/>
    </row>
    <row r="730" spans="1:12" ht="13.2" hidden="1" x14ac:dyDescent="0.25">
      <c r="A730" s="381">
        <v>731</v>
      </c>
      <c r="B730" s="382"/>
      <c r="C730" s="384"/>
      <c r="D730" s="385"/>
      <c r="E730" s="384"/>
      <c r="F730" s="184"/>
      <c r="G730" s="386" t="str">
        <f t="shared" si="11"/>
        <v/>
      </c>
      <c r="H730" s="387"/>
      <c r="I730" s="388"/>
      <c r="J730" s="387"/>
      <c r="K730" s="382"/>
      <c r="L730" s="387"/>
    </row>
    <row r="731" spans="1:12" ht="13.2" hidden="1" x14ac:dyDescent="0.25">
      <c r="A731" s="381">
        <v>732</v>
      </c>
      <c r="B731" s="382"/>
      <c r="C731" s="384"/>
      <c r="D731" s="385"/>
      <c r="E731" s="384"/>
      <c r="F731" s="184"/>
      <c r="G731" s="386" t="str">
        <f t="shared" si="11"/>
        <v/>
      </c>
      <c r="H731" s="387"/>
      <c r="I731" s="388"/>
      <c r="J731" s="387"/>
      <c r="K731" s="382"/>
      <c r="L731" s="387"/>
    </row>
    <row r="732" spans="1:12" ht="13.2" hidden="1" x14ac:dyDescent="0.25">
      <c r="A732" s="381">
        <v>733</v>
      </c>
      <c r="B732" s="382"/>
      <c r="C732" s="384"/>
      <c r="D732" s="385"/>
      <c r="E732" s="384"/>
      <c r="F732" s="184"/>
      <c r="G732" s="386" t="str">
        <f t="shared" si="11"/>
        <v/>
      </c>
      <c r="H732" s="387"/>
      <c r="I732" s="388"/>
      <c r="J732" s="387"/>
      <c r="K732" s="382"/>
      <c r="L732" s="387"/>
    </row>
    <row r="733" spans="1:12" ht="13.2" hidden="1" x14ac:dyDescent="0.25">
      <c r="A733" s="381">
        <v>734</v>
      </c>
      <c r="B733" s="382"/>
      <c r="C733" s="384"/>
      <c r="D733" s="385"/>
      <c r="E733" s="384"/>
      <c r="F733" s="184"/>
      <c r="G733" s="386" t="str">
        <f t="shared" si="11"/>
        <v/>
      </c>
      <c r="H733" s="387"/>
      <c r="I733" s="388"/>
      <c r="J733" s="387"/>
      <c r="K733" s="382"/>
      <c r="L733" s="387"/>
    </row>
    <row r="734" spans="1:12" ht="13.2" hidden="1" x14ac:dyDescent="0.25">
      <c r="A734" s="381">
        <v>735</v>
      </c>
      <c r="B734" s="382"/>
      <c r="C734" s="384"/>
      <c r="D734" s="385"/>
      <c r="E734" s="384"/>
      <c r="F734" s="184"/>
      <c r="G734" s="386" t="str">
        <f t="shared" si="11"/>
        <v/>
      </c>
      <c r="H734" s="387"/>
      <c r="I734" s="388"/>
      <c r="J734" s="387"/>
      <c r="K734" s="382"/>
      <c r="L734" s="387"/>
    </row>
    <row r="735" spans="1:12" ht="13.2" hidden="1" x14ac:dyDescent="0.25">
      <c r="A735" s="381">
        <v>736</v>
      </c>
      <c r="B735" s="382"/>
      <c r="C735" s="384"/>
      <c r="D735" s="385"/>
      <c r="E735" s="384"/>
      <c r="F735" s="184"/>
      <c r="G735" s="386" t="str">
        <f t="shared" si="11"/>
        <v/>
      </c>
      <c r="H735" s="387"/>
      <c r="I735" s="388"/>
      <c r="J735" s="387"/>
      <c r="K735" s="382"/>
      <c r="L735" s="387"/>
    </row>
    <row r="736" spans="1:12" ht="13.2" hidden="1" x14ac:dyDescent="0.25">
      <c r="A736" s="381">
        <v>737</v>
      </c>
      <c r="B736" s="382"/>
      <c r="C736" s="384"/>
      <c r="D736" s="385"/>
      <c r="E736" s="384"/>
      <c r="F736" s="184"/>
      <c r="G736" s="386" t="str">
        <f t="shared" si="11"/>
        <v/>
      </c>
      <c r="H736" s="387"/>
      <c r="I736" s="388"/>
      <c r="J736" s="387"/>
      <c r="K736" s="382"/>
      <c r="L736" s="387"/>
    </row>
    <row r="737" spans="1:12" ht="13.2" hidden="1" x14ac:dyDescent="0.25">
      <c r="A737" s="381">
        <v>738</v>
      </c>
      <c r="B737" s="382"/>
      <c r="C737" s="384"/>
      <c r="D737" s="385"/>
      <c r="E737" s="384"/>
      <c r="F737" s="184"/>
      <c r="G737" s="386" t="str">
        <f t="shared" si="11"/>
        <v/>
      </c>
      <c r="H737" s="387"/>
      <c r="I737" s="388"/>
      <c r="J737" s="387"/>
      <c r="K737" s="382"/>
      <c r="L737" s="387"/>
    </row>
    <row r="738" spans="1:12" ht="13.2" hidden="1" x14ac:dyDescent="0.25">
      <c r="A738" s="381">
        <v>739</v>
      </c>
      <c r="B738" s="382"/>
      <c r="C738" s="384"/>
      <c r="D738" s="385"/>
      <c r="E738" s="384"/>
      <c r="F738" s="184"/>
      <c r="G738" s="386" t="str">
        <f t="shared" si="11"/>
        <v/>
      </c>
      <c r="H738" s="387"/>
      <c r="I738" s="388"/>
      <c r="J738" s="387"/>
      <c r="K738" s="382"/>
      <c r="L738" s="387"/>
    </row>
    <row r="739" spans="1:12" ht="13.2" hidden="1" x14ac:dyDescent="0.25">
      <c r="A739" s="381">
        <v>740</v>
      </c>
      <c r="B739" s="382"/>
      <c r="C739" s="384"/>
      <c r="D739" s="385"/>
      <c r="E739" s="384"/>
      <c r="F739" s="184"/>
      <c r="G739" s="386" t="str">
        <f t="shared" si="11"/>
        <v/>
      </c>
      <c r="H739" s="387"/>
      <c r="I739" s="388"/>
      <c r="J739" s="387"/>
      <c r="K739" s="382"/>
      <c r="L739" s="387"/>
    </row>
    <row r="740" spans="1:12" ht="13.2" hidden="1" x14ac:dyDescent="0.25">
      <c r="A740" s="381">
        <v>741</v>
      </c>
      <c r="B740" s="382"/>
      <c r="C740" s="384"/>
      <c r="D740" s="385"/>
      <c r="E740" s="384"/>
      <c r="F740" s="184"/>
      <c r="G740" s="386" t="str">
        <f t="shared" si="11"/>
        <v/>
      </c>
      <c r="H740" s="387"/>
      <c r="I740" s="388"/>
      <c r="J740" s="387"/>
      <c r="K740" s="382"/>
      <c r="L740" s="387"/>
    </row>
    <row r="741" spans="1:12" ht="13.2" hidden="1" x14ac:dyDescent="0.25">
      <c r="A741" s="381">
        <v>742</v>
      </c>
      <c r="B741" s="382"/>
      <c r="C741" s="384"/>
      <c r="D741" s="385"/>
      <c r="E741" s="384"/>
      <c r="F741" s="184"/>
      <c r="G741" s="386" t="str">
        <f t="shared" si="11"/>
        <v/>
      </c>
      <c r="H741" s="387"/>
      <c r="I741" s="388"/>
      <c r="J741" s="387"/>
      <c r="K741" s="382"/>
      <c r="L741" s="387"/>
    </row>
    <row r="742" spans="1:12" ht="13.2" hidden="1" x14ac:dyDescent="0.25">
      <c r="A742" s="381">
        <v>743</v>
      </c>
      <c r="B742" s="382"/>
      <c r="C742" s="384"/>
      <c r="D742" s="385"/>
      <c r="E742" s="384"/>
      <c r="F742" s="184"/>
      <c r="G742" s="386" t="str">
        <f t="shared" si="11"/>
        <v/>
      </c>
      <c r="H742" s="387"/>
      <c r="I742" s="388"/>
      <c r="J742" s="387"/>
      <c r="K742" s="382"/>
      <c r="L742" s="387"/>
    </row>
    <row r="743" spans="1:12" ht="13.2" hidden="1" x14ac:dyDescent="0.25">
      <c r="A743" s="381">
        <v>744</v>
      </c>
      <c r="B743" s="382"/>
      <c r="C743" s="384"/>
      <c r="D743" s="385"/>
      <c r="E743" s="384"/>
      <c r="F743" s="184"/>
      <c r="G743" s="386" t="str">
        <f t="shared" si="11"/>
        <v/>
      </c>
      <c r="H743" s="387"/>
      <c r="I743" s="388"/>
      <c r="J743" s="387"/>
      <c r="K743" s="382"/>
      <c r="L743" s="387"/>
    </row>
    <row r="744" spans="1:12" ht="13.2" hidden="1" x14ac:dyDescent="0.25">
      <c r="A744" s="381">
        <v>745</v>
      </c>
      <c r="B744" s="382"/>
      <c r="C744" s="384"/>
      <c r="D744" s="385"/>
      <c r="E744" s="384"/>
      <c r="F744" s="184"/>
      <c r="G744" s="386" t="str">
        <f t="shared" si="11"/>
        <v/>
      </c>
      <c r="H744" s="387"/>
      <c r="I744" s="388"/>
      <c r="J744" s="387"/>
      <c r="K744" s="382"/>
      <c r="L744" s="387"/>
    </row>
    <row r="745" spans="1:12" ht="13.2" hidden="1" x14ac:dyDescent="0.25">
      <c r="A745" s="381">
        <v>746</v>
      </c>
      <c r="B745" s="382"/>
      <c r="C745" s="384"/>
      <c r="D745" s="385"/>
      <c r="E745" s="384"/>
      <c r="F745" s="184"/>
      <c r="G745" s="386" t="str">
        <f t="shared" si="11"/>
        <v/>
      </c>
      <c r="H745" s="387"/>
      <c r="I745" s="388"/>
      <c r="J745" s="387"/>
      <c r="K745" s="382"/>
      <c r="L745" s="387"/>
    </row>
    <row r="746" spans="1:12" ht="13.2" hidden="1" x14ac:dyDescent="0.25">
      <c r="A746" s="381">
        <v>747</v>
      </c>
      <c r="B746" s="382"/>
      <c r="C746" s="384"/>
      <c r="D746" s="385"/>
      <c r="E746" s="384"/>
      <c r="F746" s="184"/>
      <c r="G746" s="386" t="str">
        <f t="shared" si="11"/>
        <v/>
      </c>
      <c r="H746" s="387"/>
      <c r="I746" s="388"/>
      <c r="J746" s="387"/>
      <c r="K746" s="382"/>
      <c r="L746" s="387"/>
    </row>
    <row r="747" spans="1:12" ht="13.2" hidden="1" x14ac:dyDescent="0.25">
      <c r="A747" s="381">
        <v>748</v>
      </c>
      <c r="B747" s="382"/>
      <c r="C747" s="384"/>
      <c r="D747" s="385"/>
      <c r="E747" s="384"/>
      <c r="F747" s="184"/>
      <c r="G747" s="386" t="str">
        <f t="shared" si="11"/>
        <v/>
      </c>
      <c r="H747" s="387"/>
      <c r="I747" s="388"/>
      <c r="J747" s="387"/>
      <c r="K747" s="382"/>
      <c r="L747" s="387"/>
    </row>
    <row r="748" spans="1:12" ht="13.2" hidden="1" x14ac:dyDescent="0.25">
      <c r="A748" s="381">
        <v>749</v>
      </c>
      <c r="B748" s="382"/>
      <c r="C748" s="384"/>
      <c r="D748" s="385"/>
      <c r="E748" s="384"/>
      <c r="F748" s="184"/>
      <c r="G748" s="386" t="str">
        <f t="shared" si="11"/>
        <v/>
      </c>
      <c r="H748" s="387"/>
      <c r="I748" s="388"/>
      <c r="J748" s="387"/>
      <c r="K748" s="382"/>
      <c r="L748" s="387"/>
    </row>
    <row r="749" spans="1:12" ht="13.2" hidden="1" x14ac:dyDescent="0.25">
      <c r="A749" s="381">
        <v>750</v>
      </c>
      <c r="B749" s="382"/>
      <c r="C749" s="384"/>
      <c r="D749" s="385"/>
      <c r="E749" s="384"/>
      <c r="F749" s="184"/>
      <c r="G749" s="386" t="str">
        <f t="shared" si="11"/>
        <v/>
      </c>
      <c r="H749" s="387"/>
      <c r="I749" s="388"/>
      <c r="J749" s="387"/>
      <c r="K749" s="382"/>
      <c r="L749" s="387"/>
    </row>
    <row r="750" spans="1:12" ht="13.2" hidden="1" x14ac:dyDescent="0.25">
      <c r="A750" s="381">
        <v>751</v>
      </c>
      <c r="B750" s="382"/>
      <c r="C750" s="384"/>
      <c r="D750" s="385"/>
      <c r="E750" s="384"/>
      <c r="F750" s="184"/>
      <c r="G750" s="386" t="str">
        <f t="shared" si="11"/>
        <v/>
      </c>
      <c r="H750" s="387"/>
      <c r="I750" s="388"/>
      <c r="J750" s="387"/>
      <c r="K750" s="382"/>
      <c r="L750" s="387"/>
    </row>
    <row r="751" spans="1:12" ht="13.2" hidden="1" x14ac:dyDescent="0.25">
      <c r="A751" s="381">
        <v>752</v>
      </c>
      <c r="B751" s="382"/>
      <c r="C751" s="384"/>
      <c r="D751" s="385"/>
      <c r="E751" s="384"/>
      <c r="F751" s="184"/>
      <c r="G751" s="386" t="str">
        <f t="shared" si="11"/>
        <v/>
      </c>
      <c r="H751" s="387"/>
      <c r="I751" s="388"/>
      <c r="J751" s="387"/>
      <c r="K751" s="382"/>
      <c r="L751" s="387"/>
    </row>
    <row r="752" spans="1:12" ht="13.2" hidden="1" x14ac:dyDescent="0.25">
      <c r="A752" s="381">
        <v>753</v>
      </c>
      <c r="B752" s="382"/>
      <c r="C752" s="384"/>
      <c r="D752" s="385"/>
      <c r="E752" s="384"/>
      <c r="F752" s="184"/>
      <c r="G752" s="386" t="str">
        <f t="shared" si="11"/>
        <v/>
      </c>
      <c r="H752" s="387"/>
      <c r="I752" s="388"/>
      <c r="J752" s="387"/>
      <c r="K752" s="382"/>
      <c r="L752" s="387"/>
    </row>
    <row r="753" spans="1:12" ht="13.2" hidden="1" x14ac:dyDescent="0.25">
      <c r="A753" s="381">
        <v>754</v>
      </c>
      <c r="B753" s="382"/>
      <c r="C753" s="384"/>
      <c r="D753" s="385"/>
      <c r="E753" s="384"/>
      <c r="F753" s="184"/>
      <c r="G753" s="386" t="str">
        <f t="shared" si="11"/>
        <v/>
      </c>
      <c r="H753" s="387"/>
      <c r="I753" s="388"/>
      <c r="J753" s="387"/>
      <c r="K753" s="382"/>
      <c r="L753" s="387"/>
    </row>
    <row r="754" spans="1:12" ht="13.2" hidden="1" x14ac:dyDescent="0.25">
      <c r="A754" s="381">
        <v>755</v>
      </c>
      <c r="B754" s="382"/>
      <c r="C754" s="384"/>
      <c r="D754" s="385"/>
      <c r="E754" s="384"/>
      <c r="F754" s="184"/>
      <c r="G754" s="386" t="str">
        <f t="shared" si="11"/>
        <v/>
      </c>
      <c r="H754" s="387"/>
      <c r="I754" s="388"/>
      <c r="J754" s="387"/>
      <c r="K754" s="382"/>
      <c r="L754" s="387"/>
    </row>
    <row r="755" spans="1:12" ht="13.2" hidden="1" x14ac:dyDescent="0.25">
      <c r="A755" s="381">
        <v>756</v>
      </c>
      <c r="B755" s="382"/>
      <c r="C755" s="384"/>
      <c r="D755" s="385"/>
      <c r="E755" s="384"/>
      <c r="F755" s="184"/>
      <c r="G755" s="386" t="str">
        <f t="shared" si="11"/>
        <v/>
      </c>
      <c r="H755" s="387"/>
      <c r="I755" s="388"/>
      <c r="J755" s="387"/>
      <c r="K755" s="382"/>
      <c r="L755" s="387"/>
    </row>
    <row r="756" spans="1:12" ht="13.2" hidden="1" x14ac:dyDescent="0.25">
      <c r="A756" s="381">
        <v>757</v>
      </c>
      <c r="B756" s="382"/>
      <c r="C756" s="384"/>
      <c r="D756" s="385"/>
      <c r="E756" s="384"/>
      <c r="F756" s="184"/>
      <c r="G756" s="386" t="str">
        <f t="shared" si="11"/>
        <v/>
      </c>
      <c r="H756" s="387"/>
      <c r="I756" s="388"/>
      <c r="J756" s="387"/>
      <c r="K756" s="382"/>
      <c r="L756" s="387"/>
    </row>
    <row r="757" spans="1:12" ht="13.2" hidden="1" x14ac:dyDescent="0.25">
      <c r="A757" s="381">
        <v>758</v>
      </c>
      <c r="B757" s="382"/>
      <c r="C757" s="384"/>
      <c r="D757" s="385"/>
      <c r="E757" s="384"/>
      <c r="F757" s="184"/>
      <c r="G757" s="386" t="str">
        <f t="shared" si="11"/>
        <v/>
      </c>
      <c r="H757" s="387"/>
      <c r="I757" s="388"/>
      <c r="J757" s="387"/>
      <c r="K757" s="382"/>
      <c r="L757" s="387"/>
    </row>
    <row r="758" spans="1:12" ht="13.2" hidden="1" x14ac:dyDescent="0.25">
      <c r="A758" s="381">
        <v>759</v>
      </c>
      <c r="B758" s="382"/>
      <c r="C758" s="384"/>
      <c r="D758" s="385"/>
      <c r="E758" s="384"/>
      <c r="F758" s="184"/>
      <c r="G758" s="386" t="str">
        <f t="shared" si="11"/>
        <v/>
      </c>
      <c r="H758" s="387"/>
      <c r="I758" s="388"/>
      <c r="J758" s="387"/>
      <c r="K758" s="382"/>
      <c r="L758" s="387"/>
    </row>
    <row r="759" spans="1:12" ht="13.2" hidden="1" x14ac:dyDescent="0.25">
      <c r="A759" s="381">
        <v>760</v>
      </c>
      <c r="B759" s="382"/>
      <c r="C759" s="384"/>
      <c r="D759" s="385"/>
      <c r="E759" s="384"/>
      <c r="F759" s="184"/>
      <c r="G759" s="386" t="str">
        <f t="shared" si="11"/>
        <v/>
      </c>
      <c r="H759" s="387"/>
      <c r="I759" s="388"/>
      <c r="J759" s="387"/>
      <c r="K759" s="382"/>
      <c r="L759" s="387"/>
    </row>
    <row r="760" spans="1:12" ht="13.2" hidden="1" x14ac:dyDescent="0.25">
      <c r="A760" s="381">
        <v>761</v>
      </c>
      <c r="B760" s="382"/>
      <c r="C760" s="384"/>
      <c r="D760" s="385"/>
      <c r="E760" s="384"/>
      <c r="F760" s="184"/>
      <c r="G760" s="386" t="str">
        <f t="shared" si="11"/>
        <v/>
      </c>
      <c r="H760" s="387"/>
      <c r="I760" s="388"/>
      <c r="J760" s="387"/>
      <c r="K760" s="382"/>
      <c r="L760" s="387"/>
    </row>
    <row r="761" spans="1:12" ht="13.2" hidden="1" x14ac:dyDescent="0.25">
      <c r="A761" s="381">
        <v>762</v>
      </c>
      <c r="B761" s="382"/>
      <c r="C761" s="384"/>
      <c r="D761" s="385"/>
      <c r="E761" s="384"/>
      <c r="F761" s="184"/>
      <c r="G761" s="386" t="str">
        <f t="shared" si="11"/>
        <v/>
      </c>
      <c r="H761" s="387"/>
      <c r="I761" s="388"/>
      <c r="J761" s="387"/>
      <c r="K761" s="382"/>
      <c r="L761" s="387"/>
    </row>
    <row r="762" spans="1:12" ht="13.2" hidden="1" x14ac:dyDescent="0.25">
      <c r="A762" s="381">
        <v>763</v>
      </c>
      <c r="B762" s="382"/>
      <c r="C762" s="384"/>
      <c r="D762" s="385"/>
      <c r="E762" s="384"/>
      <c r="F762" s="184"/>
      <c r="G762" s="386" t="str">
        <f t="shared" si="11"/>
        <v/>
      </c>
      <c r="H762" s="387"/>
      <c r="I762" s="388"/>
      <c r="J762" s="387"/>
      <c r="K762" s="382"/>
      <c r="L762" s="387"/>
    </row>
    <row r="763" spans="1:12" ht="13.2" hidden="1" x14ac:dyDescent="0.25">
      <c r="A763" s="381">
        <v>764</v>
      </c>
      <c r="B763" s="382"/>
      <c r="C763" s="384"/>
      <c r="D763" s="385"/>
      <c r="E763" s="384"/>
      <c r="F763" s="184"/>
      <c r="G763" s="386" t="str">
        <f t="shared" si="11"/>
        <v/>
      </c>
      <c r="H763" s="387"/>
      <c r="I763" s="388"/>
      <c r="J763" s="387"/>
      <c r="K763" s="382"/>
      <c r="L763" s="387"/>
    </row>
    <row r="764" spans="1:12" ht="13.2" hidden="1" x14ac:dyDescent="0.25">
      <c r="A764" s="381">
        <v>765</v>
      </c>
      <c r="B764" s="382"/>
      <c r="C764" s="384"/>
      <c r="D764" s="385"/>
      <c r="E764" s="384"/>
      <c r="F764" s="184"/>
      <c r="G764" s="386" t="str">
        <f t="shared" si="11"/>
        <v/>
      </c>
      <c r="H764" s="387"/>
      <c r="I764" s="388"/>
      <c r="J764" s="387"/>
      <c r="K764" s="382"/>
      <c r="L764" s="387"/>
    </row>
    <row r="765" spans="1:12" ht="13.2" hidden="1" x14ac:dyDescent="0.25">
      <c r="A765" s="381">
        <v>766</v>
      </c>
      <c r="B765" s="382"/>
      <c r="C765" s="384"/>
      <c r="D765" s="385"/>
      <c r="E765" s="384"/>
      <c r="F765" s="184"/>
      <c r="G765" s="386" t="str">
        <f t="shared" si="11"/>
        <v/>
      </c>
      <c r="H765" s="387"/>
      <c r="I765" s="388"/>
      <c r="J765" s="387"/>
      <c r="K765" s="382"/>
      <c r="L765" s="387"/>
    </row>
    <row r="766" spans="1:12" ht="13.2" hidden="1" x14ac:dyDescent="0.25">
      <c r="A766" s="381">
        <v>767</v>
      </c>
      <c r="B766" s="382"/>
      <c r="C766" s="384"/>
      <c r="D766" s="385"/>
      <c r="E766" s="384"/>
      <c r="F766" s="184"/>
      <c r="G766" s="386" t="str">
        <f t="shared" si="11"/>
        <v/>
      </c>
      <c r="H766" s="387"/>
      <c r="I766" s="388"/>
      <c r="J766" s="387"/>
      <c r="K766" s="382"/>
      <c r="L766" s="387"/>
    </row>
    <row r="767" spans="1:12" ht="13.2" hidden="1" x14ac:dyDescent="0.25">
      <c r="A767" s="381">
        <v>768</v>
      </c>
      <c r="B767" s="382"/>
      <c r="C767" s="384"/>
      <c r="D767" s="385"/>
      <c r="E767" s="384"/>
      <c r="F767" s="184"/>
      <c r="G767" s="386" t="str">
        <f t="shared" si="11"/>
        <v/>
      </c>
      <c r="H767" s="387"/>
      <c r="I767" s="388"/>
      <c r="J767" s="387"/>
      <c r="K767" s="382"/>
      <c r="L767" s="387"/>
    </row>
    <row r="768" spans="1:12" ht="13.2" hidden="1" x14ac:dyDescent="0.25">
      <c r="A768" s="381">
        <v>769</v>
      </c>
      <c r="B768" s="382"/>
      <c r="C768" s="384"/>
      <c r="D768" s="385"/>
      <c r="E768" s="384"/>
      <c r="F768" s="184"/>
      <c r="G768" s="386" t="str">
        <f t="shared" si="11"/>
        <v/>
      </c>
      <c r="H768" s="387"/>
      <c r="I768" s="388"/>
      <c r="J768" s="387"/>
      <c r="K768" s="382"/>
      <c r="L768" s="387"/>
    </row>
    <row r="769" spans="1:12" ht="13.2" hidden="1" x14ac:dyDescent="0.25">
      <c r="A769" s="381">
        <v>770</v>
      </c>
      <c r="B769" s="382"/>
      <c r="C769" s="384"/>
      <c r="D769" s="385"/>
      <c r="E769" s="384"/>
      <c r="F769" s="184"/>
      <c r="G769" s="386" t="str">
        <f t="shared" ref="G769:G832" si="12">IF(L769="","",IF(LEN(L769)&gt;14,L769,"CPF Protegido - LGPD"))</f>
        <v/>
      </c>
      <c r="H769" s="387"/>
      <c r="I769" s="388"/>
      <c r="J769" s="387"/>
      <c r="K769" s="382"/>
      <c r="L769" s="387"/>
    </row>
    <row r="770" spans="1:12" ht="13.2" hidden="1" x14ac:dyDescent="0.25">
      <c r="A770" s="381">
        <v>771</v>
      </c>
      <c r="B770" s="382"/>
      <c r="C770" s="384"/>
      <c r="D770" s="385"/>
      <c r="E770" s="384"/>
      <c r="F770" s="184"/>
      <c r="G770" s="386" t="str">
        <f t="shared" si="12"/>
        <v/>
      </c>
      <c r="H770" s="387"/>
      <c r="I770" s="388"/>
      <c r="J770" s="387"/>
      <c r="K770" s="382"/>
      <c r="L770" s="387"/>
    </row>
    <row r="771" spans="1:12" ht="13.2" hidden="1" x14ac:dyDescent="0.25">
      <c r="A771" s="381">
        <v>772</v>
      </c>
      <c r="B771" s="382"/>
      <c r="C771" s="384"/>
      <c r="D771" s="385"/>
      <c r="E771" s="384"/>
      <c r="F771" s="184"/>
      <c r="G771" s="386" t="str">
        <f t="shared" si="12"/>
        <v/>
      </c>
      <c r="H771" s="387"/>
      <c r="I771" s="388"/>
      <c r="J771" s="387"/>
      <c r="K771" s="382"/>
      <c r="L771" s="387"/>
    </row>
    <row r="772" spans="1:12" ht="13.2" hidden="1" x14ac:dyDescent="0.25">
      <c r="A772" s="381">
        <v>773</v>
      </c>
      <c r="B772" s="382"/>
      <c r="C772" s="384"/>
      <c r="D772" s="385"/>
      <c r="E772" s="384"/>
      <c r="F772" s="184"/>
      <c r="G772" s="386" t="str">
        <f t="shared" si="12"/>
        <v/>
      </c>
      <c r="H772" s="387"/>
      <c r="I772" s="388"/>
      <c r="J772" s="387"/>
      <c r="K772" s="382"/>
      <c r="L772" s="387"/>
    </row>
    <row r="773" spans="1:12" ht="13.2" hidden="1" x14ac:dyDescent="0.25">
      <c r="A773" s="381">
        <v>774</v>
      </c>
      <c r="B773" s="382"/>
      <c r="C773" s="384"/>
      <c r="D773" s="385"/>
      <c r="E773" s="384"/>
      <c r="F773" s="184"/>
      <c r="G773" s="386" t="str">
        <f t="shared" si="12"/>
        <v/>
      </c>
      <c r="H773" s="387"/>
      <c r="I773" s="388"/>
      <c r="J773" s="387"/>
      <c r="K773" s="382"/>
      <c r="L773" s="387"/>
    </row>
    <row r="774" spans="1:12" ht="13.2" hidden="1" x14ac:dyDescent="0.25">
      <c r="A774" s="381">
        <v>775</v>
      </c>
      <c r="B774" s="382"/>
      <c r="C774" s="384"/>
      <c r="D774" s="385"/>
      <c r="E774" s="384"/>
      <c r="F774" s="184"/>
      <c r="G774" s="386" t="str">
        <f t="shared" si="12"/>
        <v/>
      </c>
      <c r="H774" s="387"/>
      <c r="I774" s="388"/>
      <c r="J774" s="387"/>
      <c r="K774" s="382"/>
      <c r="L774" s="387"/>
    </row>
    <row r="775" spans="1:12" ht="13.2" hidden="1" x14ac:dyDescent="0.25">
      <c r="A775" s="381">
        <v>776</v>
      </c>
      <c r="B775" s="382"/>
      <c r="C775" s="384"/>
      <c r="D775" s="385"/>
      <c r="E775" s="384"/>
      <c r="F775" s="184"/>
      <c r="G775" s="386" t="str">
        <f t="shared" si="12"/>
        <v/>
      </c>
      <c r="H775" s="387"/>
      <c r="I775" s="388"/>
      <c r="J775" s="387"/>
      <c r="K775" s="382"/>
      <c r="L775" s="387"/>
    </row>
    <row r="776" spans="1:12" ht="13.2" hidden="1" x14ac:dyDescent="0.25">
      <c r="A776" s="381">
        <v>777</v>
      </c>
      <c r="B776" s="382"/>
      <c r="C776" s="384"/>
      <c r="D776" s="385"/>
      <c r="E776" s="384"/>
      <c r="F776" s="184"/>
      <c r="G776" s="386" t="str">
        <f t="shared" si="12"/>
        <v/>
      </c>
      <c r="H776" s="387"/>
      <c r="I776" s="388"/>
      <c r="J776" s="387"/>
      <c r="K776" s="382"/>
      <c r="L776" s="387"/>
    </row>
    <row r="777" spans="1:12" ht="13.2" hidden="1" x14ac:dyDescent="0.25">
      <c r="A777" s="381">
        <v>778</v>
      </c>
      <c r="B777" s="382"/>
      <c r="C777" s="384"/>
      <c r="D777" s="385"/>
      <c r="E777" s="384"/>
      <c r="F777" s="184"/>
      <c r="G777" s="386" t="str">
        <f t="shared" si="12"/>
        <v/>
      </c>
      <c r="H777" s="387"/>
      <c r="I777" s="388"/>
      <c r="J777" s="387"/>
      <c r="K777" s="382"/>
      <c r="L777" s="387"/>
    </row>
    <row r="778" spans="1:12" ht="13.2" hidden="1" x14ac:dyDescent="0.25">
      <c r="A778" s="381">
        <v>779</v>
      </c>
      <c r="B778" s="382"/>
      <c r="C778" s="384"/>
      <c r="D778" s="385"/>
      <c r="E778" s="384"/>
      <c r="F778" s="184"/>
      <c r="G778" s="386" t="str">
        <f t="shared" si="12"/>
        <v/>
      </c>
      <c r="H778" s="387"/>
      <c r="I778" s="388"/>
      <c r="J778" s="387"/>
      <c r="K778" s="382"/>
      <c r="L778" s="387"/>
    </row>
    <row r="779" spans="1:12" ht="13.2" hidden="1" x14ac:dyDescent="0.25">
      <c r="A779" s="381">
        <v>780</v>
      </c>
      <c r="B779" s="382"/>
      <c r="C779" s="384"/>
      <c r="D779" s="385"/>
      <c r="E779" s="384"/>
      <c r="F779" s="184"/>
      <c r="G779" s="386" t="str">
        <f t="shared" si="12"/>
        <v/>
      </c>
      <c r="H779" s="387"/>
      <c r="I779" s="388"/>
      <c r="J779" s="387"/>
      <c r="K779" s="382"/>
      <c r="L779" s="387"/>
    </row>
    <row r="780" spans="1:12" ht="13.2" hidden="1" x14ac:dyDescent="0.25">
      <c r="A780" s="381">
        <v>781</v>
      </c>
      <c r="B780" s="382"/>
      <c r="C780" s="384"/>
      <c r="D780" s="385"/>
      <c r="E780" s="384"/>
      <c r="F780" s="184"/>
      <c r="G780" s="386" t="str">
        <f t="shared" si="12"/>
        <v/>
      </c>
      <c r="H780" s="387"/>
      <c r="I780" s="388"/>
      <c r="J780" s="387"/>
      <c r="K780" s="382"/>
      <c r="L780" s="387"/>
    </row>
    <row r="781" spans="1:12" ht="13.2" hidden="1" x14ac:dyDescent="0.25">
      <c r="A781" s="381">
        <v>782</v>
      </c>
      <c r="B781" s="382"/>
      <c r="C781" s="384"/>
      <c r="D781" s="385"/>
      <c r="E781" s="384"/>
      <c r="F781" s="184"/>
      <c r="G781" s="386" t="str">
        <f t="shared" si="12"/>
        <v/>
      </c>
      <c r="H781" s="387"/>
      <c r="I781" s="388"/>
      <c r="J781" s="387"/>
      <c r="K781" s="382"/>
      <c r="L781" s="387"/>
    </row>
    <row r="782" spans="1:12" ht="13.2" hidden="1" x14ac:dyDescent="0.25">
      <c r="A782" s="381">
        <v>783</v>
      </c>
      <c r="B782" s="382"/>
      <c r="C782" s="384"/>
      <c r="D782" s="385"/>
      <c r="E782" s="384"/>
      <c r="F782" s="184"/>
      <c r="G782" s="386" t="str">
        <f t="shared" si="12"/>
        <v/>
      </c>
      <c r="H782" s="387"/>
      <c r="I782" s="388"/>
      <c r="J782" s="387"/>
      <c r="K782" s="382"/>
      <c r="L782" s="387"/>
    </row>
    <row r="783" spans="1:12" ht="13.2" hidden="1" x14ac:dyDescent="0.25">
      <c r="A783" s="381">
        <v>784</v>
      </c>
      <c r="B783" s="382"/>
      <c r="C783" s="384"/>
      <c r="D783" s="385"/>
      <c r="E783" s="384"/>
      <c r="F783" s="184"/>
      <c r="G783" s="386" t="str">
        <f t="shared" si="12"/>
        <v/>
      </c>
      <c r="H783" s="387"/>
      <c r="I783" s="388"/>
      <c r="J783" s="387"/>
      <c r="K783" s="382"/>
      <c r="L783" s="387"/>
    </row>
    <row r="784" spans="1:12" ht="13.2" hidden="1" x14ac:dyDescent="0.25">
      <c r="A784" s="381">
        <v>785</v>
      </c>
      <c r="B784" s="382"/>
      <c r="C784" s="384"/>
      <c r="D784" s="385"/>
      <c r="E784" s="384"/>
      <c r="F784" s="184"/>
      <c r="G784" s="386" t="str">
        <f t="shared" si="12"/>
        <v/>
      </c>
      <c r="H784" s="387"/>
      <c r="I784" s="388"/>
      <c r="J784" s="387"/>
      <c r="K784" s="382"/>
      <c r="L784" s="387"/>
    </row>
    <row r="785" spans="1:12" ht="13.2" hidden="1" x14ac:dyDescent="0.25">
      <c r="A785" s="381">
        <v>786</v>
      </c>
      <c r="B785" s="382"/>
      <c r="C785" s="384"/>
      <c r="D785" s="385"/>
      <c r="E785" s="384"/>
      <c r="F785" s="184"/>
      <c r="G785" s="386" t="str">
        <f t="shared" si="12"/>
        <v/>
      </c>
      <c r="H785" s="387"/>
      <c r="I785" s="388"/>
      <c r="J785" s="387"/>
      <c r="K785" s="382"/>
      <c r="L785" s="387"/>
    </row>
    <row r="786" spans="1:12" ht="13.2" hidden="1" x14ac:dyDescent="0.25">
      <c r="A786" s="381">
        <v>787</v>
      </c>
      <c r="B786" s="382"/>
      <c r="C786" s="384"/>
      <c r="D786" s="385"/>
      <c r="E786" s="384"/>
      <c r="F786" s="184"/>
      <c r="G786" s="386" t="str">
        <f t="shared" si="12"/>
        <v/>
      </c>
      <c r="H786" s="387"/>
      <c r="I786" s="388"/>
      <c r="J786" s="387"/>
      <c r="K786" s="382"/>
      <c r="L786" s="387"/>
    </row>
    <row r="787" spans="1:12" ht="13.2" hidden="1" x14ac:dyDescent="0.25">
      <c r="A787" s="381">
        <v>788</v>
      </c>
      <c r="B787" s="382"/>
      <c r="C787" s="384"/>
      <c r="D787" s="385"/>
      <c r="E787" s="384"/>
      <c r="F787" s="184"/>
      <c r="G787" s="386" t="str">
        <f t="shared" si="12"/>
        <v/>
      </c>
      <c r="H787" s="387"/>
      <c r="I787" s="388"/>
      <c r="J787" s="387"/>
      <c r="K787" s="382"/>
      <c r="L787" s="387"/>
    </row>
    <row r="788" spans="1:12" ht="13.2" hidden="1" x14ac:dyDescent="0.25">
      <c r="A788" s="381">
        <v>789</v>
      </c>
      <c r="B788" s="382"/>
      <c r="C788" s="384"/>
      <c r="D788" s="385"/>
      <c r="E788" s="384"/>
      <c r="F788" s="184"/>
      <c r="G788" s="386" t="str">
        <f t="shared" si="12"/>
        <v/>
      </c>
      <c r="H788" s="387"/>
      <c r="I788" s="388"/>
      <c r="J788" s="387"/>
      <c r="K788" s="382"/>
      <c r="L788" s="387"/>
    </row>
    <row r="789" spans="1:12" ht="13.2" hidden="1" x14ac:dyDescent="0.25">
      <c r="A789" s="381">
        <v>790</v>
      </c>
      <c r="B789" s="382"/>
      <c r="C789" s="384"/>
      <c r="D789" s="385"/>
      <c r="E789" s="384"/>
      <c r="F789" s="184"/>
      <c r="G789" s="386" t="str">
        <f t="shared" si="12"/>
        <v/>
      </c>
      <c r="H789" s="387"/>
      <c r="I789" s="388"/>
      <c r="J789" s="387"/>
      <c r="K789" s="382"/>
      <c r="L789" s="387"/>
    </row>
    <row r="790" spans="1:12" ht="13.2" hidden="1" x14ac:dyDescent="0.25">
      <c r="A790" s="381">
        <v>791</v>
      </c>
      <c r="B790" s="382"/>
      <c r="C790" s="384"/>
      <c r="D790" s="385"/>
      <c r="E790" s="384"/>
      <c r="F790" s="184"/>
      <c r="G790" s="386" t="str">
        <f t="shared" si="12"/>
        <v/>
      </c>
      <c r="H790" s="387"/>
      <c r="I790" s="388"/>
      <c r="J790" s="387"/>
      <c r="K790" s="382"/>
      <c r="L790" s="387"/>
    </row>
    <row r="791" spans="1:12" ht="13.2" hidden="1" x14ac:dyDescent="0.25">
      <c r="A791" s="381">
        <v>792</v>
      </c>
      <c r="B791" s="382"/>
      <c r="C791" s="384"/>
      <c r="D791" s="385"/>
      <c r="E791" s="384"/>
      <c r="F791" s="184"/>
      <c r="G791" s="386" t="str">
        <f t="shared" si="12"/>
        <v/>
      </c>
      <c r="H791" s="387"/>
      <c r="I791" s="388"/>
      <c r="J791" s="387"/>
      <c r="K791" s="382"/>
      <c r="L791" s="387"/>
    </row>
    <row r="792" spans="1:12" ht="13.2" hidden="1" x14ac:dyDescent="0.25">
      <c r="A792" s="381">
        <v>793</v>
      </c>
      <c r="B792" s="382"/>
      <c r="C792" s="384"/>
      <c r="D792" s="385"/>
      <c r="E792" s="384"/>
      <c r="F792" s="184"/>
      <c r="G792" s="386" t="str">
        <f t="shared" si="12"/>
        <v/>
      </c>
      <c r="H792" s="387"/>
      <c r="I792" s="388"/>
      <c r="J792" s="387"/>
      <c r="K792" s="382"/>
      <c r="L792" s="387"/>
    </row>
    <row r="793" spans="1:12" ht="13.2" hidden="1" x14ac:dyDescent="0.25">
      <c r="A793" s="381">
        <v>794</v>
      </c>
      <c r="B793" s="382"/>
      <c r="C793" s="384"/>
      <c r="D793" s="385"/>
      <c r="E793" s="384"/>
      <c r="F793" s="184"/>
      <c r="G793" s="386" t="str">
        <f t="shared" si="12"/>
        <v/>
      </c>
      <c r="H793" s="387"/>
      <c r="I793" s="388"/>
      <c r="J793" s="387"/>
      <c r="K793" s="382"/>
      <c r="L793" s="387"/>
    </row>
    <row r="794" spans="1:12" ht="13.2" hidden="1" x14ac:dyDescent="0.25">
      <c r="A794" s="381">
        <v>795</v>
      </c>
      <c r="B794" s="382"/>
      <c r="C794" s="384"/>
      <c r="D794" s="385"/>
      <c r="E794" s="384"/>
      <c r="F794" s="184"/>
      <c r="G794" s="386" t="str">
        <f t="shared" si="12"/>
        <v/>
      </c>
      <c r="H794" s="387"/>
      <c r="I794" s="388"/>
      <c r="J794" s="387"/>
      <c r="K794" s="382"/>
      <c r="L794" s="387"/>
    </row>
    <row r="795" spans="1:12" ht="13.2" hidden="1" x14ac:dyDescent="0.25">
      <c r="A795" s="381">
        <v>796</v>
      </c>
      <c r="B795" s="382"/>
      <c r="C795" s="384"/>
      <c r="D795" s="385"/>
      <c r="E795" s="384"/>
      <c r="F795" s="184"/>
      <c r="G795" s="386" t="str">
        <f t="shared" si="12"/>
        <v/>
      </c>
      <c r="H795" s="387"/>
      <c r="I795" s="388"/>
      <c r="J795" s="387"/>
      <c r="K795" s="382"/>
      <c r="L795" s="387"/>
    </row>
    <row r="796" spans="1:12" ht="13.2" hidden="1" x14ac:dyDescent="0.25">
      <c r="A796" s="381">
        <v>797</v>
      </c>
      <c r="B796" s="382"/>
      <c r="C796" s="384"/>
      <c r="D796" s="385"/>
      <c r="E796" s="384"/>
      <c r="F796" s="184"/>
      <c r="G796" s="386" t="str">
        <f t="shared" si="12"/>
        <v/>
      </c>
      <c r="H796" s="387"/>
      <c r="I796" s="388"/>
      <c r="J796" s="387"/>
      <c r="K796" s="382"/>
      <c r="L796" s="387"/>
    </row>
    <row r="797" spans="1:12" ht="13.2" hidden="1" x14ac:dyDescent="0.25">
      <c r="A797" s="381">
        <v>798</v>
      </c>
      <c r="B797" s="382"/>
      <c r="C797" s="384"/>
      <c r="D797" s="385"/>
      <c r="E797" s="384"/>
      <c r="F797" s="184"/>
      <c r="G797" s="386" t="str">
        <f t="shared" si="12"/>
        <v/>
      </c>
      <c r="H797" s="387"/>
      <c r="I797" s="388"/>
      <c r="J797" s="387"/>
      <c r="K797" s="382"/>
      <c r="L797" s="387"/>
    </row>
    <row r="798" spans="1:12" ht="13.2" hidden="1" x14ac:dyDescent="0.25">
      <c r="A798" s="381">
        <v>799</v>
      </c>
      <c r="B798" s="382"/>
      <c r="C798" s="384"/>
      <c r="D798" s="385"/>
      <c r="E798" s="384"/>
      <c r="F798" s="184"/>
      <c r="G798" s="386" t="str">
        <f t="shared" si="12"/>
        <v/>
      </c>
      <c r="H798" s="387"/>
      <c r="I798" s="388"/>
      <c r="J798" s="387"/>
      <c r="K798" s="382"/>
      <c r="L798" s="387"/>
    </row>
    <row r="799" spans="1:12" ht="13.2" hidden="1" x14ac:dyDescent="0.25">
      <c r="A799" s="381">
        <v>800</v>
      </c>
      <c r="B799" s="382"/>
      <c r="C799" s="384"/>
      <c r="D799" s="385"/>
      <c r="E799" s="384"/>
      <c r="F799" s="184"/>
      <c r="G799" s="386" t="str">
        <f t="shared" si="12"/>
        <v/>
      </c>
      <c r="H799" s="387"/>
      <c r="I799" s="388"/>
      <c r="J799" s="387"/>
      <c r="K799" s="382"/>
      <c r="L799" s="387"/>
    </row>
    <row r="800" spans="1:12" ht="13.2" hidden="1" x14ac:dyDescent="0.25">
      <c r="A800" s="381">
        <v>801</v>
      </c>
      <c r="B800" s="382"/>
      <c r="C800" s="384"/>
      <c r="D800" s="385"/>
      <c r="E800" s="384"/>
      <c r="F800" s="184"/>
      <c r="G800" s="386" t="str">
        <f t="shared" si="12"/>
        <v/>
      </c>
      <c r="H800" s="387"/>
      <c r="I800" s="388"/>
      <c r="J800" s="387"/>
      <c r="K800" s="382"/>
      <c r="L800" s="387"/>
    </row>
    <row r="801" spans="1:12" ht="13.2" hidden="1" x14ac:dyDescent="0.25">
      <c r="A801" s="381">
        <v>802</v>
      </c>
      <c r="B801" s="382"/>
      <c r="C801" s="384"/>
      <c r="D801" s="385"/>
      <c r="E801" s="384"/>
      <c r="F801" s="184"/>
      <c r="G801" s="386" t="str">
        <f t="shared" si="12"/>
        <v/>
      </c>
      <c r="H801" s="387"/>
      <c r="I801" s="388"/>
      <c r="J801" s="387"/>
      <c r="K801" s="382"/>
      <c r="L801" s="387"/>
    </row>
    <row r="802" spans="1:12" ht="13.2" hidden="1" x14ac:dyDescent="0.25">
      <c r="A802" s="381">
        <v>803</v>
      </c>
      <c r="B802" s="382"/>
      <c r="C802" s="384"/>
      <c r="D802" s="385"/>
      <c r="E802" s="384"/>
      <c r="F802" s="184"/>
      <c r="G802" s="386" t="str">
        <f t="shared" si="12"/>
        <v/>
      </c>
      <c r="H802" s="387"/>
      <c r="I802" s="388"/>
      <c r="J802" s="387"/>
      <c r="K802" s="382"/>
      <c r="L802" s="387"/>
    </row>
    <row r="803" spans="1:12" ht="13.2" hidden="1" x14ac:dyDescent="0.25">
      <c r="A803" s="381">
        <v>804</v>
      </c>
      <c r="B803" s="382"/>
      <c r="C803" s="384"/>
      <c r="D803" s="385"/>
      <c r="E803" s="384"/>
      <c r="F803" s="184"/>
      <c r="G803" s="386" t="str">
        <f t="shared" si="12"/>
        <v/>
      </c>
      <c r="H803" s="387"/>
      <c r="I803" s="388"/>
      <c r="J803" s="387"/>
      <c r="K803" s="382"/>
      <c r="L803" s="387"/>
    </row>
    <row r="804" spans="1:12" ht="13.2" hidden="1" x14ac:dyDescent="0.25">
      <c r="A804" s="381">
        <v>805</v>
      </c>
      <c r="B804" s="382"/>
      <c r="C804" s="384"/>
      <c r="D804" s="385"/>
      <c r="E804" s="384"/>
      <c r="F804" s="184"/>
      <c r="G804" s="386" t="str">
        <f t="shared" si="12"/>
        <v/>
      </c>
      <c r="H804" s="387"/>
      <c r="I804" s="388"/>
      <c r="J804" s="387"/>
      <c r="K804" s="382"/>
      <c r="L804" s="387"/>
    </row>
    <row r="805" spans="1:12" ht="13.2" hidden="1" x14ac:dyDescent="0.25">
      <c r="A805" s="381">
        <v>806</v>
      </c>
      <c r="B805" s="382"/>
      <c r="C805" s="384"/>
      <c r="D805" s="385"/>
      <c r="E805" s="384"/>
      <c r="F805" s="184"/>
      <c r="G805" s="386" t="str">
        <f t="shared" si="12"/>
        <v/>
      </c>
      <c r="H805" s="387"/>
      <c r="I805" s="388"/>
      <c r="J805" s="387"/>
      <c r="K805" s="382"/>
      <c r="L805" s="387"/>
    </row>
    <row r="806" spans="1:12" ht="13.2" hidden="1" x14ac:dyDescent="0.25">
      <c r="A806" s="381">
        <v>807</v>
      </c>
      <c r="B806" s="382"/>
      <c r="C806" s="384"/>
      <c r="D806" s="385"/>
      <c r="E806" s="384"/>
      <c r="F806" s="184"/>
      <c r="G806" s="386" t="str">
        <f t="shared" si="12"/>
        <v/>
      </c>
      <c r="H806" s="387"/>
      <c r="I806" s="388"/>
      <c r="J806" s="387"/>
      <c r="K806" s="382"/>
      <c r="L806" s="387"/>
    </row>
    <row r="807" spans="1:12" ht="13.2" hidden="1" x14ac:dyDescent="0.25">
      <c r="A807" s="381">
        <v>808</v>
      </c>
      <c r="B807" s="382"/>
      <c r="C807" s="384"/>
      <c r="D807" s="385"/>
      <c r="E807" s="384"/>
      <c r="F807" s="184"/>
      <c r="G807" s="386" t="str">
        <f t="shared" si="12"/>
        <v/>
      </c>
      <c r="H807" s="387"/>
      <c r="I807" s="388"/>
      <c r="J807" s="387"/>
      <c r="K807" s="382"/>
      <c r="L807" s="387"/>
    </row>
    <row r="808" spans="1:12" ht="13.2" hidden="1" x14ac:dyDescent="0.25">
      <c r="A808" s="381">
        <v>809</v>
      </c>
      <c r="B808" s="382"/>
      <c r="C808" s="384"/>
      <c r="D808" s="385"/>
      <c r="E808" s="384"/>
      <c r="F808" s="184"/>
      <c r="G808" s="386" t="str">
        <f t="shared" si="12"/>
        <v/>
      </c>
      <c r="H808" s="387"/>
      <c r="I808" s="388"/>
      <c r="J808" s="387"/>
      <c r="K808" s="382"/>
      <c r="L808" s="387"/>
    </row>
    <row r="809" spans="1:12" ht="13.2" hidden="1" x14ac:dyDescent="0.25">
      <c r="A809" s="381">
        <v>810</v>
      </c>
      <c r="B809" s="382"/>
      <c r="C809" s="384"/>
      <c r="D809" s="385"/>
      <c r="E809" s="384"/>
      <c r="F809" s="184"/>
      <c r="G809" s="386" t="str">
        <f t="shared" si="12"/>
        <v/>
      </c>
      <c r="H809" s="387"/>
      <c r="I809" s="388"/>
      <c r="J809" s="387"/>
      <c r="K809" s="382"/>
      <c r="L809" s="387"/>
    </row>
    <row r="810" spans="1:12" ht="13.2" hidden="1" x14ac:dyDescent="0.25">
      <c r="A810" s="381">
        <v>811</v>
      </c>
      <c r="B810" s="382"/>
      <c r="C810" s="384"/>
      <c r="D810" s="385"/>
      <c r="E810" s="384"/>
      <c r="F810" s="184"/>
      <c r="G810" s="386" t="str">
        <f t="shared" si="12"/>
        <v/>
      </c>
      <c r="H810" s="387"/>
      <c r="I810" s="388"/>
      <c r="J810" s="387"/>
      <c r="K810" s="382"/>
      <c r="L810" s="387"/>
    </row>
    <row r="811" spans="1:12" ht="13.2" hidden="1" x14ac:dyDescent="0.25">
      <c r="A811" s="381">
        <v>812</v>
      </c>
      <c r="B811" s="382"/>
      <c r="C811" s="384"/>
      <c r="D811" s="385"/>
      <c r="E811" s="384"/>
      <c r="F811" s="184"/>
      <c r="G811" s="386" t="str">
        <f t="shared" si="12"/>
        <v/>
      </c>
      <c r="H811" s="387"/>
      <c r="I811" s="388"/>
      <c r="J811" s="387"/>
      <c r="K811" s="382"/>
      <c r="L811" s="387"/>
    </row>
    <row r="812" spans="1:12" ht="13.2" hidden="1" x14ac:dyDescent="0.25">
      <c r="A812" s="381">
        <v>813</v>
      </c>
      <c r="B812" s="382"/>
      <c r="C812" s="384"/>
      <c r="D812" s="385"/>
      <c r="E812" s="384"/>
      <c r="F812" s="184"/>
      <c r="G812" s="386" t="str">
        <f t="shared" si="12"/>
        <v/>
      </c>
      <c r="H812" s="387"/>
      <c r="I812" s="388"/>
      <c r="J812" s="387"/>
      <c r="K812" s="382"/>
      <c r="L812" s="387"/>
    </row>
    <row r="813" spans="1:12" ht="13.2" hidden="1" x14ac:dyDescent="0.25">
      <c r="A813" s="381">
        <v>814</v>
      </c>
      <c r="B813" s="382"/>
      <c r="C813" s="384"/>
      <c r="D813" s="385"/>
      <c r="E813" s="384"/>
      <c r="F813" s="184"/>
      <c r="G813" s="386" t="str">
        <f t="shared" si="12"/>
        <v/>
      </c>
      <c r="H813" s="387"/>
      <c r="I813" s="388"/>
      <c r="J813" s="387"/>
      <c r="K813" s="382"/>
      <c r="L813" s="387"/>
    </row>
    <row r="814" spans="1:12" ht="13.2" hidden="1" x14ac:dyDescent="0.25">
      <c r="A814" s="381">
        <v>815</v>
      </c>
      <c r="B814" s="382"/>
      <c r="C814" s="384"/>
      <c r="D814" s="385"/>
      <c r="E814" s="384"/>
      <c r="F814" s="184"/>
      <c r="G814" s="386" t="str">
        <f t="shared" si="12"/>
        <v/>
      </c>
      <c r="H814" s="387"/>
      <c r="I814" s="388"/>
      <c r="J814" s="387"/>
      <c r="K814" s="382"/>
      <c r="L814" s="387"/>
    </row>
    <row r="815" spans="1:12" ht="13.2" hidden="1" x14ac:dyDescent="0.25">
      <c r="A815" s="381">
        <v>816</v>
      </c>
      <c r="B815" s="382"/>
      <c r="C815" s="384"/>
      <c r="D815" s="385"/>
      <c r="E815" s="384"/>
      <c r="F815" s="184"/>
      <c r="G815" s="386" t="str">
        <f t="shared" si="12"/>
        <v/>
      </c>
      <c r="H815" s="387"/>
      <c r="I815" s="388"/>
      <c r="J815" s="387"/>
      <c r="K815" s="382"/>
      <c r="L815" s="387"/>
    </row>
    <row r="816" spans="1:12" ht="13.2" hidden="1" x14ac:dyDescent="0.25">
      <c r="A816" s="381">
        <v>817</v>
      </c>
      <c r="B816" s="382"/>
      <c r="C816" s="384"/>
      <c r="D816" s="385"/>
      <c r="E816" s="384"/>
      <c r="F816" s="184"/>
      <c r="G816" s="386" t="str">
        <f t="shared" si="12"/>
        <v/>
      </c>
      <c r="H816" s="387"/>
      <c r="I816" s="388"/>
      <c r="J816" s="387"/>
      <c r="K816" s="382"/>
      <c r="L816" s="387"/>
    </row>
    <row r="817" spans="1:12" ht="13.2" hidden="1" x14ac:dyDescent="0.25">
      <c r="A817" s="381">
        <v>818</v>
      </c>
      <c r="B817" s="382"/>
      <c r="C817" s="384"/>
      <c r="D817" s="385"/>
      <c r="E817" s="384"/>
      <c r="F817" s="184"/>
      <c r="G817" s="386" t="str">
        <f t="shared" si="12"/>
        <v/>
      </c>
      <c r="H817" s="387"/>
      <c r="I817" s="388"/>
      <c r="J817" s="387"/>
      <c r="K817" s="382"/>
      <c r="L817" s="387"/>
    </row>
    <row r="818" spans="1:12" ht="13.2" hidden="1" x14ac:dyDescent="0.25">
      <c r="A818" s="381">
        <v>819</v>
      </c>
      <c r="B818" s="382"/>
      <c r="C818" s="384"/>
      <c r="D818" s="385"/>
      <c r="E818" s="384"/>
      <c r="F818" s="184"/>
      <c r="G818" s="386" t="str">
        <f t="shared" si="12"/>
        <v/>
      </c>
      <c r="H818" s="387"/>
      <c r="I818" s="388"/>
      <c r="J818" s="387"/>
      <c r="K818" s="382"/>
      <c r="L818" s="387"/>
    </row>
    <row r="819" spans="1:12" ht="13.2" hidden="1" x14ac:dyDescent="0.25">
      <c r="A819" s="381">
        <v>820</v>
      </c>
      <c r="B819" s="382"/>
      <c r="C819" s="384"/>
      <c r="D819" s="385"/>
      <c r="E819" s="384"/>
      <c r="F819" s="184"/>
      <c r="G819" s="386" t="str">
        <f t="shared" si="12"/>
        <v/>
      </c>
      <c r="H819" s="387"/>
      <c r="I819" s="388"/>
      <c r="J819" s="387"/>
      <c r="K819" s="382"/>
      <c r="L819" s="387"/>
    </row>
    <row r="820" spans="1:12" ht="13.2" hidden="1" x14ac:dyDescent="0.25">
      <c r="A820" s="381">
        <v>821</v>
      </c>
      <c r="B820" s="382"/>
      <c r="C820" s="384"/>
      <c r="D820" s="385"/>
      <c r="E820" s="384"/>
      <c r="F820" s="184"/>
      <c r="G820" s="386" t="str">
        <f t="shared" si="12"/>
        <v/>
      </c>
      <c r="H820" s="387"/>
      <c r="I820" s="388"/>
      <c r="J820" s="387"/>
      <c r="K820" s="382"/>
      <c r="L820" s="387"/>
    </row>
    <row r="821" spans="1:12" ht="13.2" hidden="1" x14ac:dyDescent="0.25">
      <c r="A821" s="381">
        <v>822</v>
      </c>
      <c r="B821" s="382"/>
      <c r="C821" s="384"/>
      <c r="D821" s="385"/>
      <c r="E821" s="384"/>
      <c r="F821" s="184"/>
      <c r="G821" s="386" t="str">
        <f t="shared" si="12"/>
        <v/>
      </c>
      <c r="H821" s="387"/>
      <c r="I821" s="388"/>
      <c r="J821" s="387"/>
      <c r="K821" s="382"/>
      <c r="L821" s="387"/>
    </row>
    <row r="822" spans="1:12" ht="13.2" hidden="1" x14ac:dyDescent="0.25">
      <c r="A822" s="381">
        <v>823</v>
      </c>
      <c r="B822" s="382"/>
      <c r="C822" s="384"/>
      <c r="D822" s="385"/>
      <c r="E822" s="384"/>
      <c r="F822" s="184"/>
      <c r="G822" s="386" t="str">
        <f t="shared" si="12"/>
        <v/>
      </c>
      <c r="H822" s="387"/>
      <c r="I822" s="388"/>
      <c r="J822" s="387"/>
      <c r="K822" s="382"/>
      <c r="L822" s="387"/>
    </row>
    <row r="823" spans="1:12" ht="13.2" hidden="1" x14ac:dyDescent="0.25">
      <c r="A823" s="381">
        <v>824</v>
      </c>
      <c r="B823" s="382"/>
      <c r="C823" s="384"/>
      <c r="D823" s="385"/>
      <c r="E823" s="384"/>
      <c r="F823" s="184"/>
      <c r="G823" s="386" t="str">
        <f t="shared" si="12"/>
        <v/>
      </c>
      <c r="H823" s="387"/>
      <c r="I823" s="388"/>
      <c r="J823" s="387"/>
      <c r="K823" s="382"/>
      <c r="L823" s="387"/>
    </row>
    <row r="824" spans="1:12" ht="13.2" hidden="1" x14ac:dyDescent="0.25">
      <c r="A824" s="381">
        <v>825</v>
      </c>
      <c r="B824" s="382"/>
      <c r="C824" s="384"/>
      <c r="D824" s="385"/>
      <c r="E824" s="384"/>
      <c r="F824" s="184"/>
      <c r="G824" s="386" t="str">
        <f t="shared" si="12"/>
        <v/>
      </c>
      <c r="H824" s="387"/>
      <c r="I824" s="388"/>
      <c r="J824" s="387"/>
      <c r="K824" s="382"/>
      <c r="L824" s="387"/>
    </row>
    <row r="825" spans="1:12" ht="13.2" hidden="1" x14ac:dyDescent="0.25">
      <c r="A825" s="381">
        <v>826</v>
      </c>
      <c r="B825" s="382"/>
      <c r="C825" s="384"/>
      <c r="D825" s="385"/>
      <c r="E825" s="384"/>
      <c r="F825" s="184"/>
      <c r="G825" s="386" t="str">
        <f t="shared" si="12"/>
        <v/>
      </c>
      <c r="H825" s="387"/>
      <c r="I825" s="388"/>
      <c r="J825" s="387"/>
      <c r="K825" s="382"/>
      <c r="L825" s="387"/>
    </row>
    <row r="826" spans="1:12" ht="13.2" hidden="1" x14ac:dyDescent="0.25">
      <c r="A826" s="381">
        <v>827</v>
      </c>
      <c r="B826" s="382"/>
      <c r="C826" s="384"/>
      <c r="D826" s="385"/>
      <c r="E826" s="384"/>
      <c r="F826" s="184"/>
      <c r="G826" s="386" t="str">
        <f t="shared" si="12"/>
        <v/>
      </c>
      <c r="H826" s="387"/>
      <c r="I826" s="388"/>
      <c r="J826" s="387"/>
      <c r="K826" s="382"/>
      <c r="L826" s="387"/>
    </row>
    <row r="827" spans="1:12" ht="13.2" hidden="1" x14ac:dyDescent="0.25">
      <c r="A827" s="381">
        <v>828</v>
      </c>
      <c r="B827" s="382"/>
      <c r="C827" s="384"/>
      <c r="D827" s="385"/>
      <c r="E827" s="384"/>
      <c r="F827" s="184"/>
      <c r="G827" s="386" t="str">
        <f t="shared" si="12"/>
        <v/>
      </c>
      <c r="H827" s="387"/>
      <c r="I827" s="388"/>
      <c r="J827" s="387"/>
      <c r="K827" s="382"/>
      <c r="L827" s="387"/>
    </row>
    <row r="828" spans="1:12" ht="13.2" hidden="1" x14ac:dyDescent="0.25">
      <c r="A828" s="381">
        <v>829</v>
      </c>
      <c r="B828" s="382"/>
      <c r="C828" s="384"/>
      <c r="D828" s="385"/>
      <c r="E828" s="384"/>
      <c r="F828" s="184"/>
      <c r="G828" s="386" t="str">
        <f t="shared" si="12"/>
        <v/>
      </c>
      <c r="H828" s="387"/>
      <c r="I828" s="388"/>
      <c r="J828" s="387"/>
      <c r="K828" s="382"/>
      <c r="L828" s="387"/>
    </row>
    <row r="829" spans="1:12" ht="13.2" hidden="1" x14ac:dyDescent="0.25">
      <c r="A829" s="381">
        <v>830</v>
      </c>
      <c r="B829" s="382"/>
      <c r="C829" s="384"/>
      <c r="D829" s="385"/>
      <c r="E829" s="384"/>
      <c r="F829" s="184"/>
      <c r="G829" s="386" t="str">
        <f t="shared" si="12"/>
        <v/>
      </c>
      <c r="H829" s="387"/>
      <c r="I829" s="388"/>
      <c r="J829" s="387"/>
      <c r="K829" s="382"/>
      <c r="L829" s="387"/>
    </row>
    <row r="830" spans="1:12" ht="13.2" hidden="1" x14ac:dyDescent="0.25">
      <c r="A830" s="381">
        <v>831</v>
      </c>
      <c r="B830" s="382"/>
      <c r="C830" s="384"/>
      <c r="D830" s="385"/>
      <c r="E830" s="384"/>
      <c r="F830" s="184"/>
      <c r="G830" s="386" t="str">
        <f t="shared" si="12"/>
        <v/>
      </c>
      <c r="H830" s="387"/>
      <c r="I830" s="388"/>
      <c r="J830" s="387"/>
      <c r="K830" s="382"/>
      <c r="L830" s="387"/>
    </row>
    <row r="831" spans="1:12" ht="13.2" hidden="1" x14ac:dyDescent="0.25">
      <c r="A831" s="381">
        <v>832</v>
      </c>
      <c r="B831" s="382"/>
      <c r="C831" s="384"/>
      <c r="D831" s="385"/>
      <c r="E831" s="384"/>
      <c r="F831" s="184"/>
      <c r="G831" s="386" t="str">
        <f t="shared" si="12"/>
        <v/>
      </c>
      <c r="H831" s="387"/>
      <c r="I831" s="388"/>
      <c r="J831" s="387"/>
      <c r="K831" s="382"/>
      <c r="L831" s="387"/>
    </row>
    <row r="832" spans="1:12" ht="13.2" hidden="1" x14ac:dyDescent="0.25">
      <c r="A832" s="381">
        <v>833</v>
      </c>
      <c r="B832" s="382"/>
      <c r="C832" s="384"/>
      <c r="D832" s="385"/>
      <c r="E832" s="384"/>
      <c r="F832" s="184"/>
      <c r="G832" s="386" t="str">
        <f t="shared" si="12"/>
        <v/>
      </c>
      <c r="H832" s="387"/>
      <c r="I832" s="388"/>
      <c r="J832" s="387"/>
      <c r="K832" s="382"/>
      <c r="L832" s="387"/>
    </row>
    <row r="833" spans="1:12" ht="13.2" hidden="1" x14ac:dyDescent="0.25">
      <c r="A833" s="381">
        <v>834</v>
      </c>
      <c r="B833" s="382"/>
      <c r="C833" s="384"/>
      <c r="D833" s="385"/>
      <c r="E833" s="384"/>
      <c r="F833" s="184"/>
      <c r="G833" s="386" t="str">
        <f t="shared" ref="G833:G896" si="13">IF(L833="","",IF(LEN(L833)&gt;14,L833,"CPF Protegido - LGPD"))</f>
        <v/>
      </c>
      <c r="H833" s="387"/>
      <c r="I833" s="388"/>
      <c r="J833" s="387"/>
      <c r="K833" s="382"/>
      <c r="L833" s="387"/>
    </row>
    <row r="834" spans="1:12" ht="13.2" hidden="1" x14ac:dyDescent="0.25">
      <c r="A834" s="381">
        <v>835</v>
      </c>
      <c r="B834" s="382"/>
      <c r="C834" s="384"/>
      <c r="D834" s="385"/>
      <c r="E834" s="384"/>
      <c r="F834" s="184"/>
      <c r="G834" s="386" t="str">
        <f t="shared" si="13"/>
        <v/>
      </c>
      <c r="H834" s="387"/>
      <c r="I834" s="388"/>
      <c r="J834" s="387"/>
      <c r="K834" s="382"/>
      <c r="L834" s="387"/>
    </row>
    <row r="835" spans="1:12" ht="13.2" hidden="1" x14ac:dyDescent="0.25">
      <c r="A835" s="381">
        <v>836</v>
      </c>
      <c r="B835" s="382"/>
      <c r="C835" s="384"/>
      <c r="D835" s="385"/>
      <c r="E835" s="384"/>
      <c r="F835" s="184"/>
      <c r="G835" s="386" t="str">
        <f t="shared" si="13"/>
        <v/>
      </c>
      <c r="H835" s="387"/>
      <c r="I835" s="388"/>
      <c r="J835" s="387"/>
      <c r="K835" s="382"/>
      <c r="L835" s="387"/>
    </row>
    <row r="836" spans="1:12" ht="13.2" hidden="1" x14ac:dyDescent="0.25">
      <c r="A836" s="381">
        <v>837</v>
      </c>
      <c r="B836" s="382"/>
      <c r="C836" s="384"/>
      <c r="D836" s="385"/>
      <c r="E836" s="384"/>
      <c r="F836" s="184"/>
      <c r="G836" s="386" t="str">
        <f t="shared" si="13"/>
        <v/>
      </c>
      <c r="H836" s="387"/>
      <c r="I836" s="388"/>
      <c r="J836" s="387"/>
      <c r="K836" s="382"/>
      <c r="L836" s="387"/>
    </row>
    <row r="837" spans="1:12" ht="13.2" hidden="1" x14ac:dyDescent="0.25">
      <c r="A837" s="381">
        <v>838</v>
      </c>
      <c r="B837" s="382"/>
      <c r="C837" s="384"/>
      <c r="D837" s="385"/>
      <c r="E837" s="384"/>
      <c r="F837" s="184"/>
      <c r="G837" s="386" t="str">
        <f t="shared" si="13"/>
        <v/>
      </c>
      <c r="H837" s="387"/>
      <c r="I837" s="388"/>
      <c r="J837" s="387"/>
      <c r="K837" s="382"/>
      <c r="L837" s="387"/>
    </row>
    <row r="838" spans="1:12" ht="13.2" hidden="1" x14ac:dyDescent="0.25">
      <c r="A838" s="381">
        <v>839</v>
      </c>
      <c r="B838" s="382"/>
      <c r="C838" s="384"/>
      <c r="D838" s="385"/>
      <c r="E838" s="384"/>
      <c r="F838" s="184"/>
      <c r="G838" s="386" t="str">
        <f t="shared" si="13"/>
        <v/>
      </c>
      <c r="H838" s="387"/>
      <c r="I838" s="388"/>
      <c r="J838" s="387"/>
      <c r="K838" s="382"/>
      <c r="L838" s="387"/>
    </row>
    <row r="839" spans="1:12" ht="13.2" hidden="1" x14ac:dyDescent="0.25">
      <c r="A839" s="381">
        <v>840</v>
      </c>
      <c r="B839" s="382"/>
      <c r="C839" s="384"/>
      <c r="D839" s="385"/>
      <c r="E839" s="384"/>
      <c r="F839" s="184"/>
      <c r="G839" s="386" t="str">
        <f t="shared" si="13"/>
        <v/>
      </c>
      <c r="H839" s="387"/>
      <c r="I839" s="388"/>
      <c r="J839" s="387"/>
      <c r="K839" s="382"/>
      <c r="L839" s="387"/>
    </row>
    <row r="840" spans="1:12" ht="13.2" hidden="1" x14ac:dyDescent="0.25">
      <c r="A840" s="381">
        <v>841</v>
      </c>
      <c r="B840" s="382"/>
      <c r="C840" s="384"/>
      <c r="D840" s="385"/>
      <c r="E840" s="384"/>
      <c r="F840" s="184"/>
      <c r="G840" s="386" t="str">
        <f t="shared" si="13"/>
        <v/>
      </c>
      <c r="H840" s="387"/>
      <c r="I840" s="388"/>
      <c r="J840" s="387"/>
      <c r="K840" s="382"/>
      <c r="L840" s="387"/>
    </row>
    <row r="841" spans="1:12" ht="13.2" hidden="1" x14ac:dyDescent="0.25">
      <c r="A841" s="381">
        <v>842</v>
      </c>
      <c r="B841" s="382"/>
      <c r="C841" s="384"/>
      <c r="D841" s="385"/>
      <c r="E841" s="384"/>
      <c r="F841" s="184"/>
      <c r="G841" s="386" t="str">
        <f t="shared" si="13"/>
        <v/>
      </c>
      <c r="H841" s="387"/>
      <c r="I841" s="388"/>
      <c r="J841" s="387"/>
      <c r="K841" s="382"/>
      <c r="L841" s="387"/>
    </row>
    <row r="842" spans="1:12" ht="13.2" hidden="1" x14ac:dyDescent="0.25">
      <c r="A842" s="381">
        <v>843</v>
      </c>
      <c r="B842" s="382"/>
      <c r="C842" s="384"/>
      <c r="D842" s="385"/>
      <c r="E842" s="384"/>
      <c r="F842" s="184"/>
      <c r="G842" s="386" t="str">
        <f t="shared" si="13"/>
        <v/>
      </c>
      <c r="H842" s="387"/>
      <c r="I842" s="388"/>
      <c r="J842" s="387"/>
      <c r="K842" s="382"/>
      <c r="L842" s="387"/>
    </row>
    <row r="843" spans="1:12" ht="13.2" hidden="1" x14ac:dyDescent="0.25">
      <c r="A843" s="381">
        <v>844</v>
      </c>
      <c r="B843" s="382"/>
      <c r="C843" s="384"/>
      <c r="D843" s="385"/>
      <c r="E843" s="384"/>
      <c r="F843" s="184"/>
      <c r="G843" s="386" t="str">
        <f t="shared" si="13"/>
        <v/>
      </c>
      <c r="H843" s="387"/>
      <c r="I843" s="388"/>
      <c r="J843" s="387"/>
      <c r="K843" s="382"/>
      <c r="L843" s="387"/>
    </row>
    <row r="844" spans="1:12" ht="13.2" hidden="1" x14ac:dyDescent="0.25">
      <c r="A844" s="381">
        <v>845</v>
      </c>
      <c r="B844" s="382"/>
      <c r="C844" s="384"/>
      <c r="D844" s="385"/>
      <c r="E844" s="384"/>
      <c r="F844" s="184"/>
      <c r="G844" s="386" t="str">
        <f t="shared" si="13"/>
        <v/>
      </c>
      <c r="H844" s="387"/>
      <c r="I844" s="388"/>
      <c r="J844" s="387"/>
      <c r="K844" s="382"/>
      <c r="L844" s="387"/>
    </row>
    <row r="845" spans="1:12" ht="13.2" hidden="1" x14ac:dyDescent="0.25">
      <c r="A845" s="381">
        <v>846</v>
      </c>
      <c r="B845" s="382"/>
      <c r="C845" s="384"/>
      <c r="D845" s="385"/>
      <c r="E845" s="384"/>
      <c r="F845" s="184"/>
      <c r="G845" s="386" t="str">
        <f t="shared" si="13"/>
        <v/>
      </c>
      <c r="H845" s="387"/>
      <c r="I845" s="388"/>
      <c r="J845" s="387"/>
      <c r="K845" s="382"/>
      <c r="L845" s="387"/>
    </row>
    <row r="846" spans="1:12" ht="13.2" hidden="1" x14ac:dyDescent="0.25">
      <c r="A846" s="381">
        <v>847</v>
      </c>
      <c r="B846" s="382"/>
      <c r="C846" s="384"/>
      <c r="D846" s="385"/>
      <c r="E846" s="384"/>
      <c r="F846" s="184"/>
      <c r="G846" s="386" t="str">
        <f t="shared" si="13"/>
        <v/>
      </c>
      <c r="H846" s="387"/>
      <c r="I846" s="388"/>
      <c r="J846" s="387"/>
      <c r="K846" s="382"/>
      <c r="L846" s="387"/>
    </row>
    <row r="847" spans="1:12" ht="13.2" hidden="1" x14ac:dyDescent="0.25">
      <c r="A847" s="381">
        <v>848</v>
      </c>
      <c r="B847" s="382"/>
      <c r="C847" s="384"/>
      <c r="D847" s="385"/>
      <c r="E847" s="384"/>
      <c r="F847" s="184"/>
      <c r="G847" s="386" t="str">
        <f t="shared" si="13"/>
        <v/>
      </c>
      <c r="H847" s="387"/>
      <c r="I847" s="388"/>
      <c r="J847" s="387"/>
      <c r="K847" s="382"/>
      <c r="L847" s="387"/>
    </row>
    <row r="848" spans="1:12" ht="13.2" hidden="1" x14ac:dyDescent="0.25">
      <c r="A848" s="381">
        <v>849</v>
      </c>
      <c r="B848" s="382"/>
      <c r="C848" s="384"/>
      <c r="D848" s="385"/>
      <c r="E848" s="384"/>
      <c r="F848" s="184"/>
      <c r="G848" s="386" t="str">
        <f t="shared" si="13"/>
        <v/>
      </c>
      <c r="H848" s="387"/>
      <c r="I848" s="388"/>
      <c r="J848" s="387"/>
      <c r="K848" s="382"/>
      <c r="L848" s="387"/>
    </row>
    <row r="849" spans="1:12" ht="13.2" hidden="1" x14ac:dyDescent="0.25">
      <c r="A849" s="381">
        <v>850</v>
      </c>
      <c r="B849" s="382"/>
      <c r="C849" s="384"/>
      <c r="D849" s="385"/>
      <c r="E849" s="384"/>
      <c r="F849" s="184"/>
      <c r="G849" s="386" t="str">
        <f t="shared" si="13"/>
        <v/>
      </c>
      <c r="H849" s="387"/>
      <c r="I849" s="388"/>
      <c r="J849" s="387"/>
      <c r="K849" s="382"/>
      <c r="L849" s="387"/>
    </row>
    <row r="850" spans="1:12" ht="13.2" hidden="1" x14ac:dyDescent="0.25">
      <c r="A850" s="381">
        <v>851</v>
      </c>
      <c r="B850" s="382"/>
      <c r="C850" s="384"/>
      <c r="D850" s="385"/>
      <c r="E850" s="384"/>
      <c r="F850" s="184"/>
      <c r="G850" s="386" t="str">
        <f t="shared" si="13"/>
        <v/>
      </c>
      <c r="H850" s="387"/>
      <c r="I850" s="388"/>
      <c r="J850" s="387"/>
      <c r="K850" s="382"/>
      <c r="L850" s="387"/>
    </row>
    <row r="851" spans="1:12" ht="13.2" hidden="1" x14ac:dyDescent="0.25">
      <c r="A851" s="381">
        <v>852</v>
      </c>
      <c r="B851" s="382"/>
      <c r="C851" s="384"/>
      <c r="D851" s="385"/>
      <c r="E851" s="384"/>
      <c r="F851" s="184"/>
      <c r="G851" s="386" t="str">
        <f t="shared" si="13"/>
        <v/>
      </c>
      <c r="H851" s="387"/>
      <c r="I851" s="388"/>
      <c r="J851" s="387"/>
      <c r="K851" s="382"/>
      <c r="L851" s="387"/>
    </row>
    <row r="852" spans="1:12" ht="13.2" hidden="1" x14ac:dyDescent="0.25">
      <c r="A852" s="381">
        <v>853</v>
      </c>
      <c r="B852" s="382"/>
      <c r="C852" s="384"/>
      <c r="D852" s="385"/>
      <c r="E852" s="384"/>
      <c r="F852" s="184"/>
      <c r="G852" s="386" t="str">
        <f t="shared" si="13"/>
        <v/>
      </c>
      <c r="H852" s="387"/>
      <c r="I852" s="388"/>
      <c r="J852" s="387"/>
      <c r="K852" s="382"/>
      <c r="L852" s="387"/>
    </row>
    <row r="853" spans="1:12" ht="13.2" hidden="1" x14ac:dyDescent="0.25">
      <c r="A853" s="381">
        <v>854</v>
      </c>
      <c r="B853" s="382"/>
      <c r="C853" s="384"/>
      <c r="D853" s="385"/>
      <c r="E853" s="384"/>
      <c r="F853" s="184"/>
      <c r="G853" s="386" t="str">
        <f t="shared" si="13"/>
        <v/>
      </c>
      <c r="H853" s="387"/>
      <c r="I853" s="388"/>
      <c r="J853" s="387"/>
      <c r="K853" s="382"/>
      <c r="L853" s="387"/>
    </row>
    <row r="854" spans="1:12" ht="13.2" hidden="1" x14ac:dyDescent="0.25">
      <c r="A854" s="381">
        <v>855</v>
      </c>
      <c r="B854" s="382"/>
      <c r="C854" s="384"/>
      <c r="D854" s="385"/>
      <c r="E854" s="384"/>
      <c r="F854" s="184"/>
      <c r="G854" s="386" t="str">
        <f t="shared" si="13"/>
        <v/>
      </c>
      <c r="H854" s="387"/>
      <c r="I854" s="388"/>
      <c r="J854" s="387"/>
      <c r="K854" s="382"/>
      <c r="L854" s="387"/>
    </row>
    <row r="855" spans="1:12" ht="13.2" hidden="1" x14ac:dyDescent="0.25">
      <c r="A855" s="381">
        <v>856</v>
      </c>
      <c r="B855" s="382"/>
      <c r="C855" s="384"/>
      <c r="D855" s="385"/>
      <c r="E855" s="384"/>
      <c r="F855" s="184"/>
      <c r="G855" s="386" t="str">
        <f t="shared" si="13"/>
        <v/>
      </c>
      <c r="H855" s="387"/>
      <c r="I855" s="388"/>
      <c r="J855" s="387"/>
      <c r="K855" s="382"/>
      <c r="L855" s="387"/>
    </row>
    <row r="856" spans="1:12" ht="13.2" hidden="1" x14ac:dyDescent="0.25">
      <c r="A856" s="381">
        <v>857</v>
      </c>
      <c r="B856" s="382"/>
      <c r="C856" s="384"/>
      <c r="D856" s="385"/>
      <c r="E856" s="384"/>
      <c r="F856" s="184"/>
      <c r="G856" s="386" t="str">
        <f t="shared" si="13"/>
        <v/>
      </c>
      <c r="H856" s="387"/>
      <c r="I856" s="388"/>
      <c r="J856" s="387"/>
      <c r="K856" s="382"/>
      <c r="L856" s="387"/>
    </row>
    <row r="857" spans="1:12" ht="13.2" hidden="1" x14ac:dyDescent="0.25">
      <c r="A857" s="381">
        <v>858</v>
      </c>
      <c r="B857" s="382"/>
      <c r="C857" s="384"/>
      <c r="D857" s="385"/>
      <c r="E857" s="384"/>
      <c r="F857" s="184"/>
      <c r="G857" s="386" t="str">
        <f t="shared" si="13"/>
        <v/>
      </c>
      <c r="H857" s="387"/>
      <c r="I857" s="388"/>
      <c r="J857" s="387"/>
      <c r="K857" s="382"/>
      <c r="L857" s="387"/>
    </row>
    <row r="858" spans="1:12" ht="13.2" hidden="1" x14ac:dyDescent="0.25">
      <c r="A858" s="381">
        <v>859</v>
      </c>
      <c r="B858" s="382"/>
      <c r="C858" s="384"/>
      <c r="D858" s="385"/>
      <c r="E858" s="384"/>
      <c r="F858" s="184"/>
      <c r="G858" s="386" t="str">
        <f t="shared" si="13"/>
        <v/>
      </c>
      <c r="H858" s="387"/>
      <c r="I858" s="388"/>
      <c r="J858" s="387"/>
      <c r="K858" s="382"/>
      <c r="L858" s="387"/>
    </row>
    <row r="859" spans="1:12" ht="13.2" hidden="1" x14ac:dyDescent="0.25">
      <c r="A859" s="381">
        <v>860</v>
      </c>
      <c r="B859" s="382"/>
      <c r="C859" s="384"/>
      <c r="D859" s="385"/>
      <c r="E859" s="384"/>
      <c r="F859" s="184"/>
      <c r="G859" s="386" t="str">
        <f t="shared" si="13"/>
        <v/>
      </c>
      <c r="H859" s="387"/>
      <c r="I859" s="388"/>
      <c r="J859" s="387"/>
      <c r="K859" s="382"/>
      <c r="L859" s="387"/>
    </row>
    <row r="860" spans="1:12" ht="13.2" hidden="1" x14ac:dyDescent="0.25">
      <c r="A860" s="381">
        <v>861</v>
      </c>
      <c r="B860" s="382"/>
      <c r="C860" s="384"/>
      <c r="D860" s="385"/>
      <c r="E860" s="384"/>
      <c r="F860" s="184"/>
      <c r="G860" s="386" t="str">
        <f t="shared" si="13"/>
        <v/>
      </c>
      <c r="H860" s="387"/>
      <c r="I860" s="388"/>
      <c r="J860" s="387"/>
      <c r="K860" s="382"/>
      <c r="L860" s="387"/>
    </row>
    <row r="861" spans="1:12" ht="13.2" hidden="1" x14ac:dyDescent="0.25">
      <c r="A861" s="381">
        <v>862</v>
      </c>
      <c r="B861" s="382"/>
      <c r="C861" s="384"/>
      <c r="D861" s="385"/>
      <c r="E861" s="384"/>
      <c r="F861" s="184"/>
      <c r="G861" s="386" t="str">
        <f t="shared" si="13"/>
        <v/>
      </c>
      <c r="H861" s="387"/>
      <c r="I861" s="388"/>
      <c r="J861" s="387"/>
      <c r="K861" s="382"/>
      <c r="L861" s="387"/>
    </row>
    <row r="862" spans="1:12" ht="13.2" hidden="1" x14ac:dyDescent="0.25">
      <c r="A862" s="381">
        <v>863</v>
      </c>
      <c r="B862" s="382"/>
      <c r="C862" s="384"/>
      <c r="D862" s="385"/>
      <c r="E862" s="384"/>
      <c r="F862" s="184"/>
      <c r="G862" s="386" t="str">
        <f t="shared" si="13"/>
        <v/>
      </c>
      <c r="H862" s="387"/>
      <c r="I862" s="388"/>
      <c r="J862" s="387"/>
      <c r="K862" s="382"/>
      <c r="L862" s="387"/>
    </row>
    <row r="863" spans="1:12" ht="13.2" hidden="1" x14ac:dyDescent="0.25">
      <c r="A863" s="381">
        <v>864</v>
      </c>
      <c r="B863" s="382"/>
      <c r="C863" s="384"/>
      <c r="D863" s="385"/>
      <c r="E863" s="384"/>
      <c r="F863" s="184"/>
      <c r="G863" s="386" t="str">
        <f t="shared" si="13"/>
        <v/>
      </c>
      <c r="H863" s="387"/>
      <c r="I863" s="388"/>
      <c r="J863" s="387"/>
      <c r="K863" s="382"/>
      <c r="L863" s="387"/>
    </row>
    <row r="864" spans="1:12" ht="13.2" hidden="1" x14ac:dyDescent="0.25">
      <c r="A864" s="381">
        <v>865</v>
      </c>
      <c r="B864" s="382"/>
      <c r="C864" s="384"/>
      <c r="D864" s="385"/>
      <c r="E864" s="384"/>
      <c r="F864" s="184"/>
      <c r="G864" s="386" t="str">
        <f t="shared" si="13"/>
        <v/>
      </c>
      <c r="H864" s="387"/>
      <c r="I864" s="388"/>
      <c r="J864" s="387"/>
      <c r="K864" s="382"/>
      <c r="L864" s="387"/>
    </row>
    <row r="865" spans="1:12" ht="13.2" hidden="1" x14ac:dyDescent="0.25">
      <c r="A865" s="381">
        <v>866</v>
      </c>
      <c r="B865" s="382"/>
      <c r="C865" s="384"/>
      <c r="D865" s="385"/>
      <c r="E865" s="384"/>
      <c r="F865" s="184"/>
      <c r="G865" s="386" t="str">
        <f t="shared" si="13"/>
        <v/>
      </c>
      <c r="H865" s="387"/>
      <c r="I865" s="388"/>
      <c r="J865" s="387"/>
      <c r="K865" s="382"/>
      <c r="L865" s="387"/>
    </row>
    <row r="866" spans="1:12" ht="13.2" hidden="1" x14ac:dyDescent="0.25">
      <c r="A866" s="381">
        <v>867</v>
      </c>
      <c r="B866" s="382"/>
      <c r="C866" s="384"/>
      <c r="D866" s="385"/>
      <c r="E866" s="384"/>
      <c r="F866" s="184"/>
      <c r="G866" s="386" t="str">
        <f t="shared" si="13"/>
        <v/>
      </c>
      <c r="H866" s="387"/>
      <c r="I866" s="388"/>
      <c r="J866" s="387"/>
      <c r="K866" s="382"/>
      <c r="L866" s="387"/>
    </row>
    <row r="867" spans="1:12" ht="13.2" hidden="1" x14ac:dyDescent="0.25">
      <c r="A867" s="381">
        <v>868</v>
      </c>
      <c r="B867" s="382"/>
      <c r="C867" s="384"/>
      <c r="D867" s="385"/>
      <c r="E867" s="384"/>
      <c r="F867" s="184"/>
      <c r="G867" s="386" t="str">
        <f t="shared" si="13"/>
        <v/>
      </c>
      <c r="H867" s="387"/>
      <c r="I867" s="388"/>
      <c r="J867" s="387"/>
      <c r="K867" s="382"/>
      <c r="L867" s="387"/>
    </row>
    <row r="868" spans="1:12" ht="13.2" hidden="1" x14ac:dyDescent="0.25">
      <c r="A868" s="381">
        <v>869</v>
      </c>
      <c r="B868" s="382"/>
      <c r="C868" s="384"/>
      <c r="D868" s="385"/>
      <c r="E868" s="384"/>
      <c r="F868" s="184"/>
      <c r="G868" s="386" t="str">
        <f t="shared" si="13"/>
        <v/>
      </c>
      <c r="H868" s="387"/>
      <c r="I868" s="388"/>
      <c r="J868" s="387"/>
      <c r="K868" s="382"/>
      <c r="L868" s="387"/>
    </row>
    <row r="869" spans="1:12" ht="13.2" hidden="1" x14ac:dyDescent="0.25">
      <c r="A869" s="381">
        <v>870</v>
      </c>
      <c r="B869" s="382"/>
      <c r="C869" s="384"/>
      <c r="D869" s="385"/>
      <c r="E869" s="384"/>
      <c r="F869" s="184"/>
      <c r="G869" s="386" t="str">
        <f t="shared" si="13"/>
        <v/>
      </c>
      <c r="H869" s="387"/>
      <c r="I869" s="388"/>
      <c r="J869" s="387"/>
      <c r="K869" s="382"/>
      <c r="L869" s="387"/>
    </row>
    <row r="870" spans="1:12" ht="13.2" hidden="1" x14ac:dyDescent="0.25">
      <c r="A870" s="381">
        <v>871</v>
      </c>
      <c r="B870" s="382"/>
      <c r="C870" s="384"/>
      <c r="D870" s="385"/>
      <c r="E870" s="384"/>
      <c r="F870" s="184"/>
      <c r="G870" s="386" t="str">
        <f t="shared" si="13"/>
        <v/>
      </c>
      <c r="H870" s="387"/>
      <c r="I870" s="388"/>
      <c r="J870" s="387"/>
      <c r="K870" s="382"/>
      <c r="L870" s="387"/>
    </row>
    <row r="871" spans="1:12" ht="13.2" hidden="1" x14ac:dyDescent="0.25">
      <c r="A871" s="381">
        <v>872</v>
      </c>
      <c r="B871" s="382"/>
      <c r="C871" s="384"/>
      <c r="D871" s="385"/>
      <c r="E871" s="384"/>
      <c r="F871" s="184"/>
      <c r="G871" s="386" t="str">
        <f t="shared" si="13"/>
        <v/>
      </c>
      <c r="H871" s="387"/>
      <c r="I871" s="388"/>
      <c r="J871" s="387"/>
      <c r="K871" s="382"/>
      <c r="L871" s="387"/>
    </row>
    <row r="872" spans="1:12" ht="13.2" hidden="1" x14ac:dyDescent="0.25">
      <c r="A872" s="381">
        <v>873</v>
      </c>
      <c r="B872" s="382"/>
      <c r="C872" s="384"/>
      <c r="D872" s="385"/>
      <c r="E872" s="384"/>
      <c r="F872" s="184"/>
      <c r="G872" s="386" t="str">
        <f t="shared" si="13"/>
        <v/>
      </c>
      <c r="H872" s="387"/>
      <c r="I872" s="388"/>
      <c r="J872" s="387"/>
      <c r="K872" s="382"/>
      <c r="L872" s="387"/>
    </row>
    <row r="873" spans="1:12" ht="13.2" hidden="1" x14ac:dyDescent="0.25">
      <c r="A873" s="381">
        <v>874</v>
      </c>
      <c r="B873" s="382"/>
      <c r="C873" s="384"/>
      <c r="D873" s="385"/>
      <c r="E873" s="384"/>
      <c r="F873" s="184"/>
      <c r="G873" s="386" t="str">
        <f t="shared" si="13"/>
        <v/>
      </c>
      <c r="H873" s="387"/>
      <c r="I873" s="388"/>
      <c r="J873" s="387"/>
      <c r="K873" s="382"/>
      <c r="L873" s="387"/>
    </row>
    <row r="874" spans="1:12" ht="13.2" hidden="1" x14ac:dyDescent="0.25">
      <c r="A874" s="381">
        <v>875</v>
      </c>
      <c r="B874" s="382"/>
      <c r="C874" s="384"/>
      <c r="D874" s="385"/>
      <c r="E874" s="384"/>
      <c r="F874" s="184"/>
      <c r="G874" s="386" t="str">
        <f t="shared" si="13"/>
        <v/>
      </c>
      <c r="H874" s="387"/>
      <c r="I874" s="388"/>
      <c r="J874" s="387"/>
      <c r="K874" s="382"/>
      <c r="L874" s="387"/>
    </row>
    <row r="875" spans="1:12" ht="13.2" hidden="1" x14ac:dyDescent="0.25">
      <c r="A875" s="381">
        <v>876</v>
      </c>
      <c r="B875" s="382"/>
      <c r="C875" s="384"/>
      <c r="D875" s="385"/>
      <c r="E875" s="384"/>
      <c r="F875" s="184"/>
      <c r="G875" s="386" t="str">
        <f t="shared" si="13"/>
        <v/>
      </c>
      <c r="H875" s="387"/>
      <c r="I875" s="388"/>
      <c r="J875" s="387"/>
      <c r="K875" s="382"/>
      <c r="L875" s="387"/>
    </row>
    <row r="876" spans="1:12" ht="13.2" hidden="1" x14ac:dyDescent="0.25">
      <c r="A876" s="381">
        <v>877</v>
      </c>
      <c r="B876" s="382"/>
      <c r="C876" s="384"/>
      <c r="D876" s="385"/>
      <c r="E876" s="384"/>
      <c r="F876" s="184"/>
      <c r="G876" s="386" t="str">
        <f t="shared" si="13"/>
        <v/>
      </c>
      <c r="H876" s="387"/>
      <c r="I876" s="388"/>
      <c r="J876" s="387"/>
      <c r="K876" s="382"/>
      <c r="L876" s="387"/>
    </row>
    <row r="877" spans="1:12" ht="13.2" hidden="1" x14ac:dyDescent="0.25">
      <c r="A877" s="381">
        <v>878</v>
      </c>
      <c r="B877" s="382"/>
      <c r="C877" s="384"/>
      <c r="D877" s="385"/>
      <c r="E877" s="384"/>
      <c r="F877" s="184"/>
      <c r="G877" s="386" t="str">
        <f t="shared" si="13"/>
        <v/>
      </c>
      <c r="H877" s="387"/>
      <c r="I877" s="388"/>
      <c r="J877" s="387"/>
      <c r="K877" s="382"/>
      <c r="L877" s="387"/>
    </row>
    <row r="878" spans="1:12" ht="13.2" hidden="1" x14ac:dyDescent="0.25">
      <c r="A878" s="381">
        <v>879</v>
      </c>
      <c r="B878" s="382"/>
      <c r="C878" s="384"/>
      <c r="D878" s="385"/>
      <c r="E878" s="384"/>
      <c r="F878" s="184"/>
      <c r="G878" s="386" t="str">
        <f t="shared" si="13"/>
        <v/>
      </c>
      <c r="H878" s="387"/>
      <c r="I878" s="388"/>
      <c r="J878" s="387"/>
      <c r="K878" s="382"/>
      <c r="L878" s="387"/>
    </row>
    <row r="879" spans="1:12" ht="13.2" hidden="1" x14ac:dyDescent="0.25">
      <c r="A879" s="381">
        <v>880</v>
      </c>
      <c r="B879" s="382"/>
      <c r="C879" s="384"/>
      <c r="D879" s="385"/>
      <c r="E879" s="384"/>
      <c r="F879" s="184"/>
      <c r="G879" s="386" t="str">
        <f t="shared" si="13"/>
        <v/>
      </c>
      <c r="H879" s="387"/>
      <c r="I879" s="388"/>
      <c r="J879" s="387"/>
      <c r="K879" s="382"/>
      <c r="L879" s="387"/>
    </row>
    <row r="880" spans="1:12" ht="13.2" hidden="1" x14ac:dyDescent="0.25">
      <c r="A880" s="381">
        <v>881</v>
      </c>
      <c r="B880" s="382"/>
      <c r="C880" s="384"/>
      <c r="D880" s="385"/>
      <c r="E880" s="384"/>
      <c r="F880" s="184"/>
      <c r="G880" s="386" t="str">
        <f t="shared" si="13"/>
        <v/>
      </c>
      <c r="H880" s="387"/>
      <c r="I880" s="388"/>
      <c r="J880" s="387"/>
      <c r="K880" s="382"/>
      <c r="L880" s="387"/>
    </row>
    <row r="881" spans="1:12" ht="13.2" hidden="1" x14ac:dyDescent="0.25">
      <c r="A881" s="381">
        <v>882</v>
      </c>
      <c r="B881" s="382"/>
      <c r="C881" s="384"/>
      <c r="D881" s="385"/>
      <c r="E881" s="384"/>
      <c r="F881" s="184"/>
      <c r="G881" s="386" t="str">
        <f t="shared" si="13"/>
        <v/>
      </c>
      <c r="H881" s="387"/>
      <c r="I881" s="388"/>
      <c r="J881" s="387"/>
      <c r="K881" s="382"/>
      <c r="L881" s="387"/>
    </row>
    <row r="882" spans="1:12" ht="13.2" hidden="1" x14ac:dyDescent="0.25">
      <c r="A882" s="381">
        <v>883</v>
      </c>
      <c r="B882" s="382"/>
      <c r="C882" s="384"/>
      <c r="D882" s="385"/>
      <c r="E882" s="384"/>
      <c r="F882" s="184"/>
      <c r="G882" s="386" t="str">
        <f t="shared" si="13"/>
        <v/>
      </c>
      <c r="H882" s="387"/>
      <c r="I882" s="388"/>
      <c r="J882" s="387"/>
      <c r="K882" s="382"/>
      <c r="L882" s="387"/>
    </row>
    <row r="883" spans="1:12" ht="13.2" hidden="1" x14ac:dyDescent="0.25">
      <c r="A883" s="381">
        <v>884</v>
      </c>
      <c r="B883" s="382"/>
      <c r="C883" s="384"/>
      <c r="D883" s="385"/>
      <c r="E883" s="384"/>
      <c r="F883" s="184"/>
      <c r="G883" s="386" t="str">
        <f t="shared" si="13"/>
        <v/>
      </c>
      <c r="H883" s="387"/>
      <c r="I883" s="388"/>
      <c r="J883" s="387"/>
      <c r="K883" s="382"/>
      <c r="L883" s="387"/>
    </row>
    <row r="884" spans="1:12" ht="13.2" hidden="1" x14ac:dyDescent="0.25">
      <c r="A884" s="381">
        <v>885</v>
      </c>
      <c r="B884" s="382"/>
      <c r="C884" s="384"/>
      <c r="D884" s="385"/>
      <c r="E884" s="384"/>
      <c r="F884" s="184"/>
      <c r="G884" s="386" t="str">
        <f t="shared" si="13"/>
        <v/>
      </c>
      <c r="H884" s="387"/>
      <c r="I884" s="388"/>
      <c r="J884" s="387"/>
      <c r="K884" s="382"/>
      <c r="L884" s="387"/>
    </row>
    <row r="885" spans="1:12" ht="13.2" hidden="1" x14ac:dyDescent="0.25">
      <c r="A885" s="381">
        <v>886</v>
      </c>
      <c r="B885" s="382"/>
      <c r="C885" s="384"/>
      <c r="D885" s="385"/>
      <c r="E885" s="384"/>
      <c r="F885" s="184"/>
      <c r="G885" s="386" t="str">
        <f t="shared" si="13"/>
        <v/>
      </c>
      <c r="H885" s="387"/>
      <c r="I885" s="388"/>
      <c r="J885" s="387"/>
      <c r="K885" s="382"/>
      <c r="L885" s="387"/>
    </row>
    <row r="886" spans="1:12" ht="13.2" hidden="1" x14ac:dyDescent="0.25">
      <c r="A886" s="381">
        <v>887</v>
      </c>
      <c r="B886" s="382"/>
      <c r="C886" s="384"/>
      <c r="D886" s="385"/>
      <c r="E886" s="384"/>
      <c r="F886" s="184"/>
      <c r="G886" s="386" t="str">
        <f t="shared" si="13"/>
        <v/>
      </c>
      <c r="H886" s="387"/>
      <c r="I886" s="388"/>
      <c r="J886" s="387"/>
      <c r="K886" s="382"/>
      <c r="L886" s="387"/>
    </row>
    <row r="887" spans="1:12" ht="13.2" hidden="1" x14ac:dyDescent="0.25">
      <c r="A887" s="381">
        <v>888</v>
      </c>
      <c r="B887" s="382"/>
      <c r="C887" s="384"/>
      <c r="D887" s="385"/>
      <c r="E887" s="384"/>
      <c r="F887" s="184"/>
      <c r="G887" s="386" t="str">
        <f t="shared" si="13"/>
        <v/>
      </c>
      <c r="H887" s="387"/>
      <c r="I887" s="388"/>
      <c r="J887" s="387"/>
      <c r="K887" s="382"/>
      <c r="L887" s="387"/>
    </row>
    <row r="888" spans="1:12" ht="13.2" hidden="1" x14ac:dyDescent="0.25">
      <c r="A888" s="381">
        <v>889</v>
      </c>
      <c r="B888" s="382"/>
      <c r="C888" s="384"/>
      <c r="D888" s="385"/>
      <c r="E888" s="384"/>
      <c r="F888" s="184"/>
      <c r="G888" s="386" t="str">
        <f t="shared" si="13"/>
        <v/>
      </c>
      <c r="H888" s="387"/>
      <c r="I888" s="388"/>
      <c r="J888" s="387"/>
      <c r="K888" s="382"/>
      <c r="L888" s="387"/>
    </row>
    <row r="889" spans="1:12" ht="13.2" hidden="1" x14ac:dyDescent="0.25">
      <c r="A889" s="381">
        <v>890</v>
      </c>
      <c r="B889" s="382"/>
      <c r="C889" s="384"/>
      <c r="D889" s="385"/>
      <c r="E889" s="384"/>
      <c r="F889" s="184"/>
      <c r="G889" s="386" t="str">
        <f t="shared" si="13"/>
        <v/>
      </c>
      <c r="H889" s="387"/>
      <c r="I889" s="388"/>
      <c r="J889" s="387"/>
      <c r="K889" s="382"/>
      <c r="L889" s="387"/>
    </row>
    <row r="890" spans="1:12" ht="13.2" hidden="1" x14ac:dyDescent="0.25">
      <c r="A890" s="381">
        <v>891</v>
      </c>
      <c r="B890" s="382"/>
      <c r="C890" s="384"/>
      <c r="D890" s="385"/>
      <c r="E890" s="384"/>
      <c r="F890" s="184"/>
      <c r="G890" s="386" t="str">
        <f t="shared" si="13"/>
        <v/>
      </c>
      <c r="H890" s="387"/>
      <c r="I890" s="388"/>
      <c r="J890" s="387"/>
      <c r="K890" s="382"/>
      <c r="L890" s="387"/>
    </row>
    <row r="891" spans="1:12" ht="13.2" hidden="1" x14ac:dyDescent="0.25">
      <c r="A891" s="381">
        <v>892</v>
      </c>
      <c r="B891" s="382"/>
      <c r="C891" s="384"/>
      <c r="D891" s="385"/>
      <c r="E891" s="384"/>
      <c r="F891" s="184"/>
      <c r="G891" s="386" t="str">
        <f t="shared" si="13"/>
        <v/>
      </c>
      <c r="H891" s="387"/>
      <c r="I891" s="388"/>
      <c r="J891" s="387"/>
      <c r="K891" s="382"/>
      <c r="L891" s="387"/>
    </row>
    <row r="892" spans="1:12" ht="13.2" hidden="1" x14ac:dyDescent="0.25">
      <c r="A892" s="381">
        <v>893</v>
      </c>
      <c r="B892" s="382"/>
      <c r="C892" s="384"/>
      <c r="D892" s="385"/>
      <c r="E892" s="384"/>
      <c r="F892" s="184"/>
      <c r="G892" s="386" t="str">
        <f t="shared" si="13"/>
        <v/>
      </c>
      <c r="H892" s="387"/>
      <c r="I892" s="388"/>
      <c r="J892" s="387"/>
      <c r="K892" s="382"/>
      <c r="L892" s="387"/>
    </row>
    <row r="893" spans="1:12" ht="13.2" hidden="1" x14ac:dyDescent="0.25">
      <c r="A893" s="381">
        <v>894</v>
      </c>
      <c r="B893" s="382"/>
      <c r="C893" s="384"/>
      <c r="D893" s="385"/>
      <c r="E893" s="384"/>
      <c r="F893" s="184"/>
      <c r="G893" s="386" t="str">
        <f t="shared" si="13"/>
        <v/>
      </c>
      <c r="H893" s="387"/>
      <c r="I893" s="388"/>
      <c r="J893" s="387"/>
      <c r="K893" s="382"/>
      <c r="L893" s="387"/>
    </row>
    <row r="894" spans="1:12" ht="13.2" hidden="1" x14ac:dyDescent="0.25">
      <c r="A894" s="381">
        <v>895</v>
      </c>
      <c r="B894" s="382"/>
      <c r="C894" s="384"/>
      <c r="D894" s="385"/>
      <c r="E894" s="384"/>
      <c r="F894" s="184"/>
      <c r="G894" s="386" t="str">
        <f t="shared" si="13"/>
        <v/>
      </c>
      <c r="H894" s="387"/>
      <c r="I894" s="388"/>
      <c r="J894" s="387"/>
      <c r="K894" s="382"/>
      <c r="L894" s="387"/>
    </row>
    <row r="895" spans="1:12" ht="13.2" hidden="1" x14ac:dyDescent="0.25">
      <c r="A895" s="381">
        <v>896</v>
      </c>
      <c r="B895" s="382"/>
      <c r="C895" s="384"/>
      <c r="D895" s="385"/>
      <c r="E895" s="384"/>
      <c r="F895" s="184"/>
      <c r="G895" s="386" t="str">
        <f t="shared" si="13"/>
        <v/>
      </c>
      <c r="H895" s="387"/>
      <c r="I895" s="388"/>
      <c r="J895" s="387"/>
      <c r="K895" s="382"/>
      <c r="L895" s="387"/>
    </row>
    <row r="896" spans="1:12" ht="13.2" hidden="1" x14ac:dyDescent="0.25">
      <c r="A896" s="381">
        <v>897</v>
      </c>
      <c r="B896" s="382"/>
      <c r="C896" s="384"/>
      <c r="D896" s="385"/>
      <c r="E896" s="384"/>
      <c r="F896" s="184"/>
      <c r="G896" s="386" t="str">
        <f t="shared" si="13"/>
        <v/>
      </c>
      <c r="H896" s="387"/>
      <c r="I896" s="388"/>
      <c r="J896" s="387"/>
      <c r="K896" s="382"/>
      <c r="L896" s="387"/>
    </row>
    <row r="897" spans="1:12" ht="13.2" hidden="1" x14ac:dyDescent="0.25">
      <c r="A897" s="381">
        <v>898</v>
      </c>
      <c r="B897" s="382"/>
      <c r="C897" s="384"/>
      <c r="D897" s="385"/>
      <c r="E897" s="384"/>
      <c r="F897" s="184"/>
      <c r="G897" s="386" t="str">
        <f t="shared" ref="G897:G960" si="14">IF(L897="","",IF(LEN(L897)&gt;14,L897,"CPF Protegido - LGPD"))</f>
        <v/>
      </c>
      <c r="H897" s="387"/>
      <c r="I897" s="388"/>
      <c r="J897" s="387"/>
      <c r="K897" s="382"/>
      <c r="L897" s="387"/>
    </row>
    <row r="898" spans="1:12" ht="13.2" hidden="1" x14ac:dyDescent="0.25">
      <c r="A898" s="381">
        <v>899</v>
      </c>
      <c r="B898" s="382"/>
      <c r="C898" s="384"/>
      <c r="D898" s="385"/>
      <c r="E898" s="384"/>
      <c r="F898" s="184"/>
      <c r="G898" s="386" t="str">
        <f t="shared" si="14"/>
        <v/>
      </c>
      <c r="H898" s="387"/>
      <c r="I898" s="388"/>
      <c r="J898" s="387"/>
      <c r="K898" s="382"/>
      <c r="L898" s="387"/>
    </row>
    <row r="899" spans="1:12" ht="13.2" hidden="1" x14ac:dyDescent="0.25">
      <c r="A899" s="381">
        <v>900</v>
      </c>
      <c r="B899" s="382"/>
      <c r="C899" s="384"/>
      <c r="D899" s="385"/>
      <c r="E899" s="384"/>
      <c r="F899" s="184"/>
      <c r="G899" s="386" t="str">
        <f t="shared" si="14"/>
        <v/>
      </c>
      <c r="H899" s="387"/>
      <c r="I899" s="388"/>
      <c r="J899" s="387"/>
      <c r="K899" s="382"/>
      <c r="L899" s="387"/>
    </row>
    <row r="900" spans="1:12" ht="13.2" hidden="1" x14ac:dyDescent="0.25">
      <c r="A900" s="381">
        <v>901</v>
      </c>
      <c r="B900" s="382"/>
      <c r="C900" s="384"/>
      <c r="D900" s="385"/>
      <c r="E900" s="384"/>
      <c r="F900" s="184"/>
      <c r="G900" s="386" t="str">
        <f t="shared" si="14"/>
        <v/>
      </c>
      <c r="H900" s="387"/>
      <c r="I900" s="388"/>
      <c r="J900" s="387"/>
      <c r="K900" s="382"/>
      <c r="L900" s="387"/>
    </row>
    <row r="901" spans="1:12" ht="13.2" hidden="1" x14ac:dyDescent="0.25">
      <c r="A901" s="381">
        <v>902</v>
      </c>
      <c r="B901" s="382"/>
      <c r="C901" s="384"/>
      <c r="D901" s="385"/>
      <c r="E901" s="384"/>
      <c r="F901" s="184"/>
      <c r="G901" s="386" t="str">
        <f t="shared" si="14"/>
        <v/>
      </c>
      <c r="H901" s="387"/>
      <c r="I901" s="388"/>
      <c r="J901" s="387"/>
      <c r="K901" s="382"/>
      <c r="L901" s="387"/>
    </row>
    <row r="902" spans="1:12" ht="13.2" hidden="1" x14ac:dyDescent="0.25">
      <c r="A902" s="381">
        <v>903</v>
      </c>
      <c r="B902" s="382"/>
      <c r="C902" s="384"/>
      <c r="D902" s="385"/>
      <c r="E902" s="384"/>
      <c r="F902" s="184"/>
      <c r="G902" s="386" t="str">
        <f t="shared" si="14"/>
        <v/>
      </c>
      <c r="H902" s="387"/>
      <c r="I902" s="388"/>
      <c r="J902" s="387"/>
      <c r="K902" s="382"/>
      <c r="L902" s="387"/>
    </row>
    <row r="903" spans="1:12" ht="13.2" hidden="1" x14ac:dyDescent="0.25">
      <c r="A903" s="381">
        <v>904</v>
      </c>
      <c r="B903" s="382"/>
      <c r="C903" s="384"/>
      <c r="D903" s="385"/>
      <c r="E903" s="384"/>
      <c r="F903" s="184"/>
      <c r="G903" s="386" t="str">
        <f t="shared" si="14"/>
        <v/>
      </c>
      <c r="H903" s="387"/>
      <c r="I903" s="388"/>
      <c r="J903" s="387"/>
      <c r="K903" s="382"/>
      <c r="L903" s="387"/>
    </row>
    <row r="904" spans="1:12" ht="13.2" hidden="1" x14ac:dyDescent="0.25">
      <c r="A904" s="381">
        <v>905</v>
      </c>
      <c r="B904" s="382"/>
      <c r="C904" s="384"/>
      <c r="D904" s="385"/>
      <c r="E904" s="384"/>
      <c r="F904" s="184"/>
      <c r="G904" s="386" t="str">
        <f t="shared" si="14"/>
        <v/>
      </c>
      <c r="H904" s="387"/>
      <c r="I904" s="388"/>
      <c r="J904" s="387"/>
      <c r="K904" s="382"/>
      <c r="L904" s="387"/>
    </row>
    <row r="905" spans="1:12" ht="13.2" hidden="1" x14ac:dyDescent="0.25">
      <c r="A905" s="381">
        <v>906</v>
      </c>
      <c r="B905" s="382"/>
      <c r="C905" s="384"/>
      <c r="D905" s="385"/>
      <c r="E905" s="384"/>
      <c r="F905" s="184"/>
      <c r="G905" s="386" t="str">
        <f t="shared" si="14"/>
        <v/>
      </c>
      <c r="H905" s="387"/>
      <c r="I905" s="388"/>
      <c r="J905" s="387"/>
      <c r="K905" s="382"/>
      <c r="L905" s="387"/>
    </row>
    <row r="906" spans="1:12" ht="13.2" hidden="1" x14ac:dyDescent="0.25">
      <c r="A906" s="381">
        <v>907</v>
      </c>
      <c r="B906" s="382"/>
      <c r="C906" s="384"/>
      <c r="D906" s="385"/>
      <c r="E906" s="384"/>
      <c r="F906" s="184"/>
      <c r="G906" s="386" t="str">
        <f t="shared" si="14"/>
        <v/>
      </c>
      <c r="H906" s="387"/>
      <c r="I906" s="388"/>
      <c r="J906" s="387"/>
      <c r="K906" s="382"/>
      <c r="L906" s="387"/>
    </row>
    <row r="907" spans="1:12" ht="13.2" hidden="1" x14ac:dyDescent="0.25">
      <c r="A907" s="381">
        <v>908</v>
      </c>
      <c r="B907" s="382"/>
      <c r="C907" s="384"/>
      <c r="D907" s="385"/>
      <c r="E907" s="384"/>
      <c r="F907" s="184"/>
      <c r="G907" s="386" t="str">
        <f t="shared" si="14"/>
        <v/>
      </c>
      <c r="H907" s="387"/>
      <c r="I907" s="388"/>
      <c r="J907" s="387"/>
      <c r="K907" s="382"/>
      <c r="L907" s="387"/>
    </row>
    <row r="908" spans="1:12" ht="13.2" hidden="1" x14ac:dyDescent="0.25">
      <c r="A908" s="381">
        <v>909</v>
      </c>
      <c r="B908" s="382"/>
      <c r="C908" s="384"/>
      <c r="D908" s="385"/>
      <c r="E908" s="384"/>
      <c r="F908" s="184"/>
      <c r="G908" s="386" t="str">
        <f t="shared" si="14"/>
        <v/>
      </c>
      <c r="H908" s="387"/>
      <c r="I908" s="388"/>
      <c r="J908" s="387"/>
      <c r="K908" s="382"/>
      <c r="L908" s="387"/>
    </row>
    <row r="909" spans="1:12" ht="13.2" hidden="1" x14ac:dyDescent="0.25">
      <c r="A909" s="381">
        <v>910</v>
      </c>
      <c r="B909" s="382"/>
      <c r="C909" s="384"/>
      <c r="D909" s="385"/>
      <c r="E909" s="384"/>
      <c r="F909" s="184"/>
      <c r="G909" s="386" t="str">
        <f t="shared" si="14"/>
        <v/>
      </c>
      <c r="H909" s="387"/>
      <c r="I909" s="388"/>
      <c r="J909" s="387"/>
      <c r="K909" s="382"/>
      <c r="L909" s="387"/>
    </row>
    <row r="910" spans="1:12" ht="13.2" hidden="1" x14ac:dyDescent="0.25">
      <c r="A910" s="381">
        <v>911</v>
      </c>
      <c r="B910" s="382"/>
      <c r="C910" s="384"/>
      <c r="D910" s="385"/>
      <c r="E910" s="384"/>
      <c r="F910" s="184"/>
      <c r="G910" s="386" t="str">
        <f t="shared" si="14"/>
        <v/>
      </c>
      <c r="H910" s="387"/>
      <c r="I910" s="388"/>
      <c r="J910" s="387"/>
      <c r="K910" s="382"/>
      <c r="L910" s="387"/>
    </row>
    <row r="911" spans="1:12" ht="13.2" hidden="1" x14ac:dyDescent="0.25">
      <c r="A911" s="381">
        <v>912</v>
      </c>
      <c r="B911" s="382"/>
      <c r="C911" s="384"/>
      <c r="D911" s="385"/>
      <c r="E911" s="384"/>
      <c r="F911" s="184"/>
      <c r="G911" s="386" t="str">
        <f t="shared" si="14"/>
        <v/>
      </c>
      <c r="H911" s="387"/>
      <c r="I911" s="388"/>
      <c r="J911" s="387"/>
      <c r="K911" s="382"/>
      <c r="L911" s="387"/>
    </row>
    <row r="912" spans="1:12" ht="13.2" hidden="1" x14ac:dyDescent="0.25">
      <c r="A912" s="381">
        <v>913</v>
      </c>
      <c r="B912" s="382"/>
      <c r="C912" s="384"/>
      <c r="D912" s="385"/>
      <c r="E912" s="384"/>
      <c r="F912" s="184"/>
      <c r="G912" s="386" t="str">
        <f t="shared" si="14"/>
        <v/>
      </c>
      <c r="H912" s="387"/>
      <c r="I912" s="388"/>
      <c r="J912" s="387"/>
      <c r="K912" s="382"/>
      <c r="L912" s="387"/>
    </row>
    <row r="913" spans="1:12" ht="13.2" hidden="1" x14ac:dyDescent="0.25">
      <c r="A913" s="381">
        <v>914</v>
      </c>
      <c r="B913" s="382"/>
      <c r="C913" s="384"/>
      <c r="D913" s="385"/>
      <c r="E913" s="384"/>
      <c r="F913" s="184"/>
      <c r="G913" s="386" t="str">
        <f t="shared" si="14"/>
        <v/>
      </c>
      <c r="H913" s="387"/>
      <c r="I913" s="388"/>
      <c r="J913" s="387"/>
      <c r="K913" s="382"/>
      <c r="L913" s="387"/>
    </row>
    <row r="914" spans="1:12" ht="13.2" hidden="1" x14ac:dyDescent="0.25">
      <c r="A914" s="381">
        <v>915</v>
      </c>
      <c r="B914" s="382"/>
      <c r="C914" s="384"/>
      <c r="D914" s="385"/>
      <c r="E914" s="384"/>
      <c r="F914" s="184"/>
      <c r="G914" s="386" t="str">
        <f t="shared" si="14"/>
        <v/>
      </c>
      <c r="H914" s="387"/>
      <c r="I914" s="388"/>
      <c r="J914" s="387"/>
      <c r="K914" s="382"/>
      <c r="L914" s="387"/>
    </row>
    <row r="915" spans="1:12" ht="13.2" hidden="1" x14ac:dyDescent="0.25">
      <c r="A915" s="381">
        <v>916</v>
      </c>
      <c r="B915" s="382"/>
      <c r="C915" s="384"/>
      <c r="D915" s="385"/>
      <c r="E915" s="384"/>
      <c r="F915" s="184"/>
      <c r="G915" s="386" t="str">
        <f t="shared" si="14"/>
        <v/>
      </c>
      <c r="H915" s="387"/>
      <c r="I915" s="388"/>
      <c r="J915" s="387"/>
      <c r="K915" s="382"/>
      <c r="L915" s="387"/>
    </row>
    <row r="916" spans="1:12" ht="13.2" hidden="1" x14ac:dyDescent="0.25">
      <c r="A916" s="381">
        <v>917</v>
      </c>
      <c r="B916" s="382"/>
      <c r="C916" s="384"/>
      <c r="D916" s="385"/>
      <c r="E916" s="384"/>
      <c r="F916" s="184"/>
      <c r="G916" s="386" t="str">
        <f t="shared" si="14"/>
        <v/>
      </c>
      <c r="H916" s="387"/>
      <c r="I916" s="388"/>
      <c r="J916" s="387"/>
      <c r="K916" s="382"/>
      <c r="L916" s="387"/>
    </row>
    <row r="917" spans="1:12" ht="13.2" hidden="1" x14ac:dyDescent="0.25">
      <c r="A917" s="381">
        <v>918</v>
      </c>
      <c r="B917" s="382"/>
      <c r="C917" s="384"/>
      <c r="D917" s="385"/>
      <c r="E917" s="384"/>
      <c r="F917" s="184"/>
      <c r="G917" s="386" t="str">
        <f t="shared" si="14"/>
        <v/>
      </c>
      <c r="H917" s="387"/>
      <c r="I917" s="388"/>
      <c r="J917" s="387"/>
      <c r="K917" s="382"/>
      <c r="L917" s="387"/>
    </row>
    <row r="918" spans="1:12" ht="13.2" hidden="1" x14ac:dyDescent="0.25">
      <c r="A918" s="381">
        <v>919</v>
      </c>
      <c r="B918" s="382"/>
      <c r="C918" s="384"/>
      <c r="D918" s="385"/>
      <c r="E918" s="384"/>
      <c r="F918" s="184"/>
      <c r="G918" s="386" t="str">
        <f t="shared" si="14"/>
        <v/>
      </c>
      <c r="H918" s="387"/>
      <c r="I918" s="388"/>
      <c r="J918" s="387"/>
      <c r="K918" s="382"/>
      <c r="L918" s="387"/>
    </row>
    <row r="919" spans="1:12" ht="13.2" hidden="1" x14ac:dyDescent="0.25">
      <c r="A919" s="381">
        <v>920</v>
      </c>
      <c r="B919" s="382"/>
      <c r="C919" s="384"/>
      <c r="D919" s="385"/>
      <c r="E919" s="384"/>
      <c r="F919" s="184"/>
      <c r="G919" s="386" t="str">
        <f t="shared" si="14"/>
        <v/>
      </c>
      <c r="H919" s="387"/>
      <c r="I919" s="388"/>
      <c r="J919" s="387"/>
      <c r="K919" s="382"/>
      <c r="L919" s="387"/>
    </row>
    <row r="920" spans="1:12" ht="13.2" hidden="1" x14ac:dyDescent="0.25">
      <c r="A920" s="381">
        <v>921</v>
      </c>
      <c r="B920" s="382"/>
      <c r="C920" s="384"/>
      <c r="D920" s="385"/>
      <c r="E920" s="384"/>
      <c r="F920" s="184"/>
      <c r="G920" s="386" t="str">
        <f t="shared" si="14"/>
        <v/>
      </c>
      <c r="H920" s="387"/>
      <c r="I920" s="388"/>
      <c r="J920" s="387"/>
      <c r="K920" s="382"/>
      <c r="L920" s="387"/>
    </row>
    <row r="921" spans="1:12" ht="13.2" hidden="1" x14ac:dyDescent="0.25">
      <c r="A921" s="381">
        <v>922</v>
      </c>
      <c r="B921" s="382"/>
      <c r="C921" s="384"/>
      <c r="D921" s="385"/>
      <c r="E921" s="384"/>
      <c r="F921" s="184"/>
      <c r="G921" s="386" t="str">
        <f t="shared" si="14"/>
        <v/>
      </c>
      <c r="H921" s="387"/>
      <c r="I921" s="388"/>
      <c r="J921" s="387"/>
      <c r="K921" s="382"/>
      <c r="L921" s="387"/>
    </row>
    <row r="922" spans="1:12" ht="13.2" hidden="1" x14ac:dyDescent="0.25">
      <c r="A922" s="381">
        <v>923</v>
      </c>
      <c r="B922" s="382"/>
      <c r="C922" s="384"/>
      <c r="D922" s="385"/>
      <c r="E922" s="384"/>
      <c r="F922" s="184"/>
      <c r="G922" s="386" t="str">
        <f t="shared" si="14"/>
        <v/>
      </c>
      <c r="H922" s="387"/>
      <c r="I922" s="388"/>
      <c r="J922" s="387"/>
      <c r="K922" s="382"/>
      <c r="L922" s="387"/>
    </row>
    <row r="923" spans="1:12" ht="13.2" hidden="1" x14ac:dyDescent="0.25">
      <c r="A923" s="381">
        <v>924</v>
      </c>
      <c r="B923" s="382"/>
      <c r="C923" s="384"/>
      <c r="D923" s="385"/>
      <c r="E923" s="384"/>
      <c r="F923" s="184"/>
      <c r="G923" s="386" t="str">
        <f t="shared" si="14"/>
        <v/>
      </c>
      <c r="H923" s="387"/>
      <c r="I923" s="388"/>
      <c r="J923" s="387"/>
      <c r="K923" s="382"/>
      <c r="L923" s="387"/>
    </row>
    <row r="924" spans="1:12" ht="13.2" hidden="1" x14ac:dyDescent="0.25">
      <c r="A924" s="381">
        <v>925</v>
      </c>
      <c r="B924" s="382"/>
      <c r="C924" s="384"/>
      <c r="D924" s="385"/>
      <c r="E924" s="384"/>
      <c r="F924" s="184"/>
      <c r="G924" s="386" t="str">
        <f t="shared" si="14"/>
        <v/>
      </c>
      <c r="H924" s="387"/>
      <c r="I924" s="388"/>
      <c r="J924" s="387"/>
      <c r="K924" s="382"/>
      <c r="L924" s="387"/>
    </row>
    <row r="925" spans="1:12" ht="13.2" hidden="1" x14ac:dyDescent="0.25">
      <c r="A925" s="381">
        <v>926</v>
      </c>
      <c r="B925" s="382"/>
      <c r="C925" s="384"/>
      <c r="D925" s="385"/>
      <c r="E925" s="384"/>
      <c r="F925" s="184"/>
      <c r="G925" s="386" t="str">
        <f t="shared" si="14"/>
        <v/>
      </c>
      <c r="H925" s="387"/>
      <c r="I925" s="388"/>
      <c r="J925" s="387"/>
      <c r="K925" s="382"/>
      <c r="L925" s="387"/>
    </row>
    <row r="926" spans="1:12" ht="13.2" hidden="1" x14ac:dyDescent="0.25">
      <c r="A926" s="381">
        <v>927</v>
      </c>
      <c r="B926" s="382"/>
      <c r="C926" s="384"/>
      <c r="D926" s="385"/>
      <c r="E926" s="384"/>
      <c r="F926" s="184"/>
      <c r="G926" s="386" t="str">
        <f t="shared" si="14"/>
        <v/>
      </c>
      <c r="H926" s="387"/>
      <c r="I926" s="388"/>
      <c r="J926" s="387"/>
      <c r="K926" s="382"/>
      <c r="L926" s="387"/>
    </row>
    <row r="927" spans="1:12" ht="13.2" hidden="1" x14ac:dyDescent="0.25">
      <c r="A927" s="381">
        <v>928</v>
      </c>
      <c r="B927" s="382"/>
      <c r="C927" s="384"/>
      <c r="D927" s="385"/>
      <c r="E927" s="384"/>
      <c r="F927" s="184"/>
      <c r="G927" s="386" t="str">
        <f t="shared" si="14"/>
        <v/>
      </c>
      <c r="H927" s="387"/>
      <c r="I927" s="388"/>
      <c r="J927" s="387"/>
      <c r="K927" s="382"/>
      <c r="L927" s="387"/>
    </row>
    <row r="928" spans="1:12" ht="13.2" hidden="1" x14ac:dyDescent="0.25">
      <c r="A928" s="381">
        <v>929</v>
      </c>
      <c r="B928" s="382"/>
      <c r="C928" s="384"/>
      <c r="D928" s="385"/>
      <c r="E928" s="384"/>
      <c r="F928" s="184"/>
      <c r="G928" s="386" t="str">
        <f t="shared" si="14"/>
        <v/>
      </c>
      <c r="H928" s="387"/>
      <c r="I928" s="388"/>
      <c r="J928" s="387"/>
      <c r="K928" s="382"/>
      <c r="L928" s="387"/>
    </row>
    <row r="929" spans="1:12" ht="13.2" hidden="1" x14ac:dyDescent="0.25">
      <c r="A929" s="381">
        <v>930</v>
      </c>
      <c r="B929" s="382"/>
      <c r="C929" s="384"/>
      <c r="D929" s="385"/>
      <c r="E929" s="384"/>
      <c r="F929" s="184"/>
      <c r="G929" s="386" t="str">
        <f t="shared" si="14"/>
        <v/>
      </c>
      <c r="H929" s="387"/>
      <c r="I929" s="388"/>
      <c r="J929" s="387"/>
      <c r="K929" s="382"/>
      <c r="L929" s="387"/>
    </row>
    <row r="930" spans="1:12" ht="13.2" hidden="1" x14ac:dyDescent="0.25">
      <c r="A930" s="381">
        <v>931</v>
      </c>
      <c r="B930" s="382"/>
      <c r="C930" s="384"/>
      <c r="D930" s="385"/>
      <c r="E930" s="384"/>
      <c r="F930" s="184"/>
      <c r="G930" s="386" t="str">
        <f t="shared" si="14"/>
        <v/>
      </c>
      <c r="H930" s="387"/>
      <c r="I930" s="388"/>
      <c r="J930" s="387"/>
      <c r="K930" s="382"/>
      <c r="L930" s="387"/>
    </row>
    <row r="931" spans="1:12" ht="13.2" hidden="1" x14ac:dyDescent="0.25">
      <c r="A931" s="381">
        <v>932</v>
      </c>
      <c r="B931" s="382"/>
      <c r="C931" s="384"/>
      <c r="D931" s="385"/>
      <c r="E931" s="384"/>
      <c r="F931" s="184"/>
      <c r="G931" s="386" t="str">
        <f t="shared" si="14"/>
        <v/>
      </c>
      <c r="H931" s="387"/>
      <c r="I931" s="388"/>
      <c r="J931" s="387"/>
      <c r="K931" s="382"/>
      <c r="L931" s="387"/>
    </row>
    <row r="932" spans="1:12" ht="13.2" hidden="1" x14ac:dyDescent="0.25">
      <c r="A932" s="381">
        <v>933</v>
      </c>
      <c r="B932" s="382"/>
      <c r="C932" s="384"/>
      <c r="D932" s="385"/>
      <c r="E932" s="384"/>
      <c r="F932" s="184"/>
      <c r="G932" s="386" t="str">
        <f t="shared" si="14"/>
        <v/>
      </c>
      <c r="H932" s="387"/>
      <c r="I932" s="388"/>
      <c r="J932" s="387"/>
      <c r="K932" s="382"/>
      <c r="L932" s="387"/>
    </row>
    <row r="933" spans="1:12" ht="13.2" hidden="1" x14ac:dyDescent="0.25">
      <c r="A933" s="381">
        <v>934</v>
      </c>
      <c r="B933" s="382"/>
      <c r="C933" s="384"/>
      <c r="D933" s="385"/>
      <c r="E933" s="384"/>
      <c r="F933" s="184"/>
      <c r="G933" s="386" t="str">
        <f t="shared" si="14"/>
        <v/>
      </c>
      <c r="H933" s="387"/>
      <c r="I933" s="388"/>
      <c r="J933" s="387"/>
      <c r="K933" s="382"/>
      <c r="L933" s="387"/>
    </row>
    <row r="934" spans="1:12" ht="13.2" hidden="1" x14ac:dyDescent="0.25">
      <c r="A934" s="381">
        <v>935</v>
      </c>
      <c r="B934" s="382"/>
      <c r="C934" s="384"/>
      <c r="D934" s="385"/>
      <c r="E934" s="384"/>
      <c r="F934" s="184"/>
      <c r="G934" s="386" t="str">
        <f t="shared" si="14"/>
        <v/>
      </c>
      <c r="H934" s="387"/>
      <c r="I934" s="388"/>
      <c r="J934" s="387"/>
      <c r="K934" s="382"/>
      <c r="L934" s="387"/>
    </row>
    <row r="935" spans="1:12" ht="13.2" hidden="1" x14ac:dyDescent="0.25">
      <c r="A935" s="381">
        <v>936</v>
      </c>
      <c r="B935" s="382"/>
      <c r="C935" s="384"/>
      <c r="D935" s="385"/>
      <c r="E935" s="384"/>
      <c r="F935" s="184"/>
      <c r="G935" s="386" t="str">
        <f t="shared" si="14"/>
        <v/>
      </c>
      <c r="H935" s="387"/>
      <c r="I935" s="388"/>
      <c r="J935" s="387"/>
      <c r="K935" s="382"/>
      <c r="L935" s="387"/>
    </row>
    <row r="936" spans="1:12" ht="13.2" hidden="1" x14ac:dyDescent="0.25">
      <c r="A936" s="381">
        <v>937</v>
      </c>
      <c r="B936" s="382"/>
      <c r="C936" s="384"/>
      <c r="D936" s="385"/>
      <c r="E936" s="384"/>
      <c r="F936" s="184"/>
      <c r="G936" s="386" t="str">
        <f t="shared" si="14"/>
        <v/>
      </c>
      <c r="H936" s="387"/>
      <c r="I936" s="388"/>
      <c r="J936" s="387"/>
      <c r="K936" s="382"/>
      <c r="L936" s="387"/>
    </row>
    <row r="937" spans="1:12" ht="13.2" hidden="1" x14ac:dyDescent="0.25">
      <c r="A937" s="381">
        <v>938</v>
      </c>
      <c r="B937" s="382"/>
      <c r="C937" s="384"/>
      <c r="D937" s="385"/>
      <c r="E937" s="384"/>
      <c r="F937" s="184"/>
      <c r="G937" s="386" t="str">
        <f t="shared" si="14"/>
        <v/>
      </c>
      <c r="H937" s="387"/>
      <c r="I937" s="388"/>
      <c r="J937" s="387"/>
      <c r="K937" s="382"/>
      <c r="L937" s="387"/>
    </row>
    <row r="938" spans="1:12" ht="13.2" hidden="1" x14ac:dyDescent="0.25">
      <c r="A938" s="381">
        <v>939</v>
      </c>
      <c r="B938" s="382"/>
      <c r="C938" s="384"/>
      <c r="D938" s="385"/>
      <c r="E938" s="384"/>
      <c r="F938" s="184"/>
      <c r="G938" s="386" t="str">
        <f t="shared" si="14"/>
        <v/>
      </c>
      <c r="H938" s="387"/>
      <c r="I938" s="388"/>
      <c r="J938" s="387"/>
      <c r="K938" s="382"/>
      <c r="L938" s="387"/>
    </row>
    <row r="939" spans="1:12" ht="13.2" hidden="1" x14ac:dyDescent="0.25">
      <c r="A939" s="381">
        <v>940</v>
      </c>
      <c r="B939" s="382"/>
      <c r="C939" s="384"/>
      <c r="D939" s="385"/>
      <c r="E939" s="384"/>
      <c r="F939" s="184"/>
      <c r="G939" s="386" t="str">
        <f t="shared" si="14"/>
        <v/>
      </c>
      <c r="H939" s="387"/>
      <c r="I939" s="388"/>
      <c r="J939" s="387"/>
      <c r="K939" s="382"/>
      <c r="L939" s="387"/>
    </row>
    <row r="940" spans="1:12" ht="13.2" hidden="1" x14ac:dyDescent="0.25">
      <c r="A940" s="381">
        <v>941</v>
      </c>
      <c r="B940" s="382"/>
      <c r="C940" s="384"/>
      <c r="D940" s="385"/>
      <c r="E940" s="384"/>
      <c r="F940" s="184"/>
      <c r="G940" s="386" t="str">
        <f t="shared" si="14"/>
        <v/>
      </c>
      <c r="H940" s="387"/>
      <c r="I940" s="388"/>
      <c r="J940" s="387"/>
      <c r="K940" s="382"/>
      <c r="L940" s="387"/>
    </row>
    <row r="941" spans="1:12" ht="13.2" hidden="1" x14ac:dyDescent="0.25">
      <c r="A941" s="381">
        <v>942</v>
      </c>
      <c r="B941" s="382"/>
      <c r="C941" s="384"/>
      <c r="D941" s="385"/>
      <c r="E941" s="384"/>
      <c r="F941" s="184"/>
      <c r="G941" s="386" t="str">
        <f t="shared" si="14"/>
        <v/>
      </c>
      <c r="H941" s="387"/>
      <c r="I941" s="388"/>
      <c r="J941" s="387"/>
      <c r="K941" s="382"/>
      <c r="L941" s="387"/>
    </row>
    <row r="942" spans="1:12" ht="13.2" hidden="1" x14ac:dyDescent="0.25">
      <c r="A942" s="381">
        <v>943</v>
      </c>
      <c r="B942" s="382"/>
      <c r="C942" s="384"/>
      <c r="D942" s="385"/>
      <c r="E942" s="384"/>
      <c r="F942" s="184"/>
      <c r="G942" s="386" t="str">
        <f t="shared" si="14"/>
        <v/>
      </c>
      <c r="H942" s="387"/>
      <c r="I942" s="388"/>
      <c r="J942" s="387"/>
      <c r="K942" s="382"/>
      <c r="L942" s="387"/>
    </row>
    <row r="943" spans="1:12" ht="13.2" hidden="1" x14ac:dyDescent="0.25">
      <c r="A943" s="381">
        <v>944</v>
      </c>
      <c r="B943" s="382"/>
      <c r="C943" s="384"/>
      <c r="D943" s="385"/>
      <c r="E943" s="384"/>
      <c r="F943" s="184"/>
      <c r="G943" s="386" t="str">
        <f t="shared" si="14"/>
        <v/>
      </c>
      <c r="H943" s="387"/>
      <c r="I943" s="388"/>
      <c r="J943" s="387"/>
      <c r="K943" s="382"/>
      <c r="L943" s="387"/>
    </row>
    <row r="944" spans="1:12" ht="13.2" hidden="1" x14ac:dyDescent="0.25">
      <c r="A944" s="381">
        <v>945</v>
      </c>
      <c r="B944" s="382"/>
      <c r="C944" s="384"/>
      <c r="D944" s="385"/>
      <c r="E944" s="384"/>
      <c r="F944" s="184"/>
      <c r="G944" s="386" t="str">
        <f t="shared" si="14"/>
        <v/>
      </c>
      <c r="H944" s="387"/>
      <c r="I944" s="388"/>
      <c r="J944" s="387"/>
      <c r="K944" s="382"/>
      <c r="L944" s="387"/>
    </row>
    <row r="945" spans="1:12" ht="13.2" hidden="1" x14ac:dyDescent="0.25">
      <c r="A945" s="381">
        <v>946</v>
      </c>
      <c r="B945" s="382"/>
      <c r="C945" s="384"/>
      <c r="D945" s="385"/>
      <c r="E945" s="384"/>
      <c r="F945" s="184"/>
      <c r="G945" s="386" t="str">
        <f t="shared" si="14"/>
        <v/>
      </c>
      <c r="H945" s="387"/>
      <c r="I945" s="388"/>
      <c r="J945" s="387"/>
      <c r="K945" s="382"/>
      <c r="L945" s="387"/>
    </row>
    <row r="946" spans="1:12" ht="13.2" hidden="1" x14ac:dyDescent="0.25">
      <c r="A946" s="381">
        <v>947</v>
      </c>
      <c r="B946" s="382"/>
      <c r="C946" s="384"/>
      <c r="D946" s="385"/>
      <c r="E946" s="384"/>
      <c r="F946" s="184"/>
      <c r="G946" s="386" t="str">
        <f t="shared" si="14"/>
        <v/>
      </c>
      <c r="H946" s="387"/>
      <c r="I946" s="388"/>
      <c r="J946" s="387"/>
      <c r="K946" s="382"/>
      <c r="L946" s="387"/>
    </row>
    <row r="947" spans="1:12" ht="13.2" hidden="1" x14ac:dyDescent="0.25">
      <c r="A947" s="381">
        <v>948</v>
      </c>
      <c r="B947" s="382"/>
      <c r="C947" s="384"/>
      <c r="D947" s="385"/>
      <c r="E947" s="384"/>
      <c r="F947" s="184"/>
      <c r="G947" s="386" t="str">
        <f t="shared" si="14"/>
        <v/>
      </c>
      <c r="H947" s="387"/>
      <c r="I947" s="388"/>
      <c r="J947" s="387"/>
      <c r="K947" s="382"/>
      <c r="L947" s="387"/>
    </row>
    <row r="948" spans="1:12" ht="13.2" hidden="1" x14ac:dyDescent="0.25">
      <c r="A948" s="381">
        <v>949</v>
      </c>
      <c r="B948" s="382"/>
      <c r="C948" s="384"/>
      <c r="D948" s="385"/>
      <c r="E948" s="384"/>
      <c r="F948" s="184"/>
      <c r="G948" s="386" t="str">
        <f t="shared" si="14"/>
        <v/>
      </c>
      <c r="H948" s="387"/>
      <c r="I948" s="388"/>
      <c r="J948" s="387"/>
      <c r="K948" s="382"/>
      <c r="L948" s="387"/>
    </row>
    <row r="949" spans="1:12" ht="13.2" hidden="1" x14ac:dyDescent="0.25">
      <c r="A949" s="381">
        <v>950</v>
      </c>
      <c r="B949" s="382"/>
      <c r="C949" s="384"/>
      <c r="D949" s="385"/>
      <c r="E949" s="384"/>
      <c r="F949" s="184"/>
      <c r="G949" s="386" t="str">
        <f t="shared" si="14"/>
        <v/>
      </c>
      <c r="H949" s="387"/>
      <c r="I949" s="388"/>
      <c r="J949" s="387"/>
      <c r="K949" s="382"/>
      <c r="L949" s="387"/>
    </row>
    <row r="950" spans="1:12" ht="13.2" hidden="1" x14ac:dyDescent="0.25">
      <c r="A950" s="381">
        <v>951</v>
      </c>
      <c r="B950" s="382"/>
      <c r="C950" s="384"/>
      <c r="D950" s="385"/>
      <c r="E950" s="384"/>
      <c r="F950" s="184"/>
      <c r="G950" s="386" t="str">
        <f t="shared" si="14"/>
        <v/>
      </c>
      <c r="H950" s="387"/>
      <c r="I950" s="388"/>
      <c r="J950" s="387"/>
      <c r="K950" s="382"/>
      <c r="L950" s="387"/>
    </row>
    <row r="951" spans="1:12" ht="13.2" hidden="1" x14ac:dyDescent="0.25">
      <c r="A951" s="381">
        <v>952</v>
      </c>
      <c r="B951" s="382"/>
      <c r="C951" s="384"/>
      <c r="D951" s="385"/>
      <c r="E951" s="384"/>
      <c r="F951" s="184"/>
      <c r="G951" s="386" t="str">
        <f t="shared" si="14"/>
        <v/>
      </c>
      <c r="H951" s="387"/>
      <c r="I951" s="388"/>
      <c r="J951" s="387"/>
      <c r="K951" s="382"/>
      <c r="L951" s="387"/>
    </row>
    <row r="952" spans="1:12" ht="13.2" hidden="1" x14ac:dyDescent="0.25">
      <c r="A952" s="381">
        <v>953</v>
      </c>
      <c r="B952" s="382"/>
      <c r="C952" s="384"/>
      <c r="D952" s="385"/>
      <c r="E952" s="384"/>
      <c r="F952" s="184"/>
      <c r="G952" s="386" t="str">
        <f t="shared" si="14"/>
        <v/>
      </c>
      <c r="H952" s="387"/>
      <c r="I952" s="388"/>
      <c r="J952" s="387"/>
      <c r="K952" s="382"/>
      <c r="L952" s="387"/>
    </row>
    <row r="953" spans="1:12" ht="13.2" hidden="1" x14ac:dyDescent="0.25">
      <c r="A953" s="381">
        <v>954</v>
      </c>
      <c r="B953" s="382"/>
      <c r="C953" s="384"/>
      <c r="D953" s="385"/>
      <c r="E953" s="384"/>
      <c r="F953" s="184"/>
      <c r="G953" s="386" t="str">
        <f t="shared" si="14"/>
        <v/>
      </c>
      <c r="H953" s="387"/>
      <c r="I953" s="388"/>
      <c r="J953" s="387"/>
      <c r="K953" s="382"/>
      <c r="L953" s="387"/>
    </row>
    <row r="954" spans="1:12" ht="13.2" hidden="1" x14ac:dyDescent="0.25">
      <c r="A954" s="381">
        <v>955</v>
      </c>
      <c r="B954" s="382"/>
      <c r="C954" s="384"/>
      <c r="D954" s="385"/>
      <c r="E954" s="384"/>
      <c r="F954" s="184"/>
      <c r="G954" s="386" t="str">
        <f t="shared" si="14"/>
        <v/>
      </c>
      <c r="H954" s="387"/>
      <c r="I954" s="388"/>
      <c r="J954" s="387"/>
      <c r="K954" s="382"/>
      <c r="L954" s="387"/>
    </row>
    <row r="955" spans="1:12" ht="13.2" hidden="1" x14ac:dyDescent="0.25">
      <c r="A955" s="381">
        <v>956</v>
      </c>
      <c r="B955" s="382"/>
      <c r="C955" s="384"/>
      <c r="D955" s="385"/>
      <c r="E955" s="384"/>
      <c r="F955" s="184"/>
      <c r="G955" s="386" t="str">
        <f t="shared" si="14"/>
        <v/>
      </c>
      <c r="H955" s="387"/>
      <c r="I955" s="388"/>
      <c r="J955" s="387"/>
      <c r="K955" s="382"/>
      <c r="L955" s="387"/>
    </row>
    <row r="956" spans="1:12" ht="13.2" hidden="1" x14ac:dyDescent="0.25">
      <c r="A956" s="381">
        <v>957</v>
      </c>
      <c r="B956" s="382"/>
      <c r="C956" s="384"/>
      <c r="D956" s="385"/>
      <c r="E956" s="384"/>
      <c r="F956" s="184"/>
      <c r="G956" s="386" t="str">
        <f t="shared" si="14"/>
        <v/>
      </c>
      <c r="H956" s="387"/>
      <c r="I956" s="388"/>
      <c r="J956" s="387"/>
      <c r="K956" s="382"/>
      <c r="L956" s="387"/>
    </row>
    <row r="957" spans="1:12" ht="13.2" hidden="1" x14ac:dyDescent="0.25">
      <c r="A957" s="381">
        <v>958</v>
      </c>
      <c r="B957" s="382"/>
      <c r="C957" s="384"/>
      <c r="D957" s="385"/>
      <c r="E957" s="384"/>
      <c r="F957" s="184"/>
      <c r="G957" s="386" t="str">
        <f t="shared" si="14"/>
        <v/>
      </c>
      <c r="H957" s="387"/>
      <c r="I957" s="388"/>
      <c r="J957" s="387"/>
      <c r="K957" s="382"/>
      <c r="L957" s="387"/>
    </row>
    <row r="958" spans="1:12" ht="13.2" hidden="1" x14ac:dyDescent="0.25">
      <c r="A958" s="381">
        <v>959</v>
      </c>
      <c r="B958" s="382"/>
      <c r="C958" s="384"/>
      <c r="D958" s="385"/>
      <c r="E958" s="384"/>
      <c r="F958" s="184"/>
      <c r="G958" s="386" t="str">
        <f t="shared" si="14"/>
        <v/>
      </c>
      <c r="H958" s="387"/>
      <c r="I958" s="388"/>
      <c r="J958" s="387"/>
      <c r="K958" s="382"/>
      <c r="L958" s="387"/>
    </row>
    <row r="959" spans="1:12" ht="13.2" hidden="1" x14ac:dyDescent="0.25">
      <c r="A959" s="381">
        <v>960</v>
      </c>
      <c r="B959" s="382"/>
      <c r="C959" s="384"/>
      <c r="D959" s="385"/>
      <c r="E959" s="384"/>
      <c r="F959" s="184"/>
      <c r="G959" s="386" t="str">
        <f t="shared" si="14"/>
        <v/>
      </c>
      <c r="H959" s="387"/>
      <c r="I959" s="388"/>
      <c r="J959" s="387"/>
      <c r="K959" s="382"/>
      <c r="L959" s="387"/>
    </row>
    <row r="960" spans="1:12" ht="13.2" hidden="1" x14ac:dyDescent="0.25">
      <c r="A960" s="381">
        <v>961</v>
      </c>
      <c r="B960" s="382"/>
      <c r="C960" s="384"/>
      <c r="D960" s="385"/>
      <c r="E960" s="384"/>
      <c r="F960" s="184"/>
      <c r="G960" s="386" t="str">
        <f t="shared" si="14"/>
        <v/>
      </c>
      <c r="H960" s="387"/>
      <c r="I960" s="388"/>
      <c r="J960" s="387"/>
      <c r="K960" s="382"/>
      <c r="L960" s="387"/>
    </row>
    <row r="961" spans="1:12" ht="13.2" hidden="1" x14ac:dyDescent="0.25">
      <c r="A961" s="381">
        <v>962</v>
      </c>
      <c r="B961" s="382"/>
      <c r="C961" s="384"/>
      <c r="D961" s="385"/>
      <c r="E961" s="384"/>
      <c r="F961" s="184"/>
      <c r="G961" s="386" t="str">
        <f t="shared" ref="G961:G1000" si="15">IF(L961="","",IF(LEN(L961)&gt;14,L961,"CPF Protegido - LGPD"))</f>
        <v/>
      </c>
      <c r="H961" s="387"/>
      <c r="I961" s="388"/>
      <c r="J961" s="387"/>
      <c r="K961" s="382"/>
      <c r="L961" s="387"/>
    </row>
    <row r="962" spans="1:12" ht="13.2" hidden="1" x14ac:dyDescent="0.25">
      <c r="A962" s="381">
        <v>963</v>
      </c>
      <c r="B962" s="382"/>
      <c r="C962" s="384"/>
      <c r="D962" s="385"/>
      <c r="E962" s="384"/>
      <c r="F962" s="184"/>
      <c r="G962" s="386" t="str">
        <f t="shared" si="15"/>
        <v/>
      </c>
      <c r="H962" s="387"/>
      <c r="I962" s="388"/>
      <c r="J962" s="387"/>
      <c r="K962" s="382"/>
      <c r="L962" s="387"/>
    </row>
    <row r="963" spans="1:12" ht="13.2" hidden="1" x14ac:dyDescent="0.25">
      <c r="A963" s="381">
        <v>964</v>
      </c>
      <c r="B963" s="382"/>
      <c r="C963" s="384"/>
      <c r="D963" s="385"/>
      <c r="E963" s="384"/>
      <c r="F963" s="184"/>
      <c r="G963" s="386" t="str">
        <f t="shared" si="15"/>
        <v/>
      </c>
      <c r="H963" s="387"/>
      <c r="I963" s="388"/>
      <c r="J963" s="387"/>
      <c r="K963" s="382"/>
      <c r="L963" s="387"/>
    </row>
    <row r="964" spans="1:12" ht="13.2" hidden="1" x14ac:dyDescent="0.25">
      <c r="A964" s="381">
        <v>965</v>
      </c>
      <c r="B964" s="382"/>
      <c r="C964" s="384"/>
      <c r="D964" s="385"/>
      <c r="E964" s="384"/>
      <c r="F964" s="184"/>
      <c r="G964" s="386" t="str">
        <f t="shared" si="15"/>
        <v/>
      </c>
      <c r="H964" s="387"/>
      <c r="I964" s="388"/>
      <c r="J964" s="387"/>
      <c r="K964" s="382"/>
      <c r="L964" s="387"/>
    </row>
    <row r="965" spans="1:12" ht="13.2" hidden="1" x14ac:dyDescent="0.25">
      <c r="A965" s="381">
        <v>966</v>
      </c>
      <c r="B965" s="382"/>
      <c r="C965" s="384"/>
      <c r="D965" s="385"/>
      <c r="E965" s="384"/>
      <c r="F965" s="184"/>
      <c r="G965" s="386" t="str">
        <f t="shared" si="15"/>
        <v/>
      </c>
      <c r="H965" s="387"/>
      <c r="I965" s="388"/>
      <c r="J965" s="387"/>
      <c r="K965" s="382"/>
      <c r="L965" s="387"/>
    </row>
    <row r="966" spans="1:12" ht="13.2" hidden="1" x14ac:dyDescent="0.25">
      <c r="A966" s="381">
        <v>967</v>
      </c>
      <c r="B966" s="382"/>
      <c r="C966" s="384"/>
      <c r="D966" s="385"/>
      <c r="E966" s="384"/>
      <c r="F966" s="184"/>
      <c r="G966" s="386" t="str">
        <f t="shared" si="15"/>
        <v/>
      </c>
      <c r="H966" s="387"/>
      <c r="I966" s="388"/>
      <c r="J966" s="387"/>
      <c r="K966" s="382"/>
      <c r="L966" s="387"/>
    </row>
    <row r="967" spans="1:12" ht="13.2" hidden="1" x14ac:dyDescent="0.25">
      <c r="A967" s="381">
        <v>968</v>
      </c>
      <c r="B967" s="382"/>
      <c r="C967" s="384"/>
      <c r="D967" s="385"/>
      <c r="E967" s="384"/>
      <c r="F967" s="184"/>
      <c r="G967" s="386" t="str">
        <f t="shared" si="15"/>
        <v/>
      </c>
      <c r="H967" s="387"/>
      <c r="I967" s="388"/>
      <c r="J967" s="387"/>
      <c r="K967" s="382"/>
      <c r="L967" s="387"/>
    </row>
    <row r="968" spans="1:12" ht="13.2" hidden="1" x14ac:dyDescent="0.25">
      <c r="A968" s="381">
        <v>969</v>
      </c>
      <c r="B968" s="382"/>
      <c r="C968" s="384"/>
      <c r="D968" s="385"/>
      <c r="E968" s="384"/>
      <c r="F968" s="184"/>
      <c r="G968" s="386" t="str">
        <f t="shared" si="15"/>
        <v/>
      </c>
      <c r="H968" s="387"/>
      <c r="I968" s="388"/>
      <c r="J968" s="387"/>
      <c r="K968" s="382"/>
      <c r="L968" s="387"/>
    </row>
    <row r="969" spans="1:12" ht="13.2" hidden="1" x14ac:dyDescent="0.25">
      <c r="A969" s="381">
        <v>970</v>
      </c>
      <c r="B969" s="382"/>
      <c r="C969" s="384"/>
      <c r="D969" s="385"/>
      <c r="E969" s="384"/>
      <c r="F969" s="184"/>
      <c r="G969" s="386" t="str">
        <f t="shared" si="15"/>
        <v/>
      </c>
      <c r="H969" s="387"/>
      <c r="I969" s="388"/>
      <c r="J969" s="387"/>
      <c r="K969" s="382"/>
      <c r="L969" s="387"/>
    </row>
    <row r="970" spans="1:12" ht="13.2" hidden="1" x14ac:dyDescent="0.25">
      <c r="A970" s="381">
        <v>971</v>
      </c>
      <c r="B970" s="382"/>
      <c r="C970" s="384"/>
      <c r="D970" s="385"/>
      <c r="E970" s="384"/>
      <c r="F970" s="184"/>
      <c r="G970" s="386" t="str">
        <f t="shared" si="15"/>
        <v/>
      </c>
      <c r="H970" s="387"/>
      <c r="I970" s="388"/>
      <c r="J970" s="387"/>
      <c r="K970" s="382"/>
      <c r="L970" s="387"/>
    </row>
    <row r="971" spans="1:12" ht="13.2" hidden="1" x14ac:dyDescent="0.25">
      <c r="A971" s="381">
        <v>972</v>
      </c>
      <c r="B971" s="382"/>
      <c r="C971" s="384"/>
      <c r="D971" s="385"/>
      <c r="E971" s="384"/>
      <c r="F971" s="184"/>
      <c r="G971" s="386" t="str">
        <f t="shared" si="15"/>
        <v/>
      </c>
      <c r="H971" s="387"/>
      <c r="I971" s="388"/>
      <c r="J971" s="387"/>
      <c r="K971" s="382"/>
      <c r="L971" s="387"/>
    </row>
    <row r="972" spans="1:12" ht="13.2" hidden="1" x14ac:dyDescent="0.25">
      <c r="A972" s="381">
        <v>973</v>
      </c>
      <c r="B972" s="382"/>
      <c r="C972" s="384"/>
      <c r="D972" s="385"/>
      <c r="E972" s="384"/>
      <c r="F972" s="184"/>
      <c r="G972" s="386" t="str">
        <f t="shared" si="15"/>
        <v/>
      </c>
      <c r="H972" s="387"/>
      <c r="I972" s="388"/>
      <c r="J972" s="387"/>
      <c r="K972" s="382"/>
      <c r="L972" s="387"/>
    </row>
    <row r="973" spans="1:12" ht="13.2" hidden="1" x14ac:dyDescent="0.25">
      <c r="A973" s="381">
        <v>974</v>
      </c>
      <c r="B973" s="382"/>
      <c r="C973" s="384"/>
      <c r="D973" s="385"/>
      <c r="E973" s="384"/>
      <c r="F973" s="184"/>
      <c r="G973" s="386" t="str">
        <f t="shared" si="15"/>
        <v/>
      </c>
      <c r="H973" s="387"/>
      <c r="I973" s="388"/>
      <c r="J973" s="387"/>
      <c r="K973" s="382"/>
      <c r="L973" s="387"/>
    </row>
    <row r="974" spans="1:12" ht="13.2" hidden="1" x14ac:dyDescent="0.25">
      <c r="A974" s="381">
        <v>975</v>
      </c>
      <c r="B974" s="382"/>
      <c r="C974" s="384"/>
      <c r="D974" s="385"/>
      <c r="E974" s="384"/>
      <c r="F974" s="184"/>
      <c r="G974" s="386" t="str">
        <f t="shared" si="15"/>
        <v/>
      </c>
      <c r="H974" s="387"/>
      <c r="I974" s="388"/>
      <c r="J974" s="387"/>
      <c r="K974" s="382"/>
      <c r="L974" s="387"/>
    </row>
    <row r="975" spans="1:12" ht="13.2" hidden="1" x14ac:dyDescent="0.25">
      <c r="A975" s="381">
        <v>976</v>
      </c>
      <c r="B975" s="382"/>
      <c r="C975" s="384"/>
      <c r="D975" s="385"/>
      <c r="E975" s="384"/>
      <c r="F975" s="184"/>
      <c r="G975" s="386" t="str">
        <f t="shared" si="15"/>
        <v/>
      </c>
      <c r="H975" s="387"/>
      <c r="I975" s="388"/>
      <c r="J975" s="387"/>
      <c r="K975" s="382"/>
      <c r="L975" s="387"/>
    </row>
    <row r="976" spans="1:12" ht="13.2" hidden="1" x14ac:dyDescent="0.25">
      <c r="A976" s="381">
        <v>977</v>
      </c>
      <c r="B976" s="382"/>
      <c r="C976" s="384"/>
      <c r="D976" s="385"/>
      <c r="E976" s="384"/>
      <c r="F976" s="184"/>
      <c r="G976" s="386" t="str">
        <f t="shared" si="15"/>
        <v/>
      </c>
      <c r="H976" s="387"/>
      <c r="I976" s="388"/>
      <c r="J976" s="387"/>
      <c r="K976" s="382"/>
      <c r="L976" s="387"/>
    </row>
    <row r="977" spans="1:12" ht="13.2" hidden="1" x14ac:dyDescent="0.25">
      <c r="A977" s="381">
        <v>978</v>
      </c>
      <c r="B977" s="382"/>
      <c r="C977" s="384"/>
      <c r="D977" s="385"/>
      <c r="E977" s="384"/>
      <c r="F977" s="184"/>
      <c r="G977" s="386" t="str">
        <f t="shared" si="15"/>
        <v/>
      </c>
      <c r="H977" s="387"/>
      <c r="I977" s="388"/>
      <c r="J977" s="387"/>
      <c r="K977" s="382"/>
      <c r="L977" s="387"/>
    </row>
    <row r="978" spans="1:12" ht="13.2" hidden="1" x14ac:dyDescent="0.25">
      <c r="A978" s="381">
        <v>979</v>
      </c>
      <c r="B978" s="382"/>
      <c r="C978" s="384"/>
      <c r="D978" s="385"/>
      <c r="E978" s="384"/>
      <c r="F978" s="184"/>
      <c r="G978" s="386" t="str">
        <f t="shared" si="15"/>
        <v/>
      </c>
      <c r="H978" s="387"/>
      <c r="I978" s="388"/>
      <c r="J978" s="387"/>
      <c r="K978" s="382"/>
      <c r="L978" s="387"/>
    </row>
    <row r="979" spans="1:12" ht="13.2" hidden="1" x14ac:dyDescent="0.25">
      <c r="A979" s="381">
        <v>980</v>
      </c>
      <c r="B979" s="382"/>
      <c r="C979" s="384"/>
      <c r="D979" s="385"/>
      <c r="E979" s="384"/>
      <c r="F979" s="184"/>
      <c r="G979" s="386" t="str">
        <f t="shared" si="15"/>
        <v/>
      </c>
      <c r="H979" s="387"/>
      <c r="I979" s="388"/>
      <c r="J979" s="387"/>
      <c r="K979" s="382"/>
      <c r="L979" s="387"/>
    </row>
    <row r="980" spans="1:12" ht="13.2" hidden="1" x14ac:dyDescent="0.25">
      <c r="A980" s="381">
        <v>981</v>
      </c>
      <c r="B980" s="382"/>
      <c r="C980" s="384"/>
      <c r="D980" s="385"/>
      <c r="E980" s="384"/>
      <c r="F980" s="184"/>
      <c r="G980" s="386" t="str">
        <f t="shared" si="15"/>
        <v/>
      </c>
      <c r="H980" s="387"/>
      <c r="I980" s="388"/>
      <c r="J980" s="387"/>
      <c r="K980" s="382"/>
      <c r="L980" s="387"/>
    </row>
    <row r="981" spans="1:12" ht="13.2" hidden="1" x14ac:dyDescent="0.25">
      <c r="A981" s="381">
        <v>982</v>
      </c>
      <c r="B981" s="382"/>
      <c r="C981" s="384"/>
      <c r="D981" s="385"/>
      <c r="E981" s="384"/>
      <c r="F981" s="184"/>
      <c r="G981" s="386" t="str">
        <f t="shared" si="15"/>
        <v/>
      </c>
      <c r="H981" s="387"/>
      <c r="I981" s="388"/>
      <c r="J981" s="387"/>
      <c r="K981" s="382"/>
      <c r="L981" s="387"/>
    </row>
    <row r="982" spans="1:12" ht="13.2" hidden="1" x14ac:dyDescent="0.25">
      <c r="A982" s="381">
        <v>983</v>
      </c>
      <c r="B982" s="382"/>
      <c r="C982" s="384"/>
      <c r="D982" s="385"/>
      <c r="E982" s="384"/>
      <c r="F982" s="184"/>
      <c r="G982" s="386" t="str">
        <f t="shared" si="15"/>
        <v/>
      </c>
      <c r="H982" s="387"/>
      <c r="I982" s="388"/>
      <c r="J982" s="387"/>
      <c r="K982" s="382"/>
      <c r="L982" s="387"/>
    </row>
    <row r="983" spans="1:12" ht="13.2" hidden="1" x14ac:dyDescent="0.25">
      <c r="A983" s="381">
        <v>984</v>
      </c>
      <c r="B983" s="382"/>
      <c r="C983" s="384"/>
      <c r="D983" s="385"/>
      <c r="E983" s="384"/>
      <c r="F983" s="184"/>
      <c r="G983" s="386" t="str">
        <f t="shared" si="15"/>
        <v/>
      </c>
      <c r="H983" s="387"/>
      <c r="I983" s="388"/>
      <c r="J983" s="387"/>
      <c r="K983" s="382"/>
      <c r="L983" s="387"/>
    </row>
    <row r="984" spans="1:12" ht="13.2" hidden="1" x14ac:dyDescent="0.25">
      <c r="A984" s="381">
        <v>985</v>
      </c>
      <c r="B984" s="382"/>
      <c r="C984" s="384"/>
      <c r="D984" s="385"/>
      <c r="E984" s="384"/>
      <c r="F984" s="184"/>
      <c r="G984" s="386" t="str">
        <f t="shared" si="15"/>
        <v/>
      </c>
      <c r="H984" s="387"/>
      <c r="I984" s="388"/>
      <c r="J984" s="387"/>
      <c r="K984" s="382"/>
      <c r="L984" s="387"/>
    </row>
    <row r="985" spans="1:12" ht="13.2" hidden="1" x14ac:dyDescent="0.25">
      <c r="A985" s="381">
        <v>986</v>
      </c>
      <c r="B985" s="382"/>
      <c r="C985" s="384"/>
      <c r="D985" s="385"/>
      <c r="E985" s="384"/>
      <c r="F985" s="184"/>
      <c r="G985" s="386" t="str">
        <f t="shared" si="15"/>
        <v/>
      </c>
      <c r="H985" s="387"/>
      <c r="I985" s="388"/>
      <c r="J985" s="387"/>
      <c r="K985" s="382"/>
      <c r="L985" s="387"/>
    </row>
    <row r="986" spans="1:12" ht="13.2" hidden="1" x14ac:dyDescent="0.25">
      <c r="A986" s="381">
        <v>987</v>
      </c>
      <c r="B986" s="382"/>
      <c r="C986" s="384"/>
      <c r="D986" s="385"/>
      <c r="E986" s="384"/>
      <c r="F986" s="184"/>
      <c r="G986" s="386" t="str">
        <f t="shared" si="15"/>
        <v/>
      </c>
      <c r="H986" s="387"/>
      <c r="I986" s="388"/>
      <c r="J986" s="387"/>
      <c r="K986" s="382"/>
      <c r="L986" s="387"/>
    </row>
    <row r="987" spans="1:12" ht="13.2" hidden="1" x14ac:dyDescent="0.25">
      <c r="A987" s="381">
        <v>988</v>
      </c>
      <c r="B987" s="382"/>
      <c r="C987" s="384"/>
      <c r="D987" s="385"/>
      <c r="E987" s="384"/>
      <c r="F987" s="184"/>
      <c r="G987" s="386" t="str">
        <f t="shared" si="15"/>
        <v/>
      </c>
      <c r="H987" s="387"/>
      <c r="I987" s="388"/>
      <c r="J987" s="387"/>
      <c r="K987" s="382"/>
      <c r="L987" s="387"/>
    </row>
    <row r="988" spans="1:12" ht="13.2" hidden="1" x14ac:dyDescent="0.25">
      <c r="A988" s="381">
        <v>989</v>
      </c>
      <c r="B988" s="382"/>
      <c r="C988" s="384"/>
      <c r="D988" s="385"/>
      <c r="E988" s="384"/>
      <c r="F988" s="184"/>
      <c r="G988" s="386" t="str">
        <f t="shared" si="15"/>
        <v/>
      </c>
      <c r="H988" s="387"/>
      <c r="I988" s="388"/>
      <c r="J988" s="387"/>
      <c r="K988" s="382"/>
      <c r="L988" s="387"/>
    </row>
    <row r="989" spans="1:12" ht="13.2" hidden="1" x14ac:dyDescent="0.25">
      <c r="A989" s="381">
        <v>990</v>
      </c>
      <c r="B989" s="382"/>
      <c r="C989" s="384"/>
      <c r="D989" s="385"/>
      <c r="E989" s="384"/>
      <c r="F989" s="184"/>
      <c r="G989" s="386" t="str">
        <f t="shared" si="15"/>
        <v/>
      </c>
      <c r="H989" s="387"/>
      <c r="I989" s="388"/>
      <c r="J989" s="387"/>
      <c r="K989" s="382"/>
      <c r="L989" s="387"/>
    </row>
    <row r="990" spans="1:12" ht="13.2" hidden="1" x14ac:dyDescent="0.25">
      <c r="A990" s="381">
        <v>991</v>
      </c>
      <c r="B990" s="382"/>
      <c r="C990" s="384"/>
      <c r="D990" s="385"/>
      <c r="E990" s="384"/>
      <c r="F990" s="184"/>
      <c r="G990" s="386" t="str">
        <f t="shared" si="15"/>
        <v/>
      </c>
      <c r="H990" s="387"/>
      <c r="I990" s="388"/>
      <c r="J990" s="387"/>
      <c r="K990" s="382"/>
      <c r="L990" s="387"/>
    </row>
    <row r="991" spans="1:12" ht="13.2" hidden="1" x14ac:dyDescent="0.25">
      <c r="A991" s="381">
        <v>992</v>
      </c>
      <c r="B991" s="382"/>
      <c r="C991" s="384"/>
      <c r="D991" s="385"/>
      <c r="E991" s="384"/>
      <c r="F991" s="184"/>
      <c r="G991" s="386" t="str">
        <f t="shared" si="15"/>
        <v/>
      </c>
      <c r="H991" s="387"/>
      <c r="I991" s="388"/>
      <c r="J991" s="387"/>
      <c r="K991" s="382"/>
      <c r="L991" s="387"/>
    </row>
    <row r="992" spans="1:12" ht="13.2" hidden="1" x14ac:dyDescent="0.25">
      <c r="A992" s="381">
        <v>993</v>
      </c>
      <c r="B992" s="382"/>
      <c r="C992" s="384"/>
      <c r="D992" s="385"/>
      <c r="E992" s="384"/>
      <c r="F992" s="184"/>
      <c r="G992" s="386" t="str">
        <f t="shared" si="15"/>
        <v/>
      </c>
      <c r="H992" s="387"/>
      <c r="I992" s="388"/>
      <c r="J992" s="387"/>
      <c r="K992" s="382"/>
      <c r="L992" s="387"/>
    </row>
    <row r="993" spans="1:12" ht="13.2" hidden="1" x14ac:dyDescent="0.25">
      <c r="A993" s="381">
        <v>994</v>
      </c>
      <c r="B993" s="382"/>
      <c r="C993" s="384"/>
      <c r="D993" s="385"/>
      <c r="E993" s="384"/>
      <c r="F993" s="184"/>
      <c r="G993" s="386" t="str">
        <f t="shared" si="15"/>
        <v/>
      </c>
      <c r="H993" s="387"/>
      <c r="I993" s="388"/>
      <c r="J993" s="387"/>
      <c r="K993" s="382"/>
      <c r="L993" s="387"/>
    </row>
    <row r="994" spans="1:12" ht="13.2" hidden="1" x14ac:dyDescent="0.25">
      <c r="A994" s="381">
        <v>995</v>
      </c>
      <c r="B994" s="382"/>
      <c r="C994" s="384"/>
      <c r="D994" s="385"/>
      <c r="E994" s="384"/>
      <c r="F994" s="184"/>
      <c r="G994" s="386" t="str">
        <f t="shared" si="15"/>
        <v/>
      </c>
      <c r="H994" s="387"/>
      <c r="I994" s="388"/>
      <c r="J994" s="387"/>
      <c r="K994" s="382"/>
      <c r="L994" s="387"/>
    </row>
    <row r="995" spans="1:12" ht="13.2" hidden="1" x14ac:dyDescent="0.25">
      <c r="A995" s="381">
        <v>996</v>
      </c>
      <c r="B995" s="382"/>
      <c r="C995" s="384"/>
      <c r="D995" s="385"/>
      <c r="E995" s="384"/>
      <c r="F995" s="184"/>
      <c r="G995" s="386" t="str">
        <f t="shared" si="15"/>
        <v/>
      </c>
      <c r="H995" s="387"/>
      <c r="I995" s="388"/>
      <c r="J995" s="387"/>
      <c r="K995" s="382"/>
      <c r="L995" s="387"/>
    </row>
    <row r="996" spans="1:12" ht="13.2" hidden="1" x14ac:dyDescent="0.25">
      <c r="A996" s="381">
        <v>997</v>
      </c>
      <c r="B996" s="382"/>
      <c r="C996" s="384"/>
      <c r="D996" s="385"/>
      <c r="E996" s="384"/>
      <c r="F996" s="184"/>
      <c r="G996" s="386" t="str">
        <f t="shared" si="15"/>
        <v/>
      </c>
      <c r="H996" s="387"/>
      <c r="I996" s="388"/>
      <c r="J996" s="387"/>
      <c r="K996" s="382"/>
      <c r="L996" s="387"/>
    </row>
    <row r="997" spans="1:12" ht="13.2" hidden="1" x14ac:dyDescent="0.25">
      <c r="A997" s="381">
        <v>998</v>
      </c>
      <c r="B997" s="382"/>
      <c r="C997" s="384"/>
      <c r="D997" s="385"/>
      <c r="E997" s="384"/>
      <c r="F997" s="184"/>
      <c r="G997" s="386" t="str">
        <f t="shared" si="15"/>
        <v/>
      </c>
      <c r="H997" s="387"/>
      <c r="I997" s="388"/>
      <c r="J997" s="387"/>
      <c r="K997" s="382"/>
      <c r="L997" s="387"/>
    </row>
    <row r="998" spans="1:12" ht="13.2" hidden="1" x14ac:dyDescent="0.25">
      <c r="A998" s="381">
        <v>999</v>
      </c>
      <c r="B998" s="382"/>
      <c r="C998" s="384"/>
      <c r="D998" s="385"/>
      <c r="E998" s="384"/>
      <c r="F998" s="184"/>
      <c r="G998" s="386" t="str">
        <f t="shared" si="15"/>
        <v/>
      </c>
      <c r="H998" s="387"/>
      <c r="I998" s="388"/>
      <c r="J998" s="387"/>
      <c r="K998" s="382"/>
      <c r="L998" s="387"/>
    </row>
    <row r="999" spans="1:12" ht="13.2" hidden="1" x14ac:dyDescent="0.25">
      <c r="A999" s="381">
        <v>1000</v>
      </c>
      <c r="B999" s="382"/>
      <c r="C999" s="384"/>
      <c r="D999" s="385"/>
      <c r="E999" s="384"/>
      <c r="F999" s="184"/>
      <c r="G999" s="386" t="str">
        <f t="shared" si="15"/>
        <v/>
      </c>
      <c r="H999" s="387"/>
      <c r="I999" s="388"/>
      <c r="J999" s="387"/>
      <c r="K999" s="382"/>
      <c r="L999" s="387"/>
    </row>
    <row r="1000" spans="1:12" ht="13.2" hidden="1" x14ac:dyDescent="0.25">
      <c r="A1000" s="381">
        <v>1001</v>
      </c>
      <c r="B1000" s="382"/>
      <c r="C1000" s="384"/>
      <c r="D1000" s="385"/>
      <c r="E1000" s="384"/>
      <c r="F1000" s="184"/>
      <c r="G1000" s="386" t="str">
        <f t="shared" si="15"/>
        <v/>
      </c>
      <c r="H1000" s="387"/>
      <c r="I1000" s="388"/>
      <c r="J1000" s="387"/>
      <c r="K1000" s="382"/>
      <c r="L1000" s="387"/>
    </row>
  </sheetData>
  <sheetProtection formatColumns="0" formatRows="0" insertColumns="0" insertRows="0" deleteRows="0" autoFilter="0"/>
  <autoFilter ref="A3:K1000" xr:uid="{00000000-0009-0000-0000-00000E000000}">
    <sortState xmlns:xlrd2="http://schemas.microsoft.com/office/spreadsheetml/2017/richdata2" ref="A5:Z2000">
      <sortCondition ref="A4:A2000"/>
    </sortState>
  </autoFilter>
  <mergeCells count="2">
    <mergeCell ref="A1:K1"/>
    <mergeCell ref="A2:K2"/>
  </mergeCells>
  <phoneticPr fontId="33" type="noConversion"/>
  <dataValidations count="1">
    <dataValidation type="list" allowBlank="1" showInputMessage="1" showErrorMessage="1" sqref="C4:C1000" xr:uid="{00000000-0002-0000-0E00-000000000000}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63" fitToHeight="0" pageOrder="overThenDown" orientation="landscape" r:id="rId1"/>
  <headerFooter>
    <oddFooter>Página &amp;P de &amp;N</oddFooter>
  </headerFooter>
  <colBreaks count="1" manualBreakCount="1">
    <brk id="5" max="1048575" man="1"/>
  </colBreaks>
  <ignoredErrors>
    <ignoredError sqref="G21:G100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A12"/>
  <sheetViews>
    <sheetView showGridLines="0" tabSelected="1" workbookViewId="0">
      <selection activeCell="A6" sqref="A6"/>
    </sheetView>
  </sheetViews>
  <sheetFormatPr defaultRowHeight="13.2" x14ac:dyDescent="0.25"/>
  <cols>
    <col min="1" max="1" width="135.44140625" customWidth="1"/>
  </cols>
  <sheetData>
    <row r="1" spans="1:1" s="1" customFormat="1" ht="17.399999999999999" x14ac:dyDescent="0.25">
      <c r="A1" s="21" t="s">
        <v>475</v>
      </c>
    </row>
    <row r="2" spans="1:1" s="1" customFormat="1" ht="39" customHeight="1" x14ac:dyDescent="0.25">
      <c r="A2" s="3"/>
    </row>
    <row r="3" spans="1:1" s="1" customFormat="1" ht="27.6" x14ac:dyDescent="0.25">
      <c r="A3" s="171" t="str">
        <f>"Declaro, para todos os fins, que são verídicas todas as informações contidas neste relatório do "&amp;Capa!A1</f>
        <v>Declaro, para todos os fins, que são verídicas todas as informações contidas neste relatório do Termo de Parceria nº. 54/2023 celebrado entre o Secretaria de Estado de Desenvolvimento Social - Sedese e a Associação Mineira do Paradesporto - AM Paradesporto</v>
      </c>
    </row>
    <row r="4" spans="1:1" s="1" customFormat="1" ht="71.25" customHeight="1" x14ac:dyDescent="0.25">
      <c r="A4" s="28" t="s">
        <v>476</v>
      </c>
    </row>
    <row r="5" spans="1:1" s="1" customFormat="1" ht="13.8" x14ac:dyDescent="0.25">
      <c r="A5" s="28" t="s">
        <v>687</v>
      </c>
    </row>
    <row r="6" spans="1:1" s="1" customFormat="1" ht="13.8" x14ac:dyDescent="0.25">
      <c r="A6" s="28" t="s">
        <v>477</v>
      </c>
    </row>
    <row r="7" spans="1:1" s="1" customFormat="1" ht="13.8" x14ac:dyDescent="0.25">
      <c r="A7" s="28" t="s">
        <v>649</v>
      </c>
    </row>
    <row r="8" spans="1:1" s="1" customFormat="1" ht="13.8" x14ac:dyDescent="0.25">
      <c r="A8" s="170"/>
    </row>
    <row r="9" spans="1:1" s="1" customFormat="1" ht="13.8" x14ac:dyDescent="0.25">
      <c r="A9" s="28" t="s">
        <v>648</v>
      </c>
    </row>
    <row r="10" spans="1:1" s="1" customFormat="1" ht="48.75" customHeight="1" x14ac:dyDescent="0.25">
      <c r="A10" s="5"/>
    </row>
    <row r="11" spans="1:1" s="1" customFormat="1" x14ac:dyDescent="0.25">
      <c r="A11" s="6"/>
    </row>
    <row r="12" spans="1:1" s="1" customFormat="1" ht="9.75" customHeight="1" x14ac:dyDescent="0.25">
      <c r="A12" s="6"/>
    </row>
  </sheetData>
  <sheetProtection formatCells="0" formatRows="0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4.9989318521683403E-2"/>
    <pageSetUpPr fitToPage="1"/>
  </sheetPr>
  <dimension ref="A1:V67"/>
  <sheetViews>
    <sheetView workbookViewId="0">
      <selection activeCell="A2" sqref="A2"/>
    </sheetView>
  </sheetViews>
  <sheetFormatPr defaultColWidth="9.109375" defaultRowHeight="13.2" x14ac:dyDescent="0.25"/>
  <cols>
    <col min="1" max="2" width="26.44140625" style="108" customWidth="1"/>
    <col min="3" max="3" width="47.88671875" style="108" customWidth="1"/>
    <col min="4" max="4" width="29.5546875" style="108" customWidth="1"/>
    <col min="5" max="5" width="31.44140625" style="108" customWidth="1"/>
    <col min="6" max="7" width="31" style="108" customWidth="1"/>
    <col min="8" max="8" width="12.5546875" style="108" customWidth="1"/>
    <col min="9" max="9" width="31" style="108" customWidth="1"/>
    <col min="10" max="10" width="3.88671875" style="108" customWidth="1"/>
    <col min="11" max="11" width="10.109375" style="108" customWidth="1"/>
    <col min="12" max="12" width="15.109375" style="108" customWidth="1"/>
    <col min="13" max="13" width="2.5546875" style="108" customWidth="1"/>
    <col min="14" max="14" width="9.109375" style="108"/>
    <col min="15" max="17" width="13.44140625" style="108" customWidth="1"/>
    <col min="18" max="18" width="0.5546875" style="108" customWidth="1"/>
    <col min="19" max="19" width="10.44140625" style="108" bestFit="1" customWidth="1"/>
    <col min="20" max="20" width="13.44140625" style="108" customWidth="1"/>
    <col min="21" max="21" width="5.88671875" style="108" customWidth="1"/>
    <col min="22" max="22" width="9.109375" style="108"/>
    <col min="23" max="25" width="13.44140625" style="108" customWidth="1"/>
    <col min="26" max="26" width="1.88671875" style="108" customWidth="1"/>
    <col min="27" max="27" width="9.109375" style="108"/>
    <col min="28" max="28" width="13.44140625" style="108" customWidth="1"/>
    <col min="29" max="16384" width="9.109375" style="108"/>
  </cols>
  <sheetData>
    <row r="1" spans="1:22" x14ac:dyDescent="0.25">
      <c r="A1" s="108">
        <v>1</v>
      </c>
      <c r="B1" s="108">
        <v>1</v>
      </c>
      <c r="C1" s="108">
        <f t="shared" ref="C1:F1" si="0">COUNTA(C3:C100)</f>
        <v>3</v>
      </c>
      <c r="D1" s="108">
        <f t="shared" si="0"/>
        <v>31</v>
      </c>
      <c r="E1" s="108">
        <f t="shared" si="0"/>
        <v>62</v>
      </c>
      <c r="F1" s="108">
        <f t="shared" si="0"/>
        <v>14</v>
      </c>
      <c r="G1" s="108">
        <v>1</v>
      </c>
    </row>
    <row r="2" spans="1:22" s="107" customFormat="1" ht="35.25" customHeight="1" x14ac:dyDescent="0.25">
      <c r="A2" s="102" t="s">
        <v>69</v>
      </c>
      <c r="B2" s="102" t="s">
        <v>72</v>
      </c>
      <c r="C2" s="102" t="s">
        <v>74</v>
      </c>
      <c r="D2" s="102" t="s">
        <v>85</v>
      </c>
      <c r="E2" s="102" t="s">
        <v>96</v>
      </c>
      <c r="F2" s="102" t="s">
        <v>98</v>
      </c>
      <c r="G2" s="102" t="s">
        <v>50</v>
      </c>
      <c r="H2" s="108"/>
      <c r="I2" s="103" t="s">
        <v>50</v>
      </c>
      <c r="K2" s="108"/>
      <c r="L2" s="108"/>
      <c r="N2" s="108"/>
      <c r="O2" s="108"/>
      <c r="P2" s="108"/>
      <c r="Q2" s="108"/>
      <c r="R2" s="108"/>
      <c r="S2" s="108"/>
      <c r="T2" s="108"/>
      <c r="U2" s="108"/>
      <c r="V2" s="108"/>
    </row>
    <row r="3" spans="1:22" ht="41.4" x14ac:dyDescent="0.25">
      <c r="A3" s="292" t="s">
        <v>69</v>
      </c>
      <c r="B3" s="292" t="s">
        <v>72</v>
      </c>
      <c r="C3" s="290" t="s">
        <v>76</v>
      </c>
      <c r="D3" s="103" t="s">
        <v>87</v>
      </c>
      <c r="E3" s="104" t="s">
        <v>194</v>
      </c>
      <c r="F3" s="291" t="s">
        <v>319</v>
      </c>
      <c r="G3" s="103" t="s">
        <v>50</v>
      </c>
      <c r="H3" s="160"/>
      <c r="I3" s="103" t="s">
        <v>54</v>
      </c>
    </row>
    <row r="4" spans="1:22" ht="27.6" x14ac:dyDescent="0.25">
      <c r="A4" s="109"/>
      <c r="B4" s="109"/>
      <c r="C4" s="103" t="s">
        <v>78</v>
      </c>
      <c r="D4" s="103" t="s">
        <v>129</v>
      </c>
      <c r="E4" s="104" t="s">
        <v>196</v>
      </c>
      <c r="F4" s="103" t="s">
        <v>321</v>
      </c>
      <c r="G4" s="160"/>
      <c r="H4" s="160"/>
      <c r="I4" s="103" t="s">
        <v>58</v>
      </c>
    </row>
    <row r="5" spans="1:22" ht="13.8" x14ac:dyDescent="0.25">
      <c r="A5" s="109"/>
      <c r="B5" s="109"/>
      <c r="C5" s="103" t="s">
        <v>80</v>
      </c>
      <c r="D5" s="103" t="s">
        <v>131</v>
      </c>
      <c r="E5" s="104" t="s">
        <v>198</v>
      </c>
      <c r="F5" s="103" t="s">
        <v>323</v>
      </c>
      <c r="G5" s="160"/>
      <c r="H5" s="160"/>
    </row>
    <row r="6" spans="1:22" ht="28.5" customHeight="1" x14ac:dyDescent="0.25">
      <c r="C6" s="109"/>
      <c r="D6" s="103" t="s">
        <v>133</v>
      </c>
      <c r="E6" s="104" t="s">
        <v>200</v>
      </c>
      <c r="F6" s="103" t="s">
        <v>325</v>
      </c>
      <c r="G6" s="160"/>
      <c r="H6" s="160"/>
      <c r="I6" s="160"/>
    </row>
    <row r="7" spans="1:22" ht="27.6" x14ac:dyDescent="0.25">
      <c r="A7" s="109"/>
      <c r="B7" s="109"/>
      <c r="C7" s="109"/>
      <c r="D7" s="103" t="s">
        <v>135</v>
      </c>
      <c r="E7" s="104" t="s">
        <v>202</v>
      </c>
      <c r="F7" s="103" t="s">
        <v>327</v>
      </c>
      <c r="G7" s="160"/>
      <c r="H7" s="160"/>
      <c r="I7" s="160"/>
    </row>
    <row r="8" spans="1:22" ht="13.8" x14ac:dyDescent="0.25">
      <c r="A8" s="109"/>
      <c r="B8" s="109"/>
      <c r="C8" s="109"/>
      <c r="D8" s="103" t="s">
        <v>137</v>
      </c>
      <c r="E8" s="104" t="s">
        <v>204</v>
      </c>
      <c r="F8" s="103" t="s">
        <v>329</v>
      </c>
      <c r="G8" s="160"/>
      <c r="H8" s="160"/>
      <c r="I8" s="160"/>
    </row>
    <row r="9" spans="1:22" ht="13.8" x14ac:dyDescent="0.25">
      <c r="A9" s="109"/>
      <c r="B9" s="109"/>
      <c r="C9" s="109"/>
      <c r="D9" s="103" t="s">
        <v>139</v>
      </c>
      <c r="E9" s="104" t="s">
        <v>206</v>
      </c>
      <c r="F9" s="103" t="s">
        <v>331</v>
      </c>
      <c r="G9" s="160"/>
      <c r="H9" s="160"/>
      <c r="I9" s="160"/>
    </row>
    <row r="10" spans="1:22" ht="13.8" x14ac:dyDescent="0.25">
      <c r="A10" s="109"/>
      <c r="B10" s="109"/>
      <c r="C10" s="109"/>
      <c r="D10" s="103" t="s">
        <v>141</v>
      </c>
      <c r="E10" s="104" t="s">
        <v>208</v>
      </c>
      <c r="F10" s="103" t="s">
        <v>333</v>
      </c>
      <c r="G10" s="160"/>
      <c r="H10" s="160"/>
      <c r="I10" s="160"/>
    </row>
    <row r="11" spans="1:22" ht="27.6" x14ac:dyDescent="0.25">
      <c r="A11" s="109"/>
      <c r="B11" s="109"/>
      <c r="C11" s="109"/>
      <c r="D11" s="103" t="s">
        <v>144</v>
      </c>
      <c r="E11" s="104" t="s">
        <v>210</v>
      </c>
      <c r="F11" s="103" t="s">
        <v>335</v>
      </c>
      <c r="G11" s="160"/>
      <c r="H11" s="160"/>
      <c r="I11" s="160"/>
    </row>
    <row r="12" spans="1:22" ht="41.4" x14ac:dyDescent="0.25">
      <c r="A12" s="109"/>
      <c r="B12" s="109"/>
      <c r="C12" s="109"/>
      <c r="D12" s="103" t="s">
        <v>146</v>
      </c>
      <c r="E12" s="104" t="s">
        <v>212</v>
      </c>
      <c r="F12" s="103" t="s">
        <v>337</v>
      </c>
      <c r="G12" s="160"/>
      <c r="H12" s="160"/>
      <c r="I12" s="160"/>
    </row>
    <row r="13" spans="1:22" ht="27.6" x14ac:dyDescent="0.25">
      <c r="A13" s="109"/>
      <c r="B13" s="109"/>
      <c r="C13" s="109"/>
      <c r="D13" s="103" t="s">
        <v>149</v>
      </c>
      <c r="E13" s="104" t="s">
        <v>214</v>
      </c>
      <c r="F13" s="103" t="s">
        <v>339</v>
      </c>
      <c r="G13" s="160"/>
      <c r="H13" s="160"/>
      <c r="I13" s="160"/>
    </row>
    <row r="14" spans="1:22" ht="13.8" x14ac:dyDescent="0.25">
      <c r="A14" s="109"/>
      <c r="B14" s="109"/>
      <c r="C14" s="109"/>
      <c r="D14" s="103" t="s">
        <v>151</v>
      </c>
      <c r="E14" s="104" t="s">
        <v>216</v>
      </c>
      <c r="F14" s="103" t="s">
        <v>341</v>
      </c>
      <c r="G14" s="160"/>
      <c r="H14" s="160"/>
      <c r="I14" s="160"/>
    </row>
    <row r="15" spans="1:22" ht="13.8" x14ac:dyDescent="0.25">
      <c r="A15" s="109"/>
      <c r="B15" s="109"/>
      <c r="C15" s="109"/>
      <c r="D15" s="103" t="s">
        <v>153</v>
      </c>
      <c r="E15" s="104" t="s">
        <v>218</v>
      </c>
      <c r="F15" s="103" t="s">
        <v>343</v>
      </c>
      <c r="G15" s="160"/>
      <c r="H15" s="160"/>
      <c r="I15" s="160"/>
    </row>
    <row r="16" spans="1:22" ht="13.8" x14ac:dyDescent="0.25">
      <c r="A16" s="109"/>
      <c r="B16" s="109"/>
      <c r="C16" s="109"/>
      <c r="D16" s="103" t="s">
        <v>155</v>
      </c>
      <c r="E16" s="104" t="s">
        <v>220</v>
      </c>
      <c r="F16" s="103" t="s">
        <v>345</v>
      </c>
      <c r="G16" s="160"/>
      <c r="H16" s="160"/>
      <c r="I16" s="160"/>
    </row>
    <row r="17" spans="1:9" ht="27.6" x14ac:dyDescent="0.25">
      <c r="A17" s="109"/>
      <c r="B17" s="109"/>
      <c r="C17" s="109"/>
      <c r="D17" s="103" t="s">
        <v>157</v>
      </c>
      <c r="E17" s="104" t="s">
        <v>222</v>
      </c>
      <c r="F17" s="109"/>
      <c r="G17" s="109"/>
      <c r="H17" s="109"/>
      <c r="I17" s="109"/>
    </row>
    <row r="18" spans="1:9" ht="27.6" x14ac:dyDescent="0.25">
      <c r="A18" s="109"/>
      <c r="B18" s="109"/>
      <c r="C18" s="109"/>
      <c r="D18" s="103" t="s">
        <v>159</v>
      </c>
      <c r="E18" s="105" t="s">
        <v>224</v>
      </c>
      <c r="F18" s="109"/>
      <c r="G18" s="109"/>
      <c r="H18" s="109"/>
      <c r="I18" s="109"/>
    </row>
    <row r="19" spans="1:9" ht="13.8" x14ac:dyDescent="0.25">
      <c r="A19" s="109"/>
      <c r="B19" s="109"/>
      <c r="C19" s="109"/>
      <c r="D19" s="103" t="s">
        <v>161</v>
      </c>
      <c r="E19" s="104" t="s">
        <v>226</v>
      </c>
      <c r="F19" s="109"/>
      <c r="G19" s="109"/>
      <c r="H19" s="109"/>
      <c r="I19" s="109"/>
    </row>
    <row r="20" spans="1:9" ht="27.6" x14ac:dyDescent="0.25">
      <c r="A20" s="109"/>
      <c r="B20" s="109"/>
      <c r="C20" s="109"/>
      <c r="D20" s="103" t="s">
        <v>163</v>
      </c>
      <c r="E20" s="104" t="s">
        <v>228</v>
      </c>
      <c r="F20" s="109"/>
      <c r="G20" s="109"/>
      <c r="H20" s="109"/>
      <c r="I20" s="109"/>
    </row>
    <row r="21" spans="1:9" ht="27.6" x14ac:dyDescent="0.25">
      <c r="A21" s="109"/>
      <c r="B21" s="109"/>
      <c r="C21" s="109"/>
      <c r="D21" s="103" t="s">
        <v>165</v>
      </c>
      <c r="E21" s="104" t="s">
        <v>230</v>
      </c>
      <c r="F21" s="109"/>
      <c r="G21" s="109"/>
      <c r="H21" s="109"/>
      <c r="I21" s="109"/>
    </row>
    <row r="22" spans="1:9" ht="27.6" x14ac:dyDescent="0.25">
      <c r="A22" s="109"/>
      <c r="B22" s="109"/>
      <c r="C22" s="109"/>
      <c r="D22" s="103" t="s">
        <v>167</v>
      </c>
      <c r="E22" s="105" t="s">
        <v>232</v>
      </c>
      <c r="F22" s="109"/>
      <c r="G22" s="109"/>
      <c r="H22" s="109"/>
      <c r="I22" s="109"/>
    </row>
    <row r="23" spans="1:9" ht="27.6" x14ac:dyDescent="0.25">
      <c r="A23" s="109"/>
      <c r="B23" s="109"/>
      <c r="C23" s="109"/>
      <c r="D23" s="103" t="s">
        <v>169</v>
      </c>
      <c r="E23" s="105" t="s">
        <v>234</v>
      </c>
      <c r="F23" s="109"/>
      <c r="G23" s="109"/>
      <c r="H23" s="109"/>
      <c r="I23" s="109"/>
    </row>
    <row r="24" spans="1:9" ht="27.6" x14ac:dyDescent="0.25">
      <c r="A24" s="109"/>
      <c r="B24" s="109"/>
      <c r="C24" s="109"/>
      <c r="D24" s="103" t="s">
        <v>171</v>
      </c>
      <c r="E24" s="105" t="s">
        <v>236</v>
      </c>
      <c r="F24" s="109"/>
      <c r="G24" s="109"/>
      <c r="H24" s="109"/>
      <c r="I24" s="109"/>
    </row>
    <row r="25" spans="1:9" ht="27.6" x14ac:dyDescent="0.25">
      <c r="A25" s="109"/>
      <c r="B25" s="109"/>
      <c r="C25" s="109"/>
      <c r="D25" s="103" t="s">
        <v>174</v>
      </c>
      <c r="E25" s="105" t="s">
        <v>238</v>
      </c>
      <c r="F25" s="109"/>
      <c r="G25" s="109"/>
      <c r="H25" s="109"/>
      <c r="I25" s="109"/>
    </row>
    <row r="26" spans="1:9" ht="27.6" x14ac:dyDescent="0.25">
      <c r="A26" s="109"/>
      <c r="B26" s="109"/>
      <c r="C26" s="109"/>
      <c r="D26" s="103" t="s">
        <v>176</v>
      </c>
      <c r="E26" s="105" t="s">
        <v>240</v>
      </c>
      <c r="F26" s="109"/>
      <c r="G26" s="109"/>
      <c r="H26" s="109"/>
      <c r="I26" s="109"/>
    </row>
    <row r="27" spans="1:9" ht="27.6" x14ac:dyDescent="0.25">
      <c r="A27" s="109"/>
      <c r="B27" s="109"/>
      <c r="C27" s="109"/>
      <c r="D27" s="103" t="s">
        <v>178</v>
      </c>
      <c r="E27" s="105" t="s">
        <v>242</v>
      </c>
      <c r="F27" s="109"/>
      <c r="G27" s="109"/>
      <c r="H27" s="109"/>
      <c r="I27" s="109"/>
    </row>
    <row r="28" spans="1:9" ht="13.8" x14ac:dyDescent="0.25">
      <c r="A28" s="109"/>
      <c r="B28" s="109"/>
      <c r="C28" s="109"/>
      <c r="D28" s="103" t="s">
        <v>180</v>
      </c>
      <c r="E28" s="105" t="s">
        <v>244</v>
      </c>
      <c r="F28" s="109"/>
      <c r="G28" s="109"/>
      <c r="H28" s="109"/>
      <c r="I28" s="109"/>
    </row>
    <row r="29" spans="1:9" ht="27.6" x14ac:dyDescent="0.25">
      <c r="A29" s="109"/>
      <c r="B29" s="109"/>
      <c r="C29" s="109"/>
      <c r="D29" s="103" t="s">
        <v>182</v>
      </c>
      <c r="E29" s="105" t="s">
        <v>246</v>
      </c>
      <c r="F29" s="109"/>
      <c r="G29" s="109"/>
      <c r="H29" s="109"/>
      <c r="I29" s="109"/>
    </row>
    <row r="30" spans="1:9" ht="27.6" x14ac:dyDescent="0.25">
      <c r="A30" s="109"/>
      <c r="B30" s="109"/>
      <c r="C30" s="109"/>
      <c r="D30" s="103" t="s">
        <v>184</v>
      </c>
      <c r="E30" s="105" t="s">
        <v>248</v>
      </c>
      <c r="F30" s="109"/>
      <c r="G30" s="109"/>
      <c r="H30" s="109"/>
      <c r="I30" s="109"/>
    </row>
    <row r="31" spans="1:9" ht="13.8" x14ac:dyDescent="0.25">
      <c r="A31" s="109"/>
      <c r="B31" s="109"/>
      <c r="C31" s="109"/>
      <c r="D31" s="103" t="s">
        <v>186</v>
      </c>
      <c r="E31" s="105" t="s">
        <v>250</v>
      </c>
      <c r="F31" s="109"/>
      <c r="G31" s="109"/>
      <c r="H31" s="109"/>
      <c r="I31" s="109"/>
    </row>
    <row r="32" spans="1:9" ht="13.8" x14ac:dyDescent="0.25">
      <c r="A32" s="109"/>
      <c r="B32" s="109"/>
      <c r="C32" s="109"/>
      <c r="D32" s="103" t="s">
        <v>188</v>
      </c>
      <c r="E32" s="105" t="s">
        <v>252</v>
      </c>
      <c r="F32" s="109"/>
      <c r="G32" s="109"/>
      <c r="H32" s="109"/>
      <c r="I32" s="109"/>
    </row>
    <row r="33" spans="1:9" ht="13.8" x14ac:dyDescent="0.25">
      <c r="A33" s="109"/>
      <c r="B33" s="109"/>
      <c r="C33" s="109"/>
      <c r="D33" s="103" t="s">
        <v>190</v>
      </c>
      <c r="E33" s="105" t="s">
        <v>254</v>
      </c>
      <c r="F33" s="109"/>
      <c r="G33" s="109"/>
      <c r="H33" s="109"/>
      <c r="I33" s="109"/>
    </row>
    <row r="34" spans="1:9" ht="13.8" x14ac:dyDescent="0.25">
      <c r="A34" s="109"/>
      <c r="B34" s="109"/>
      <c r="C34" s="109"/>
      <c r="D34" s="109"/>
      <c r="E34" s="105" t="s">
        <v>256</v>
      </c>
      <c r="F34" s="109"/>
      <c r="G34" s="109"/>
      <c r="H34" s="109"/>
      <c r="I34" s="109"/>
    </row>
    <row r="35" spans="1:9" ht="13.8" x14ac:dyDescent="0.25">
      <c r="A35" s="109"/>
      <c r="B35" s="109"/>
      <c r="C35" s="109"/>
      <c r="D35" s="109"/>
      <c r="E35" s="105" t="s">
        <v>258</v>
      </c>
      <c r="F35" s="109"/>
      <c r="G35" s="109"/>
      <c r="H35" s="109"/>
      <c r="I35" s="109"/>
    </row>
    <row r="36" spans="1:9" ht="13.8" x14ac:dyDescent="0.25">
      <c r="A36" s="109"/>
      <c r="B36" s="109"/>
      <c r="C36" s="109"/>
      <c r="D36" s="109"/>
      <c r="E36" s="105" t="s">
        <v>260</v>
      </c>
      <c r="F36" s="109"/>
      <c r="G36" s="109"/>
      <c r="H36" s="109"/>
      <c r="I36" s="109"/>
    </row>
    <row r="37" spans="1:9" ht="27.6" x14ac:dyDescent="0.25">
      <c r="A37" s="109"/>
      <c r="B37" s="109"/>
      <c r="C37" s="109"/>
      <c r="D37" s="109"/>
      <c r="E37" s="105" t="s">
        <v>262</v>
      </c>
      <c r="F37" s="109"/>
      <c r="G37" s="109"/>
      <c r="H37" s="109"/>
      <c r="I37" s="109"/>
    </row>
    <row r="38" spans="1:9" ht="13.8" x14ac:dyDescent="0.25">
      <c r="A38" s="109"/>
      <c r="B38" s="109"/>
      <c r="C38" s="109"/>
      <c r="D38" s="109"/>
      <c r="E38" s="105" t="s">
        <v>264</v>
      </c>
      <c r="F38" s="109"/>
      <c r="G38" s="109"/>
      <c r="H38" s="109"/>
      <c r="I38" s="109"/>
    </row>
    <row r="39" spans="1:9" ht="13.8" x14ac:dyDescent="0.25">
      <c r="A39" s="109"/>
      <c r="B39" s="109"/>
      <c r="C39" s="109"/>
      <c r="D39" s="109"/>
      <c r="E39" s="105" t="s">
        <v>266</v>
      </c>
      <c r="F39" s="109"/>
      <c r="G39" s="109"/>
      <c r="H39" s="109"/>
      <c r="I39" s="109"/>
    </row>
    <row r="40" spans="1:9" ht="13.8" x14ac:dyDescent="0.25">
      <c r="A40" s="109"/>
      <c r="B40" s="109"/>
      <c r="C40" s="109"/>
      <c r="D40" s="109"/>
      <c r="E40" s="105" t="s">
        <v>268</v>
      </c>
      <c r="F40" s="109"/>
      <c r="G40" s="109"/>
      <c r="H40" s="109"/>
      <c r="I40" s="109"/>
    </row>
    <row r="41" spans="1:9" ht="13.8" x14ac:dyDescent="0.25">
      <c r="A41" s="109"/>
      <c r="B41" s="109"/>
      <c r="C41" s="109"/>
      <c r="D41" s="109"/>
      <c r="E41" s="105" t="s">
        <v>270</v>
      </c>
      <c r="F41" s="109"/>
      <c r="G41" s="109"/>
      <c r="H41" s="109"/>
      <c r="I41" s="109"/>
    </row>
    <row r="42" spans="1:9" ht="13.8" x14ac:dyDescent="0.25">
      <c r="A42" s="109"/>
      <c r="B42" s="109"/>
      <c r="C42" s="109"/>
      <c r="D42" s="109"/>
      <c r="E42" s="105" t="s">
        <v>272</v>
      </c>
      <c r="F42" s="109"/>
      <c r="G42" s="109"/>
      <c r="H42" s="109"/>
      <c r="I42" s="109"/>
    </row>
    <row r="43" spans="1:9" ht="13.8" x14ac:dyDescent="0.25">
      <c r="A43" s="109"/>
      <c r="B43" s="109"/>
      <c r="C43" s="109"/>
      <c r="D43" s="109"/>
      <c r="E43" s="105" t="s">
        <v>274</v>
      </c>
      <c r="F43" s="109"/>
      <c r="G43" s="109"/>
      <c r="H43" s="109"/>
      <c r="I43" s="109"/>
    </row>
    <row r="44" spans="1:9" ht="13.8" x14ac:dyDescent="0.25">
      <c r="A44" s="109"/>
      <c r="B44" s="109"/>
      <c r="C44" s="109"/>
      <c r="D44" s="109"/>
      <c r="E44" s="105" t="s">
        <v>276</v>
      </c>
      <c r="F44" s="109"/>
      <c r="G44" s="109"/>
      <c r="H44" s="109"/>
      <c r="I44" s="109"/>
    </row>
    <row r="45" spans="1:9" ht="13.8" x14ac:dyDescent="0.25">
      <c r="A45" s="109"/>
      <c r="B45" s="109"/>
      <c r="C45" s="109"/>
      <c r="D45" s="109"/>
      <c r="E45" s="105" t="s">
        <v>278</v>
      </c>
      <c r="F45" s="109"/>
      <c r="G45" s="109"/>
      <c r="H45" s="109"/>
      <c r="I45" s="109"/>
    </row>
    <row r="46" spans="1:9" ht="13.8" x14ac:dyDescent="0.25">
      <c r="A46" s="109"/>
      <c r="B46" s="109"/>
      <c r="C46" s="109"/>
      <c r="D46" s="109"/>
      <c r="E46" s="105" t="s">
        <v>280</v>
      </c>
      <c r="F46" s="109"/>
      <c r="G46" s="109"/>
      <c r="H46" s="109"/>
      <c r="I46" s="109"/>
    </row>
    <row r="47" spans="1:9" ht="13.8" x14ac:dyDescent="0.25">
      <c r="A47" s="109"/>
      <c r="B47" s="109"/>
      <c r="C47" s="109"/>
      <c r="D47" s="109"/>
      <c r="E47" s="105" t="s">
        <v>282</v>
      </c>
      <c r="F47" s="109"/>
      <c r="G47" s="109"/>
      <c r="H47" s="109"/>
      <c r="I47" s="109"/>
    </row>
    <row r="48" spans="1:9" ht="13.8" x14ac:dyDescent="0.25">
      <c r="A48" s="109"/>
      <c r="B48" s="109"/>
      <c r="C48" s="109"/>
      <c r="D48" s="109"/>
      <c r="E48" s="106" t="s">
        <v>284</v>
      </c>
      <c r="F48" s="109"/>
      <c r="G48" s="109"/>
      <c r="H48" s="109"/>
      <c r="I48" s="109"/>
    </row>
    <row r="49" spans="1:9" ht="13.8" x14ac:dyDescent="0.25">
      <c r="A49" s="109"/>
      <c r="B49" s="109"/>
      <c r="C49" s="109"/>
      <c r="D49" s="109"/>
      <c r="E49" s="105" t="s">
        <v>286</v>
      </c>
      <c r="F49" s="109"/>
      <c r="G49" s="109"/>
      <c r="H49" s="109"/>
      <c r="I49" s="109"/>
    </row>
    <row r="50" spans="1:9" ht="13.8" x14ac:dyDescent="0.25">
      <c r="A50" s="109"/>
      <c r="B50" s="109"/>
      <c r="C50" s="109"/>
      <c r="D50" s="109"/>
      <c r="E50" s="105" t="s">
        <v>288</v>
      </c>
      <c r="F50" s="109"/>
      <c r="G50" s="109"/>
      <c r="H50" s="109"/>
      <c r="I50" s="109"/>
    </row>
    <row r="51" spans="1:9" ht="13.8" x14ac:dyDescent="0.25">
      <c r="A51" s="109"/>
      <c r="B51" s="109"/>
      <c r="C51" s="109"/>
      <c r="D51" s="109"/>
      <c r="E51" s="105" t="s">
        <v>290</v>
      </c>
      <c r="F51" s="109"/>
      <c r="G51" s="109"/>
      <c r="H51" s="109"/>
      <c r="I51" s="109"/>
    </row>
    <row r="52" spans="1:9" ht="13.8" x14ac:dyDescent="0.25">
      <c r="A52" s="109"/>
      <c r="B52" s="109"/>
      <c r="C52" s="109"/>
      <c r="D52" s="109"/>
      <c r="E52" s="105" t="s">
        <v>292</v>
      </c>
      <c r="F52" s="109"/>
      <c r="G52" s="109"/>
      <c r="H52" s="109"/>
      <c r="I52" s="109"/>
    </row>
    <row r="53" spans="1:9" ht="13.8" x14ac:dyDescent="0.25">
      <c r="A53" s="109"/>
      <c r="B53" s="109"/>
      <c r="C53" s="109"/>
      <c r="D53" s="109"/>
      <c r="E53" s="105" t="s">
        <v>294</v>
      </c>
      <c r="F53" s="109"/>
      <c r="G53" s="109"/>
      <c r="H53" s="109"/>
      <c r="I53" s="109"/>
    </row>
    <row r="54" spans="1:9" ht="27.6" x14ac:dyDescent="0.25">
      <c r="A54" s="109"/>
      <c r="B54" s="109"/>
      <c r="C54" s="109"/>
      <c r="D54" s="109"/>
      <c r="E54" s="105" t="s">
        <v>296</v>
      </c>
      <c r="F54" s="109"/>
      <c r="G54" s="109"/>
      <c r="H54" s="109"/>
      <c r="I54" s="109"/>
    </row>
    <row r="55" spans="1:9" ht="13.8" x14ac:dyDescent="0.25">
      <c r="A55" s="109"/>
      <c r="B55" s="109"/>
      <c r="C55" s="109"/>
      <c r="D55" s="109"/>
      <c r="E55" s="105" t="s">
        <v>298</v>
      </c>
      <c r="F55" s="109"/>
      <c r="G55" s="109"/>
      <c r="H55" s="109"/>
      <c r="I55" s="109"/>
    </row>
    <row r="56" spans="1:9" ht="13.8" x14ac:dyDescent="0.25">
      <c r="A56" s="109"/>
      <c r="B56" s="109"/>
      <c r="C56" s="109"/>
      <c r="D56" s="109"/>
      <c r="E56" s="105" t="s">
        <v>300</v>
      </c>
      <c r="F56" s="109"/>
      <c r="G56" s="109"/>
      <c r="H56" s="109"/>
      <c r="I56" s="109"/>
    </row>
    <row r="57" spans="1:9" ht="13.8" x14ac:dyDescent="0.25">
      <c r="A57" s="109"/>
      <c r="B57" s="109"/>
      <c r="C57" s="109"/>
      <c r="D57" s="109"/>
      <c r="E57" s="105" t="s">
        <v>302</v>
      </c>
      <c r="F57" s="109"/>
      <c r="G57" s="109"/>
      <c r="H57" s="109"/>
      <c r="I57" s="109"/>
    </row>
    <row r="58" spans="1:9" ht="27.6" x14ac:dyDescent="0.25">
      <c r="A58" s="109"/>
      <c r="B58" s="109"/>
      <c r="C58" s="109"/>
      <c r="D58" s="109"/>
      <c r="E58" s="105" t="s">
        <v>304</v>
      </c>
      <c r="F58" s="109"/>
      <c r="G58" s="109"/>
      <c r="H58" s="109"/>
      <c r="I58" s="109"/>
    </row>
    <row r="59" spans="1:9" ht="13.8" x14ac:dyDescent="0.25">
      <c r="A59" s="109"/>
      <c r="B59" s="109"/>
      <c r="C59" s="109"/>
      <c r="D59" s="109"/>
      <c r="E59" s="105" t="s">
        <v>306</v>
      </c>
      <c r="F59" s="109"/>
      <c r="G59" s="109"/>
      <c r="H59" s="109"/>
      <c r="I59" s="109"/>
    </row>
    <row r="60" spans="1:9" ht="13.8" x14ac:dyDescent="0.25">
      <c r="A60" s="109"/>
      <c r="B60" s="109"/>
      <c r="C60" s="109"/>
      <c r="D60" s="109"/>
      <c r="E60" s="105" t="s">
        <v>308</v>
      </c>
      <c r="F60" s="109"/>
      <c r="G60" s="109"/>
      <c r="H60" s="109"/>
      <c r="I60" s="109"/>
    </row>
    <row r="61" spans="1:9" ht="27.6" x14ac:dyDescent="0.25">
      <c r="A61" s="109"/>
      <c r="B61" s="109"/>
      <c r="C61" s="109"/>
      <c r="D61" s="109"/>
      <c r="E61" s="105" t="s">
        <v>310</v>
      </c>
      <c r="F61" s="109"/>
      <c r="G61" s="109"/>
      <c r="H61" s="109"/>
      <c r="I61" s="109"/>
    </row>
    <row r="62" spans="1:9" ht="27.6" x14ac:dyDescent="0.25">
      <c r="A62" s="109"/>
      <c r="B62" s="109"/>
      <c r="C62" s="109"/>
      <c r="D62" s="109"/>
      <c r="E62" s="105" t="s">
        <v>312</v>
      </c>
      <c r="F62" s="109"/>
      <c r="G62" s="109"/>
      <c r="H62" s="109"/>
      <c r="I62" s="109"/>
    </row>
    <row r="63" spans="1:9" ht="13.8" x14ac:dyDescent="0.25">
      <c r="A63" s="109"/>
      <c r="B63" s="109"/>
      <c r="C63" s="109"/>
      <c r="D63" s="109"/>
      <c r="E63" s="105" t="s">
        <v>314</v>
      </c>
      <c r="F63" s="109"/>
      <c r="G63" s="109"/>
      <c r="H63" s="109"/>
      <c r="I63" s="109"/>
    </row>
    <row r="64" spans="1:9" ht="13.8" x14ac:dyDescent="0.25">
      <c r="D64" s="109"/>
      <c r="E64" s="105" t="s">
        <v>316</v>
      </c>
      <c r="F64" s="109"/>
      <c r="G64" s="109"/>
      <c r="H64" s="109"/>
    </row>
    <row r="65" spans="4:4" x14ac:dyDescent="0.25">
      <c r="D65" s="109"/>
    </row>
    <row r="66" spans="4:4" x14ac:dyDescent="0.25">
      <c r="D66" s="109"/>
    </row>
    <row r="67" spans="4:4" x14ac:dyDescent="0.25">
      <c r="D67" s="109"/>
    </row>
  </sheetData>
  <pageMargins left="0.19685039370078741" right="0.19685039370078741" top="0.59055118110236227" bottom="0.59055118110236227" header="0" footer="0"/>
  <pageSetup paperSize="9" scale="37" orientation="landscape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63"/>
  <sheetViews>
    <sheetView workbookViewId="0">
      <selection activeCell="A7" sqref="A7"/>
    </sheetView>
  </sheetViews>
  <sheetFormatPr defaultColWidth="0" defaultRowHeight="13.2" x14ac:dyDescent="0.25"/>
  <cols>
    <col min="1" max="1" width="95.44140625" style="169" customWidth="1"/>
    <col min="2" max="2" width="18.44140625" hidden="1" customWidth="1"/>
    <col min="3" max="16384" width="9.109375" hidden="1"/>
  </cols>
  <sheetData>
    <row r="1" spans="1:8" s="1" customFormat="1" ht="46.8" x14ac:dyDescent="0.25">
      <c r="A1" s="166" t="str">
        <f>Capa!A1</f>
        <v>Termo de Parceria nº. 54/2023 celebrado entre o Secretaria de Estado de Desenvolvimento Social - Sedese e a Associação Mineira do Paradesporto - AM Paradesporto</v>
      </c>
      <c r="B1" s="422" t="str">
        <f>Capa!A1</f>
        <v>Termo de Parceria nº. 54/2023 celebrado entre o Secretaria de Estado de Desenvolvimento Social - Sedese e a Associação Mineira do Paradesporto - AM Paradesporto</v>
      </c>
      <c r="C1" s="422"/>
      <c r="D1" s="422"/>
      <c r="E1" s="422"/>
      <c r="F1" s="422"/>
      <c r="G1" s="422"/>
      <c r="H1" s="422"/>
    </row>
    <row r="2" spans="1:8" s="1" customFormat="1" ht="15.6" x14ac:dyDescent="0.25">
      <c r="A2" s="167" t="str">
        <f>Capa!A3</f>
        <v>3º Relatório Gerencial Financeiro</v>
      </c>
      <c r="B2" s="423" t="str">
        <f>Capa!A3</f>
        <v>3º Relatório Gerencial Financeiro</v>
      </c>
      <c r="C2" s="423"/>
      <c r="D2" s="423"/>
      <c r="E2" s="423"/>
      <c r="F2" s="423"/>
      <c r="G2" s="423"/>
      <c r="H2" s="423"/>
    </row>
    <row r="3" spans="1:8" s="1" customFormat="1" ht="15.6" x14ac:dyDescent="0.25">
      <c r="A3" s="167" t="s">
        <v>30</v>
      </c>
      <c r="B3" s="167"/>
      <c r="C3" s="167"/>
      <c r="D3" s="167"/>
      <c r="E3" s="167"/>
      <c r="F3" s="167"/>
      <c r="G3" s="167"/>
      <c r="H3" s="167"/>
    </row>
    <row r="4" spans="1:8" ht="171.75" customHeight="1" x14ac:dyDescent="0.25">
      <c r="A4" s="421" t="s">
        <v>605</v>
      </c>
    </row>
    <row r="5" spans="1:8" ht="125.25" customHeight="1" x14ac:dyDescent="0.25">
      <c r="A5" s="168" t="s">
        <v>604</v>
      </c>
    </row>
    <row r="6" spans="1:8" ht="46.5" hidden="1" customHeight="1" x14ac:dyDescent="0.25">
      <c r="A6" s="168"/>
    </row>
    <row r="7" spans="1:8" ht="85.5" customHeight="1" x14ac:dyDescent="0.25">
      <c r="A7" s="168"/>
    </row>
    <row r="8" spans="1:8" ht="163.5" customHeight="1" x14ac:dyDescent="0.25">
      <c r="A8" s="168"/>
    </row>
    <row r="9" spans="1:8" ht="21" customHeight="1" x14ac:dyDescent="0.25">
      <c r="A9" s="168"/>
    </row>
    <row r="10" spans="1:8" ht="87.75" customHeight="1" x14ac:dyDescent="0.25">
      <c r="A10" s="168"/>
    </row>
    <row r="11" spans="1:8" ht="0.75" customHeight="1" x14ac:dyDescent="0.25">
      <c r="A11" s="168"/>
    </row>
    <row r="12" spans="1:8" ht="117" customHeight="1" x14ac:dyDescent="0.25">
      <c r="A12" s="168"/>
    </row>
    <row r="13" spans="1:8" ht="131.25" customHeight="1" x14ac:dyDescent="0.25">
      <c r="A13" s="168"/>
    </row>
    <row r="14" spans="1:8" ht="75" customHeight="1" x14ac:dyDescent="0.25">
      <c r="A14" s="168"/>
    </row>
    <row r="15" spans="1:8" ht="189" customHeight="1" x14ac:dyDescent="0.25">
      <c r="A15" s="168"/>
    </row>
    <row r="16" spans="1:8" ht="81.75" customHeight="1" x14ac:dyDescent="0.25">
      <c r="A16" s="168"/>
    </row>
    <row r="17" spans="1:1" ht="84" customHeight="1" x14ac:dyDescent="0.25">
      <c r="A17" s="168"/>
    </row>
    <row r="18" spans="1:1" ht="48.75" customHeight="1" x14ac:dyDescent="0.25">
      <c r="A18" s="168"/>
    </row>
    <row r="19" spans="1:1" ht="102.75" customHeight="1" x14ac:dyDescent="0.25">
      <c r="A19" s="168"/>
    </row>
    <row r="20" spans="1:1" ht="129" customHeight="1" x14ac:dyDescent="0.25">
      <c r="A20" s="168"/>
    </row>
    <row r="21" spans="1:1" ht="101.25" customHeight="1" x14ac:dyDescent="0.25">
      <c r="A21" s="168"/>
    </row>
    <row r="22" spans="1:1" ht="91.5" customHeight="1" x14ac:dyDescent="0.25">
      <c r="A22" s="168"/>
    </row>
    <row r="23" spans="1:1" ht="0.75" customHeight="1" x14ac:dyDescent="0.25">
      <c r="A23" s="168"/>
    </row>
    <row r="24" spans="1:1" ht="81.75" customHeight="1" x14ac:dyDescent="0.25">
      <c r="A24" s="168"/>
    </row>
    <row r="25" spans="1:1" ht="83.25" customHeight="1" x14ac:dyDescent="0.25">
      <c r="A25" s="168"/>
    </row>
    <row r="26" spans="1:1" ht="77.25" customHeight="1" x14ac:dyDescent="0.25">
      <c r="A26" s="168"/>
    </row>
    <row r="27" spans="1:1" ht="34.5" customHeight="1" x14ac:dyDescent="0.25">
      <c r="A27" s="168"/>
    </row>
    <row r="28" spans="1:1" ht="109.5" customHeight="1" x14ac:dyDescent="0.25">
      <c r="A28" s="168"/>
    </row>
    <row r="29" spans="1:1" ht="61.5" customHeight="1" x14ac:dyDescent="0.25">
      <c r="A29" s="179"/>
    </row>
    <row r="30" spans="1:1" ht="49.5" customHeight="1" x14ac:dyDescent="0.25">
      <c r="A30" s="179"/>
    </row>
    <row r="31" spans="1:1" ht="320.25" customHeight="1" x14ac:dyDescent="0.25">
      <c r="A31" s="168"/>
    </row>
    <row r="32" spans="1:1" ht="115.5" customHeight="1" x14ac:dyDescent="0.25">
      <c r="A32" s="168"/>
    </row>
    <row r="33" spans="1:1" ht="72" hidden="1" customHeight="1" x14ac:dyDescent="0.25">
      <c r="A33" s="168"/>
    </row>
    <row r="34" spans="1:1" ht="87" customHeight="1" x14ac:dyDescent="0.25">
      <c r="A34" s="168"/>
    </row>
    <row r="35" spans="1:1" ht="129.75" customHeight="1" x14ac:dyDescent="0.25">
      <c r="A35" s="168"/>
    </row>
    <row r="36" spans="1:1" ht="105.75" hidden="1" customHeight="1" x14ac:dyDescent="0.25">
      <c r="A36" s="168"/>
    </row>
    <row r="37" spans="1:1" ht="117.75" customHeight="1" x14ac:dyDescent="0.25">
      <c r="A37" s="168"/>
    </row>
    <row r="38" spans="1:1" ht="1.5" customHeight="1" x14ac:dyDescent="0.25">
      <c r="A38" s="168"/>
    </row>
    <row r="39" spans="1:1" ht="131.25" customHeight="1" x14ac:dyDescent="0.25">
      <c r="A39" s="168"/>
    </row>
    <row r="40" spans="1:1" ht="99" customHeight="1" x14ac:dyDescent="0.25">
      <c r="A40" s="168"/>
    </row>
    <row r="41" spans="1:1" ht="79.5" hidden="1" customHeight="1" x14ac:dyDescent="0.25">
      <c r="A41" s="168"/>
    </row>
    <row r="42" spans="1:1" ht="100.5" customHeight="1" x14ac:dyDescent="0.25">
      <c r="A42" s="168"/>
    </row>
    <row r="43" spans="1:1" ht="154.5" customHeight="1" x14ac:dyDescent="0.25">
      <c r="A43" s="168"/>
    </row>
    <row r="44" spans="1:1" ht="135" customHeight="1" x14ac:dyDescent="0.25">
      <c r="A44" s="168"/>
    </row>
    <row r="45" spans="1:1" ht="139.5" customHeight="1" x14ac:dyDescent="0.25">
      <c r="A45" s="168"/>
    </row>
    <row r="46" spans="1:1" ht="105.75" customHeight="1" x14ac:dyDescent="0.25">
      <c r="A46" s="168"/>
    </row>
    <row r="47" spans="1:1" ht="172.5" customHeight="1" x14ac:dyDescent="0.25">
      <c r="A47" s="168"/>
    </row>
    <row r="48" spans="1:1" ht="123" customHeight="1" x14ac:dyDescent="0.25">
      <c r="A48" s="168"/>
    </row>
    <row r="49" spans="1:1" ht="121.5" customHeight="1" x14ac:dyDescent="0.25">
      <c r="A49" s="168"/>
    </row>
    <row r="50" spans="1:1" ht="83.25" customHeight="1" x14ac:dyDescent="0.25">
      <c r="A50" s="168"/>
    </row>
    <row r="51" spans="1:1" ht="84.75" customHeight="1" x14ac:dyDescent="0.25">
      <c r="A51" s="168"/>
    </row>
    <row r="52" spans="1:1" ht="94.5" customHeight="1" x14ac:dyDescent="0.25">
      <c r="A52" s="168"/>
    </row>
    <row r="53" spans="1:1" ht="106.5" customHeight="1" x14ac:dyDescent="0.25">
      <c r="A53" s="168"/>
    </row>
    <row r="54" spans="1:1" ht="82.5" customHeight="1" x14ac:dyDescent="0.25">
      <c r="A54" s="168"/>
    </row>
    <row r="55" spans="1:1" ht="96" customHeight="1" x14ac:dyDescent="0.25">
      <c r="A55" s="168"/>
    </row>
    <row r="56" spans="1:1" ht="81.75" customHeight="1" x14ac:dyDescent="0.25">
      <c r="A56" s="168"/>
    </row>
    <row r="57" spans="1:1" ht="90.75" customHeight="1" x14ac:dyDescent="0.25">
      <c r="A57" s="168"/>
    </row>
    <row r="58" spans="1:1" ht="99" customHeight="1" x14ac:dyDescent="0.25">
      <c r="A58" s="168"/>
    </row>
    <row r="59" spans="1:1" ht="81.75" customHeight="1" x14ac:dyDescent="0.25">
      <c r="A59" s="168"/>
    </row>
    <row r="60" spans="1:1" ht="115.5" customHeight="1" x14ac:dyDescent="0.25">
      <c r="A60" s="168"/>
    </row>
    <row r="61" spans="1:1" ht="66.75" customHeight="1" x14ac:dyDescent="0.25">
      <c r="A61" s="168"/>
    </row>
    <row r="62" spans="1:1" ht="81" customHeight="1" x14ac:dyDescent="0.25">
      <c r="A62" s="168"/>
    </row>
    <row r="63" spans="1:1" ht="60.75" customHeight="1" x14ac:dyDescent="0.25">
      <c r="A63" s="168"/>
    </row>
  </sheetData>
  <sheetProtection formatRows="0"/>
  <mergeCells count="2">
    <mergeCell ref="B1:H1"/>
    <mergeCell ref="B2:H2"/>
  </mergeCells>
  <printOptions horizontalCentered="1"/>
  <pageMargins left="0.51181102362204722" right="3.937007874015748E-2" top="0.78740157480314965" bottom="0.78740157480314965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0" tint="-0.34998626667073579"/>
    <pageSetUpPr fitToPage="1"/>
  </sheetPr>
  <dimension ref="A1:N21"/>
  <sheetViews>
    <sheetView showGridLines="0" zoomScale="85" zoomScaleNormal="85" zoomScaleSheetLayoutView="85" workbookViewId="0">
      <selection activeCell="I18" sqref="I18"/>
    </sheetView>
  </sheetViews>
  <sheetFormatPr defaultColWidth="9.109375" defaultRowHeight="13.2" x14ac:dyDescent="0.25"/>
  <cols>
    <col min="1" max="1" width="5.44140625" style="1" customWidth="1"/>
    <col min="2" max="2" width="45.5546875" style="1" customWidth="1"/>
    <col min="3" max="3" width="18" style="1" customWidth="1"/>
    <col min="4" max="14" width="15.44140625" style="1" customWidth="1"/>
    <col min="15" max="16" width="4" style="1" customWidth="1"/>
    <col min="17" max="17" width="49.5546875" style="1" customWidth="1"/>
    <col min="18" max="16384" width="9.109375" style="1"/>
  </cols>
  <sheetData>
    <row r="1" spans="1:14" ht="26.25" customHeight="1" x14ac:dyDescent="0.25">
      <c r="A1" s="422" t="str">
        <f>Capa!A1</f>
        <v>Termo de Parceria nº. 54/2023 celebrado entre o Secretaria de Estado de Desenvolvimento Social - Sedese e a Associação Mineira do Paradesporto - AM Paradesporto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0.25" customHeight="1" x14ac:dyDescent="0.25">
      <c r="A2" s="423" t="str">
        <f>Capa!A3</f>
        <v>3º Relatório Gerencial Financeiro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</row>
    <row r="3" spans="1:14" ht="19.5" customHeight="1" thickBot="1" x14ac:dyDescent="0.3">
      <c r="A3" s="425" t="s">
        <v>31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</row>
    <row r="4" spans="1:14" ht="39.75" customHeight="1" thickTop="1" thickBot="1" x14ac:dyDescent="0.3">
      <c r="A4" s="4"/>
      <c r="B4" s="293"/>
      <c r="C4" s="294">
        <f>IF(Capa!A5="dd/mm/aaaa",DATEVALUE("01/01/2024"),DATE(YEAR(Capa!A5),1,1))</f>
        <v>45292</v>
      </c>
      <c r="D4" s="294">
        <f>EDATE(C4,1)</f>
        <v>45323</v>
      </c>
      <c r="E4" s="294">
        <f t="shared" ref="E4:N4" si="0">EDATE(D4,1)</f>
        <v>45352</v>
      </c>
      <c r="F4" s="294">
        <f t="shared" si="0"/>
        <v>45383</v>
      </c>
      <c r="G4" s="294">
        <f t="shared" si="0"/>
        <v>45413</v>
      </c>
      <c r="H4" s="294">
        <f t="shared" si="0"/>
        <v>45444</v>
      </c>
      <c r="I4" s="294">
        <f t="shared" si="0"/>
        <v>45474</v>
      </c>
      <c r="J4" s="294">
        <f t="shared" si="0"/>
        <v>45505</v>
      </c>
      <c r="K4" s="294">
        <f t="shared" si="0"/>
        <v>45536</v>
      </c>
      <c r="L4" s="294">
        <f t="shared" si="0"/>
        <v>45566</v>
      </c>
      <c r="M4" s="294">
        <f t="shared" si="0"/>
        <v>45597</v>
      </c>
      <c r="N4" s="294">
        <f t="shared" si="0"/>
        <v>45627</v>
      </c>
    </row>
    <row r="5" spans="1:14" ht="24" customHeight="1" thickTop="1" thickBot="1" x14ac:dyDescent="0.3">
      <c r="A5" s="9" t="s">
        <v>32</v>
      </c>
      <c r="B5" s="47" t="s">
        <v>33</v>
      </c>
      <c r="C5" s="43">
        <v>0</v>
      </c>
      <c r="D5" s="39">
        <f>'Analítico Cx.'!D5</f>
        <v>246200.32000000001</v>
      </c>
      <c r="E5" s="39">
        <f>'Analítico Cx.'!E5</f>
        <v>247714.5</v>
      </c>
      <c r="F5" s="39">
        <f>'Analítico Cx.'!F5</f>
        <v>249590</v>
      </c>
      <c r="G5" s="39">
        <f>'Analítico Cx.'!G5</f>
        <v>212763.73</v>
      </c>
      <c r="H5" s="39">
        <f>'Analítico Cx.'!H5</f>
        <v>386199.89</v>
      </c>
      <c r="I5" s="39">
        <f>'Analítico Cx.'!I5</f>
        <v>332246.17000000004</v>
      </c>
      <c r="J5" s="39">
        <f>'Analítico Cx.'!J5</f>
        <v>279607.90000000002</v>
      </c>
      <c r="K5" s="39">
        <f>'Analítico Cx.'!K5</f>
        <v>393817.41000000003</v>
      </c>
      <c r="L5" s="39">
        <f>'Analítico Cx.'!L5</f>
        <v>344040.47000000003</v>
      </c>
      <c r="M5" s="39">
        <f>'Analítico Cx.'!M5</f>
        <v>344040.47000000003</v>
      </c>
      <c r="N5" s="39">
        <f>'Analítico Cx.'!N5</f>
        <v>344040.47000000003</v>
      </c>
    </row>
    <row r="6" spans="1:14" ht="9.75" customHeight="1" thickTop="1" thickBot="1" x14ac:dyDescent="0.3">
      <c r="A6" s="9"/>
      <c r="B6" s="48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 ht="24" customHeight="1" thickTop="1" x14ac:dyDescent="0.25">
      <c r="A7" s="9" t="s">
        <v>34</v>
      </c>
      <c r="B7" s="49" t="s">
        <v>35</v>
      </c>
      <c r="C7" s="41">
        <f>'Analítico Cx.'!C15</f>
        <v>246200.32000000001</v>
      </c>
      <c r="D7" s="41">
        <f>'Analítico Cx.'!D15</f>
        <v>1514.18</v>
      </c>
      <c r="E7" s="41">
        <f>'Analítico Cx.'!E15</f>
        <v>1875.5</v>
      </c>
      <c r="F7" s="41">
        <f>'Analítico Cx.'!F15</f>
        <v>1574.28</v>
      </c>
      <c r="G7" s="41">
        <f>'Analítico Cx.'!G15</f>
        <v>213038.44</v>
      </c>
      <c r="H7" s="41">
        <f>'Analítico Cx.'!H15</f>
        <v>1671.8999999999999</v>
      </c>
      <c r="I7" s="41">
        <f>'Analítico Cx.'!I15</f>
        <v>3239.92</v>
      </c>
      <c r="J7" s="41">
        <f>'Analítico Cx.'!J15</f>
        <v>166874.96000000002</v>
      </c>
      <c r="K7" s="41">
        <f>'Analítico Cx.'!K15</f>
        <v>2631.8700000000003</v>
      </c>
      <c r="L7" s="41">
        <f>'Analítico Cx.'!L15</f>
        <v>0</v>
      </c>
      <c r="M7" s="41">
        <f>'Analítico Cx.'!M15</f>
        <v>0</v>
      </c>
      <c r="N7" s="41">
        <f>'Analítico Cx.'!N15</f>
        <v>0</v>
      </c>
    </row>
    <row r="8" spans="1:14" ht="24" customHeight="1" thickBot="1" x14ac:dyDescent="0.3">
      <c r="A8" s="9" t="s">
        <v>36</v>
      </c>
      <c r="B8" s="50" t="s">
        <v>37</v>
      </c>
      <c r="C8" s="42">
        <f>'Analítico Cx.'!C140</f>
        <v>0</v>
      </c>
      <c r="D8" s="42">
        <f>'Analítico Cx.'!D140</f>
        <v>0</v>
      </c>
      <c r="E8" s="42">
        <f>'Analítico Cx.'!E140</f>
        <v>0</v>
      </c>
      <c r="F8" s="42">
        <f>'Analítico Cx.'!F140</f>
        <v>38400.549999999996</v>
      </c>
      <c r="G8" s="42">
        <f>'Analítico Cx.'!G140</f>
        <v>39602.280000000006</v>
      </c>
      <c r="H8" s="42">
        <f>'Analítico Cx.'!H140</f>
        <v>55625.62</v>
      </c>
      <c r="I8" s="42">
        <f>'Analítico Cx.'!I140</f>
        <v>55878.19</v>
      </c>
      <c r="J8" s="42">
        <f>'Analítico Cx.'!J140</f>
        <v>52665.45</v>
      </c>
      <c r="K8" s="42">
        <f>'Analítico Cx.'!K140</f>
        <v>52408.81</v>
      </c>
      <c r="L8" s="42">
        <f>'Analítico Cx.'!L140</f>
        <v>0</v>
      </c>
      <c r="M8" s="42">
        <f>'Analítico Cx.'!M140</f>
        <v>0</v>
      </c>
      <c r="N8" s="42">
        <f>'Analítico Cx.'!N140</f>
        <v>0</v>
      </c>
    </row>
    <row r="9" spans="1:14" ht="9.75" customHeight="1" thickTop="1" thickBot="1" x14ac:dyDescent="0.3">
      <c r="A9" s="9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 ht="24" customHeight="1" thickTop="1" thickBot="1" x14ac:dyDescent="0.3">
      <c r="A10" s="9" t="s">
        <v>38</v>
      </c>
      <c r="B10" s="47" t="s">
        <v>39</v>
      </c>
      <c r="C10" s="39">
        <f t="shared" ref="C10:H10" si="1">C5+C7-C8</f>
        <v>246200.32000000001</v>
      </c>
      <c r="D10" s="39">
        <f t="shared" si="1"/>
        <v>247714.5</v>
      </c>
      <c r="E10" s="39">
        <f t="shared" si="1"/>
        <v>249590</v>
      </c>
      <c r="F10" s="39">
        <f t="shared" si="1"/>
        <v>212763.73</v>
      </c>
      <c r="G10" s="39">
        <f t="shared" si="1"/>
        <v>386199.89</v>
      </c>
      <c r="H10" s="39">
        <f t="shared" si="1"/>
        <v>332246.17000000004</v>
      </c>
      <c r="I10" s="39">
        <f t="shared" ref="I10:N10" si="2">I5+I7-I8</f>
        <v>279607.90000000002</v>
      </c>
      <c r="J10" s="39">
        <f t="shared" si="2"/>
        <v>393817.41000000003</v>
      </c>
      <c r="K10" s="39">
        <f t="shared" si="2"/>
        <v>344040.47000000003</v>
      </c>
      <c r="L10" s="39">
        <f t="shared" si="2"/>
        <v>344040.47000000003</v>
      </c>
      <c r="M10" s="39">
        <f t="shared" si="2"/>
        <v>344040.47000000003</v>
      </c>
      <c r="N10" s="39">
        <f t="shared" si="2"/>
        <v>344040.47000000003</v>
      </c>
    </row>
    <row r="11" spans="1:14" ht="15.75" customHeight="1" thickTop="1" x14ac:dyDescent="0.25">
      <c r="A11" s="9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ht="15.75" customHeight="1" thickBot="1" x14ac:dyDescent="0.3"/>
    <row r="13" spans="1:14" ht="33.75" customHeight="1" thickTop="1" thickBot="1" x14ac:dyDescent="0.3">
      <c r="A13" s="9"/>
      <c r="B13" s="426" t="s">
        <v>40</v>
      </c>
      <c r="C13" s="426"/>
      <c r="D13" s="426"/>
      <c r="E13" s="331"/>
      <c r="F13" s="426" t="s">
        <v>41</v>
      </c>
      <c r="G13" s="426"/>
      <c r="H13" s="426"/>
      <c r="I13" s="426"/>
      <c r="K13" s="427" t="s">
        <v>42</v>
      </c>
      <c r="L13" s="427"/>
      <c r="M13" s="427"/>
      <c r="N13" s="427"/>
    </row>
    <row r="14" spans="1:14" ht="24" customHeight="1" thickTop="1" x14ac:dyDescent="0.25">
      <c r="A14" s="9" t="s">
        <v>43</v>
      </c>
      <c r="B14" s="49" t="s">
        <v>44</v>
      </c>
      <c r="C14" s="49"/>
      <c r="D14" s="41">
        <f>'Prov. Pessoal'!N36</f>
        <v>56308.479999999996</v>
      </c>
      <c r="E14" s="331"/>
      <c r="F14" s="2" t="s">
        <v>45</v>
      </c>
      <c r="G14" s="2"/>
      <c r="H14" s="2"/>
      <c r="I14" s="333">
        <v>0</v>
      </c>
      <c r="K14" s="334" t="s">
        <v>46</v>
      </c>
      <c r="L14" s="334"/>
      <c r="M14" s="49"/>
      <c r="N14" s="162">
        <v>0</v>
      </c>
    </row>
    <row r="15" spans="1:14" ht="24" customHeight="1" x14ac:dyDescent="0.25">
      <c r="A15" s="9" t="s">
        <v>47</v>
      </c>
      <c r="B15" s="161" t="s">
        <v>48</v>
      </c>
      <c r="C15" s="161"/>
      <c r="D15" s="329">
        <f>SUM('Comp.'!E5:E495)</f>
        <v>28739.730000000003</v>
      </c>
      <c r="E15" s="331"/>
      <c r="F15" s="45" t="s">
        <v>49</v>
      </c>
      <c r="G15" s="45"/>
      <c r="H15" s="45"/>
      <c r="I15" s="38">
        <v>344040.47</v>
      </c>
      <c r="K15" s="335" t="s">
        <v>50</v>
      </c>
      <c r="L15" s="335"/>
      <c r="M15" s="161"/>
      <c r="N15" s="163">
        <f>SUMPRODUCT(-(Reserva!$C$4:$C$1000=Resumo!$K15),-(Reserva!$D$4:$D$1000))</f>
        <v>12323.911874999998</v>
      </c>
    </row>
    <row r="16" spans="1:14" ht="24" customHeight="1" x14ac:dyDescent="0.25">
      <c r="A16" s="9" t="s">
        <v>51</v>
      </c>
      <c r="B16" s="165" t="s">
        <v>52</v>
      </c>
      <c r="C16" s="165"/>
      <c r="D16" s="330">
        <v>53373.54</v>
      </c>
      <c r="E16" s="331"/>
      <c r="F16" s="45" t="s">
        <v>53</v>
      </c>
      <c r="G16" s="45"/>
      <c r="H16" s="45"/>
      <c r="I16" s="38">
        <v>0</v>
      </c>
      <c r="K16" s="335" t="s">
        <v>54</v>
      </c>
      <c r="L16" s="335"/>
      <c r="M16" s="165"/>
      <c r="N16" s="163">
        <f>SUMPRODUCT(-(Reserva!$C$4:$C$1000=Resumo!$K16),-(Reserva!$D$4:$D$1000))</f>
        <v>290.61</v>
      </c>
    </row>
    <row r="17" spans="1:14" ht="24" customHeight="1" thickBot="1" x14ac:dyDescent="0.3">
      <c r="A17" s="9" t="s">
        <v>55</v>
      </c>
      <c r="B17" s="46" t="s">
        <v>56</v>
      </c>
      <c r="C17" s="46"/>
      <c r="D17" s="326">
        <f>N10-D14-D15-D16</f>
        <v>205618.72000000003</v>
      </c>
      <c r="F17" s="45" t="s">
        <v>57</v>
      </c>
      <c r="G17" s="45"/>
      <c r="H17" s="45"/>
      <c r="I17" s="38">
        <v>0</v>
      </c>
      <c r="K17" s="335" t="s">
        <v>58</v>
      </c>
      <c r="L17" s="335"/>
      <c r="M17" s="161"/>
      <c r="N17" s="163">
        <f>SUMPRODUCT(-(Reserva!$C$4:$C$1000=Resumo!$K17),-(Reserva!$D$4:$D$1000))</f>
        <v>0</v>
      </c>
    </row>
    <row r="18" spans="1:14" ht="24" customHeight="1" thickTop="1" thickBot="1" x14ac:dyDescent="0.3">
      <c r="A18" s="9" t="s">
        <v>38</v>
      </c>
      <c r="B18" s="46" t="s">
        <v>59</v>
      </c>
      <c r="C18" s="46"/>
      <c r="D18" s="326">
        <f>SUM(D14:D17)</f>
        <v>344040.47000000003</v>
      </c>
      <c r="E18" s="332" t="s">
        <v>38</v>
      </c>
      <c r="F18" s="47" t="s">
        <v>60</v>
      </c>
      <c r="G18" s="47"/>
      <c r="H18" s="47"/>
      <c r="I18" s="327">
        <f>SUM(I14:I17)</f>
        <v>344040.47</v>
      </c>
      <c r="K18" s="336" t="s">
        <v>61</v>
      </c>
      <c r="L18" s="336"/>
      <c r="M18" s="50"/>
      <c r="N18" s="164">
        <f>N14+N15+N16-N17</f>
        <v>12614.521874999999</v>
      </c>
    </row>
    <row r="19" spans="1:14" ht="24" customHeight="1" thickTop="1" thickBot="1" x14ac:dyDescent="0.3">
      <c r="A19" s="9"/>
      <c r="B19" s="2"/>
      <c r="C19" s="2"/>
      <c r="D19" s="8"/>
      <c r="E19" s="331"/>
      <c r="F19" s="2"/>
      <c r="G19" s="2"/>
      <c r="H19" s="2"/>
      <c r="I19" s="44"/>
      <c r="K19" s="20"/>
      <c r="L19" s="20"/>
      <c r="M19" s="2"/>
      <c r="N19" s="379"/>
    </row>
    <row r="20" spans="1:14" ht="24.75" customHeight="1" thickTop="1" thickBot="1" x14ac:dyDescent="0.3">
      <c r="B20" s="6"/>
      <c r="C20" s="6"/>
      <c r="E20" s="332" t="s">
        <v>62</v>
      </c>
      <c r="F20" s="424" t="s">
        <v>63</v>
      </c>
      <c r="G20" s="424"/>
      <c r="H20" s="424"/>
      <c r="I20" s="328">
        <f>I18-D18</f>
        <v>0</v>
      </c>
    </row>
    <row r="21" spans="1:14" ht="15.75" customHeight="1" thickTop="1" x14ac:dyDescent="0.25">
      <c r="G21" s="7"/>
      <c r="H21" s="7"/>
    </row>
  </sheetData>
  <sheetProtection algorithmName="SHA-512" hashValue="mzL4SKSfwjdtd8iHTjwVwCyDy6h1jXJd8eRGBHly9oPXk5o8Dk1lD4NyV5IbOU4DjhVVnoizRxJOsK0JY9PnCw==" saltValue="H9v76fnFo/csOa9B/tMG0w==" spinCount="100000" sheet="1" formatColumns="0"/>
  <mergeCells count="7">
    <mergeCell ref="F20:H20"/>
    <mergeCell ref="A3:N3"/>
    <mergeCell ref="A1:N1"/>
    <mergeCell ref="A2:N2"/>
    <mergeCell ref="B13:D13"/>
    <mergeCell ref="K13:N13"/>
    <mergeCell ref="F13:I1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0" fitToHeight="0" pageOrder="overThenDown" orientation="landscape" r:id="rId1"/>
  <headerFooter>
    <oddFooter>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Z57"/>
  <sheetViews>
    <sheetView showGridLines="0" workbookViewId="0">
      <selection activeCell="J8" sqref="J8"/>
    </sheetView>
  </sheetViews>
  <sheetFormatPr defaultColWidth="17" defaultRowHeight="30" customHeight="1" x14ac:dyDescent="0.25"/>
  <cols>
    <col min="1" max="1" width="5.109375" style="143" customWidth="1"/>
    <col min="2" max="2" width="18" style="143" customWidth="1"/>
    <col min="3" max="14" width="12.5546875" style="143" customWidth="1"/>
    <col min="15" max="15" width="13.5546875" style="146" bestFit="1" customWidth="1"/>
    <col min="16" max="16" width="2.44140625" style="146" customWidth="1"/>
    <col min="17" max="17" width="12.5546875" style="143" customWidth="1"/>
    <col min="18" max="18" width="14.109375" style="143" bestFit="1" customWidth="1"/>
    <col min="19" max="19" width="12.5546875" style="143" customWidth="1"/>
    <col min="20" max="20" width="12.5546875" style="147" customWidth="1"/>
    <col min="21" max="22" width="12.5546875" style="143" customWidth="1"/>
    <col min="23" max="23" width="12" style="143" customWidth="1"/>
    <col min="24" max="24" width="2.44140625" style="143" customWidth="1"/>
    <col min="25" max="25" width="10.5546875" style="143" customWidth="1"/>
    <col min="26" max="26" width="13" style="143" bestFit="1" customWidth="1"/>
    <col min="27" max="16384" width="17" style="143"/>
  </cols>
  <sheetData>
    <row r="1" spans="1:26" s="145" customFormat="1" ht="30.75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</row>
    <row r="2" spans="1:26" s="145" customFormat="1" ht="18" customHeight="1" x14ac:dyDescent="0.25">
      <c r="A2" s="429" t="str">
        <f>Capa!A3</f>
        <v>3º Relatório Gerencial Financeiro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</row>
    <row r="3" spans="1:26" s="145" customFormat="1" ht="18" customHeight="1" thickBot="1" x14ac:dyDescent="0.3">
      <c r="A3" s="432" t="s">
        <v>64</v>
      </c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s="145" customFormat="1" ht="25.5" customHeight="1" thickBot="1" x14ac:dyDescent="0.3">
      <c r="A4" s="300"/>
      <c r="B4" s="300"/>
      <c r="C4" s="301">
        <f>Resumo!C4</f>
        <v>45292</v>
      </c>
      <c r="D4" s="301">
        <f>Resumo!D4</f>
        <v>45323</v>
      </c>
      <c r="E4" s="301">
        <f>Resumo!E4</f>
        <v>45352</v>
      </c>
      <c r="F4" s="301">
        <f>Resumo!F4</f>
        <v>45383</v>
      </c>
      <c r="G4" s="301">
        <f>Resumo!G4</f>
        <v>45413</v>
      </c>
      <c r="H4" s="301">
        <f>Resumo!H4</f>
        <v>45444</v>
      </c>
      <c r="I4" s="301">
        <f>Resumo!I4</f>
        <v>45474</v>
      </c>
      <c r="J4" s="301">
        <f>Resumo!J4</f>
        <v>45505</v>
      </c>
      <c r="K4" s="301">
        <f>Resumo!K4</f>
        <v>45536</v>
      </c>
      <c r="L4" s="301">
        <f>Resumo!L4</f>
        <v>45566</v>
      </c>
      <c r="M4" s="301">
        <f>Resumo!M4</f>
        <v>45597</v>
      </c>
      <c r="N4" s="301">
        <f>Resumo!N4</f>
        <v>45627</v>
      </c>
      <c r="O4" s="302" t="s">
        <v>65</v>
      </c>
    </row>
    <row r="5" spans="1:26" s="145" customFormat="1" ht="20.25" customHeight="1" thickBot="1" x14ac:dyDescent="0.3">
      <c r="A5" s="299"/>
      <c r="B5" s="299"/>
      <c r="C5" s="428" t="s">
        <v>66</v>
      </c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</row>
    <row r="6" spans="1:26" s="145" customFormat="1" ht="20.25" customHeight="1" thickBot="1" x14ac:dyDescent="0.3">
      <c r="A6" s="305">
        <v>1</v>
      </c>
      <c r="B6" s="276" t="s">
        <v>67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2"/>
    </row>
    <row r="7" spans="1:26" ht="21" customHeight="1" x14ac:dyDescent="0.25">
      <c r="A7" s="206" t="s">
        <v>68</v>
      </c>
      <c r="B7" s="35" t="s">
        <v>69</v>
      </c>
      <c r="C7" s="75">
        <v>246200.32000000001</v>
      </c>
      <c r="D7" s="75">
        <v>0</v>
      </c>
      <c r="E7" s="75" t="s">
        <v>70</v>
      </c>
      <c r="F7" s="75"/>
      <c r="G7" s="75">
        <v>211940.54</v>
      </c>
      <c r="H7" s="75">
        <v>0</v>
      </c>
      <c r="I7" s="75">
        <v>0</v>
      </c>
      <c r="J7" s="75">
        <v>164793.29</v>
      </c>
      <c r="K7" s="75">
        <v>0</v>
      </c>
      <c r="L7" s="75">
        <v>0</v>
      </c>
      <c r="M7" s="75">
        <v>0</v>
      </c>
      <c r="N7" s="75">
        <v>0</v>
      </c>
      <c r="O7" s="66">
        <f>SUM(C7:N7)</f>
        <v>622934.15</v>
      </c>
    </row>
    <row r="8" spans="1:26" ht="21" customHeight="1" x14ac:dyDescent="0.25">
      <c r="A8" s="295" t="s">
        <v>71</v>
      </c>
      <c r="B8" s="296" t="s">
        <v>72</v>
      </c>
      <c r="C8" s="307">
        <v>0</v>
      </c>
      <c r="D8" s="307">
        <v>0</v>
      </c>
      <c r="E8" s="307">
        <v>0</v>
      </c>
      <c r="F8" s="307">
        <v>0</v>
      </c>
      <c r="G8" s="307">
        <v>0</v>
      </c>
      <c r="H8" s="307">
        <v>0</v>
      </c>
      <c r="I8" s="307">
        <v>0</v>
      </c>
      <c r="J8" s="307">
        <v>0</v>
      </c>
      <c r="K8" s="307">
        <v>0</v>
      </c>
      <c r="L8" s="307">
        <v>0</v>
      </c>
      <c r="M8" s="307">
        <v>0</v>
      </c>
      <c r="N8" s="307">
        <v>0</v>
      </c>
      <c r="O8" s="73">
        <f>SUM(C8:N8)</f>
        <v>0</v>
      </c>
    </row>
    <row r="9" spans="1:26" ht="21" customHeight="1" x14ac:dyDescent="0.25">
      <c r="A9" s="206" t="s">
        <v>73</v>
      </c>
      <c r="B9" s="35" t="s">
        <v>74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2"/>
    </row>
    <row r="10" spans="1:26" ht="21" customHeight="1" x14ac:dyDescent="0.25">
      <c r="A10" s="297" t="s">
        <v>75</v>
      </c>
      <c r="B10" s="35" t="s">
        <v>76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0</v>
      </c>
      <c r="L10" s="75">
        <v>0</v>
      </c>
      <c r="M10" s="75">
        <v>0</v>
      </c>
      <c r="N10" s="75">
        <v>0</v>
      </c>
      <c r="O10" s="66">
        <f>SUM(C10:N10)</f>
        <v>0</v>
      </c>
    </row>
    <row r="11" spans="1:26" ht="21" customHeight="1" x14ac:dyDescent="0.25">
      <c r="A11" s="297" t="s">
        <v>77</v>
      </c>
      <c r="B11" s="35" t="s">
        <v>78</v>
      </c>
      <c r="C11" s="75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66">
        <f>SUM(C11:N11)</f>
        <v>0</v>
      </c>
    </row>
    <row r="12" spans="1:26" ht="21" customHeight="1" x14ac:dyDescent="0.25">
      <c r="A12" s="297" t="s">
        <v>79</v>
      </c>
      <c r="B12" s="298" t="s">
        <v>80</v>
      </c>
      <c r="C12" s="76">
        <v>0</v>
      </c>
      <c r="D12" s="76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66">
        <f>SUM(C12:N12)</f>
        <v>0</v>
      </c>
    </row>
    <row r="13" spans="1:26" ht="21" customHeight="1" thickBot="1" x14ac:dyDescent="0.3">
      <c r="A13" s="433" t="s">
        <v>81</v>
      </c>
      <c r="B13" s="433"/>
      <c r="C13" s="73">
        <f>SUBTOTAL(9,C9:C12)</f>
        <v>0</v>
      </c>
      <c r="D13" s="73">
        <f t="shared" ref="D13:N13" si="0">SUBTOTAL(9,D9:D12)</f>
        <v>0</v>
      </c>
      <c r="E13" s="73">
        <f t="shared" si="0"/>
        <v>0</v>
      </c>
      <c r="F13" s="73">
        <f t="shared" si="0"/>
        <v>0</v>
      </c>
      <c r="G13" s="73">
        <f t="shared" si="0"/>
        <v>0</v>
      </c>
      <c r="H13" s="73">
        <f t="shared" si="0"/>
        <v>0</v>
      </c>
      <c r="I13" s="73">
        <f t="shared" si="0"/>
        <v>0</v>
      </c>
      <c r="J13" s="73">
        <f t="shared" si="0"/>
        <v>0</v>
      </c>
      <c r="K13" s="73">
        <f t="shared" si="0"/>
        <v>0</v>
      </c>
      <c r="L13" s="73">
        <f t="shared" si="0"/>
        <v>0</v>
      </c>
      <c r="M13" s="73">
        <f t="shared" si="0"/>
        <v>0</v>
      </c>
      <c r="N13" s="73">
        <f t="shared" si="0"/>
        <v>0</v>
      </c>
      <c r="O13" s="311">
        <f>SUM(C13:N13)</f>
        <v>0</v>
      </c>
    </row>
    <row r="14" spans="1:26" ht="20.25" customHeight="1" thickBot="1" x14ac:dyDescent="0.3">
      <c r="A14" s="430" t="s">
        <v>82</v>
      </c>
      <c r="B14" s="430"/>
      <c r="C14" s="310">
        <f>SUBTOTAL(9,C7:C13)</f>
        <v>246200.32000000001</v>
      </c>
      <c r="D14" s="310">
        <f t="shared" ref="D14:N14" si="1">SUBTOTAL(9,D7:D13)</f>
        <v>0</v>
      </c>
      <c r="E14" s="310">
        <f t="shared" si="1"/>
        <v>0</v>
      </c>
      <c r="F14" s="310">
        <f t="shared" si="1"/>
        <v>0</v>
      </c>
      <c r="G14" s="310">
        <f t="shared" si="1"/>
        <v>211940.54</v>
      </c>
      <c r="H14" s="310">
        <f t="shared" si="1"/>
        <v>0</v>
      </c>
      <c r="I14" s="310">
        <f t="shared" si="1"/>
        <v>0</v>
      </c>
      <c r="J14" s="310">
        <f t="shared" si="1"/>
        <v>164793.29</v>
      </c>
      <c r="K14" s="310">
        <f t="shared" si="1"/>
        <v>0</v>
      </c>
      <c r="L14" s="310">
        <f t="shared" si="1"/>
        <v>0</v>
      </c>
      <c r="M14" s="310">
        <f t="shared" si="1"/>
        <v>0</v>
      </c>
      <c r="N14" s="310">
        <f t="shared" si="1"/>
        <v>0</v>
      </c>
      <c r="O14" s="310">
        <f>SUM(C14:N14)</f>
        <v>622934.15</v>
      </c>
    </row>
    <row r="15" spans="1:26" s="145" customFormat="1" ht="12" customHeight="1" thickBot="1" x14ac:dyDescent="0.3">
      <c r="A15" s="68"/>
      <c r="B15" s="69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</row>
    <row r="16" spans="1:26" ht="20.25" customHeight="1" thickBot="1" x14ac:dyDescent="0.3">
      <c r="A16" s="303">
        <v>2</v>
      </c>
      <c r="B16" s="304" t="s">
        <v>83</v>
      </c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3"/>
    </row>
    <row r="17" spans="1:26" ht="21" customHeight="1" x14ac:dyDescent="0.25">
      <c r="A17" s="63" t="s">
        <v>84</v>
      </c>
      <c r="B17" s="64" t="s">
        <v>85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</row>
    <row r="18" spans="1:26" ht="21" customHeight="1" x14ac:dyDescent="0.25">
      <c r="A18" s="72" t="s">
        <v>86</v>
      </c>
      <c r="B18" s="64" t="s">
        <v>87</v>
      </c>
      <c r="C18" s="29">
        <v>7950</v>
      </c>
      <c r="D18" s="29">
        <v>17750</v>
      </c>
      <c r="E18" s="29">
        <v>17750</v>
      </c>
      <c r="F18" s="29">
        <v>17750</v>
      </c>
      <c r="G18" s="29">
        <v>17750</v>
      </c>
      <c r="H18" s="29">
        <v>17750</v>
      </c>
      <c r="I18" s="29">
        <v>17750</v>
      </c>
      <c r="J18" s="29">
        <v>17750</v>
      </c>
      <c r="K18" s="29">
        <v>17750</v>
      </c>
      <c r="L18" s="29">
        <v>0</v>
      </c>
      <c r="M18" s="29">
        <v>0</v>
      </c>
      <c r="N18" s="29">
        <v>0</v>
      </c>
      <c r="O18" s="66">
        <f t="shared" ref="O18:O26" si="2">SUM(C18:N18)</f>
        <v>149950</v>
      </c>
    </row>
    <row r="19" spans="1:26" ht="21" customHeight="1" x14ac:dyDescent="0.25">
      <c r="A19" s="72" t="s">
        <v>88</v>
      </c>
      <c r="B19" s="64" t="s">
        <v>89</v>
      </c>
      <c r="C19" s="29">
        <v>0</v>
      </c>
      <c r="D19" s="29">
        <v>0</v>
      </c>
      <c r="E19" s="29">
        <v>0</v>
      </c>
      <c r="F19" s="29" t="s">
        <v>70</v>
      </c>
      <c r="G19" s="29"/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66">
        <f t="shared" si="2"/>
        <v>0</v>
      </c>
    </row>
    <row r="20" spans="1:26" ht="21" customHeight="1" x14ac:dyDescent="0.25">
      <c r="A20" s="72" t="s">
        <v>90</v>
      </c>
      <c r="B20" s="64" t="s">
        <v>91</v>
      </c>
      <c r="C20" s="29">
        <v>6380.8749999999991</v>
      </c>
      <c r="D20" s="29">
        <v>14369.374999999996</v>
      </c>
      <c r="E20" s="29">
        <v>14369.374999999996</v>
      </c>
      <c r="F20" s="29">
        <v>14369.38</v>
      </c>
      <c r="G20" s="29">
        <v>11412.98</v>
      </c>
      <c r="H20" s="29">
        <v>11411.04</v>
      </c>
      <c r="I20" s="29">
        <v>11411.04</v>
      </c>
      <c r="J20" s="29">
        <v>11411.04</v>
      </c>
      <c r="K20" s="29">
        <v>11411.04</v>
      </c>
      <c r="L20" s="29">
        <v>0</v>
      </c>
      <c r="M20" s="29">
        <v>0</v>
      </c>
      <c r="N20" s="29">
        <v>0</v>
      </c>
      <c r="O20" s="66">
        <f t="shared" si="2"/>
        <v>106546.14500000002</v>
      </c>
    </row>
    <row r="21" spans="1:26" ht="21" customHeight="1" x14ac:dyDescent="0.25">
      <c r="A21" s="72" t="s">
        <v>92</v>
      </c>
      <c r="B21" s="64" t="s">
        <v>93</v>
      </c>
      <c r="C21" s="29">
        <v>1742</v>
      </c>
      <c r="D21" s="29">
        <v>5426</v>
      </c>
      <c r="E21" s="29">
        <v>5426</v>
      </c>
      <c r="F21" s="29">
        <v>5426</v>
      </c>
      <c r="G21" s="29">
        <v>5426</v>
      </c>
      <c r="H21" s="29">
        <v>5426</v>
      </c>
      <c r="I21" s="29">
        <v>5426</v>
      </c>
      <c r="J21" s="29">
        <v>5426</v>
      </c>
      <c r="K21" s="29">
        <v>5426</v>
      </c>
      <c r="L21" s="29">
        <v>0</v>
      </c>
      <c r="M21" s="29">
        <v>0</v>
      </c>
      <c r="N21" s="29">
        <v>0</v>
      </c>
      <c r="O21" s="66">
        <f t="shared" si="2"/>
        <v>45150</v>
      </c>
    </row>
    <row r="22" spans="1:26" ht="21" customHeight="1" x14ac:dyDescent="0.25">
      <c r="A22" s="431" t="s">
        <v>94</v>
      </c>
      <c r="B22" s="431"/>
      <c r="C22" s="73">
        <f t="shared" ref="C22:H22" si="3">SUM(C18:C21)</f>
        <v>16072.875</v>
      </c>
      <c r="D22" s="73">
        <f t="shared" si="3"/>
        <v>37545.375</v>
      </c>
      <c r="E22" s="73">
        <f t="shared" si="3"/>
        <v>37545.375</v>
      </c>
      <c r="F22" s="73">
        <f t="shared" si="3"/>
        <v>37545.379999999997</v>
      </c>
      <c r="G22" s="73">
        <f t="shared" si="3"/>
        <v>34588.979999999996</v>
      </c>
      <c r="H22" s="73">
        <f t="shared" si="3"/>
        <v>34587.040000000001</v>
      </c>
      <c r="I22" s="73">
        <f t="shared" ref="I22:M22" si="4">SUM(I18:I21)</f>
        <v>34587.040000000001</v>
      </c>
      <c r="J22" s="73">
        <f t="shared" si="4"/>
        <v>34587.040000000001</v>
      </c>
      <c r="K22" s="73">
        <f t="shared" si="4"/>
        <v>34587.040000000001</v>
      </c>
      <c r="L22" s="73">
        <f t="shared" si="4"/>
        <v>0</v>
      </c>
      <c r="M22" s="73">
        <f t="shared" si="4"/>
        <v>0</v>
      </c>
      <c r="N22" s="73">
        <f t="shared" ref="N22" si="5">SUM(N18:N21)</f>
        <v>0</v>
      </c>
      <c r="O22" s="73">
        <f t="shared" si="2"/>
        <v>301646.14499999996</v>
      </c>
    </row>
    <row r="23" spans="1:26" ht="21" customHeight="1" x14ac:dyDescent="0.25">
      <c r="A23" s="63" t="s">
        <v>95</v>
      </c>
      <c r="B23" s="64" t="s">
        <v>96</v>
      </c>
      <c r="C23" s="29">
        <v>22786.5</v>
      </c>
      <c r="D23" s="29">
        <v>22786.5</v>
      </c>
      <c r="E23" s="29">
        <v>27459.16</v>
      </c>
      <c r="F23" s="29">
        <v>23459.16</v>
      </c>
      <c r="G23" s="29">
        <v>61259.16</v>
      </c>
      <c r="H23" s="29">
        <v>23459.16</v>
      </c>
      <c r="I23" s="29">
        <v>23459.16</v>
      </c>
      <c r="J23" s="29">
        <v>23459.16</v>
      </c>
      <c r="K23" s="29">
        <v>18786.5</v>
      </c>
      <c r="L23" s="29">
        <v>0</v>
      </c>
      <c r="M23" s="29">
        <v>0</v>
      </c>
      <c r="N23" s="29">
        <v>0</v>
      </c>
      <c r="O23" s="66">
        <f t="shared" si="2"/>
        <v>246914.46000000002</v>
      </c>
    </row>
    <row r="24" spans="1:26" ht="21" customHeight="1" x14ac:dyDescent="0.25">
      <c r="A24" s="322" t="s">
        <v>97</v>
      </c>
      <c r="B24" s="323" t="s">
        <v>98</v>
      </c>
      <c r="C24" s="324">
        <v>21000</v>
      </c>
      <c r="D24" s="324">
        <v>0</v>
      </c>
      <c r="E24" s="324">
        <v>0</v>
      </c>
      <c r="F24" s="324">
        <v>0</v>
      </c>
      <c r="G24" s="324">
        <v>0</v>
      </c>
      <c r="H24" s="324">
        <v>0</v>
      </c>
      <c r="I24" s="324">
        <v>0</v>
      </c>
      <c r="J24" s="324">
        <v>0</v>
      </c>
      <c r="K24" s="324">
        <v>0</v>
      </c>
      <c r="L24" s="324">
        <v>0</v>
      </c>
      <c r="M24" s="324">
        <v>0</v>
      </c>
      <c r="N24" s="324">
        <v>0</v>
      </c>
      <c r="O24" s="73">
        <f t="shared" si="2"/>
        <v>21000</v>
      </c>
    </row>
    <row r="25" spans="1:26" ht="21" customHeight="1" thickBot="1" x14ac:dyDescent="0.3">
      <c r="A25" s="153" t="s">
        <v>99</v>
      </c>
      <c r="B25" s="154" t="s">
        <v>50</v>
      </c>
      <c r="C25" s="155">
        <v>0</v>
      </c>
      <c r="D25" s="155">
        <v>0</v>
      </c>
      <c r="E25" s="155">
        <v>0</v>
      </c>
      <c r="F25" s="155">
        <v>0</v>
      </c>
      <c r="G25" s="155">
        <v>0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0</v>
      </c>
      <c r="N25" s="155">
        <v>0</v>
      </c>
      <c r="O25" s="157">
        <f t="shared" si="2"/>
        <v>0</v>
      </c>
    </row>
    <row r="26" spans="1:26" ht="20.25" customHeight="1" thickBot="1" x14ac:dyDescent="0.3">
      <c r="A26" s="275" t="s">
        <v>100</v>
      </c>
      <c r="B26" s="314"/>
      <c r="C26" s="310">
        <f t="shared" ref="C26:H26" si="6">SUM(C22:C25)</f>
        <v>59859.375</v>
      </c>
      <c r="D26" s="310">
        <f t="shared" si="6"/>
        <v>60331.875</v>
      </c>
      <c r="E26" s="310">
        <f t="shared" si="6"/>
        <v>65004.535000000003</v>
      </c>
      <c r="F26" s="310">
        <f t="shared" si="6"/>
        <v>61004.539999999994</v>
      </c>
      <c r="G26" s="310">
        <f t="shared" si="6"/>
        <v>95848.14</v>
      </c>
      <c r="H26" s="310">
        <f t="shared" si="6"/>
        <v>58046.2</v>
      </c>
      <c r="I26" s="310">
        <f t="shared" ref="I26:M26" si="7">SUM(I22:I25)</f>
        <v>58046.2</v>
      </c>
      <c r="J26" s="310">
        <f t="shared" si="7"/>
        <v>58046.2</v>
      </c>
      <c r="K26" s="310">
        <f t="shared" si="7"/>
        <v>53373.54</v>
      </c>
      <c r="L26" s="310">
        <f t="shared" si="7"/>
        <v>0</v>
      </c>
      <c r="M26" s="310">
        <f t="shared" si="7"/>
        <v>0</v>
      </c>
      <c r="N26" s="310">
        <f t="shared" ref="N26" si="8">SUM(N22:N25)</f>
        <v>0</v>
      </c>
      <c r="O26" s="310">
        <f t="shared" si="2"/>
        <v>569560.6050000001</v>
      </c>
    </row>
    <row r="27" spans="1:26" ht="12.75" customHeight="1" thickBot="1" x14ac:dyDescent="0.3">
      <c r="A27" s="140"/>
      <c r="B27" s="141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42"/>
      <c r="Z27" s="125"/>
    </row>
    <row r="28" spans="1:26" s="145" customFormat="1" ht="25.5" customHeight="1" thickBot="1" x14ac:dyDescent="0.3">
      <c r="A28" s="300"/>
      <c r="B28" s="300"/>
      <c r="C28" s="301">
        <f>Resumo!C4</f>
        <v>45292</v>
      </c>
      <c r="D28" s="301">
        <f>Resumo!D4</f>
        <v>45323</v>
      </c>
      <c r="E28" s="301">
        <f>Resumo!E4</f>
        <v>45352</v>
      </c>
      <c r="F28" s="301">
        <f>Resumo!F4</f>
        <v>45383</v>
      </c>
      <c r="G28" s="301">
        <f>Resumo!G4</f>
        <v>45413</v>
      </c>
      <c r="H28" s="301">
        <f>Resumo!H4</f>
        <v>45444</v>
      </c>
      <c r="I28" s="301">
        <f>Resumo!I4</f>
        <v>45474</v>
      </c>
      <c r="J28" s="301">
        <f>Resumo!J4</f>
        <v>45505</v>
      </c>
      <c r="K28" s="301">
        <f>Resumo!K4</f>
        <v>45536</v>
      </c>
      <c r="L28" s="301">
        <f>Resumo!L4</f>
        <v>45566</v>
      </c>
      <c r="M28" s="301">
        <f>Resumo!M4</f>
        <v>45597</v>
      </c>
      <c r="N28" s="301">
        <f>Resumo!N4</f>
        <v>45627</v>
      </c>
      <c r="O28" s="302" t="s">
        <v>65</v>
      </c>
    </row>
    <row r="29" spans="1:26" ht="20.25" customHeight="1" thickBot="1" x14ac:dyDescent="0.3">
      <c r="A29" s="309"/>
      <c r="B29" s="308"/>
      <c r="C29" s="428" t="s">
        <v>101</v>
      </c>
      <c r="D29" s="428"/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77"/>
      <c r="S29" s="125"/>
      <c r="T29" s="125"/>
      <c r="U29" s="125"/>
      <c r="V29" s="125"/>
      <c r="W29" s="125"/>
      <c r="X29" s="125"/>
      <c r="Y29" s="142"/>
      <c r="Z29" s="125"/>
    </row>
    <row r="30" spans="1:26" ht="22.5" customHeight="1" thickBot="1" x14ac:dyDescent="0.3">
      <c r="A30" s="305">
        <v>1</v>
      </c>
      <c r="B30" s="276" t="s">
        <v>67</v>
      </c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2"/>
      <c r="P30" s="62"/>
      <c r="Q30" s="302" t="s">
        <v>102</v>
      </c>
      <c r="R30" s="302" t="s">
        <v>103</v>
      </c>
      <c r="T30" s="143"/>
    </row>
    <row r="31" spans="1:26" ht="21" customHeight="1" x14ac:dyDescent="0.25">
      <c r="A31" s="206" t="s">
        <v>68</v>
      </c>
      <c r="B31" s="35" t="s">
        <v>69</v>
      </c>
      <c r="C31" s="65">
        <f>'Analítico Cp.'!C6</f>
        <v>246200.32000000001</v>
      </c>
      <c r="D31" s="65">
        <f>'Analítico Cp.'!D6</f>
        <v>0</v>
      </c>
      <c r="E31" s="65">
        <f>'Analítico Cp.'!E6</f>
        <v>0</v>
      </c>
      <c r="F31" s="65">
        <f>'Analítico Cp.'!F6</f>
        <v>0</v>
      </c>
      <c r="G31" s="65">
        <f>'Analítico Cp.'!G6</f>
        <v>211940.54</v>
      </c>
      <c r="H31" s="65">
        <f>'Analítico Cp.'!H6</f>
        <v>0</v>
      </c>
      <c r="I31" s="65">
        <f>'Analítico Cp.'!I6</f>
        <v>0</v>
      </c>
      <c r="J31" s="65">
        <f>'Analítico Cp.'!J6</f>
        <v>164793.29</v>
      </c>
      <c r="K31" s="65">
        <f>'Analítico Cp.'!K6</f>
        <v>0</v>
      </c>
      <c r="L31" s="65">
        <f>'Analítico Cp.'!L6</f>
        <v>0</v>
      </c>
      <c r="M31" s="65">
        <f>'Analítico Cp.'!M6</f>
        <v>0</v>
      </c>
      <c r="N31" s="65">
        <f>'Analítico Cp.'!N6</f>
        <v>0</v>
      </c>
      <c r="O31" s="66">
        <f>SUM(C31:N31)</f>
        <v>622934.15</v>
      </c>
      <c r="P31" s="65"/>
      <c r="Q31" s="85">
        <f>IF(O7=0,"-",O31/O7)</f>
        <v>1</v>
      </c>
      <c r="R31" s="65">
        <f>O7-O31</f>
        <v>0</v>
      </c>
      <c r="S31" s="148"/>
    </row>
    <row r="32" spans="1:26" ht="21" customHeight="1" x14ac:dyDescent="0.25">
      <c r="A32" s="295" t="s">
        <v>71</v>
      </c>
      <c r="B32" s="296" t="s">
        <v>72</v>
      </c>
      <c r="C32" s="325">
        <f>'Analítico Cp.'!C7</f>
        <v>0</v>
      </c>
      <c r="D32" s="325">
        <f>'Analítico Cp.'!D7</f>
        <v>1514.18</v>
      </c>
      <c r="E32" s="325">
        <f>'Analítico Cp.'!E7</f>
        <v>1875.5</v>
      </c>
      <c r="F32" s="325">
        <f>'Analítico Cp.'!F7</f>
        <v>1574.28</v>
      </c>
      <c r="G32" s="325">
        <f>'Analítico Cp.'!G7</f>
        <v>1097.9000000000001</v>
      </c>
      <c r="H32" s="325">
        <f>'Analítico Cp.'!H7</f>
        <v>1671.8999999999999</v>
      </c>
      <c r="I32" s="325">
        <f>'Analítico Cp.'!I7</f>
        <v>3239.92</v>
      </c>
      <c r="J32" s="325">
        <f>'Analítico Cp.'!J7</f>
        <v>2081.67</v>
      </c>
      <c r="K32" s="325">
        <f>'Analítico Cp.'!K7</f>
        <v>2631.8700000000003</v>
      </c>
      <c r="L32" s="325">
        <f>'Analítico Cp.'!L7</f>
        <v>0</v>
      </c>
      <c r="M32" s="325">
        <f>'Analítico Cp.'!M7</f>
        <v>0</v>
      </c>
      <c r="N32" s="325">
        <f>'Analítico Cp.'!N7</f>
        <v>0</v>
      </c>
      <c r="O32" s="73">
        <f>SUM(C32:N32)</f>
        <v>15687.220000000001</v>
      </c>
      <c r="P32" s="65"/>
      <c r="Q32" s="85" t="str">
        <f>IF(O8=0,"-",O32/O8)</f>
        <v>-</v>
      </c>
      <c r="R32" s="65">
        <f>O8-O32</f>
        <v>-15687.220000000001</v>
      </c>
    </row>
    <row r="33" spans="1:20" ht="21" customHeight="1" x14ac:dyDescent="0.25">
      <c r="A33" s="206" t="s">
        <v>73</v>
      </c>
      <c r="B33" s="35" t="s">
        <v>74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2"/>
      <c r="R33" s="62"/>
    </row>
    <row r="34" spans="1:20" ht="21" customHeight="1" x14ac:dyDescent="0.25">
      <c r="A34" s="297" t="s">
        <v>75</v>
      </c>
      <c r="B34" s="35" t="s">
        <v>76</v>
      </c>
      <c r="C34" s="65">
        <f>'Analítico Cp.'!C9</f>
        <v>0</v>
      </c>
      <c r="D34" s="65">
        <f>'Analítico Cp.'!D9</f>
        <v>0</v>
      </c>
      <c r="E34" s="65">
        <f>'Analítico Cp.'!E9</f>
        <v>0</v>
      </c>
      <c r="F34" s="65">
        <f>'Analítico Cp.'!F9</f>
        <v>0</v>
      </c>
      <c r="G34" s="65">
        <f>'Analítico Cp.'!G9</f>
        <v>0</v>
      </c>
      <c r="H34" s="65">
        <f>'Analítico Cp.'!H9</f>
        <v>0</v>
      </c>
      <c r="I34" s="65">
        <f>'Analítico Cp.'!I9</f>
        <v>0</v>
      </c>
      <c r="J34" s="65">
        <f>'Analítico Cp.'!J9</f>
        <v>0</v>
      </c>
      <c r="K34" s="65">
        <f>'Analítico Cp.'!K9</f>
        <v>0</v>
      </c>
      <c r="L34" s="65">
        <f>'Analítico Cp.'!L9</f>
        <v>0</v>
      </c>
      <c r="M34" s="65">
        <f>'Analítico Cp.'!M9</f>
        <v>0</v>
      </c>
      <c r="N34" s="65">
        <f>'Analítico Cp.'!N9</f>
        <v>0</v>
      </c>
      <c r="O34" s="66">
        <f>SUM(C34:N34)</f>
        <v>0</v>
      </c>
      <c r="P34" s="65"/>
      <c r="Q34" s="85" t="str">
        <f>IF(O10=0,"-",O34/O10)</f>
        <v>-</v>
      </c>
      <c r="R34" s="65">
        <f>O10-O34</f>
        <v>0</v>
      </c>
      <c r="S34" s="148"/>
    </row>
    <row r="35" spans="1:20" ht="21" customHeight="1" x14ac:dyDescent="0.25">
      <c r="A35" s="297" t="s">
        <v>77</v>
      </c>
      <c r="B35" s="35" t="s">
        <v>78</v>
      </c>
      <c r="C35" s="65">
        <f>'Analítico Cp.'!C10</f>
        <v>0</v>
      </c>
      <c r="D35" s="65">
        <f>'Analítico Cp.'!D10</f>
        <v>0</v>
      </c>
      <c r="E35" s="65">
        <f>'Analítico Cp.'!E10</f>
        <v>0</v>
      </c>
      <c r="F35" s="65">
        <f>'Analítico Cp.'!F10</f>
        <v>0</v>
      </c>
      <c r="G35" s="65">
        <f>'Analítico Cp.'!G10</f>
        <v>0</v>
      </c>
      <c r="H35" s="65">
        <f>'Analítico Cp.'!H10</f>
        <v>0</v>
      </c>
      <c r="I35" s="65">
        <f>'Analítico Cp.'!I10</f>
        <v>0</v>
      </c>
      <c r="J35" s="65">
        <f>'Analítico Cp.'!J10</f>
        <v>0</v>
      </c>
      <c r="K35" s="65">
        <f>'Analítico Cp.'!K10</f>
        <v>0</v>
      </c>
      <c r="L35" s="65">
        <f>'Analítico Cp.'!L10</f>
        <v>0</v>
      </c>
      <c r="M35" s="65">
        <f>'Analítico Cp.'!M10</f>
        <v>0</v>
      </c>
      <c r="N35" s="65">
        <f>'Analítico Cp.'!N10</f>
        <v>0</v>
      </c>
      <c r="O35" s="66">
        <f>SUM(C35:N35)</f>
        <v>0</v>
      </c>
      <c r="P35" s="65"/>
      <c r="Q35" s="85" t="str">
        <f>IF(O11=0,"-",O35/O11)</f>
        <v>-</v>
      </c>
      <c r="R35" s="65">
        <f>O11-O35</f>
        <v>0</v>
      </c>
      <c r="S35" s="148"/>
    </row>
    <row r="36" spans="1:20" ht="21" customHeight="1" x14ac:dyDescent="0.25">
      <c r="A36" s="297" t="s">
        <v>79</v>
      </c>
      <c r="B36" s="298" t="s">
        <v>80</v>
      </c>
      <c r="C36" s="67">
        <f>'Analítico Cp.'!C11</f>
        <v>0</v>
      </c>
      <c r="D36" s="67">
        <f>'Analítico Cp.'!D11</f>
        <v>0</v>
      </c>
      <c r="E36" s="67">
        <f>'Analítico Cp.'!E11</f>
        <v>0</v>
      </c>
      <c r="F36" s="67">
        <f>'Analítico Cp.'!F11</f>
        <v>0</v>
      </c>
      <c r="G36" s="67">
        <f>'Analítico Cp.'!G11</f>
        <v>0</v>
      </c>
      <c r="H36" s="67">
        <f>'Analítico Cp.'!H11</f>
        <v>0</v>
      </c>
      <c r="I36" s="67">
        <f>'Analítico Cp.'!I11</f>
        <v>0</v>
      </c>
      <c r="J36" s="67">
        <f>'Analítico Cp.'!J11</f>
        <v>0</v>
      </c>
      <c r="K36" s="67">
        <f>'Analítico Cp.'!K11</f>
        <v>0</v>
      </c>
      <c r="L36" s="67">
        <f>'Analítico Cp.'!L11</f>
        <v>0</v>
      </c>
      <c r="M36" s="67">
        <f>'Analítico Cp.'!M11</f>
        <v>0</v>
      </c>
      <c r="N36" s="67">
        <f>'Analítico Cp.'!N11</f>
        <v>0</v>
      </c>
      <c r="O36" s="89">
        <f>SUM(C36:N36)</f>
        <v>0</v>
      </c>
      <c r="P36" s="65"/>
      <c r="Q36" s="86" t="str">
        <f>IF(O12=0,"-",O36/O12)</f>
        <v>-</v>
      </c>
      <c r="R36" s="67">
        <f>O12-O36</f>
        <v>0</v>
      </c>
    </row>
    <row r="37" spans="1:20" ht="21" customHeight="1" thickBot="1" x14ac:dyDescent="0.3">
      <c r="A37" s="433" t="s">
        <v>81</v>
      </c>
      <c r="B37" s="433"/>
      <c r="C37" s="73">
        <f>SUBTOTAL(9,C33:C36)</f>
        <v>0</v>
      </c>
      <c r="D37" s="73">
        <f t="shared" ref="D37:N37" si="9">SUBTOTAL(9,D33:D36)</f>
        <v>0</v>
      </c>
      <c r="E37" s="73">
        <f t="shared" si="9"/>
        <v>0</v>
      </c>
      <c r="F37" s="73">
        <f t="shared" si="9"/>
        <v>0</v>
      </c>
      <c r="G37" s="73">
        <f t="shared" si="9"/>
        <v>0</v>
      </c>
      <c r="H37" s="73">
        <f t="shared" si="9"/>
        <v>0</v>
      </c>
      <c r="I37" s="73">
        <f t="shared" si="9"/>
        <v>0</v>
      </c>
      <c r="J37" s="73">
        <f t="shared" si="9"/>
        <v>0</v>
      </c>
      <c r="K37" s="73">
        <f t="shared" si="9"/>
        <v>0</v>
      </c>
      <c r="L37" s="73">
        <f t="shared" si="9"/>
        <v>0</v>
      </c>
      <c r="M37" s="73">
        <f t="shared" si="9"/>
        <v>0</v>
      </c>
      <c r="N37" s="73">
        <f t="shared" si="9"/>
        <v>0</v>
      </c>
      <c r="O37" s="73">
        <f>SUM(C37:N37)</f>
        <v>0</v>
      </c>
      <c r="P37" s="66"/>
      <c r="Q37" s="84" t="str">
        <f>IF(O13=0,"-",O37/O13)</f>
        <v>-</v>
      </c>
      <c r="R37" s="74">
        <f>O13-O37</f>
        <v>0</v>
      </c>
    </row>
    <row r="38" spans="1:20" ht="20.25" customHeight="1" thickBot="1" x14ac:dyDescent="0.3">
      <c r="A38" s="430" t="s">
        <v>82</v>
      </c>
      <c r="B38" s="430"/>
      <c r="C38" s="310">
        <f>SUBTOTAL(9,C31:C37)</f>
        <v>246200.32000000001</v>
      </c>
      <c r="D38" s="310">
        <f t="shared" ref="D38:N38" si="10">SUBTOTAL(9,D31:D37)</f>
        <v>1514.18</v>
      </c>
      <c r="E38" s="310">
        <f t="shared" si="10"/>
        <v>1875.5</v>
      </c>
      <c r="F38" s="310">
        <f t="shared" si="10"/>
        <v>1574.28</v>
      </c>
      <c r="G38" s="310">
        <f t="shared" si="10"/>
        <v>213038.44</v>
      </c>
      <c r="H38" s="310">
        <f t="shared" si="10"/>
        <v>1671.8999999999999</v>
      </c>
      <c r="I38" s="310">
        <f t="shared" si="10"/>
        <v>3239.92</v>
      </c>
      <c r="J38" s="310">
        <f t="shared" si="10"/>
        <v>166874.96000000002</v>
      </c>
      <c r="K38" s="310">
        <f t="shared" si="10"/>
        <v>2631.8700000000003</v>
      </c>
      <c r="L38" s="310">
        <f t="shared" si="10"/>
        <v>0</v>
      </c>
      <c r="M38" s="310">
        <f t="shared" si="10"/>
        <v>0</v>
      </c>
      <c r="N38" s="310">
        <f t="shared" si="10"/>
        <v>0</v>
      </c>
      <c r="O38" s="310">
        <f>SUM(C38:N38)</f>
        <v>638621.37</v>
      </c>
      <c r="P38" s="66"/>
      <c r="Q38" s="320">
        <f>IF(O14=0,"-",O38/O14)</f>
        <v>1.0251827901873738</v>
      </c>
      <c r="R38" s="310">
        <f>O14-O38</f>
        <v>-15687.219999999972</v>
      </c>
    </row>
    <row r="39" spans="1:20" ht="12" customHeight="1" thickBot="1" x14ac:dyDescent="0.3">
      <c r="A39" s="68"/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8"/>
      <c r="Q39" s="70"/>
      <c r="R39" s="70"/>
    </row>
    <row r="40" spans="1:20" s="145" customFormat="1" ht="21" thickBot="1" x14ac:dyDescent="0.3">
      <c r="A40" s="303">
        <v>2</v>
      </c>
      <c r="B40" s="304" t="s">
        <v>83</v>
      </c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61"/>
      <c r="Q40" s="313" t="str">
        <f>Q30</f>
        <v>Realizado
(/) Previsto</v>
      </c>
      <c r="R40" s="313" t="str">
        <f>R30</f>
        <v>Previsto
(-) Realizado</v>
      </c>
      <c r="T40" s="149"/>
    </row>
    <row r="41" spans="1:20" ht="21" customHeight="1" x14ac:dyDescent="0.25">
      <c r="A41" s="63" t="s">
        <v>84</v>
      </c>
      <c r="B41" s="64" t="s">
        <v>85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</row>
    <row r="42" spans="1:20" ht="21" customHeight="1" x14ac:dyDescent="0.25">
      <c r="A42" s="72" t="s">
        <v>86</v>
      </c>
      <c r="B42" s="64" t="s">
        <v>87</v>
      </c>
      <c r="C42" s="65">
        <f>'Analítico Cp.'!C26</f>
        <v>0</v>
      </c>
      <c r="D42" s="65">
        <f>'Analítico Cp.'!D26</f>
        <v>0</v>
      </c>
      <c r="E42" s="65">
        <f>'Analítico Cp.'!E26</f>
        <v>7951.27</v>
      </c>
      <c r="F42" s="65">
        <f>'Analítico Cp.'!F26</f>
        <v>17426.39</v>
      </c>
      <c r="G42" s="65">
        <f>'Analítico Cp.'!G26</f>
        <v>17750.830000000002</v>
      </c>
      <c r="H42" s="65">
        <f>'Analítico Cp.'!H26</f>
        <v>17746.830000000002</v>
      </c>
      <c r="I42" s="65">
        <f>'Analítico Cp.'!I26</f>
        <v>17751.830000000002</v>
      </c>
      <c r="J42" s="65">
        <f>'Analítico Cp.'!J26</f>
        <v>17750.830000000002</v>
      </c>
      <c r="K42" s="65">
        <f>'Analítico Cp.'!K26</f>
        <v>17752.490000000002</v>
      </c>
      <c r="L42" s="65">
        <f>'Analítico Cp.'!L26</f>
        <v>0</v>
      </c>
      <c r="M42" s="65">
        <f>'Analítico Cp.'!M26</f>
        <v>0</v>
      </c>
      <c r="N42" s="65">
        <f>'Analítico Cp.'!N26</f>
        <v>0</v>
      </c>
      <c r="O42" s="66">
        <f t="shared" ref="O42:O50" si="11">SUM(C42:N42)</f>
        <v>114130.47000000002</v>
      </c>
      <c r="P42" s="65"/>
      <c r="Q42" s="87">
        <f t="shared" ref="Q42:Q50" si="12">IF(O18=0,"-",O42/O18)</f>
        <v>0.7611235078359454</v>
      </c>
      <c r="R42" s="65">
        <f t="shared" ref="R42:R50" si="13">O18-O42</f>
        <v>35819.529999999984</v>
      </c>
    </row>
    <row r="43" spans="1:20" ht="21" customHeight="1" x14ac:dyDescent="0.25">
      <c r="A43" s="72" t="s">
        <v>88</v>
      </c>
      <c r="B43" s="64" t="s">
        <v>89</v>
      </c>
      <c r="C43" s="65">
        <f>'Analítico Cp.'!C30</f>
        <v>0</v>
      </c>
      <c r="D43" s="65">
        <f>'Analítico Cp.'!D30</f>
        <v>0</v>
      </c>
      <c r="E43" s="65">
        <f>'Analítico Cp.'!E30</f>
        <v>0</v>
      </c>
      <c r="F43" s="65">
        <f>'Analítico Cp.'!F30</f>
        <v>0</v>
      </c>
      <c r="G43" s="65">
        <f>'Analítico Cp.'!G30</f>
        <v>0</v>
      </c>
      <c r="H43" s="65">
        <f>'Analítico Cp.'!H30</f>
        <v>0</v>
      </c>
      <c r="I43" s="65">
        <f>'Analítico Cp.'!I30</f>
        <v>0</v>
      </c>
      <c r="J43" s="65">
        <f>'Analítico Cp.'!J30</f>
        <v>0</v>
      </c>
      <c r="K43" s="65">
        <f>'Analítico Cp.'!K30</f>
        <v>0</v>
      </c>
      <c r="L43" s="65">
        <f>'Analítico Cp.'!L30</f>
        <v>0</v>
      </c>
      <c r="M43" s="65">
        <f>'Analítico Cp.'!M30</f>
        <v>0</v>
      </c>
      <c r="N43" s="65">
        <f>'Analítico Cp.'!N30</f>
        <v>0</v>
      </c>
      <c r="O43" s="66">
        <f t="shared" si="11"/>
        <v>0</v>
      </c>
      <c r="P43" s="65"/>
      <c r="Q43" s="87" t="str">
        <f t="shared" si="12"/>
        <v>-</v>
      </c>
      <c r="R43" s="65">
        <f t="shared" si="13"/>
        <v>0</v>
      </c>
    </row>
    <row r="44" spans="1:20" ht="21" customHeight="1" x14ac:dyDescent="0.25">
      <c r="A44" s="72" t="s">
        <v>90</v>
      </c>
      <c r="B44" s="64" t="s">
        <v>91</v>
      </c>
      <c r="C44" s="65">
        <f>'Analítico Cp.'!C44</f>
        <v>0</v>
      </c>
      <c r="D44" s="65">
        <f>'Analítico Cp.'!D44</f>
        <v>0</v>
      </c>
      <c r="E44" s="65">
        <f>'Analítico Cp.'!E44</f>
        <v>6368.67</v>
      </c>
      <c r="F44" s="65">
        <f>'Analítico Cp.'!F44</f>
        <v>14332.789999999999</v>
      </c>
      <c r="G44" s="65">
        <f>'Analítico Cp.'!G44</f>
        <v>14332.789999999999</v>
      </c>
      <c r="H44" s="65">
        <f>'Analítico Cp.'!H44</f>
        <v>14332.789999999999</v>
      </c>
      <c r="I44" s="65">
        <f>'Analítico Cp.'!I44</f>
        <v>14332.789999999999</v>
      </c>
      <c r="J44" s="65">
        <f>'Analítico Cp.'!J44</f>
        <v>14332.789999999999</v>
      </c>
      <c r="K44" s="65">
        <f>'Analítico Cp.'!K44</f>
        <v>14332.789999999999</v>
      </c>
      <c r="L44" s="65">
        <f>'Analítico Cp.'!L44</f>
        <v>0</v>
      </c>
      <c r="M44" s="65">
        <f>'Analítico Cp.'!M44</f>
        <v>0</v>
      </c>
      <c r="N44" s="65">
        <f>'Analítico Cp.'!N44</f>
        <v>0</v>
      </c>
      <c r="O44" s="66">
        <f t="shared" si="11"/>
        <v>92365.409999999989</v>
      </c>
      <c r="P44" s="65"/>
      <c r="Q44" s="87">
        <f t="shared" si="12"/>
        <v>0.86690522683856819</v>
      </c>
      <c r="R44" s="65">
        <f t="shared" si="13"/>
        <v>14180.73500000003</v>
      </c>
    </row>
    <row r="45" spans="1:20" ht="21" customHeight="1" x14ac:dyDescent="0.25">
      <c r="A45" s="72" t="s">
        <v>92</v>
      </c>
      <c r="B45" s="64" t="s">
        <v>93</v>
      </c>
      <c r="C45" s="65">
        <f>'Analítico Cp.'!C55</f>
        <v>0</v>
      </c>
      <c r="D45" s="65">
        <f>'Analítico Cp.'!D55</f>
        <v>0</v>
      </c>
      <c r="E45" s="65">
        <f>'Analítico Cp.'!E55</f>
        <v>1100</v>
      </c>
      <c r="F45" s="65">
        <f>'Analítico Cp.'!F55</f>
        <v>3300</v>
      </c>
      <c r="G45" s="65">
        <f>'Analítico Cp.'!G55</f>
        <v>3300</v>
      </c>
      <c r="H45" s="65">
        <f>'Analítico Cp.'!H55</f>
        <v>3300</v>
      </c>
      <c r="I45" s="65">
        <f>'Analítico Cp.'!I55</f>
        <v>3300</v>
      </c>
      <c r="J45" s="65">
        <f>'Analítico Cp.'!J55</f>
        <v>3300</v>
      </c>
      <c r="K45" s="65">
        <f>'Analítico Cp.'!K55</f>
        <v>3300</v>
      </c>
      <c r="L45" s="65">
        <f>'Analítico Cp.'!L55</f>
        <v>0</v>
      </c>
      <c r="M45" s="65">
        <f>'Analítico Cp.'!M55</f>
        <v>0</v>
      </c>
      <c r="N45" s="65">
        <f>'Analítico Cp.'!N55</f>
        <v>0</v>
      </c>
      <c r="O45" s="66">
        <f t="shared" si="11"/>
        <v>20900</v>
      </c>
      <c r="P45" s="65"/>
      <c r="Q45" s="87">
        <f t="shared" si="12"/>
        <v>0.46290143964562569</v>
      </c>
      <c r="R45" s="65">
        <f t="shared" si="13"/>
        <v>24250</v>
      </c>
    </row>
    <row r="46" spans="1:20" ht="21" customHeight="1" x14ac:dyDescent="0.25">
      <c r="A46" s="431" t="s">
        <v>94</v>
      </c>
      <c r="B46" s="431"/>
      <c r="C46" s="73">
        <f t="shared" ref="C46:H46" si="14">SUM(C42:C45)</f>
        <v>0</v>
      </c>
      <c r="D46" s="73">
        <f t="shared" si="14"/>
        <v>0</v>
      </c>
      <c r="E46" s="73">
        <f t="shared" si="14"/>
        <v>15419.94</v>
      </c>
      <c r="F46" s="73">
        <f t="shared" si="14"/>
        <v>35059.18</v>
      </c>
      <c r="G46" s="73">
        <f t="shared" si="14"/>
        <v>35383.620000000003</v>
      </c>
      <c r="H46" s="73">
        <f t="shared" si="14"/>
        <v>35379.620000000003</v>
      </c>
      <c r="I46" s="73">
        <f t="shared" ref="I46:M46" si="15">SUM(I42:I45)</f>
        <v>35384.620000000003</v>
      </c>
      <c r="J46" s="73">
        <f t="shared" si="15"/>
        <v>35383.620000000003</v>
      </c>
      <c r="K46" s="73">
        <f t="shared" si="15"/>
        <v>35385.279999999999</v>
      </c>
      <c r="L46" s="73">
        <f t="shared" si="15"/>
        <v>0</v>
      </c>
      <c r="M46" s="73">
        <f t="shared" si="15"/>
        <v>0</v>
      </c>
      <c r="N46" s="73">
        <f t="shared" ref="N46" si="16">SUM(N42:N45)</f>
        <v>0</v>
      </c>
      <c r="O46" s="73">
        <f t="shared" si="11"/>
        <v>227395.88</v>
      </c>
      <c r="P46" s="66"/>
      <c r="Q46" s="84">
        <f t="shared" si="12"/>
        <v>0.75384977984717838</v>
      </c>
      <c r="R46" s="74">
        <f t="shared" si="13"/>
        <v>74250.264999999956</v>
      </c>
    </row>
    <row r="47" spans="1:20" ht="21" customHeight="1" x14ac:dyDescent="0.25">
      <c r="A47" s="63" t="s">
        <v>95</v>
      </c>
      <c r="B47" s="64" t="s">
        <v>96</v>
      </c>
      <c r="C47" s="65">
        <f>'Analítico Cp.'!C120</f>
        <v>0</v>
      </c>
      <c r="D47" s="65">
        <f>'Analítico Cp.'!D120</f>
        <v>0</v>
      </c>
      <c r="E47" s="65">
        <f>'Analítico Cp.'!E120</f>
        <v>4350</v>
      </c>
      <c r="F47" s="65">
        <f>'Analítico Cp.'!F120</f>
        <v>4384.75</v>
      </c>
      <c r="G47" s="65">
        <f>'Analítico Cp.'!G120</f>
        <v>10690.21</v>
      </c>
      <c r="H47" s="65">
        <f>'Analítico Cp.'!H120</f>
        <v>26778.74</v>
      </c>
      <c r="I47" s="65">
        <f>'Analítico Cp.'!I120</f>
        <v>26779.25</v>
      </c>
      <c r="J47" s="65">
        <f>'Analítico Cp.'!J120</f>
        <v>22709.16</v>
      </c>
      <c r="K47" s="65">
        <f>'Analítico Cp.'!K120</f>
        <v>22709.16</v>
      </c>
      <c r="L47" s="65">
        <f>'Analítico Cp.'!L120</f>
        <v>0</v>
      </c>
      <c r="M47" s="65">
        <f>'Analítico Cp.'!M120</f>
        <v>0</v>
      </c>
      <c r="N47" s="65">
        <f>'Analítico Cp.'!N120</f>
        <v>0</v>
      </c>
      <c r="O47" s="66">
        <f t="shared" si="11"/>
        <v>118401.27</v>
      </c>
      <c r="P47" s="65"/>
      <c r="Q47" s="87">
        <f t="shared" si="12"/>
        <v>0.4795234349580012</v>
      </c>
      <c r="R47" s="65">
        <f t="shared" si="13"/>
        <v>128513.19000000002</v>
      </c>
    </row>
    <row r="48" spans="1:20" ht="21" customHeight="1" x14ac:dyDescent="0.25">
      <c r="A48" s="63" t="s">
        <v>97</v>
      </c>
      <c r="B48" s="64" t="s">
        <v>98</v>
      </c>
      <c r="C48" s="152">
        <f>'Analítico Cp.'!C136</f>
        <v>0</v>
      </c>
      <c r="D48" s="152">
        <f>'Analítico Cp.'!D136</f>
        <v>0</v>
      </c>
      <c r="E48" s="152">
        <f>'Analítico Cp.'!E136</f>
        <v>0</v>
      </c>
      <c r="F48" s="152">
        <f>'Analítico Cp.'!F136</f>
        <v>15384.3</v>
      </c>
      <c r="G48" s="152">
        <f>'Analítico Cp.'!G136</f>
        <v>0</v>
      </c>
      <c r="H48" s="152">
        <f>'Analítico Cp.'!H136</f>
        <v>0</v>
      </c>
      <c r="I48" s="152">
        <f>'Analítico Cp.'!I136</f>
        <v>0</v>
      </c>
      <c r="J48" s="152">
        <f>'Analítico Cp.'!J136</f>
        <v>0</v>
      </c>
      <c r="K48" s="152">
        <f>'Analítico Cp.'!K136</f>
        <v>0</v>
      </c>
      <c r="L48" s="152">
        <f>'Analítico Cp.'!L136</f>
        <v>0</v>
      </c>
      <c r="M48" s="152">
        <f>'Analítico Cp.'!M136</f>
        <v>0</v>
      </c>
      <c r="N48" s="152">
        <f>'Analítico Cp.'!N136</f>
        <v>0</v>
      </c>
      <c r="O48" s="66">
        <f t="shared" si="11"/>
        <v>15384.3</v>
      </c>
      <c r="P48" s="65"/>
      <c r="Q48" s="87">
        <f t="shared" si="12"/>
        <v>0.73258571428571428</v>
      </c>
      <c r="R48" s="65">
        <f t="shared" si="13"/>
        <v>5615.7000000000007</v>
      </c>
    </row>
    <row r="49" spans="1:20" ht="21" customHeight="1" thickBot="1" x14ac:dyDescent="0.3">
      <c r="A49" s="153" t="s">
        <v>99</v>
      </c>
      <c r="B49" s="154" t="s">
        <v>50</v>
      </c>
      <c r="C49" s="156">
        <f>'Analítico Cp.'!C137</f>
        <v>0</v>
      </c>
      <c r="D49" s="156">
        <f>'Analítico Cp.'!D137</f>
        <v>1514.18</v>
      </c>
      <c r="E49" s="156">
        <f>'Analítico Cp.'!E137</f>
        <v>1875.5</v>
      </c>
      <c r="F49" s="156">
        <f>'Analítico Cp.'!F137</f>
        <v>1731.3</v>
      </c>
      <c r="G49" s="156">
        <f>'Analítico Cp.'!G137</f>
        <v>1228.9000000000001</v>
      </c>
      <c r="H49" s="156">
        <f>'Analítico Cp.'!H137</f>
        <v>1555.05</v>
      </c>
      <c r="I49" s="156">
        <f>'Analítico Cp.'!I137</f>
        <v>2337.31</v>
      </c>
      <c r="J49" s="156">
        <f>'Analítico Cp.'!J137</f>
        <v>2081.67</v>
      </c>
      <c r="K49" s="156">
        <f>'Analítico Cp.'!K137</f>
        <v>0</v>
      </c>
      <c r="L49" s="156">
        <f>'Analítico Cp.'!L137</f>
        <v>0</v>
      </c>
      <c r="M49" s="156">
        <f>'Analítico Cp.'!M137</f>
        <v>0</v>
      </c>
      <c r="N49" s="156">
        <f>'Analítico Cp.'!N137</f>
        <v>0</v>
      </c>
      <c r="O49" s="157">
        <f t="shared" si="11"/>
        <v>12323.910000000002</v>
      </c>
      <c r="P49" s="65"/>
      <c r="Q49" s="158" t="str">
        <f t="shared" si="12"/>
        <v>-</v>
      </c>
      <c r="R49" s="159">
        <f t="shared" si="13"/>
        <v>-12323.910000000002</v>
      </c>
      <c r="T49" s="143"/>
    </row>
    <row r="50" spans="1:20" ht="20.25" customHeight="1" thickBot="1" x14ac:dyDescent="0.3">
      <c r="A50" s="275" t="s">
        <v>100</v>
      </c>
      <c r="B50" s="314"/>
      <c r="C50" s="310">
        <f t="shared" ref="C50:H50" si="17">SUM(C46:C49)</f>
        <v>0</v>
      </c>
      <c r="D50" s="310">
        <f t="shared" si="17"/>
        <v>1514.18</v>
      </c>
      <c r="E50" s="310">
        <f t="shared" si="17"/>
        <v>21645.440000000002</v>
      </c>
      <c r="F50" s="310">
        <f t="shared" si="17"/>
        <v>56559.53</v>
      </c>
      <c r="G50" s="310">
        <f t="shared" si="17"/>
        <v>47302.73</v>
      </c>
      <c r="H50" s="310">
        <f t="shared" si="17"/>
        <v>63713.41</v>
      </c>
      <c r="I50" s="310">
        <f t="shared" ref="I50:M50" si="18">SUM(I46:I49)</f>
        <v>64501.18</v>
      </c>
      <c r="J50" s="310">
        <f t="shared" si="18"/>
        <v>60174.45</v>
      </c>
      <c r="K50" s="310">
        <f t="shared" si="18"/>
        <v>58094.44</v>
      </c>
      <c r="L50" s="310">
        <f t="shared" si="18"/>
        <v>0</v>
      </c>
      <c r="M50" s="310">
        <f t="shared" si="18"/>
        <v>0</v>
      </c>
      <c r="N50" s="310">
        <f t="shared" ref="N50" si="19">SUM(N46:N49)</f>
        <v>0</v>
      </c>
      <c r="O50" s="310">
        <f t="shared" si="11"/>
        <v>373505.36</v>
      </c>
      <c r="P50" s="66"/>
      <c r="Q50" s="320">
        <f t="shared" si="12"/>
        <v>0.65577808001661198</v>
      </c>
      <c r="R50" s="310">
        <f t="shared" si="13"/>
        <v>196055.24500000011</v>
      </c>
      <c r="T50" s="143"/>
    </row>
    <row r="51" spans="1:20" ht="15.6" x14ac:dyDescent="0.25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44"/>
      <c r="P51" s="144"/>
      <c r="T51" s="143"/>
    </row>
    <row r="52" spans="1:20" ht="63.75" customHeight="1" x14ac:dyDescent="0.25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T52" s="143"/>
    </row>
    <row r="53" spans="1:20" ht="30" customHeight="1" x14ac:dyDescent="0.25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T53" s="143"/>
    </row>
    <row r="54" spans="1:20" ht="46.5" customHeight="1" x14ac:dyDescent="0.25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T54" s="143"/>
    </row>
    <row r="55" spans="1:20" ht="30" customHeight="1" x14ac:dyDescent="0.2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T55" s="143"/>
    </row>
    <row r="56" spans="1:20" ht="30" customHeight="1" x14ac:dyDescent="0.2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T56" s="143"/>
    </row>
    <row r="57" spans="1:20" ht="30" customHeight="1" x14ac:dyDescent="0.25">
      <c r="O57" s="150"/>
      <c r="P57" s="150"/>
      <c r="T57" s="143"/>
    </row>
  </sheetData>
  <sheetProtection algorithmName="SHA-512" hashValue="vPrX96dB5dSud+JO9CvwBbtWRVxAVw4FCPxYg+l8RIkXtVpXYZchv12VbCf7tRh0fMeHOrdxy4FT1bnxVcZSMA==" saltValue="kgcBM2ZrXO4cKagAhTXR+g==" spinCount="100000" sheet="1" objects="1" scenarios="1" formatColumns="0"/>
  <mergeCells count="11">
    <mergeCell ref="C5:O5"/>
    <mergeCell ref="C29:O29"/>
    <mergeCell ref="A1:O1"/>
    <mergeCell ref="A38:B38"/>
    <mergeCell ref="A46:B46"/>
    <mergeCell ref="A3:O3"/>
    <mergeCell ref="A2:O2"/>
    <mergeCell ref="A22:B22"/>
    <mergeCell ref="A14:B14"/>
    <mergeCell ref="A13:B13"/>
    <mergeCell ref="A37:B37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53" pageOrder="overThenDown" orientation="landscape" r:id="rId1"/>
  <headerFooter>
    <oddFooter>Página &amp;P de &amp;N</oddFooter>
  </headerFooter>
  <ignoredErrors>
    <ignoredError sqref="C13:N1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249977111117893"/>
    <pageSetUpPr fitToPage="1"/>
  </sheetPr>
  <dimension ref="A1:E46"/>
  <sheetViews>
    <sheetView showGridLines="0" zoomScaleNormal="100" zoomScaleSheetLayoutView="100" workbookViewId="0">
      <selection activeCell="A9" sqref="A9"/>
    </sheetView>
  </sheetViews>
  <sheetFormatPr defaultColWidth="9.109375" defaultRowHeight="13.2" x14ac:dyDescent="0.25"/>
  <cols>
    <col min="1" max="1" width="4.5546875" style="118" customWidth="1"/>
    <col min="2" max="2" width="49.44140625" style="118" customWidth="1"/>
    <col min="3" max="5" width="14.88671875" style="118" customWidth="1"/>
    <col min="6" max="16384" width="9.109375" style="118"/>
  </cols>
  <sheetData>
    <row r="1" spans="1:5" ht="27" customHeight="1" x14ac:dyDescent="0.25">
      <c r="A1" s="435" t="str">
        <f>Capa!A1</f>
        <v>Termo de Parceria nº. 54/2023 celebrado entre o Secretaria de Estado de Desenvolvimento Social - Sedese e a Associação Mineira do Paradesporto - AM Paradesporto</v>
      </c>
      <c r="B1" s="435"/>
      <c r="C1" s="435"/>
      <c r="D1" s="435"/>
      <c r="E1" s="435"/>
    </row>
    <row r="2" spans="1:5" ht="15" customHeight="1" x14ac:dyDescent="0.25">
      <c r="A2" s="435" t="str">
        <f>Capa!A3</f>
        <v>3º Relatório Gerencial Financeiro</v>
      </c>
      <c r="B2" s="435"/>
      <c r="C2" s="435"/>
      <c r="D2" s="435"/>
      <c r="E2" s="435"/>
    </row>
    <row r="3" spans="1:5" ht="17.25" customHeight="1" thickBot="1" x14ac:dyDescent="0.3">
      <c r="A3" s="435" t="s">
        <v>104</v>
      </c>
      <c r="B3" s="435"/>
      <c r="C3" s="435"/>
      <c r="D3" s="435"/>
      <c r="E3" s="435"/>
    </row>
    <row r="4" spans="1:5" ht="33" customHeight="1" thickBot="1" x14ac:dyDescent="0.3">
      <c r="A4" s="279" t="s">
        <v>105</v>
      </c>
      <c r="B4" s="280" t="s">
        <v>106</v>
      </c>
      <c r="C4" s="281" t="s">
        <v>66</v>
      </c>
      <c r="D4" s="282" t="s">
        <v>101</v>
      </c>
      <c r="E4" s="283" t="s">
        <v>107</v>
      </c>
    </row>
    <row r="5" spans="1:5" ht="13.8" hidden="1" thickBot="1" x14ac:dyDescent="0.3">
      <c r="A5" s="189"/>
      <c r="B5" s="190" t="s">
        <v>108</v>
      </c>
      <c r="C5" s="119"/>
      <c r="D5" s="191"/>
      <c r="E5" s="192"/>
    </row>
    <row r="6" spans="1:5" x14ac:dyDescent="0.25">
      <c r="A6" s="129">
        <v>1</v>
      </c>
      <c r="B6" s="288" t="s">
        <v>109</v>
      </c>
      <c r="C6" s="175">
        <v>91800</v>
      </c>
      <c r="D6" s="194">
        <f>IF(B6="",0,
SUMPRODUCT(('Diário 1º PA'!$H$4:$H$2000='Gasto das Atividades'!B6)*('Diário 1º PA'!$C$4:$C$2000&gt;=Resumo!$C$4)*('Diário 1º PA'!$C$4:$C$2000&lt;=EOMONTH(Resumo!$N$4,0))*('Diário 1º PA'!$F$4:$F$2000))+
SUMPRODUCT(('Diário 2º PA'!$H$4:$H$1997='Gasto das Atividades'!B6)*('Diário 2º PA'!$C$4:$C$1997&gt;=Resumo!$C$4)*('Diário 2º PA'!$C$4:$C$1997&lt;=EOMONTH(Resumo!$N$4,0))*('Diário 2º PA'!$F$4:$F$1997))+
SUMPRODUCT(('Diário 3º PA'!$H$4:$H$2018='Gasto das Atividades'!B6)*('Diário 3º PA'!$C$4:$C$2018&gt;=Resumo!$C$4)*('Diário 3º PA'!$C$4:$C$2018&lt;=EOMONTH(Resumo!$N$4,0))*('Diário 3º PA'!$F$4:$F$2018))+
SUMPRODUCT(('Diário 4º PA'!$H$4:$H$2000='Gasto das Atividades'!B6)*('Diário 4º PA'!$C$4:$C$2000&gt;=Resumo!$C$4)*('Diário 4º PA'!$C$4:$C$2000&lt;=EOMONTH(Resumo!$N$4,0))*('Diário 4º PA'!$F$4:$F$2000))+
SUMPRODUCT(('Comp.'!$G$5:$G$495='Gasto das Atividades'!B6)*('Comp.'!$B$5:$B$495&gt;=Resumo!$C$4)*('Comp.'!$B$5:$B$495&lt;=EOMONTH(Resumo!$N$4,0))*('Comp.'!$E$5:$E$495)))</f>
        <v>53700</v>
      </c>
      <c r="E6" s="193">
        <f t="shared" ref="E6:E36" si="0">IF(OR(D6=0,C6=0),"-",D6/C6)</f>
        <v>0.58496732026143794</v>
      </c>
    </row>
    <row r="7" spans="1:5" x14ac:dyDescent="0.25">
      <c r="A7" s="130">
        <v>2</v>
      </c>
      <c r="B7" s="151" t="s">
        <v>110</v>
      </c>
      <c r="C7" s="176">
        <v>211473.96</v>
      </c>
      <c r="D7" s="194">
        <f>IF(B7="",0,
SUMPRODUCT(('Diário 1º PA'!$H$4:$H$2000='Gasto das Atividades'!B7)*('Diário 1º PA'!$C$4:$C$2000&gt;=Resumo!$C$4)*('Diário 1º PA'!$C$4:$C$2000&lt;=EOMONTH(Resumo!$N$4,0))*('Diário 1º PA'!$F$4:$F$2000))+
SUMPRODUCT(('Diário 2º PA'!$H$4:$H$1997='Gasto das Atividades'!B7)*('Diário 2º PA'!$C$4:$C$1997&gt;=Resumo!$C$4)*('Diário 2º PA'!$C$4:$C$1997&lt;=EOMONTH(Resumo!$N$4,0))*('Diário 2º PA'!$F$4:$F$1997))+
SUMPRODUCT(('Diário 3º PA'!$H$4:$H$2018='Gasto das Atividades'!B7)*('Diário 3º PA'!$C$4:$C$2018&gt;=Resumo!$C$4)*('Diário 3º PA'!$C$4:$C$2018&lt;=EOMONTH(Resumo!$N$4,0))*('Diário 3º PA'!$F$4:$F$2018))+
SUMPRODUCT(('Diário 4º PA'!$H$4:$H$2000='Gasto das Atividades'!B7)*('Diário 4º PA'!$C$4:$C$2000&gt;=Resumo!$C$4)*('Diário 4º PA'!$C$4:$C$2000&lt;=EOMONTH(Resumo!$N$4,0))*('Diário 4º PA'!$F$4:$F$2000))+
SUMPRODUCT(('Comp.'!$G$5:$G$495='Gasto das Atividades'!B7)*('Comp.'!$B$5:$B$495&gt;=Resumo!$C$4)*('Comp.'!$B$5:$B$495&lt;=EOMONTH(Resumo!$N$4,0))*('Comp.'!$E$5:$E$495)))</f>
        <v>45956.270000000004</v>
      </c>
      <c r="E7" s="195">
        <f t="shared" si="0"/>
        <v>0.21731408443857583</v>
      </c>
    </row>
    <row r="8" spans="1:5" x14ac:dyDescent="0.25">
      <c r="A8" s="130">
        <v>3</v>
      </c>
      <c r="B8" s="151" t="s">
        <v>111</v>
      </c>
      <c r="C8" s="176">
        <v>4318.7700000000004</v>
      </c>
      <c r="D8" s="194">
        <f>IF(B8="",0,
SUMPRODUCT(('Diário 1º PA'!$H$4:$H$2000='Gasto das Atividades'!B8)*('Diário 1º PA'!$C$4:$C$2000&gt;=Resumo!$C$4)*('Diário 1º PA'!$C$4:$C$2000&lt;=EOMONTH(Resumo!$N$4,0))*('Diário 1º PA'!$F$4:$F$2000))+
SUMPRODUCT(('Diário 2º PA'!$H$4:$H$1997='Gasto das Atividades'!B8)*('Diário 2º PA'!$C$4:$C$1997&gt;=Resumo!$C$4)*('Diário 2º PA'!$C$4:$C$1997&lt;=EOMONTH(Resumo!$N$4,0))*('Diário 2º PA'!$F$4:$F$1997))+
SUMPRODUCT(('Diário 3º PA'!$H$4:$H$2018='Gasto das Atividades'!B8)*('Diário 3º PA'!$C$4:$C$2018&gt;=Resumo!$C$4)*('Diário 3º PA'!$C$4:$C$2018&lt;=EOMONTH(Resumo!$N$4,0))*('Diário 3º PA'!$F$4:$F$2018))+
SUMPRODUCT(('Diário 4º PA'!$H$4:$H$2000='Gasto das Atividades'!B8)*('Diário 4º PA'!$C$4:$C$2000&gt;=Resumo!$C$4)*('Diário 4º PA'!$C$4:$C$2000&lt;=EOMONTH(Resumo!$N$4,0))*('Diário 4º PA'!$F$4:$F$2000))+
SUMPRODUCT(('Comp.'!$G$5:$G$495='Gasto das Atividades'!B8)*('Comp.'!$B$5:$B$495&gt;=Resumo!$C$4)*('Comp.'!$B$5:$B$495&lt;=EOMONTH(Resumo!$N$4,0))*('Comp.'!$E$5:$E$495)))</f>
        <v>0</v>
      </c>
      <c r="E8" s="195" t="str">
        <f t="shared" si="0"/>
        <v>-</v>
      </c>
    </row>
    <row r="9" spans="1:5" ht="13.8" thickBot="1" x14ac:dyDescent="0.3">
      <c r="A9" s="130">
        <v>4</v>
      </c>
      <c r="B9" s="151" t="s">
        <v>112</v>
      </c>
      <c r="C9" s="176">
        <v>0</v>
      </c>
      <c r="D9" s="194">
        <f>IF(B9="",0,
SUMPRODUCT(('Diário 1º PA'!$H$4:$H$2000='Gasto das Atividades'!B9)*('Diário 1º PA'!$C$4:$C$2000&gt;=Resumo!$C$4)*('Diário 1º PA'!$C$4:$C$2000&lt;=EOMONTH(Resumo!$N$4,0))*('Diário 1º PA'!$F$4:$F$2000))+
SUMPRODUCT(('Diário 2º PA'!$H$4:$H$1997='Gasto das Atividades'!B9)*('Diário 2º PA'!$C$4:$C$1997&gt;=Resumo!$C$4)*('Diário 2º PA'!$C$4:$C$1997&lt;=EOMONTH(Resumo!$N$4,0))*('Diário 2º PA'!$F$4:$F$1997))+
SUMPRODUCT(('Diário 3º PA'!$H$4:$H$2018='Gasto das Atividades'!B9)*('Diário 3º PA'!$C$4:$C$2018&gt;=Resumo!$C$4)*('Diário 3º PA'!$C$4:$C$2018&lt;=EOMONTH(Resumo!$N$4,0))*('Diário 3º PA'!$F$4:$F$2018))+
SUMPRODUCT(('Diário 4º PA'!$H$4:$H$2000='Gasto das Atividades'!B9)*('Diário 4º PA'!$C$4:$C$2000&gt;=Resumo!$C$4)*('Diário 4º PA'!$C$4:$C$2000&lt;=EOMONTH(Resumo!$N$4,0))*('Diário 4º PA'!$F$4:$F$2000))+
SUMPRODUCT(('Comp.'!$G$5:$G$495='Gasto das Atividades'!B9)*('Comp.'!$B$5:$B$495&gt;=Resumo!$C$4)*('Comp.'!$B$5:$B$495&lt;=EOMONTH(Resumo!$N$4,0))*('Comp.'!$E$5:$E$495)))</f>
        <v>18550.46</v>
      </c>
      <c r="E9" s="195" t="str">
        <f t="shared" si="0"/>
        <v>-</v>
      </c>
    </row>
    <row r="10" spans="1:5" hidden="1" x14ac:dyDescent="0.25">
      <c r="A10" s="130">
        <v>5</v>
      </c>
      <c r="B10" s="151"/>
      <c r="C10" s="176">
        <v>0</v>
      </c>
      <c r="D10" s="194">
        <f>IF(B10="",0,
SUMPRODUCT(('Diário 1º PA'!$H$4:$H$2000='Gasto das Atividades'!B10)*('Diário 1º PA'!$C$4:$C$2000&gt;=Resumo!$C$4)*('Diário 1º PA'!$C$4:$C$2000&lt;=EOMONTH(Resumo!$N$4,0))*('Diário 1º PA'!$F$4:$F$2000))+
SUMPRODUCT(('Diário 2º PA'!$H$4:$H$1997='Gasto das Atividades'!B10)*('Diário 2º PA'!$C$4:$C$1997&gt;=Resumo!$C$4)*('Diário 2º PA'!$C$4:$C$1997&lt;=EOMONTH(Resumo!$N$4,0))*('Diário 2º PA'!$F$4:$F$1997))+
SUMPRODUCT(('Diário 3º PA'!$H$4:$H$2018='Gasto das Atividades'!B10)*('Diário 3º PA'!$C$4:$C$2018&gt;=Resumo!$C$4)*('Diário 3º PA'!$C$4:$C$2018&lt;=EOMONTH(Resumo!$N$4,0))*('Diário 3º PA'!$F$4:$F$2018))+
SUMPRODUCT(('Diário 4º PA'!$H$4:$H$2000='Gasto das Atividades'!B10)*('Diário 4º PA'!$C$4:$C$2000&gt;=Resumo!$C$4)*('Diário 4º PA'!$C$4:$C$2000&lt;=EOMONTH(Resumo!$N$4,0))*('Diário 4º PA'!$F$4:$F$2000))+
SUMPRODUCT(('Comp.'!$G$5:$G$495='Gasto das Atividades'!B10)*('Comp.'!$B$5:$B$495&gt;=Resumo!$C$4)*('Comp.'!$B$5:$B$495&lt;=EOMONTH(Resumo!$N$4,0))*('Comp.'!$E$5:$E$495)))</f>
        <v>0</v>
      </c>
      <c r="E10" s="195" t="str">
        <f t="shared" si="0"/>
        <v>-</v>
      </c>
    </row>
    <row r="11" spans="1:5" hidden="1" x14ac:dyDescent="0.25">
      <c r="A11" s="130">
        <v>6</v>
      </c>
      <c r="B11" s="151"/>
      <c r="C11" s="176">
        <v>0</v>
      </c>
      <c r="D11" s="194">
        <f>IF(B11="",0,
SUMPRODUCT(('Diário 1º PA'!$H$4:$H$2000='Gasto das Atividades'!B11)*('Diário 1º PA'!$C$4:$C$2000&gt;=Resumo!$C$4)*('Diário 1º PA'!$C$4:$C$2000&lt;=EOMONTH(Resumo!$N$4,0))*('Diário 1º PA'!$F$4:$F$2000))+
SUMPRODUCT(('Diário 2º PA'!$H$4:$H$1997='Gasto das Atividades'!B11)*('Diário 2º PA'!$C$4:$C$1997&gt;=Resumo!$C$4)*('Diário 2º PA'!$C$4:$C$1997&lt;=EOMONTH(Resumo!$N$4,0))*('Diário 2º PA'!$F$4:$F$1997))+
SUMPRODUCT(('Diário 3º PA'!$H$4:$H$2018='Gasto das Atividades'!B11)*('Diário 3º PA'!$C$4:$C$2018&gt;=Resumo!$C$4)*('Diário 3º PA'!$C$4:$C$2018&lt;=EOMONTH(Resumo!$N$4,0))*('Diário 3º PA'!$F$4:$F$2018))+
SUMPRODUCT(('Diário 4º PA'!$H$4:$H$2000='Gasto das Atividades'!B11)*('Diário 4º PA'!$C$4:$C$2000&gt;=Resumo!$C$4)*('Diário 4º PA'!$C$4:$C$2000&lt;=EOMONTH(Resumo!$N$4,0))*('Diário 4º PA'!$F$4:$F$2000))+
SUMPRODUCT(('Comp.'!$G$5:$G$495='Gasto das Atividades'!B11)*('Comp.'!$B$5:$B$495&gt;=Resumo!$C$4)*('Comp.'!$B$5:$B$495&lt;=EOMONTH(Resumo!$N$4,0))*('Comp.'!$E$5:$E$495)))</f>
        <v>0</v>
      </c>
      <c r="E11" s="195" t="str">
        <f t="shared" si="0"/>
        <v>-</v>
      </c>
    </row>
    <row r="12" spans="1:5" hidden="1" x14ac:dyDescent="0.25">
      <c r="A12" s="130">
        <v>7</v>
      </c>
      <c r="B12" s="151"/>
      <c r="C12" s="176">
        <v>0</v>
      </c>
      <c r="D12" s="194">
        <f>IF(B12="",0,
SUMPRODUCT(('Diário 1º PA'!$H$4:$H$2000='Gasto das Atividades'!B12)*('Diário 1º PA'!$C$4:$C$2000&gt;=Resumo!$C$4)*('Diário 1º PA'!$C$4:$C$2000&lt;=EOMONTH(Resumo!$N$4,0))*('Diário 1º PA'!$F$4:$F$2000))+
SUMPRODUCT(('Diário 2º PA'!$H$4:$H$1997='Gasto das Atividades'!B12)*('Diário 2º PA'!$C$4:$C$1997&gt;=Resumo!$C$4)*('Diário 2º PA'!$C$4:$C$1997&lt;=EOMONTH(Resumo!$N$4,0))*('Diário 2º PA'!$F$4:$F$1997))+
SUMPRODUCT(('Diário 3º PA'!$H$4:$H$2018='Gasto das Atividades'!B12)*('Diário 3º PA'!$C$4:$C$2018&gt;=Resumo!$C$4)*('Diário 3º PA'!$C$4:$C$2018&lt;=EOMONTH(Resumo!$N$4,0))*('Diário 3º PA'!$F$4:$F$2018))+
SUMPRODUCT(('Diário 4º PA'!$H$4:$H$2000='Gasto das Atividades'!B12)*('Diário 4º PA'!$C$4:$C$2000&gt;=Resumo!$C$4)*('Diário 4º PA'!$C$4:$C$2000&lt;=EOMONTH(Resumo!$N$4,0))*('Diário 4º PA'!$F$4:$F$2000))+
SUMPRODUCT(('Comp.'!$G$5:$G$495='Gasto das Atividades'!B12)*('Comp.'!$B$5:$B$495&gt;=Resumo!$C$4)*('Comp.'!$B$5:$B$495&lt;=EOMONTH(Resumo!$N$4,0))*('Comp.'!$E$5:$E$495)))</f>
        <v>0</v>
      </c>
      <c r="E12" s="195" t="str">
        <f t="shared" si="0"/>
        <v>-</v>
      </c>
    </row>
    <row r="13" spans="1:5" ht="12" hidden="1" customHeight="1" x14ac:dyDescent="0.25">
      <c r="A13" s="130">
        <v>8</v>
      </c>
      <c r="B13" s="151"/>
      <c r="C13" s="176">
        <v>0</v>
      </c>
      <c r="D13" s="194">
        <f>IF(B13="",0,
SUMPRODUCT(('Diário 1º PA'!$H$4:$H$2000='Gasto das Atividades'!B13)*('Diário 1º PA'!$C$4:$C$2000&gt;=Resumo!$C$4)*('Diário 1º PA'!$C$4:$C$2000&lt;=EOMONTH(Resumo!$N$4,0))*('Diário 1º PA'!$F$4:$F$2000))+
SUMPRODUCT(('Diário 2º PA'!$H$4:$H$1997='Gasto das Atividades'!B13)*('Diário 2º PA'!$C$4:$C$1997&gt;=Resumo!$C$4)*('Diário 2º PA'!$C$4:$C$1997&lt;=EOMONTH(Resumo!$N$4,0))*('Diário 2º PA'!$F$4:$F$1997))+
SUMPRODUCT(('Diário 3º PA'!$H$4:$H$2018='Gasto das Atividades'!B13)*('Diário 3º PA'!$C$4:$C$2018&gt;=Resumo!$C$4)*('Diário 3º PA'!$C$4:$C$2018&lt;=EOMONTH(Resumo!$N$4,0))*('Diário 3º PA'!$F$4:$F$2018))+
SUMPRODUCT(('Diário 4º PA'!$H$4:$H$2000='Gasto das Atividades'!B13)*('Diário 4º PA'!$C$4:$C$2000&gt;=Resumo!$C$4)*('Diário 4º PA'!$C$4:$C$2000&lt;=EOMONTH(Resumo!$N$4,0))*('Diário 4º PA'!$F$4:$F$2000))+
SUMPRODUCT(('Comp.'!$G$5:$G$495='Gasto das Atividades'!B13)*('Comp.'!$B$5:$B$495&gt;=Resumo!$C$4)*('Comp.'!$B$5:$B$495&lt;=EOMONTH(Resumo!$N$4,0))*('Comp.'!$E$5:$E$495)))</f>
        <v>0</v>
      </c>
      <c r="E13" s="195" t="str">
        <f t="shared" si="0"/>
        <v>-</v>
      </c>
    </row>
    <row r="14" spans="1:5" hidden="1" x14ac:dyDescent="0.25">
      <c r="A14" s="130">
        <v>9</v>
      </c>
      <c r="B14" s="151"/>
      <c r="C14" s="176">
        <v>0</v>
      </c>
      <c r="D14" s="194">
        <f>IF(B14="",0,
SUMPRODUCT(('Diário 1º PA'!$H$4:$H$2000='Gasto das Atividades'!B14)*('Diário 1º PA'!$C$4:$C$2000&gt;=Resumo!$C$4)*('Diário 1º PA'!$C$4:$C$2000&lt;=EOMONTH(Resumo!$N$4,0))*('Diário 1º PA'!$F$4:$F$2000))+
SUMPRODUCT(('Diário 2º PA'!$H$4:$H$1997='Gasto das Atividades'!B14)*('Diário 2º PA'!$C$4:$C$1997&gt;=Resumo!$C$4)*('Diário 2º PA'!$C$4:$C$1997&lt;=EOMONTH(Resumo!$N$4,0))*('Diário 2º PA'!$F$4:$F$1997))+
SUMPRODUCT(('Diário 3º PA'!$H$4:$H$2018='Gasto das Atividades'!B14)*('Diário 3º PA'!$C$4:$C$2018&gt;=Resumo!$C$4)*('Diário 3º PA'!$C$4:$C$2018&lt;=EOMONTH(Resumo!$N$4,0))*('Diário 3º PA'!$F$4:$F$2018))+
SUMPRODUCT(('Diário 4º PA'!$H$4:$H$2000='Gasto das Atividades'!B14)*('Diário 4º PA'!$C$4:$C$2000&gt;=Resumo!$C$4)*('Diário 4º PA'!$C$4:$C$2000&lt;=EOMONTH(Resumo!$N$4,0))*('Diário 4º PA'!$F$4:$F$2000))+
SUMPRODUCT(('Comp.'!$G$5:$G$495='Gasto das Atividades'!B14)*('Comp.'!$B$5:$B$495&gt;=Resumo!$C$4)*('Comp.'!$B$5:$B$495&lt;=EOMONTH(Resumo!$N$4,0))*('Comp.'!$E$5:$E$495)))</f>
        <v>0</v>
      </c>
      <c r="E14" s="195" t="str">
        <f t="shared" si="0"/>
        <v>-</v>
      </c>
    </row>
    <row r="15" spans="1:5" ht="14.4" hidden="1" customHeight="1" x14ac:dyDescent="0.25">
      <c r="A15" s="130">
        <v>10</v>
      </c>
      <c r="B15" s="151"/>
      <c r="C15" s="176">
        <v>0</v>
      </c>
      <c r="D15" s="194">
        <f>IF(B15="",0,
SUMPRODUCT(('Diário 1º PA'!$H$4:$H$2000='Gasto das Atividades'!B15)*('Diário 1º PA'!$C$4:$C$2000&gt;=Resumo!$C$4)*('Diário 1º PA'!$C$4:$C$2000&lt;=EOMONTH(Resumo!$N$4,0))*('Diário 1º PA'!$F$4:$F$2000))+
SUMPRODUCT(('Diário 2º PA'!$H$4:$H$1997='Gasto das Atividades'!B15)*('Diário 2º PA'!$C$4:$C$1997&gt;=Resumo!$C$4)*('Diário 2º PA'!$C$4:$C$1997&lt;=EOMONTH(Resumo!$N$4,0))*('Diário 2º PA'!$F$4:$F$1997))+
SUMPRODUCT(('Diário 3º PA'!$H$4:$H$2018='Gasto das Atividades'!B15)*('Diário 3º PA'!$C$4:$C$2018&gt;=Resumo!$C$4)*('Diário 3º PA'!$C$4:$C$2018&lt;=EOMONTH(Resumo!$N$4,0))*('Diário 3º PA'!$F$4:$F$2018))+
SUMPRODUCT(('Diário 4º PA'!$H$4:$H$2000='Gasto das Atividades'!B15)*('Diário 4º PA'!$C$4:$C$2000&gt;=Resumo!$C$4)*('Diário 4º PA'!$C$4:$C$2000&lt;=EOMONTH(Resumo!$N$4,0))*('Diário 4º PA'!$F$4:$F$2000))+
SUMPRODUCT(('Comp.'!$G$5:$G$495='Gasto das Atividades'!B15)*('Comp.'!$B$5:$B$495&gt;=Resumo!$C$4)*('Comp.'!$B$5:$B$495&lt;=EOMONTH(Resumo!$N$4,0))*('Comp.'!$E$5:$E$495)))</f>
        <v>0</v>
      </c>
      <c r="E15" s="195" t="str">
        <f t="shared" si="0"/>
        <v>-</v>
      </c>
    </row>
    <row r="16" spans="1:5" hidden="1" x14ac:dyDescent="0.25">
      <c r="A16" s="130">
        <v>11</v>
      </c>
      <c r="B16" s="151"/>
      <c r="C16" s="176">
        <v>0</v>
      </c>
      <c r="D16" s="194">
        <f>IF(B16="",0,
SUMPRODUCT(('Diário 1º PA'!$H$4:$H$2000='Gasto das Atividades'!B16)*('Diário 1º PA'!$C$4:$C$2000&gt;=Resumo!$C$4)*('Diário 1º PA'!$C$4:$C$2000&lt;=EOMONTH(Resumo!$N$4,0))*('Diário 1º PA'!$F$4:$F$2000))+
SUMPRODUCT(('Diário 2º PA'!$H$4:$H$1997='Gasto das Atividades'!B16)*('Diário 2º PA'!$C$4:$C$1997&gt;=Resumo!$C$4)*('Diário 2º PA'!$C$4:$C$1997&lt;=EOMONTH(Resumo!$N$4,0))*('Diário 2º PA'!$F$4:$F$1997))+
SUMPRODUCT(('Diário 3º PA'!$H$4:$H$2018='Gasto das Atividades'!B16)*('Diário 3º PA'!$C$4:$C$2018&gt;=Resumo!$C$4)*('Diário 3º PA'!$C$4:$C$2018&lt;=EOMONTH(Resumo!$N$4,0))*('Diário 3º PA'!$F$4:$F$2018))+
SUMPRODUCT(('Diário 4º PA'!$H$4:$H$2000='Gasto das Atividades'!B16)*('Diário 4º PA'!$C$4:$C$2000&gt;=Resumo!$C$4)*('Diário 4º PA'!$C$4:$C$2000&lt;=EOMONTH(Resumo!$N$4,0))*('Diário 4º PA'!$F$4:$F$2000))+
SUMPRODUCT(('Comp.'!$G$5:$G$495='Gasto das Atividades'!B16)*('Comp.'!$B$5:$B$495&gt;=Resumo!$C$4)*('Comp.'!$B$5:$B$495&lt;=EOMONTH(Resumo!$N$4,0))*('Comp.'!$E$5:$E$495)))</f>
        <v>0</v>
      </c>
      <c r="E16" s="195" t="str">
        <f t="shared" si="0"/>
        <v>-</v>
      </c>
    </row>
    <row r="17" spans="1:5" hidden="1" x14ac:dyDescent="0.25">
      <c r="A17" s="130">
        <v>12</v>
      </c>
      <c r="B17" s="151"/>
      <c r="C17" s="132">
        <v>0</v>
      </c>
      <c r="D17" s="194">
        <f>IF(B17="",0,
SUMPRODUCT(('Diário 1º PA'!$H$4:$H$2000='Gasto das Atividades'!B17)*('Diário 1º PA'!$C$4:$C$2000&gt;=Resumo!$C$4)*('Diário 1º PA'!$C$4:$C$2000&lt;=EOMONTH(Resumo!$N$4,0))*('Diário 1º PA'!$F$4:$F$2000))+
SUMPRODUCT(('Diário 2º PA'!$H$4:$H$1997='Gasto das Atividades'!B17)*('Diário 2º PA'!$C$4:$C$1997&gt;=Resumo!$C$4)*('Diário 2º PA'!$C$4:$C$1997&lt;=EOMONTH(Resumo!$N$4,0))*('Diário 2º PA'!$F$4:$F$1997))+
SUMPRODUCT(('Diário 3º PA'!$H$4:$H$2018='Gasto das Atividades'!B17)*('Diário 3º PA'!$C$4:$C$2018&gt;=Resumo!$C$4)*('Diário 3º PA'!$C$4:$C$2018&lt;=EOMONTH(Resumo!$N$4,0))*('Diário 3º PA'!$F$4:$F$2018))+
SUMPRODUCT(('Diário 4º PA'!$H$4:$H$2000='Gasto das Atividades'!B17)*('Diário 4º PA'!$C$4:$C$2000&gt;=Resumo!$C$4)*('Diário 4º PA'!$C$4:$C$2000&lt;=EOMONTH(Resumo!$N$4,0))*('Diário 4º PA'!$F$4:$F$2000))+
SUMPRODUCT(('Comp.'!$G$5:$G$495='Gasto das Atividades'!B17)*('Comp.'!$B$5:$B$495&gt;=Resumo!$C$4)*('Comp.'!$B$5:$B$495&lt;=EOMONTH(Resumo!$N$4,0))*('Comp.'!$E$5:$E$495)))</f>
        <v>0</v>
      </c>
      <c r="E17" s="195" t="str">
        <f t="shared" si="0"/>
        <v>-</v>
      </c>
    </row>
    <row r="18" spans="1:5" hidden="1" x14ac:dyDescent="0.25">
      <c r="A18" s="130">
        <v>13</v>
      </c>
      <c r="B18" s="151"/>
      <c r="C18" s="132">
        <v>0</v>
      </c>
      <c r="D18" s="194">
        <f>IF(B18="",0,
SUMPRODUCT(('Diário 1º PA'!$H$4:$H$2000='Gasto das Atividades'!B18)*('Diário 1º PA'!$C$4:$C$2000&gt;=Resumo!$C$4)*('Diário 1º PA'!$C$4:$C$2000&lt;=EOMONTH(Resumo!$N$4,0))*('Diário 1º PA'!$F$4:$F$2000))+
SUMPRODUCT(('Diário 2º PA'!$H$4:$H$1997='Gasto das Atividades'!B18)*('Diário 2º PA'!$C$4:$C$1997&gt;=Resumo!$C$4)*('Diário 2º PA'!$C$4:$C$1997&lt;=EOMONTH(Resumo!$N$4,0))*('Diário 2º PA'!$F$4:$F$1997))+
SUMPRODUCT(('Diário 3º PA'!$H$4:$H$2018='Gasto das Atividades'!B18)*('Diário 3º PA'!$C$4:$C$2018&gt;=Resumo!$C$4)*('Diário 3º PA'!$C$4:$C$2018&lt;=EOMONTH(Resumo!$N$4,0))*('Diário 3º PA'!$F$4:$F$2018))+
SUMPRODUCT(('Diário 4º PA'!$H$4:$H$2000='Gasto das Atividades'!B18)*('Diário 4º PA'!$C$4:$C$2000&gt;=Resumo!$C$4)*('Diário 4º PA'!$C$4:$C$2000&lt;=EOMONTH(Resumo!$N$4,0))*('Diário 4º PA'!$F$4:$F$2000))+
SUMPRODUCT(('Comp.'!$G$5:$G$495='Gasto das Atividades'!B18)*('Comp.'!$B$5:$B$495&gt;=Resumo!$C$4)*('Comp.'!$B$5:$B$495&lt;=EOMONTH(Resumo!$N$4,0))*('Comp.'!$E$5:$E$495)))</f>
        <v>0</v>
      </c>
      <c r="E18" s="195" t="str">
        <f t="shared" si="0"/>
        <v>-</v>
      </c>
    </row>
    <row r="19" spans="1:5" hidden="1" x14ac:dyDescent="0.25">
      <c r="A19" s="130">
        <v>14</v>
      </c>
      <c r="B19" s="151"/>
      <c r="C19" s="132">
        <v>0</v>
      </c>
      <c r="D19" s="194">
        <f>IF(B19="",0,
SUMPRODUCT(('Diário 1º PA'!$H$4:$H$2000='Gasto das Atividades'!B19)*('Diário 1º PA'!$C$4:$C$2000&gt;=Resumo!$C$4)*('Diário 1º PA'!$C$4:$C$2000&lt;=EOMONTH(Resumo!$N$4,0))*('Diário 1º PA'!$F$4:$F$2000))+
SUMPRODUCT(('Diário 2º PA'!$H$4:$H$1997='Gasto das Atividades'!B19)*('Diário 2º PA'!$C$4:$C$1997&gt;=Resumo!$C$4)*('Diário 2º PA'!$C$4:$C$1997&lt;=EOMONTH(Resumo!$N$4,0))*('Diário 2º PA'!$F$4:$F$1997))+
SUMPRODUCT(('Diário 3º PA'!$H$4:$H$2018='Gasto das Atividades'!B19)*('Diário 3º PA'!$C$4:$C$2018&gt;=Resumo!$C$4)*('Diário 3º PA'!$C$4:$C$2018&lt;=EOMONTH(Resumo!$N$4,0))*('Diário 3º PA'!$F$4:$F$2018))+
SUMPRODUCT(('Diário 4º PA'!$H$4:$H$2000='Gasto das Atividades'!B19)*('Diário 4º PA'!$C$4:$C$2000&gt;=Resumo!$C$4)*('Diário 4º PA'!$C$4:$C$2000&lt;=EOMONTH(Resumo!$N$4,0))*('Diário 4º PA'!$F$4:$F$2000))+
SUMPRODUCT(('Comp.'!$G$5:$G$495='Gasto das Atividades'!B19)*('Comp.'!$B$5:$B$495&gt;=Resumo!$C$4)*('Comp.'!$B$5:$B$495&lt;=EOMONTH(Resumo!$N$4,0))*('Comp.'!$E$5:$E$495)))</f>
        <v>0</v>
      </c>
      <c r="E19" s="195" t="str">
        <f t="shared" si="0"/>
        <v>-</v>
      </c>
    </row>
    <row r="20" spans="1:5" hidden="1" x14ac:dyDescent="0.25">
      <c r="A20" s="130">
        <v>15</v>
      </c>
      <c r="B20" s="151"/>
      <c r="C20" s="132">
        <v>0</v>
      </c>
      <c r="D20" s="194">
        <f>IF(B20="",0,
SUMPRODUCT(('Diário 1º PA'!$H$4:$H$2000='Gasto das Atividades'!B20)*('Diário 1º PA'!$C$4:$C$2000&gt;=Resumo!$C$4)*('Diário 1º PA'!$C$4:$C$2000&lt;=EOMONTH(Resumo!$N$4,0))*('Diário 1º PA'!$F$4:$F$2000))+
SUMPRODUCT(('Diário 2º PA'!$H$4:$H$1997='Gasto das Atividades'!B20)*('Diário 2º PA'!$C$4:$C$1997&gt;=Resumo!$C$4)*('Diário 2º PA'!$C$4:$C$1997&lt;=EOMONTH(Resumo!$N$4,0))*('Diário 2º PA'!$F$4:$F$1997))+
SUMPRODUCT(('Diário 3º PA'!$H$4:$H$2018='Gasto das Atividades'!B20)*('Diário 3º PA'!$C$4:$C$2018&gt;=Resumo!$C$4)*('Diário 3º PA'!$C$4:$C$2018&lt;=EOMONTH(Resumo!$N$4,0))*('Diário 3º PA'!$F$4:$F$2018))+
SUMPRODUCT(('Diário 4º PA'!$H$4:$H$2000='Gasto das Atividades'!B20)*('Diário 4º PA'!$C$4:$C$2000&gt;=Resumo!$C$4)*('Diário 4º PA'!$C$4:$C$2000&lt;=EOMONTH(Resumo!$N$4,0))*('Diário 4º PA'!$F$4:$F$2000))+
SUMPRODUCT(('Comp.'!$G$5:$G$495='Gasto das Atividades'!B20)*('Comp.'!$B$5:$B$495&gt;=Resumo!$C$4)*('Comp.'!$B$5:$B$495&lt;=EOMONTH(Resumo!$N$4,0))*('Comp.'!$E$5:$E$495)))</f>
        <v>0</v>
      </c>
      <c r="E20" s="195" t="str">
        <f t="shared" si="0"/>
        <v>-</v>
      </c>
    </row>
    <row r="21" spans="1:5" hidden="1" x14ac:dyDescent="0.25">
      <c r="A21" s="130">
        <v>16</v>
      </c>
      <c r="B21" s="151"/>
      <c r="C21" s="132">
        <v>0</v>
      </c>
      <c r="D21" s="194">
        <f>IF(B21="",0,
SUMPRODUCT(('Diário 1º PA'!$H$4:$H$2000='Gasto das Atividades'!B21)*('Diário 1º PA'!$C$4:$C$2000&gt;=Resumo!$C$4)*('Diário 1º PA'!$C$4:$C$2000&lt;=EOMONTH(Resumo!$N$4,0))*('Diário 1º PA'!$F$4:$F$2000))+
SUMPRODUCT(('Diário 2º PA'!$H$4:$H$1997='Gasto das Atividades'!B21)*('Diário 2º PA'!$C$4:$C$1997&gt;=Resumo!$C$4)*('Diário 2º PA'!$C$4:$C$1997&lt;=EOMONTH(Resumo!$N$4,0))*('Diário 2º PA'!$F$4:$F$1997))+
SUMPRODUCT(('Diário 3º PA'!$H$4:$H$2018='Gasto das Atividades'!B21)*('Diário 3º PA'!$C$4:$C$2018&gt;=Resumo!$C$4)*('Diário 3º PA'!$C$4:$C$2018&lt;=EOMONTH(Resumo!$N$4,0))*('Diário 3º PA'!$F$4:$F$2018))+
SUMPRODUCT(('Diário 4º PA'!$H$4:$H$2000='Gasto das Atividades'!B21)*('Diário 4º PA'!$C$4:$C$2000&gt;=Resumo!$C$4)*('Diário 4º PA'!$C$4:$C$2000&lt;=EOMONTH(Resumo!$N$4,0))*('Diário 4º PA'!$F$4:$F$2000))+
SUMPRODUCT(('Comp.'!$G$5:$G$495='Gasto das Atividades'!B21)*('Comp.'!$B$5:$B$495&gt;=Resumo!$C$4)*('Comp.'!$B$5:$B$495&lt;=EOMONTH(Resumo!$N$4,0))*('Comp.'!$E$5:$E$495)))</f>
        <v>0</v>
      </c>
      <c r="E21" s="195" t="str">
        <f t="shared" si="0"/>
        <v>-</v>
      </c>
    </row>
    <row r="22" spans="1:5" hidden="1" x14ac:dyDescent="0.25">
      <c r="A22" s="130">
        <v>17</v>
      </c>
      <c r="B22" s="151"/>
      <c r="C22" s="132">
        <v>0</v>
      </c>
      <c r="D22" s="194">
        <f>IF(B22="",0,
SUMPRODUCT(('Diário 1º PA'!$H$4:$H$2000='Gasto das Atividades'!B22)*('Diário 1º PA'!$C$4:$C$2000&gt;=Resumo!$C$4)*('Diário 1º PA'!$C$4:$C$2000&lt;=EOMONTH(Resumo!$N$4,0))*('Diário 1º PA'!$F$4:$F$2000))+
SUMPRODUCT(('Diário 2º PA'!$H$4:$H$1997='Gasto das Atividades'!B22)*('Diário 2º PA'!$C$4:$C$1997&gt;=Resumo!$C$4)*('Diário 2º PA'!$C$4:$C$1997&lt;=EOMONTH(Resumo!$N$4,0))*('Diário 2º PA'!$F$4:$F$1997))+
SUMPRODUCT(('Diário 3º PA'!$H$4:$H$2018='Gasto das Atividades'!B22)*('Diário 3º PA'!$C$4:$C$2018&gt;=Resumo!$C$4)*('Diário 3º PA'!$C$4:$C$2018&lt;=EOMONTH(Resumo!$N$4,0))*('Diário 3º PA'!$F$4:$F$2018))+
SUMPRODUCT(('Diário 4º PA'!$H$4:$H$2000='Gasto das Atividades'!B22)*('Diário 4º PA'!$C$4:$C$2000&gt;=Resumo!$C$4)*('Diário 4º PA'!$C$4:$C$2000&lt;=EOMONTH(Resumo!$N$4,0))*('Diário 4º PA'!$F$4:$F$2000))+
SUMPRODUCT(('Comp.'!$G$5:$G$495='Gasto das Atividades'!B22)*('Comp.'!$B$5:$B$495&gt;=Resumo!$C$4)*('Comp.'!$B$5:$B$495&lt;=EOMONTH(Resumo!$N$4,0))*('Comp.'!$E$5:$E$495)))</f>
        <v>0</v>
      </c>
      <c r="E22" s="195" t="str">
        <f t="shared" si="0"/>
        <v>-</v>
      </c>
    </row>
    <row r="23" spans="1:5" hidden="1" x14ac:dyDescent="0.25">
      <c r="A23" s="130">
        <v>18</v>
      </c>
      <c r="B23" s="151"/>
      <c r="C23" s="132">
        <v>0</v>
      </c>
      <c r="D23" s="194">
        <f>IF(B23="",0,
SUMPRODUCT(('Diário 1º PA'!$H$4:$H$2000='Gasto das Atividades'!B23)*('Diário 1º PA'!$C$4:$C$2000&gt;=Resumo!$C$4)*('Diário 1º PA'!$C$4:$C$2000&lt;=EOMONTH(Resumo!$N$4,0))*('Diário 1º PA'!$F$4:$F$2000))+
SUMPRODUCT(('Diário 2º PA'!$H$4:$H$1997='Gasto das Atividades'!B23)*('Diário 2º PA'!$C$4:$C$1997&gt;=Resumo!$C$4)*('Diário 2º PA'!$C$4:$C$1997&lt;=EOMONTH(Resumo!$N$4,0))*('Diário 2º PA'!$F$4:$F$1997))+
SUMPRODUCT(('Diário 3º PA'!$H$4:$H$2018='Gasto das Atividades'!B23)*('Diário 3º PA'!$C$4:$C$2018&gt;=Resumo!$C$4)*('Diário 3º PA'!$C$4:$C$2018&lt;=EOMONTH(Resumo!$N$4,0))*('Diário 3º PA'!$F$4:$F$2018))+
SUMPRODUCT(('Diário 4º PA'!$H$4:$H$2000='Gasto das Atividades'!B23)*('Diário 4º PA'!$C$4:$C$2000&gt;=Resumo!$C$4)*('Diário 4º PA'!$C$4:$C$2000&lt;=EOMONTH(Resumo!$N$4,0))*('Diário 4º PA'!$F$4:$F$2000))+
SUMPRODUCT(('Comp.'!$G$5:$G$495='Gasto das Atividades'!B23)*('Comp.'!$B$5:$B$495&gt;=Resumo!$C$4)*('Comp.'!$B$5:$B$495&lt;=EOMONTH(Resumo!$N$4,0))*('Comp.'!$E$5:$E$495)))</f>
        <v>0</v>
      </c>
      <c r="E23" s="195" t="str">
        <f t="shared" si="0"/>
        <v>-</v>
      </c>
    </row>
    <row r="24" spans="1:5" hidden="1" x14ac:dyDescent="0.25">
      <c r="A24" s="130">
        <v>19</v>
      </c>
      <c r="B24" s="151"/>
      <c r="C24" s="132">
        <v>0</v>
      </c>
      <c r="D24" s="194">
        <f>IF(B24="",0,
SUMPRODUCT(('Diário 1º PA'!$H$4:$H$2000='Gasto das Atividades'!B24)*('Diário 1º PA'!$C$4:$C$2000&gt;=Resumo!$C$4)*('Diário 1º PA'!$C$4:$C$2000&lt;=EOMONTH(Resumo!$N$4,0))*('Diário 1º PA'!$F$4:$F$2000))+
SUMPRODUCT(('Diário 2º PA'!$H$4:$H$1997='Gasto das Atividades'!B24)*('Diário 2º PA'!$C$4:$C$1997&gt;=Resumo!$C$4)*('Diário 2º PA'!$C$4:$C$1997&lt;=EOMONTH(Resumo!$N$4,0))*('Diário 2º PA'!$F$4:$F$1997))+
SUMPRODUCT(('Diário 3º PA'!$H$4:$H$2018='Gasto das Atividades'!B24)*('Diário 3º PA'!$C$4:$C$2018&gt;=Resumo!$C$4)*('Diário 3º PA'!$C$4:$C$2018&lt;=EOMONTH(Resumo!$N$4,0))*('Diário 3º PA'!$F$4:$F$2018))+
SUMPRODUCT(('Diário 4º PA'!$H$4:$H$2000='Gasto das Atividades'!B24)*('Diário 4º PA'!$C$4:$C$2000&gt;=Resumo!$C$4)*('Diário 4º PA'!$C$4:$C$2000&lt;=EOMONTH(Resumo!$N$4,0))*('Diário 4º PA'!$F$4:$F$2000))+
SUMPRODUCT(('Comp.'!$G$5:$G$495='Gasto das Atividades'!B24)*('Comp.'!$B$5:$B$495&gt;=Resumo!$C$4)*('Comp.'!$B$5:$B$495&lt;=EOMONTH(Resumo!$N$4,0))*('Comp.'!$E$5:$E$495)))</f>
        <v>0</v>
      </c>
      <c r="E24" s="195" t="str">
        <f t="shared" si="0"/>
        <v>-</v>
      </c>
    </row>
    <row r="25" spans="1:5" hidden="1" x14ac:dyDescent="0.25">
      <c r="A25" s="130">
        <v>20</v>
      </c>
      <c r="B25" s="151"/>
      <c r="C25" s="132">
        <v>0</v>
      </c>
      <c r="D25" s="194">
        <f>IF(B25="",0,
SUMPRODUCT(('Diário 1º PA'!$H$4:$H$2000='Gasto das Atividades'!B25)*('Diário 1º PA'!$C$4:$C$2000&gt;=Resumo!$C$4)*('Diário 1º PA'!$C$4:$C$2000&lt;=EOMONTH(Resumo!$N$4,0))*('Diário 1º PA'!$F$4:$F$2000))+
SUMPRODUCT(('Diário 2º PA'!$H$4:$H$1997='Gasto das Atividades'!B25)*('Diário 2º PA'!$C$4:$C$1997&gt;=Resumo!$C$4)*('Diário 2º PA'!$C$4:$C$1997&lt;=EOMONTH(Resumo!$N$4,0))*('Diário 2º PA'!$F$4:$F$1997))+
SUMPRODUCT(('Diário 3º PA'!$H$4:$H$2018='Gasto das Atividades'!B25)*('Diário 3º PA'!$C$4:$C$2018&gt;=Resumo!$C$4)*('Diário 3º PA'!$C$4:$C$2018&lt;=EOMONTH(Resumo!$N$4,0))*('Diário 3º PA'!$F$4:$F$2018))+
SUMPRODUCT(('Diário 4º PA'!$H$4:$H$2000='Gasto das Atividades'!B25)*('Diário 4º PA'!$C$4:$C$2000&gt;=Resumo!$C$4)*('Diário 4º PA'!$C$4:$C$2000&lt;=EOMONTH(Resumo!$N$4,0))*('Diário 4º PA'!$F$4:$F$2000))+
SUMPRODUCT(('Comp.'!$G$5:$G$495='Gasto das Atividades'!B25)*('Comp.'!$B$5:$B$495&gt;=Resumo!$C$4)*('Comp.'!$B$5:$B$495&lt;=EOMONTH(Resumo!$N$4,0))*('Comp.'!$E$5:$E$495)))</f>
        <v>0</v>
      </c>
      <c r="E25" s="195" t="str">
        <f t="shared" si="0"/>
        <v>-</v>
      </c>
    </row>
    <row r="26" spans="1:5" hidden="1" x14ac:dyDescent="0.25">
      <c r="A26" s="130">
        <v>21</v>
      </c>
      <c r="B26" s="151"/>
      <c r="C26" s="132">
        <v>0</v>
      </c>
      <c r="D26" s="194">
        <f>IF(B26="",0,
SUMPRODUCT(('Diário 1º PA'!$H$4:$H$2000='Gasto das Atividades'!B26)*('Diário 1º PA'!$C$4:$C$2000&gt;=Resumo!$C$4)*('Diário 1º PA'!$C$4:$C$2000&lt;=EOMONTH(Resumo!$N$4,0))*('Diário 1º PA'!$F$4:$F$2000))+
SUMPRODUCT(('Diário 2º PA'!$H$4:$H$1997='Gasto das Atividades'!B26)*('Diário 2º PA'!$C$4:$C$1997&gt;=Resumo!$C$4)*('Diário 2º PA'!$C$4:$C$1997&lt;=EOMONTH(Resumo!$N$4,0))*('Diário 2º PA'!$F$4:$F$1997))+
SUMPRODUCT(('Diário 3º PA'!$H$4:$H$2018='Gasto das Atividades'!B26)*('Diário 3º PA'!$C$4:$C$2018&gt;=Resumo!$C$4)*('Diário 3º PA'!$C$4:$C$2018&lt;=EOMONTH(Resumo!$N$4,0))*('Diário 3º PA'!$F$4:$F$2018))+
SUMPRODUCT(('Diário 4º PA'!$H$4:$H$2000='Gasto das Atividades'!B26)*('Diário 4º PA'!$C$4:$C$2000&gt;=Resumo!$C$4)*('Diário 4º PA'!$C$4:$C$2000&lt;=EOMONTH(Resumo!$N$4,0))*('Diário 4º PA'!$F$4:$F$2000))+
SUMPRODUCT(('Comp.'!$G$5:$G$495='Gasto das Atividades'!B26)*('Comp.'!$B$5:$B$495&gt;=Resumo!$C$4)*('Comp.'!$B$5:$B$495&lt;=EOMONTH(Resumo!$N$4,0))*('Comp.'!$E$5:$E$495)))</f>
        <v>0</v>
      </c>
      <c r="E26" s="195" t="str">
        <f t="shared" si="0"/>
        <v>-</v>
      </c>
    </row>
    <row r="27" spans="1:5" hidden="1" x14ac:dyDescent="0.25">
      <c r="A27" s="130">
        <v>22</v>
      </c>
      <c r="B27" s="151"/>
      <c r="C27" s="132">
        <v>0</v>
      </c>
      <c r="D27" s="194">
        <f>IF(B27="",0,
SUMPRODUCT(('Diário 1º PA'!$H$4:$H$2000='Gasto das Atividades'!B27)*('Diário 1º PA'!$C$4:$C$2000&gt;=Resumo!$C$4)*('Diário 1º PA'!$C$4:$C$2000&lt;=EOMONTH(Resumo!$N$4,0))*('Diário 1º PA'!$F$4:$F$2000))+
SUMPRODUCT(('Diário 2º PA'!$H$4:$H$1997='Gasto das Atividades'!B27)*('Diário 2º PA'!$C$4:$C$1997&gt;=Resumo!$C$4)*('Diário 2º PA'!$C$4:$C$1997&lt;=EOMONTH(Resumo!$N$4,0))*('Diário 2º PA'!$F$4:$F$1997))+
SUMPRODUCT(('Diário 3º PA'!$H$4:$H$2018='Gasto das Atividades'!B27)*('Diário 3º PA'!$C$4:$C$2018&gt;=Resumo!$C$4)*('Diário 3º PA'!$C$4:$C$2018&lt;=EOMONTH(Resumo!$N$4,0))*('Diário 3º PA'!$F$4:$F$2018))+
SUMPRODUCT(('Diário 4º PA'!$H$4:$H$2000='Gasto das Atividades'!B27)*('Diário 4º PA'!$C$4:$C$2000&gt;=Resumo!$C$4)*('Diário 4º PA'!$C$4:$C$2000&lt;=EOMONTH(Resumo!$N$4,0))*('Diário 4º PA'!$F$4:$F$2000))+
SUMPRODUCT(('Comp.'!$G$5:$G$495='Gasto das Atividades'!B27)*('Comp.'!$B$5:$B$495&gt;=Resumo!$C$4)*('Comp.'!$B$5:$B$495&lt;=EOMONTH(Resumo!$N$4,0))*('Comp.'!$E$5:$E$495)))</f>
        <v>0</v>
      </c>
      <c r="E27" s="195" t="str">
        <f t="shared" si="0"/>
        <v>-</v>
      </c>
    </row>
    <row r="28" spans="1:5" hidden="1" x14ac:dyDescent="0.25">
      <c r="A28" s="130">
        <v>23</v>
      </c>
      <c r="B28" s="151"/>
      <c r="C28" s="132">
        <v>0</v>
      </c>
      <c r="D28" s="194">
        <f>IF(B28="",0,
SUMPRODUCT(('Diário 1º PA'!$H$4:$H$2000='Gasto das Atividades'!B28)*('Diário 1º PA'!$C$4:$C$2000&gt;=Resumo!$C$4)*('Diário 1º PA'!$C$4:$C$2000&lt;=EOMONTH(Resumo!$N$4,0))*('Diário 1º PA'!$F$4:$F$2000))+
SUMPRODUCT(('Diário 2º PA'!$H$4:$H$1997='Gasto das Atividades'!B28)*('Diário 2º PA'!$C$4:$C$1997&gt;=Resumo!$C$4)*('Diário 2º PA'!$C$4:$C$1997&lt;=EOMONTH(Resumo!$N$4,0))*('Diário 2º PA'!$F$4:$F$1997))+
SUMPRODUCT(('Diário 3º PA'!$H$4:$H$2018='Gasto das Atividades'!B28)*('Diário 3º PA'!$C$4:$C$2018&gt;=Resumo!$C$4)*('Diário 3º PA'!$C$4:$C$2018&lt;=EOMONTH(Resumo!$N$4,0))*('Diário 3º PA'!$F$4:$F$2018))+
SUMPRODUCT(('Diário 4º PA'!$H$4:$H$2000='Gasto das Atividades'!B28)*('Diário 4º PA'!$C$4:$C$2000&gt;=Resumo!$C$4)*('Diário 4º PA'!$C$4:$C$2000&lt;=EOMONTH(Resumo!$N$4,0))*('Diário 4º PA'!$F$4:$F$2000))+
SUMPRODUCT(('Comp.'!$G$5:$G$495='Gasto das Atividades'!B28)*('Comp.'!$B$5:$B$495&gt;=Resumo!$C$4)*('Comp.'!$B$5:$B$495&lt;=EOMONTH(Resumo!$N$4,0))*('Comp.'!$E$5:$E$495)))</f>
        <v>0</v>
      </c>
      <c r="E28" s="195" t="str">
        <f t="shared" si="0"/>
        <v>-</v>
      </c>
    </row>
    <row r="29" spans="1:5" hidden="1" x14ac:dyDescent="0.25">
      <c r="A29" s="130">
        <v>24</v>
      </c>
      <c r="B29" s="151"/>
      <c r="C29" s="132">
        <v>0</v>
      </c>
      <c r="D29" s="194">
        <f>IF(B29="",0,
SUMPRODUCT(('Diário 1º PA'!$H$4:$H$2000='Gasto das Atividades'!B29)*('Diário 1º PA'!$C$4:$C$2000&gt;=Resumo!$C$4)*('Diário 1º PA'!$C$4:$C$2000&lt;=EOMONTH(Resumo!$N$4,0))*('Diário 1º PA'!$F$4:$F$2000))+
SUMPRODUCT(('Diário 2º PA'!$H$4:$H$1997='Gasto das Atividades'!B29)*('Diário 2º PA'!$C$4:$C$1997&gt;=Resumo!$C$4)*('Diário 2º PA'!$C$4:$C$1997&lt;=EOMONTH(Resumo!$N$4,0))*('Diário 2º PA'!$F$4:$F$1997))+
SUMPRODUCT(('Diário 3º PA'!$H$4:$H$2018='Gasto das Atividades'!B29)*('Diário 3º PA'!$C$4:$C$2018&gt;=Resumo!$C$4)*('Diário 3º PA'!$C$4:$C$2018&lt;=EOMONTH(Resumo!$N$4,0))*('Diário 3º PA'!$F$4:$F$2018))+
SUMPRODUCT(('Diário 4º PA'!$H$4:$H$2000='Gasto das Atividades'!B29)*('Diário 4º PA'!$C$4:$C$2000&gt;=Resumo!$C$4)*('Diário 4º PA'!$C$4:$C$2000&lt;=EOMONTH(Resumo!$N$4,0))*('Diário 4º PA'!$F$4:$F$2000))+
SUMPRODUCT(('Comp.'!$G$5:$G$495='Gasto das Atividades'!B29)*('Comp.'!$B$5:$B$495&gt;=Resumo!$C$4)*('Comp.'!$B$5:$B$495&lt;=EOMONTH(Resumo!$N$4,0))*('Comp.'!$E$5:$E$495)))</f>
        <v>0</v>
      </c>
      <c r="E29" s="195" t="str">
        <f t="shared" si="0"/>
        <v>-</v>
      </c>
    </row>
    <row r="30" spans="1:5" hidden="1" x14ac:dyDescent="0.25">
      <c r="A30" s="130">
        <v>25</v>
      </c>
      <c r="B30" s="151"/>
      <c r="C30" s="132">
        <v>0</v>
      </c>
      <c r="D30" s="194">
        <f>IF(B30="",0,
SUMPRODUCT(('Diário 1º PA'!$H$4:$H$2000='Gasto das Atividades'!B30)*('Diário 1º PA'!$C$4:$C$2000&gt;=Resumo!$C$4)*('Diário 1º PA'!$C$4:$C$2000&lt;=EOMONTH(Resumo!$N$4,0))*('Diário 1º PA'!$F$4:$F$2000))+
SUMPRODUCT(('Diário 2º PA'!$H$4:$H$1997='Gasto das Atividades'!B30)*('Diário 2º PA'!$C$4:$C$1997&gt;=Resumo!$C$4)*('Diário 2º PA'!$C$4:$C$1997&lt;=EOMONTH(Resumo!$N$4,0))*('Diário 2º PA'!$F$4:$F$1997))+
SUMPRODUCT(('Diário 3º PA'!$H$4:$H$2018='Gasto das Atividades'!B30)*('Diário 3º PA'!$C$4:$C$2018&gt;=Resumo!$C$4)*('Diário 3º PA'!$C$4:$C$2018&lt;=EOMONTH(Resumo!$N$4,0))*('Diário 3º PA'!$F$4:$F$2018))+
SUMPRODUCT(('Diário 4º PA'!$H$4:$H$2000='Gasto das Atividades'!B30)*('Diário 4º PA'!$C$4:$C$2000&gt;=Resumo!$C$4)*('Diário 4º PA'!$C$4:$C$2000&lt;=EOMONTH(Resumo!$N$4,0))*('Diário 4º PA'!$F$4:$F$2000))+
SUMPRODUCT(('Comp.'!$G$5:$G$495='Gasto das Atividades'!B30)*('Comp.'!$B$5:$B$495&gt;=Resumo!$C$4)*('Comp.'!$B$5:$B$495&lt;=EOMONTH(Resumo!$N$4,0))*('Comp.'!$E$5:$E$495)))</f>
        <v>0</v>
      </c>
      <c r="E30" s="195" t="str">
        <f t="shared" si="0"/>
        <v>-</v>
      </c>
    </row>
    <row r="31" spans="1:5" hidden="1" x14ac:dyDescent="0.25">
      <c r="A31" s="130">
        <v>26</v>
      </c>
      <c r="B31" s="151"/>
      <c r="C31" s="132">
        <v>0</v>
      </c>
      <c r="D31" s="194">
        <f>IF(B31="",0,
SUMPRODUCT(('Diário 1º PA'!$H$4:$H$2000='Gasto das Atividades'!B31)*('Diário 1º PA'!$C$4:$C$2000&gt;=Resumo!$C$4)*('Diário 1º PA'!$C$4:$C$2000&lt;=EOMONTH(Resumo!$N$4,0))*('Diário 1º PA'!$F$4:$F$2000))+
SUMPRODUCT(('Diário 2º PA'!$H$4:$H$1997='Gasto das Atividades'!B31)*('Diário 2º PA'!$C$4:$C$1997&gt;=Resumo!$C$4)*('Diário 2º PA'!$C$4:$C$1997&lt;=EOMONTH(Resumo!$N$4,0))*('Diário 2º PA'!$F$4:$F$1997))+
SUMPRODUCT(('Diário 3º PA'!$H$4:$H$2018='Gasto das Atividades'!B31)*('Diário 3º PA'!$C$4:$C$2018&gt;=Resumo!$C$4)*('Diário 3º PA'!$C$4:$C$2018&lt;=EOMONTH(Resumo!$N$4,0))*('Diário 3º PA'!$F$4:$F$2018))+
SUMPRODUCT(('Diário 4º PA'!$H$4:$H$2000='Gasto das Atividades'!B31)*('Diário 4º PA'!$C$4:$C$2000&gt;=Resumo!$C$4)*('Diário 4º PA'!$C$4:$C$2000&lt;=EOMONTH(Resumo!$N$4,0))*('Diário 4º PA'!$F$4:$F$2000))+
SUMPRODUCT(('Comp.'!$G$5:$G$495='Gasto das Atividades'!B31)*('Comp.'!$B$5:$B$495&gt;=Resumo!$C$4)*('Comp.'!$B$5:$B$495&lt;=EOMONTH(Resumo!$N$4,0))*('Comp.'!$E$5:$E$495)))</f>
        <v>0</v>
      </c>
      <c r="E31" s="195" t="str">
        <f t="shared" si="0"/>
        <v>-</v>
      </c>
    </row>
    <row r="32" spans="1:5" hidden="1" x14ac:dyDescent="0.25">
      <c r="A32" s="130">
        <v>27</v>
      </c>
      <c r="B32" s="151"/>
      <c r="C32" s="132">
        <v>0</v>
      </c>
      <c r="D32" s="194">
        <f>IF(B32="",0,
SUMPRODUCT(('Diário 1º PA'!$H$4:$H$2000='Gasto das Atividades'!B32)*('Diário 1º PA'!$C$4:$C$2000&gt;=Resumo!$C$4)*('Diário 1º PA'!$C$4:$C$2000&lt;=EOMONTH(Resumo!$N$4,0))*('Diário 1º PA'!$F$4:$F$2000))+
SUMPRODUCT(('Diário 2º PA'!$H$4:$H$1997='Gasto das Atividades'!B32)*('Diário 2º PA'!$C$4:$C$1997&gt;=Resumo!$C$4)*('Diário 2º PA'!$C$4:$C$1997&lt;=EOMONTH(Resumo!$N$4,0))*('Diário 2º PA'!$F$4:$F$1997))+
SUMPRODUCT(('Diário 3º PA'!$H$4:$H$2018='Gasto das Atividades'!B32)*('Diário 3º PA'!$C$4:$C$2018&gt;=Resumo!$C$4)*('Diário 3º PA'!$C$4:$C$2018&lt;=EOMONTH(Resumo!$N$4,0))*('Diário 3º PA'!$F$4:$F$2018))+
SUMPRODUCT(('Diário 4º PA'!$H$4:$H$2000='Gasto das Atividades'!B32)*('Diário 4º PA'!$C$4:$C$2000&gt;=Resumo!$C$4)*('Diário 4º PA'!$C$4:$C$2000&lt;=EOMONTH(Resumo!$N$4,0))*('Diário 4º PA'!$F$4:$F$2000))+
SUMPRODUCT(('Comp.'!$G$5:$G$495='Gasto das Atividades'!B32)*('Comp.'!$B$5:$B$495&gt;=Resumo!$C$4)*('Comp.'!$B$5:$B$495&lt;=EOMONTH(Resumo!$N$4,0))*('Comp.'!$E$5:$E$495)))</f>
        <v>0</v>
      </c>
      <c r="E32" s="195" t="str">
        <f t="shared" si="0"/>
        <v>-</v>
      </c>
    </row>
    <row r="33" spans="1:5" hidden="1" x14ac:dyDescent="0.25">
      <c r="A33" s="130">
        <v>28</v>
      </c>
      <c r="B33" s="151"/>
      <c r="C33" s="132">
        <v>0</v>
      </c>
      <c r="D33" s="194">
        <f>IF(B33="",0,
SUMPRODUCT(('Diário 1º PA'!$H$4:$H$2000='Gasto das Atividades'!B33)*('Diário 1º PA'!$C$4:$C$2000&gt;=Resumo!$C$4)*('Diário 1º PA'!$C$4:$C$2000&lt;=EOMONTH(Resumo!$N$4,0))*('Diário 1º PA'!$F$4:$F$2000))+
SUMPRODUCT(('Diário 2º PA'!$H$4:$H$1997='Gasto das Atividades'!B33)*('Diário 2º PA'!$C$4:$C$1997&gt;=Resumo!$C$4)*('Diário 2º PA'!$C$4:$C$1997&lt;=EOMONTH(Resumo!$N$4,0))*('Diário 2º PA'!$F$4:$F$1997))+
SUMPRODUCT(('Diário 3º PA'!$H$4:$H$2018='Gasto das Atividades'!B33)*('Diário 3º PA'!$C$4:$C$2018&gt;=Resumo!$C$4)*('Diário 3º PA'!$C$4:$C$2018&lt;=EOMONTH(Resumo!$N$4,0))*('Diário 3º PA'!$F$4:$F$2018))+
SUMPRODUCT(('Diário 4º PA'!$H$4:$H$2000='Gasto das Atividades'!B33)*('Diário 4º PA'!$C$4:$C$2000&gt;=Resumo!$C$4)*('Diário 4º PA'!$C$4:$C$2000&lt;=EOMONTH(Resumo!$N$4,0))*('Diário 4º PA'!$F$4:$F$2000))+
SUMPRODUCT(('Comp.'!$G$5:$G$495='Gasto das Atividades'!B33)*('Comp.'!$B$5:$B$495&gt;=Resumo!$C$4)*('Comp.'!$B$5:$B$495&lt;=EOMONTH(Resumo!$N$4,0))*('Comp.'!$E$5:$E$495)))</f>
        <v>0</v>
      </c>
      <c r="E33" s="195" t="str">
        <f t="shared" si="0"/>
        <v>-</v>
      </c>
    </row>
    <row r="34" spans="1:5" hidden="1" x14ac:dyDescent="0.25">
      <c r="A34" s="130">
        <v>29</v>
      </c>
      <c r="B34" s="151"/>
      <c r="C34" s="132">
        <v>0</v>
      </c>
      <c r="D34" s="194">
        <f>IF(B34="",0,
SUMPRODUCT(('Diário 1º PA'!$H$4:$H$2000='Gasto das Atividades'!B34)*('Diário 1º PA'!$C$4:$C$2000&gt;=Resumo!$C$4)*('Diário 1º PA'!$C$4:$C$2000&lt;=EOMONTH(Resumo!$N$4,0))*('Diário 1º PA'!$F$4:$F$2000))+
SUMPRODUCT(('Diário 2º PA'!$H$4:$H$1997='Gasto das Atividades'!B34)*('Diário 2º PA'!$C$4:$C$1997&gt;=Resumo!$C$4)*('Diário 2º PA'!$C$4:$C$1997&lt;=EOMONTH(Resumo!$N$4,0))*('Diário 2º PA'!$F$4:$F$1997))+
SUMPRODUCT(('Diário 3º PA'!$H$4:$H$2018='Gasto das Atividades'!B34)*('Diário 3º PA'!$C$4:$C$2018&gt;=Resumo!$C$4)*('Diário 3º PA'!$C$4:$C$2018&lt;=EOMONTH(Resumo!$N$4,0))*('Diário 3º PA'!$F$4:$F$2018))+
SUMPRODUCT(('Diário 4º PA'!$H$4:$H$2000='Gasto das Atividades'!B34)*('Diário 4º PA'!$C$4:$C$2000&gt;=Resumo!$C$4)*('Diário 4º PA'!$C$4:$C$2000&lt;=EOMONTH(Resumo!$N$4,0))*('Diário 4º PA'!$F$4:$F$2000))+
SUMPRODUCT(('Comp.'!$G$5:$G$495='Gasto das Atividades'!B34)*('Comp.'!$B$5:$B$495&gt;=Resumo!$C$4)*('Comp.'!$B$5:$B$495&lt;=EOMONTH(Resumo!$N$4,0))*('Comp.'!$E$5:$E$495)))</f>
        <v>0</v>
      </c>
      <c r="E34" s="195" t="str">
        <f t="shared" si="0"/>
        <v>-</v>
      </c>
    </row>
    <row r="35" spans="1:5" ht="13.8" hidden="1" thickBot="1" x14ac:dyDescent="0.3">
      <c r="A35" s="131">
        <v>30</v>
      </c>
      <c r="B35" s="151"/>
      <c r="C35" s="133">
        <v>0</v>
      </c>
      <c r="D35" s="194">
        <f>IF(B35="",0,
SUMPRODUCT(('Diário 1º PA'!$H$4:$H$2000='Gasto das Atividades'!B35)*('Diário 1º PA'!$C$4:$C$2000&gt;=Resumo!$C$4)*('Diário 1º PA'!$C$4:$C$2000&lt;=EOMONTH(Resumo!$N$4,0))*('Diário 1º PA'!$F$4:$F$2000))+
SUMPRODUCT(('Diário 2º PA'!$H$4:$H$1997='Gasto das Atividades'!B35)*('Diário 2º PA'!$C$4:$C$1997&gt;=Resumo!$C$4)*('Diário 2º PA'!$C$4:$C$1997&lt;=EOMONTH(Resumo!$N$4,0))*('Diário 2º PA'!$F$4:$F$1997))+
SUMPRODUCT(('Diário 3º PA'!$H$4:$H$2018='Gasto das Atividades'!B35)*('Diário 3º PA'!$C$4:$C$2018&gt;=Resumo!$C$4)*('Diário 3º PA'!$C$4:$C$2018&lt;=EOMONTH(Resumo!$N$4,0))*('Diário 3º PA'!$F$4:$F$2018))+
SUMPRODUCT(('Diário 4º PA'!$H$4:$H$2000='Gasto das Atividades'!B35)*('Diário 4º PA'!$C$4:$C$2000&gt;=Resumo!$C$4)*('Diário 4º PA'!$C$4:$C$2000&lt;=EOMONTH(Resumo!$N$4,0))*('Diário 4º PA'!$F$4:$F$2000))+
SUMPRODUCT(('Comp.'!$G$5:$G$495='Gasto das Atividades'!B35)*('Comp.'!$B$5:$B$495&gt;=Resumo!$C$4)*('Comp.'!$B$5:$B$495&lt;=EOMONTH(Resumo!$N$4,0))*('Comp.'!$E$5:$E$495)))</f>
        <v>0</v>
      </c>
      <c r="E35" s="196" t="str">
        <f t="shared" si="0"/>
        <v>-</v>
      </c>
    </row>
    <row r="36" spans="1:5" ht="24" customHeight="1" thickBot="1" x14ac:dyDescent="0.3">
      <c r="A36" s="284"/>
      <c r="B36" s="285" t="s">
        <v>113</v>
      </c>
      <c r="C36" s="286">
        <f>SUM(C6:C35)</f>
        <v>307592.73</v>
      </c>
      <c r="D36" s="287">
        <f>SUM(D6:D35)</f>
        <v>118206.73000000001</v>
      </c>
      <c r="E36" s="371">
        <f t="shared" si="0"/>
        <v>0.3842962413318417</v>
      </c>
    </row>
    <row r="37" spans="1:5" x14ac:dyDescent="0.25">
      <c r="A37" s="134"/>
      <c r="B37" s="134"/>
      <c r="C37" s="110"/>
      <c r="D37" s="110"/>
      <c r="E37" s="110"/>
    </row>
    <row r="38" spans="1:5" ht="13.5" hidden="1" customHeight="1" thickBot="1" x14ac:dyDescent="0.3">
      <c r="A38" s="110"/>
      <c r="B38" s="434" t="s">
        <v>114</v>
      </c>
      <c r="C38" s="434"/>
      <c r="D38" s="110"/>
      <c r="E38" s="110"/>
    </row>
    <row r="39" spans="1:5" hidden="1" x14ac:dyDescent="0.25">
      <c r="A39" s="110"/>
      <c r="B39" s="126" t="s">
        <v>115</v>
      </c>
      <c r="C39" s="135" t="s">
        <v>116</v>
      </c>
      <c r="D39" s="135" t="s">
        <v>117</v>
      </c>
      <c r="E39" s="110"/>
    </row>
    <row r="40" spans="1:5" hidden="1" x14ac:dyDescent="0.25">
      <c r="A40" s="110"/>
      <c r="B40" s="136" t="s">
        <v>109</v>
      </c>
      <c r="C40" s="127"/>
      <c r="D40" s="137">
        <f>Comparativo!$O$46*C40</f>
        <v>0</v>
      </c>
      <c r="E40" s="110"/>
    </row>
    <row r="41" spans="1:5" ht="13.5" hidden="1" customHeight="1" thickBot="1" x14ac:dyDescent="0.3">
      <c r="A41" s="110"/>
      <c r="B41" s="138" t="s">
        <v>118</v>
      </c>
      <c r="C41" s="128"/>
      <c r="D41" s="139">
        <f>Comparativo!$O$46*C41</f>
        <v>0</v>
      </c>
      <c r="E41" s="110"/>
    </row>
    <row r="42" spans="1:5" ht="12.75" hidden="1" customHeight="1" x14ac:dyDescent="0.25">
      <c r="A42" s="110"/>
      <c r="B42" s="110"/>
      <c r="C42" s="110"/>
      <c r="D42" s="110"/>
      <c r="E42" s="110"/>
    </row>
    <row r="43" spans="1:5" ht="14.4" hidden="1" thickBot="1" x14ac:dyDescent="0.3">
      <c r="A43" s="110"/>
      <c r="B43" s="434" t="s">
        <v>119</v>
      </c>
      <c r="C43" s="434"/>
      <c r="D43" s="110"/>
      <c r="E43" s="110"/>
    </row>
    <row r="44" spans="1:5" hidden="1" x14ac:dyDescent="0.25">
      <c r="A44" s="110"/>
      <c r="B44" s="126" t="s">
        <v>115</v>
      </c>
      <c r="C44" s="135" t="s">
        <v>117</v>
      </c>
      <c r="D44" s="110"/>
      <c r="E44" s="110"/>
    </row>
    <row r="45" spans="1:5" hidden="1" x14ac:dyDescent="0.25">
      <c r="A45" s="110"/>
      <c r="B45" s="136" t="s">
        <v>109</v>
      </c>
      <c r="C45" s="137">
        <f>D6+D40</f>
        <v>53700</v>
      </c>
      <c r="D45" s="110"/>
      <c r="E45" s="110"/>
    </row>
    <row r="46" spans="1:5" ht="13.8" hidden="1" thickBot="1" x14ac:dyDescent="0.3">
      <c r="A46" s="110"/>
      <c r="B46" s="138" t="s">
        <v>118</v>
      </c>
      <c r="C46" s="139">
        <f>D36-D6+D41</f>
        <v>64506.73000000001</v>
      </c>
      <c r="D46" s="110"/>
      <c r="E46" s="110"/>
    </row>
  </sheetData>
  <sheetProtection algorithmName="SHA-512" hashValue="yOuHCqlb3e95ByYhTISemq/p7h7H2m4IrlxbMH2x7+Jlx+0liQ2X3YQCEXhv2UxjM0uq/cvYv39oKg9rZ9G0nw==" saltValue="7iEsOk139wa3XzkE+1QF8Q==" spinCount="100000" sheet="1" objects="1" scenarios="1" formatRows="0"/>
  <mergeCells count="5">
    <mergeCell ref="B38:C38"/>
    <mergeCell ref="B43:C43"/>
    <mergeCell ref="A1:E1"/>
    <mergeCell ref="A2:E2"/>
    <mergeCell ref="A3:E3"/>
  </mergeCells>
  <printOptions horizontalCentered="1"/>
  <pageMargins left="0.19685039370078741" right="0.19685039370078741" top="0.59055118110236227" bottom="0.59055118110236227" header="0" footer="0"/>
  <pageSetup paperSize="9" orientation="landscape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  <pageSetUpPr fitToPage="1"/>
  </sheetPr>
  <dimension ref="A1:S141"/>
  <sheetViews>
    <sheetView showGridLines="0" workbookViewId="0">
      <pane xSplit="2" ySplit="4" topLeftCell="C18" activePane="bottomRight" state="frozen"/>
      <selection pane="topRight" activeCell="A9" sqref="A9"/>
      <selection pane="bottomLeft" activeCell="A9" sqref="A9"/>
      <selection pane="bottomRight" activeCell="J8" sqref="J8"/>
    </sheetView>
  </sheetViews>
  <sheetFormatPr defaultColWidth="9.109375" defaultRowHeight="13.2" x14ac:dyDescent="0.25"/>
  <cols>
    <col min="1" max="1" width="7.44140625" style="14" customWidth="1"/>
    <col min="2" max="2" width="25" style="14" bestFit="1" customWidth="1"/>
    <col min="3" max="12" width="12.44140625" style="14" bestFit="1" customWidth="1"/>
    <col min="13" max="14" width="12.44140625" style="14" customWidth="1"/>
    <col min="15" max="16" width="12" style="14" bestFit="1" customWidth="1"/>
    <col min="17" max="18" width="9.109375" style="14"/>
    <col min="19" max="19" width="10.109375" style="14" bestFit="1" customWidth="1"/>
    <col min="20" max="16384" width="9.109375" style="14"/>
  </cols>
  <sheetData>
    <row r="1" spans="1:19" ht="27.75" customHeight="1" x14ac:dyDescent="0.25">
      <c r="A1" s="422" t="str">
        <f>Capa!A1</f>
        <v>Termo de Parceria nº. 54/2023 celebrado entre o Secretaria de Estado de Desenvolvimento Social - Sedese e a Associação Mineira do Paradesporto - AM Paradesporto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</row>
    <row r="2" spans="1:19" ht="19.5" customHeight="1" x14ac:dyDescent="0.25">
      <c r="A2" s="422" t="str">
        <f>Capa!A3</f>
        <v>3º Relatório Gerencial Financeiro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</row>
    <row r="3" spans="1:19" ht="19.5" customHeight="1" thickBot="1" x14ac:dyDescent="0.3">
      <c r="A3" s="436" t="s">
        <v>120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</row>
    <row r="4" spans="1:19" ht="30" customHeight="1" thickBot="1" x14ac:dyDescent="0.3">
      <c r="A4" s="315"/>
      <c r="B4" s="315"/>
      <c r="C4" s="316">
        <f>Resumo!C4</f>
        <v>45292</v>
      </c>
      <c r="D4" s="316">
        <f>Resumo!D4</f>
        <v>45323</v>
      </c>
      <c r="E4" s="316">
        <f>Resumo!E4</f>
        <v>45352</v>
      </c>
      <c r="F4" s="316">
        <f>Resumo!F4</f>
        <v>45383</v>
      </c>
      <c r="G4" s="316">
        <f>Resumo!G4</f>
        <v>45413</v>
      </c>
      <c r="H4" s="316">
        <f>Resumo!H4</f>
        <v>45444</v>
      </c>
      <c r="I4" s="316">
        <f>Resumo!I4</f>
        <v>45474</v>
      </c>
      <c r="J4" s="316">
        <f>Resumo!J4</f>
        <v>45505</v>
      </c>
      <c r="K4" s="316">
        <f>Resumo!K4</f>
        <v>45536</v>
      </c>
      <c r="L4" s="316">
        <f>Resumo!L4</f>
        <v>45566</v>
      </c>
      <c r="M4" s="316">
        <f>Resumo!M4</f>
        <v>45597</v>
      </c>
      <c r="N4" s="316">
        <f>Resumo!N4</f>
        <v>45627</v>
      </c>
      <c r="O4" s="317" t="s">
        <v>113</v>
      </c>
      <c r="P4" s="318" t="s">
        <v>121</v>
      </c>
    </row>
    <row r="5" spans="1:19" ht="23.25" customHeight="1" thickBot="1" x14ac:dyDescent="0.3">
      <c r="A5" s="275" t="s">
        <v>122</v>
      </c>
      <c r="B5" s="276" t="s">
        <v>123</v>
      </c>
      <c r="C5" s="277">
        <f>Resumo!C5</f>
        <v>0</v>
      </c>
      <c r="D5" s="277">
        <f t="shared" ref="D5:N5" si="0">C5+C15-C140</f>
        <v>246200.32000000001</v>
      </c>
      <c r="E5" s="277">
        <f t="shared" si="0"/>
        <v>247714.5</v>
      </c>
      <c r="F5" s="277">
        <f t="shared" si="0"/>
        <v>249590</v>
      </c>
      <c r="G5" s="277">
        <f t="shared" si="0"/>
        <v>212763.73</v>
      </c>
      <c r="H5" s="277">
        <f t="shared" si="0"/>
        <v>386199.89</v>
      </c>
      <c r="I5" s="277">
        <f t="shared" si="0"/>
        <v>332246.17000000004</v>
      </c>
      <c r="J5" s="277">
        <f t="shared" si="0"/>
        <v>279607.90000000002</v>
      </c>
      <c r="K5" s="277">
        <f t="shared" si="0"/>
        <v>393817.41000000003</v>
      </c>
      <c r="L5" s="277">
        <f t="shared" si="0"/>
        <v>344040.47000000003</v>
      </c>
      <c r="M5" s="277">
        <f t="shared" si="0"/>
        <v>344040.47000000003</v>
      </c>
      <c r="N5" s="277">
        <f t="shared" si="0"/>
        <v>344040.47000000003</v>
      </c>
      <c r="O5" s="204"/>
      <c r="P5" s="278"/>
    </row>
    <row r="6" spans="1:19" ht="23.25" customHeight="1" thickBot="1" x14ac:dyDescent="0.3">
      <c r="A6" s="9"/>
      <c r="B6" s="9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7"/>
    </row>
    <row r="7" spans="1:19" ht="23.25" customHeight="1" thickBot="1" x14ac:dyDescent="0.3">
      <c r="A7" s="199">
        <v>1</v>
      </c>
      <c r="B7" s="199" t="s">
        <v>67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1"/>
    </row>
    <row r="8" spans="1:19" ht="23.25" customHeight="1" thickBot="1" x14ac:dyDescent="0.3">
      <c r="A8" s="241" t="s">
        <v>68</v>
      </c>
      <c r="B8" s="197" t="s">
        <v>69</v>
      </c>
      <c r="C8" s="242">
        <f>SUMPRODUCT(('Diário 1º PA'!$E$4:$E$2000='Analítico Cx.'!$B8)*('Diário 1º PA'!$B$4:$B$2000&gt;=C$4)*('Diário 1º PA'!$B$4:$B$2000&lt;=EOMONTH(C$4,0))*('Diário 1º PA'!$F$4:$F$2000))
+SUMPRODUCT(('Diário 2º PA'!$E$4:$E$1997='Analítico Cx.'!$B8)*('Diário 2º PA'!$B$4:$B$1997&gt;=C$4)*('Diário 2º PA'!$B$4:$B$1997&lt;=EOMONTH(C$4,0))*('Diário 2º PA'!$F$4:$F$1997))
+SUMPRODUCT(('Diário 3º PA'!$E$4:$E$2018='Analítico Cx.'!$B8)*('Diário 3º PA'!$B$4:$B$2018&gt;=C$4)*('Diário 3º PA'!$B$4:$B$2018&lt;=EOMONTH(C$4,0))*('Diário 3º PA'!$F$4:$F$2018))
+SUMPRODUCT(('Diário 4º PA'!$E$4:$E$2000='Analítico Cx.'!$B8)*('Diário 4º PA'!$B$4:$B$2000&gt;=C$4)*('Diário 4º PA'!$B$4:$B$2000&lt;=EOMONTH(C$4,0))*('Diário 4º PA'!$F$4:$F$2000))</f>
        <v>246200.32000000001</v>
      </c>
      <c r="D8" s="242">
        <f>SUMPRODUCT(('Diário 1º PA'!$E$4:$E$2000='Analítico Cx.'!$B8)*('Diário 1º PA'!$B$4:$B$2000&gt;=D$4)*('Diário 1º PA'!$B$4:$B$2000&lt;=EOMONTH(D$4,0))*('Diário 1º PA'!$F$4:$F$2000))
+SUMPRODUCT(('Diário 2º PA'!$E$4:$E$1997='Analítico Cx.'!$B8)*('Diário 2º PA'!$B$4:$B$1997&gt;=D$4)*('Diário 2º PA'!$B$4:$B$1997&lt;=EOMONTH(D$4,0))*('Diário 2º PA'!$F$4:$F$1997))
+SUMPRODUCT(('Diário 3º PA'!$E$4:$E$2018='Analítico Cx.'!$B8)*('Diário 3º PA'!$B$4:$B$2018&gt;=D$4)*('Diário 3º PA'!$B$4:$B$2018&lt;=EOMONTH(D$4,0))*('Diário 3º PA'!$F$4:$F$2018))
+SUMPRODUCT(('Diário 4º PA'!$E$4:$E$2000='Analítico Cx.'!$B8)*('Diário 4º PA'!$B$4:$B$2000&gt;=D$4)*('Diário 4º PA'!$B$4:$B$2000&lt;=EOMONTH(D$4,0))*('Diário 4º PA'!$F$4:$F$2000))</f>
        <v>0</v>
      </c>
      <c r="E8" s="242">
        <f>SUMPRODUCT(('Diário 1º PA'!$E$4:$E$2000='Analítico Cx.'!$B8)*('Diário 1º PA'!$B$4:$B$2000&gt;=E$4)*('Diário 1º PA'!$B$4:$B$2000&lt;=EOMONTH(E$4,0))*('Diário 1º PA'!$F$4:$F$2000))
+SUMPRODUCT(('Diário 2º PA'!$E$4:$E$1997='Analítico Cx.'!$B8)*('Diário 2º PA'!$B$4:$B$1997&gt;=E$4)*('Diário 2º PA'!$B$4:$B$1997&lt;=EOMONTH(E$4,0))*('Diário 2º PA'!$F$4:$F$1997))
+SUMPRODUCT(('Diário 3º PA'!$E$4:$E$2018='Analítico Cx.'!$B8)*('Diário 3º PA'!$B$4:$B$2018&gt;=E$4)*('Diário 3º PA'!$B$4:$B$2018&lt;=EOMONTH(E$4,0))*('Diário 3º PA'!$F$4:$F$2018))
+SUMPRODUCT(('Diário 4º PA'!$E$4:$E$2000='Analítico Cx.'!$B8)*('Diário 4º PA'!$B$4:$B$2000&gt;=E$4)*('Diário 4º PA'!$B$4:$B$2000&lt;=EOMONTH(E$4,0))*('Diário 4º PA'!$F$4:$F$2000))</f>
        <v>0</v>
      </c>
      <c r="F8" s="242">
        <f>SUMPRODUCT(('Diário 1º PA'!$E$4:$E$2000='Analítico Cx.'!$B8)*('Diário 1º PA'!$B$4:$B$2000&gt;=F$4)*('Diário 1º PA'!$B$4:$B$2000&lt;=EOMONTH(F$4,0))*('Diário 1º PA'!$F$4:$F$2000))
+SUMPRODUCT(('Diário 2º PA'!$E$4:$E$1997='Analítico Cx.'!$B8)*('Diário 2º PA'!$B$4:$B$1997&gt;=F$4)*('Diário 2º PA'!$B$4:$B$1997&lt;=EOMONTH(F$4,0))*('Diário 2º PA'!$F$4:$F$1997))
+SUMPRODUCT(('Diário 3º PA'!$E$4:$E$2018='Analítico Cx.'!$B8)*('Diário 3º PA'!$B$4:$B$2018&gt;=F$4)*('Diário 3º PA'!$B$4:$B$2018&lt;=EOMONTH(F$4,0))*('Diário 3º PA'!$F$4:$F$2018))
+SUMPRODUCT(('Diário 4º PA'!$E$4:$E$2000='Analítico Cx.'!$B8)*('Diário 4º PA'!$B$4:$B$2000&gt;=F$4)*('Diário 4º PA'!$B$4:$B$2000&lt;=EOMONTH(F$4,0))*('Diário 4º PA'!$F$4:$F$2000))</f>
        <v>0</v>
      </c>
      <c r="G8" s="242">
        <f>SUMPRODUCT(('Diário 1º PA'!$E$4:$E$2000='Analítico Cx.'!$B8)*('Diário 1º PA'!$B$4:$B$2000&gt;=G$4)*('Diário 1º PA'!$B$4:$B$2000&lt;=EOMONTH(G$4,0))*('Diário 1º PA'!$F$4:$F$2000))
+SUMPRODUCT(('Diário 2º PA'!$E$4:$E$1997='Analítico Cx.'!$B8)*('Diário 2º PA'!$B$4:$B$1997&gt;=G$4)*('Diário 2º PA'!$B$4:$B$1997&lt;=EOMONTH(G$4,0))*('Diário 2º PA'!$F$4:$F$1997))
+SUMPRODUCT(('Diário 3º PA'!$E$4:$E$2018='Analítico Cx.'!$B8)*('Diário 3º PA'!$B$4:$B$2018&gt;=G$4)*('Diário 3º PA'!$B$4:$B$2018&lt;=EOMONTH(G$4,0))*('Diário 3º PA'!$F$4:$F$2018))
+SUMPRODUCT(('Diário 4º PA'!$E$4:$E$2000='Analítico Cx.'!$B8)*('Diário 4º PA'!$B$4:$B$2000&gt;=G$4)*('Diário 4º PA'!$B$4:$B$2000&lt;=EOMONTH(G$4,0))*('Diário 4º PA'!$F$4:$F$2000))</f>
        <v>211940.54</v>
      </c>
      <c r="H8" s="242">
        <f>SUMPRODUCT(('Diário 1º PA'!$E$4:$E$2000='Analítico Cx.'!$B8)*('Diário 1º PA'!$B$4:$B$2000&gt;=H$4)*('Diário 1º PA'!$B$4:$B$2000&lt;=EOMONTH(H$4,0))*('Diário 1º PA'!$F$4:$F$2000))
+SUMPRODUCT(('Diário 2º PA'!$E$4:$E$1997='Analítico Cx.'!$B8)*('Diário 2º PA'!$B$4:$B$1997&gt;=H$4)*('Diário 2º PA'!$B$4:$B$1997&lt;=EOMONTH(H$4,0))*('Diário 2º PA'!$F$4:$F$1997))
+SUMPRODUCT(('Diário 3º PA'!$E$4:$E$2018='Analítico Cx.'!$B8)*('Diário 3º PA'!$B$4:$B$2018&gt;=H$4)*('Diário 3º PA'!$B$4:$B$2018&lt;=EOMONTH(H$4,0))*('Diário 3º PA'!$F$4:$F$2018))
+SUMPRODUCT(('Diário 4º PA'!$E$4:$E$2000='Analítico Cx.'!$B8)*('Diário 4º PA'!$B$4:$B$2000&gt;=H$4)*('Diário 4º PA'!$B$4:$B$2000&lt;=EOMONTH(H$4,0))*('Diário 4º PA'!$F$4:$F$2000))</f>
        <v>0</v>
      </c>
      <c r="I8" s="242">
        <f>SUMPRODUCT(('Diário 1º PA'!$E$4:$E$2000='Analítico Cx.'!$B8)*('Diário 1º PA'!$B$4:$B$2000&gt;=I$4)*('Diário 1º PA'!$B$4:$B$2000&lt;=EOMONTH(I$4,0))*('Diário 1º PA'!$F$4:$F$2000))
+SUMPRODUCT(('Diário 2º PA'!$E$4:$E$1997='Analítico Cx.'!$B8)*('Diário 2º PA'!$B$4:$B$1997&gt;=I$4)*('Diário 2º PA'!$B$4:$B$1997&lt;=EOMONTH(I$4,0))*('Diário 2º PA'!$F$4:$F$1997))
+SUMPRODUCT(('Diário 3º PA'!$E$4:$E$2018='Analítico Cx.'!$B8)*('Diário 3º PA'!$B$4:$B$2018&gt;=I$4)*('Diário 3º PA'!$B$4:$B$2018&lt;=EOMONTH(I$4,0))*('Diário 3º PA'!$F$4:$F$2018))
+SUMPRODUCT(('Diário 4º PA'!$E$4:$E$2000='Analítico Cx.'!$B8)*('Diário 4º PA'!$B$4:$B$2000&gt;=I$4)*('Diário 4º PA'!$B$4:$B$2000&lt;=EOMONTH(I$4,0))*('Diário 4º PA'!$F$4:$F$2000))</f>
        <v>0</v>
      </c>
      <c r="J8" s="242">
        <f>SUMPRODUCT(('Diário 1º PA'!$E$4:$E$2000='Analítico Cx.'!$B8)*('Diário 1º PA'!$B$4:$B$2000&gt;=J$4)*('Diário 1º PA'!$B$4:$B$2000&lt;=EOMONTH(J$4,0))*('Diário 1º PA'!$F$4:$F$2000))
+SUMPRODUCT(('Diário 2º PA'!$E$4:$E$1997='Analítico Cx.'!$B8)*('Diário 2º PA'!$B$4:$B$1997&gt;=J$4)*('Diário 2º PA'!$B$4:$B$1997&lt;=EOMONTH(J$4,0))*('Diário 2º PA'!$F$4:$F$1997))
+SUMPRODUCT(('Diário 3º PA'!$E$4:$E$2018='Analítico Cx.'!$B8)*('Diário 3º PA'!$B$4:$B$2018&gt;=J$4)*('Diário 3º PA'!$B$4:$B$2018&lt;=EOMONTH(J$4,0))*('Diário 3º PA'!$F$4:$F$2018))
+SUMPRODUCT(('Diário 4º PA'!$E$4:$E$2000='Analítico Cx.'!$B8)*('Diário 4º PA'!$B$4:$B$2000&gt;=J$4)*('Diário 4º PA'!$B$4:$B$2000&lt;=EOMONTH(J$4,0))*('Diário 4º PA'!$F$4:$F$2000))</f>
        <v>164793.29</v>
      </c>
      <c r="K8" s="242">
        <f>SUMPRODUCT(('Diário 1º PA'!$E$4:$E$2000='Analítico Cx.'!$B8)*('Diário 1º PA'!$B$4:$B$2000&gt;=K$4)*('Diário 1º PA'!$B$4:$B$2000&lt;=EOMONTH(K$4,0))*('Diário 1º PA'!$F$4:$F$2000))
+SUMPRODUCT(('Diário 2º PA'!$E$4:$E$1997='Analítico Cx.'!$B8)*('Diário 2º PA'!$B$4:$B$1997&gt;=K$4)*('Diário 2º PA'!$B$4:$B$1997&lt;=EOMONTH(K$4,0))*('Diário 2º PA'!$F$4:$F$1997))
+SUMPRODUCT(('Diário 3º PA'!$E$4:$E$2018='Analítico Cx.'!$B8)*('Diário 3º PA'!$B$4:$B$2018&gt;=K$4)*('Diário 3º PA'!$B$4:$B$2018&lt;=EOMONTH(K$4,0))*('Diário 3º PA'!$F$4:$F$2018))
+SUMPRODUCT(('Diário 4º PA'!$E$4:$E$2000='Analítico Cx.'!$B8)*('Diário 4º PA'!$B$4:$B$2000&gt;=K$4)*('Diário 4º PA'!$B$4:$B$2000&lt;=EOMONTH(K$4,0))*('Diário 4º PA'!$F$4:$F$2000))</f>
        <v>0</v>
      </c>
      <c r="L8" s="242">
        <f>SUMPRODUCT(('Diário 1º PA'!$E$4:$E$2000='Analítico Cx.'!$B8)*('Diário 1º PA'!$B$4:$B$2000&gt;=L$4)*('Diário 1º PA'!$B$4:$B$2000&lt;=EOMONTH(L$4,0))*('Diário 1º PA'!$F$4:$F$2000))
+SUMPRODUCT(('Diário 2º PA'!$E$4:$E$1997='Analítico Cx.'!$B8)*('Diário 2º PA'!$B$4:$B$1997&gt;=L$4)*('Diário 2º PA'!$B$4:$B$1997&lt;=EOMONTH(L$4,0))*('Diário 2º PA'!$F$4:$F$1997))
+SUMPRODUCT(('Diário 3º PA'!$E$4:$E$2018='Analítico Cx.'!$B8)*('Diário 3º PA'!$B$4:$B$2018&gt;=L$4)*('Diário 3º PA'!$B$4:$B$2018&lt;=EOMONTH(L$4,0))*('Diário 3º PA'!$F$4:$F$2018))
+SUMPRODUCT(('Diário 4º PA'!$E$4:$E$2000='Analítico Cx.'!$B8)*('Diário 4º PA'!$B$4:$B$2000&gt;=L$4)*('Diário 4º PA'!$B$4:$B$2000&lt;=EOMONTH(L$4,0))*('Diário 4º PA'!$F$4:$F$2000))</f>
        <v>0</v>
      </c>
      <c r="M8" s="242">
        <f>SUMPRODUCT(('Diário 1º PA'!$E$4:$E$2000='Analítico Cx.'!$B8)*('Diário 1º PA'!$B$4:$B$2000&gt;=M$4)*('Diário 1º PA'!$B$4:$B$2000&lt;=EOMONTH(M$4,0))*('Diário 1º PA'!$F$4:$F$2000))
+SUMPRODUCT(('Diário 2º PA'!$E$4:$E$1997='Analítico Cx.'!$B8)*('Diário 2º PA'!$B$4:$B$1997&gt;=M$4)*('Diário 2º PA'!$B$4:$B$1997&lt;=EOMONTH(M$4,0))*('Diário 2º PA'!$F$4:$F$1997))
+SUMPRODUCT(('Diário 3º PA'!$E$4:$E$2018='Analítico Cx.'!$B8)*('Diário 3º PA'!$B$4:$B$2018&gt;=M$4)*('Diário 3º PA'!$B$4:$B$2018&lt;=EOMONTH(M$4,0))*('Diário 3º PA'!$F$4:$F$2018))
+SUMPRODUCT(('Diário 4º PA'!$E$4:$E$2000='Analítico Cx.'!$B8)*('Diário 4º PA'!$B$4:$B$2000&gt;=M$4)*('Diário 4º PA'!$B$4:$B$2000&lt;=EOMONTH(M$4,0))*('Diário 4º PA'!$F$4:$F$2000))</f>
        <v>0</v>
      </c>
      <c r="N8" s="242">
        <f>SUMPRODUCT(('Diário 1º PA'!$E$4:$E$2000='Analítico Cx.'!$B8)*('Diário 1º PA'!$B$4:$B$2000&gt;=N$4)*('Diário 1º PA'!$B$4:$B$2000&lt;=EOMONTH(N$4,0))*('Diário 1º PA'!$F$4:$F$2000))
+SUMPRODUCT(('Diário 2º PA'!$E$4:$E$1997='Analítico Cx.'!$B8)*('Diário 2º PA'!$B$4:$B$1997&gt;=N$4)*('Diário 2º PA'!$B$4:$B$1997&lt;=EOMONTH(N$4,0))*('Diário 2º PA'!$F$4:$F$1997))
+SUMPRODUCT(('Diário 3º PA'!$E$4:$E$2018='Analítico Cx.'!$B8)*('Diário 3º PA'!$B$4:$B$2018&gt;=N$4)*('Diário 3º PA'!$B$4:$B$2018&lt;=EOMONTH(N$4,0))*('Diário 3º PA'!$F$4:$F$2018))
+SUMPRODUCT(('Diário 4º PA'!$E$4:$E$2000='Analítico Cx.'!$B8)*('Diário 4º PA'!$B$4:$B$2000&gt;=N$4)*('Diário 4º PA'!$B$4:$B$2000&lt;=EOMONTH(N$4,0))*('Diário 4º PA'!$F$4:$F$2000))</f>
        <v>0</v>
      </c>
      <c r="O8" s="239">
        <f>SUM(C8:N8)</f>
        <v>622934.15</v>
      </c>
      <c r="P8" s="243">
        <f>IF($O$15=0,0,O8/$O$15)</f>
        <v>0.97543580478680192</v>
      </c>
    </row>
    <row r="9" spans="1:19" ht="23.25" customHeight="1" thickBot="1" x14ac:dyDescent="0.3">
      <c r="A9" s="215" t="s">
        <v>71</v>
      </c>
      <c r="B9" s="216" t="s">
        <v>72</v>
      </c>
      <c r="C9" s="240">
        <f>SUMPRODUCT(('Diário 1º PA'!$E$4:$E$2000='Analítico Cx.'!$B9)*('Diário 1º PA'!$B$4:$B$2000&gt;=C$4)*('Diário 1º PA'!$B$4:$B$2000&lt;=EOMONTH(C$4,0))*('Diário 1º PA'!$F$4:$F$2000))
+SUMPRODUCT(('Diário 2º PA'!$E$4:$E$1997='Analítico Cx.'!$B9)*('Diário 2º PA'!$B$4:$B$1997&gt;=C$4)*('Diário 2º PA'!$B$4:$B$1997&lt;=EOMONTH(C$4,0))*('Diário 2º PA'!$F$4:$F$1997))
+SUMPRODUCT(('Diário 3º PA'!$E$4:$E$2018='Analítico Cx.'!$B9)*('Diário 3º PA'!$B$4:$B$2018&gt;=C$4)*('Diário 3º PA'!$B$4:$B$2018&lt;=EOMONTH(C$4,0))*('Diário 3º PA'!$F$4:$F$2018))
+SUMPRODUCT(('Diário 4º PA'!$E$4:$E$2000='Analítico Cx.'!$B9)*('Diário 4º PA'!$B$4:$B$2000&gt;=C$4)*('Diário 4º PA'!$B$4:$B$2000&lt;=EOMONTH(C$4,0))*('Diário 4º PA'!$F$4:$F$2000))</f>
        <v>0</v>
      </c>
      <c r="D9" s="240">
        <f>SUMPRODUCT(('Diário 1º PA'!$E$4:$E$2000='Analítico Cx.'!$B9)*('Diário 1º PA'!$B$4:$B$2000&gt;=D$4)*('Diário 1º PA'!$B$4:$B$2000&lt;=EOMONTH(D$4,0))*('Diário 1º PA'!$F$4:$F$2000))
+SUMPRODUCT(('Diário 2º PA'!$E$4:$E$1997='Analítico Cx.'!$B9)*('Diário 2º PA'!$B$4:$B$1997&gt;=D$4)*('Diário 2º PA'!$B$4:$B$1997&lt;=EOMONTH(D$4,0))*('Diário 2º PA'!$F$4:$F$1997))
+SUMPRODUCT(('Diário 3º PA'!$E$4:$E$2018='Analítico Cx.'!$B9)*('Diário 3º PA'!$B$4:$B$2018&gt;=D$4)*('Diário 3º PA'!$B$4:$B$2018&lt;=EOMONTH(D$4,0))*('Diário 3º PA'!$F$4:$F$2018))
+SUMPRODUCT(('Diário 4º PA'!$E$4:$E$2000='Analítico Cx.'!$B9)*('Diário 4º PA'!$B$4:$B$2000&gt;=D$4)*('Diário 4º PA'!$B$4:$B$2000&lt;=EOMONTH(D$4,0))*('Diário 4º PA'!$F$4:$F$2000))</f>
        <v>1514.18</v>
      </c>
      <c r="E9" s="240">
        <f>SUMPRODUCT(('Diário 1º PA'!$E$4:$E$2000='Analítico Cx.'!$B9)*('Diário 1º PA'!$B$4:$B$2000&gt;=E$4)*('Diário 1º PA'!$B$4:$B$2000&lt;=EOMONTH(E$4,0))*('Diário 1º PA'!$F$4:$F$2000))
+SUMPRODUCT(('Diário 2º PA'!$E$4:$E$1997='Analítico Cx.'!$B9)*('Diário 2º PA'!$B$4:$B$1997&gt;=E$4)*('Diário 2º PA'!$B$4:$B$1997&lt;=EOMONTH(E$4,0))*('Diário 2º PA'!$F$4:$F$1997))
+SUMPRODUCT(('Diário 3º PA'!$E$4:$E$2018='Analítico Cx.'!$B9)*('Diário 3º PA'!$B$4:$B$2018&gt;=E$4)*('Diário 3º PA'!$B$4:$B$2018&lt;=EOMONTH(E$4,0))*('Diário 3º PA'!$F$4:$F$2018))
+SUMPRODUCT(('Diário 4º PA'!$E$4:$E$2000='Analítico Cx.'!$B9)*('Diário 4º PA'!$B$4:$B$2000&gt;=E$4)*('Diário 4º PA'!$B$4:$B$2000&lt;=EOMONTH(E$4,0))*('Diário 4º PA'!$F$4:$F$2000))</f>
        <v>1875.5</v>
      </c>
      <c r="F9" s="240">
        <f>SUMPRODUCT(('Diário 1º PA'!$E$4:$E$2000='Analítico Cx.'!$B9)*('Diário 1º PA'!$B$4:$B$2000&gt;=F$4)*('Diário 1º PA'!$B$4:$B$2000&lt;=EOMONTH(F$4,0))*('Diário 1º PA'!$F$4:$F$2000))
+SUMPRODUCT(('Diário 2º PA'!$E$4:$E$1997='Analítico Cx.'!$B9)*('Diário 2º PA'!$B$4:$B$1997&gt;=F$4)*('Diário 2º PA'!$B$4:$B$1997&lt;=EOMONTH(F$4,0))*('Diário 2º PA'!$F$4:$F$1997))
+SUMPRODUCT(('Diário 3º PA'!$E$4:$E$2018='Analítico Cx.'!$B9)*('Diário 3º PA'!$B$4:$B$2018&gt;=F$4)*('Diário 3º PA'!$B$4:$B$2018&lt;=EOMONTH(F$4,0))*('Diário 3º PA'!$F$4:$F$2018))
+SUMPRODUCT(('Diário 4º PA'!$E$4:$E$2000='Analítico Cx.'!$B9)*('Diário 4º PA'!$B$4:$B$2000&gt;=F$4)*('Diário 4º PA'!$B$4:$B$2000&lt;=EOMONTH(F$4,0))*('Diário 4º PA'!$F$4:$F$2000))</f>
        <v>1574.28</v>
      </c>
      <c r="G9" s="240">
        <f>SUMPRODUCT(('Diário 1º PA'!$E$4:$E$2000='Analítico Cx.'!$B9)*('Diário 1º PA'!$B$4:$B$2000&gt;=G$4)*('Diário 1º PA'!$B$4:$B$2000&lt;=EOMONTH(G$4,0))*('Diário 1º PA'!$F$4:$F$2000))
+SUMPRODUCT(('Diário 2º PA'!$E$4:$E$1997='Analítico Cx.'!$B9)*('Diário 2º PA'!$B$4:$B$1997&gt;=G$4)*('Diário 2º PA'!$B$4:$B$1997&lt;=EOMONTH(G$4,0))*('Diário 2º PA'!$F$4:$F$1997))
+SUMPRODUCT(('Diário 3º PA'!$E$4:$E$2018='Analítico Cx.'!$B9)*('Diário 3º PA'!$B$4:$B$2018&gt;=G$4)*('Diário 3º PA'!$B$4:$B$2018&lt;=EOMONTH(G$4,0))*('Diário 3º PA'!$F$4:$F$2018))
+SUMPRODUCT(('Diário 4º PA'!$E$4:$E$2000='Analítico Cx.'!$B9)*('Diário 4º PA'!$B$4:$B$2000&gt;=G$4)*('Diário 4º PA'!$B$4:$B$2000&lt;=EOMONTH(G$4,0))*('Diário 4º PA'!$F$4:$F$2000))</f>
        <v>1097.9000000000001</v>
      </c>
      <c r="H9" s="240">
        <f>SUMPRODUCT(('Diário 1º PA'!$E$4:$E$2000='Analítico Cx.'!$B9)*('Diário 1º PA'!$B$4:$B$2000&gt;=H$4)*('Diário 1º PA'!$B$4:$B$2000&lt;=EOMONTH(H$4,0))*('Diário 1º PA'!$F$4:$F$2000))
+SUMPRODUCT(('Diário 2º PA'!$E$4:$E$1997='Analítico Cx.'!$B9)*('Diário 2º PA'!$B$4:$B$1997&gt;=H$4)*('Diário 2º PA'!$B$4:$B$1997&lt;=EOMONTH(H$4,0))*('Diário 2º PA'!$F$4:$F$1997))
+SUMPRODUCT(('Diário 3º PA'!$E$4:$E$2018='Analítico Cx.'!$B9)*('Diário 3º PA'!$B$4:$B$2018&gt;=H$4)*('Diário 3º PA'!$B$4:$B$2018&lt;=EOMONTH(H$4,0))*('Diário 3º PA'!$F$4:$F$2018))
+SUMPRODUCT(('Diário 4º PA'!$E$4:$E$2000='Analítico Cx.'!$B9)*('Diário 4º PA'!$B$4:$B$2000&gt;=H$4)*('Diário 4º PA'!$B$4:$B$2000&lt;=EOMONTH(H$4,0))*('Diário 4º PA'!$F$4:$F$2000))</f>
        <v>1671.8999999999999</v>
      </c>
      <c r="I9" s="240">
        <f>SUMPRODUCT(('Diário 1º PA'!$E$4:$E$2000='Analítico Cx.'!$B9)*('Diário 1º PA'!$B$4:$B$2000&gt;=I$4)*('Diário 1º PA'!$B$4:$B$2000&lt;=EOMONTH(I$4,0))*('Diário 1º PA'!$F$4:$F$2000))
+SUMPRODUCT(('Diário 2º PA'!$E$4:$E$1997='Analítico Cx.'!$B9)*('Diário 2º PA'!$B$4:$B$1997&gt;=I$4)*('Diário 2º PA'!$B$4:$B$1997&lt;=EOMONTH(I$4,0))*('Diário 2º PA'!$F$4:$F$1997))
+SUMPRODUCT(('Diário 3º PA'!$E$4:$E$2018='Analítico Cx.'!$B9)*('Diário 3º PA'!$B$4:$B$2018&gt;=I$4)*('Diário 3º PA'!$B$4:$B$2018&lt;=EOMONTH(I$4,0))*('Diário 3º PA'!$F$4:$F$2018))
+SUMPRODUCT(('Diário 4º PA'!$E$4:$E$2000='Analítico Cx.'!$B9)*('Diário 4º PA'!$B$4:$B$2000&gt;=I$4)*('Diário 4º PA'!$B$4:$B$2000&lt;=EOMONTH(I$4,0))*('Diário 4º PA'!$F$4:$F$2000))</f>
        <v>3239.92</v>
      </c>
      <c r="J9" s="240">
        <f>SUMPRODUCT(('Diário 1º PA'!$E$4:$E$2000='Analítico Cx.'!$B9)*('Diário 1º PA'!$B$4:$B$2000&gt;=J$4)*('Diário 1º PA'!$B$4:$B$2000&lt;=EOMONTH(J$4,0))*('Diário 1º PA'!$F$4:$F$2000))
+SUMPRODUCT(('Diário 2º PA'!$E$4:$E$1997='Analítico Cx.'!$B9)*('Diário 2º PA'!$B$4:$B$1997&gt;=J$4)*('Diário 2º PA'!$B$4:$B$1997&lt;=EOMONTH(J$4,0))*('Diário 2º PA'!$F$4:$F$1997))
+SUMPRODUCT(('Diário 3º PA'!$E$4:$E$2018='Analítico Cx.'!$B9)*('Diário 3º PA'!$B$4:$B$2018&gt;=J$4)*('Diário 3º PA'!$B$4:$B$2018&lt;=EOMONTH(J$4,0))*('Diário 3º PA'!$F$4:$F$2018))
+SUMPRODUCT(('Diário 4º PA'!$E$4:$E$2000='Analítico Cx.'!$B9)*('Diário 4º PA'!$B$4:$B$2000&gt;=J$4)*('Diário 4º PA'!$B$4:$B$2000&lt;=EOMONTH(J$4,0))*('Diário 4º PA'!$F$4:$F$2000))</f>
        <v>2081.67</v>
      </c>
      <c r="K9" s="240">
        <f>SUMPRODUCT(('Diário 1º PA'!$E$4:$E$2000='Analítico Cx.'!$B9)*('Diário 1º PA'!$B$4:$B$2000&gt;=K$4)*('Diário 1º PA'!$B$4:$B$2000&lt;=EOMONTH(K$4,0))*('Diário 1º PA'!$F$4:$F$2000))
+SUMPRODUCT(('Diário 2º PA'!$E$4:$E$1997='Analítico Cx.'!$B9)*('Diário 2º PA'!$B$4:$B$1997&gt;=K$4)*('Diário 2º PA'!$B$4:$B$1997&lt;=EOMONTH(K$4,0))*('Diário 2º PA'!$F$4:$F$1997))
+SUMPRODUCT(('Diário 3º PA'!$E$4:$E$2018='Analítico Cx.'!$B9)*('Diário 3º PA'!$B$4:$B$2018&gt;=K$4)*('Diário 3º PA'!$B$4:$B$2018&lt;=EOMONTH(K$4,0))*('Diário 3º PA'!$F$4:$F$2018))
+SUMPRODUCT(('Diário 4º PA'!$E$4:$E$2000='Analítico Cx.'!$B9)*('Diário 4º PA'!$B$4:$B$2000&gt;=K$4)*('Diário 4º PA'!$B$4:$B$2000&lt;=EOMONTH(K$4,0))*('Diário 4º PA'!$F$4:$F$2000))</f>
        <v>2631.8700000000003</v>
      </c>
      <c r="L9" s="240">
        <f>SUMPRODUCT(('Diário 1º PA'!$E$4:$E$2000='Analítico Cx.'!$B9)*('Diário 1º PA'!$B$4:$B$2000&gt;=L$4)*('Diário 1º PA'!$B$4:$B$2000&lt;=EOMONTH(L$4,0))*('Diário 1º PA'!$F$4:$F$2000))
+SUMPRODUCT(('Diário 2º PA'!$E$4:$E$1997='Analítico Cx.'!$B9)*('Diário 2º PA'!$B$4:$B$1997&gt;=L$4)*('Diário 2º PA'!$B$4:$B$1997&lt;=EOMONTH(L$4,0))*('Diário 2º PA'!$F$4:$F$1997))
+SUMPRODUCT(('Diário 3º PA'!$E$4:$E$2018='Analítico Cx.'!$B9)*('Diário 3º PA'!$B$4:$B$2018&gt;=L$4)*('Diário 3º PA'!$B$4:$B$2018&lt;=EOMONTH(L$4,0))*('Diário 3º PA'!$F$4:$F$2018))
+SUMPRODUCT(('Diário 4º PA'!$E$4:$E$2000='Analítico Cx.'!$B9)*('Diário 4º PA'!$B$4:$B$2000&gt;=L$4)*('Diário 4º PA'!$B$4:$B$2000&lt;=EOMONTH(L$4,0))*('Diário 4º PA'!$F$4:$F$2000))</f>
        <v>0</v>
      </c>
      <c r="M9" s="240">
        <f>SUMPRODUCT(('Diário 1º PA'!$E$4:$E$2000='Analítico Cx.'!$B9)*('Diário 1º PA'!$B$4:$B$2000&gt;=M$4)*('Diário 1º PA'!$B$4:$B$2000&lt;=EOMONTH(M$4,0))*('Diário 1º PA'!$F$4:$F$2000))
+SUMPRODUCT(('Diário 2º PA'!$E$4:$E$1997='Analítico Cx.'!$B9)*('Diário 2º PA'!$B$4:$B$1997&gt;=M$4)*('Diário 2º PA'!$B$4:$B$1997&lt;=EOMONTH(M$4,0))*('Diário 2º PA'!$F$4:$F$1997))
+SUMPRODUCT(('Diário 3º PA'!$E$4:$E$2018='Analítico Cx.'!$B9)*('Diário 3º PA'!$B$4:$B$2018&gt;=M$4)*('Diário 3º PA'!$B$4:$B$2018&lt;=EOMONTH(M$4,0))*('Diário 3º PA'!$F$4:$F$2018))
+SUMPRODUCT(('Diário 4º PA'!$E$4:$E$2000='Analítico Cx.'!$B9)*('Diário 4º PA'!$B$4:$B$2000&gt;=M$4)*('Diário 4º PA'!$B$4:$B$2000&lt;=EOMONTH(M$4,0))*('Diário 4º PA'!$F$4:$F$2000))</f>
        <v>0</v>
      </c>
      <c r="N9" s="240">
        <f>SUMPRODUCT(('Diário 1º PA'!$E$4:$E$2000='Analítico Cx.'!$B9)*('Diário 1º PA'!$B$4:$B$2000&gt;=N$4)*('Diário 1º PA'!$B$4:$B$2000&lt;=EOMONTH(N$4,0))*('Diário 1º PA'!$F$4:$F$2000))
+SUMPRODUCT(('Diário 2º PA'!$E$4:$E$1997='Analítico Cx.'!$B9)*('Diário 2º PA'!$B$4:$B$1997&gt;=N$4)*('Diário 2º PA'!$B$4:$B$1997&lt;=EOMONTH(N$4,0))*('Diário 2º PA'!$F$4:$F$1997))
+SUMPRODUCT(('Diário 3º PA'!$E$4:$E$2018='Analítico Cx.'!$B9)*('Diário 3º PA'!$B$4:$B$2018&gt;=N$4)*('Diário 3º PA'!$B$4:$B$2018&lt;=EOMONTH(N$4,0))*('Diário 3º PA'!$F$4:$F$2018))
+SUMPRODUCT(('Diário 4º PA'!$E$4:$E$2000='Analítico Cx.'!$B9)*('Diário 4º PA'!$B$4:$B$2000&gt;=N$4)*('Diário 4º PA'!$B$4:$B$2000&lt;=EOMONTH(N$4,0))*('Diário 4º PA'!$F$4:$F$2000))</f>
        <v>0</v>
      </c>
      <c r="O9" s="229">
        <f>SUM(C9:N9)</f>
        <v>15687.220000000001</v>
      </c>
      <c r="P9" s="238">
        <f>IF($O$15=0,0,O9/$O$15)</f>
        <v>2.4564195213198081E-2</v>
      </c>
    </row>
    <row r="10" spans="1:19" ht="23.25" customHeight="1" x14ac:dyDescent="0.25">
      <c r="A10" s="210" t="s">
        <v>73</v>
      </c>
      <c r="B10" s="210" t="s">
        <v>124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4"/>
    </row>
    <row r="11" spans="1:19" ht="23.25" customHeight="1" x14ac:dyDescent="0.25">
      <c r="A11" s="206" t="s">
        <v>75</v>
      </c>
      <c r="B11" s="35" t="s">
        <v>76</v>
      </c>
      <c r="C11" s="99">
        <f>SUMPRODUCT(('Diário 1º PA'!$E$4:$E$2000='Analítico Cx.'!$B11)*('Diário 1º PA'!$B$4:$B$2000&gt;=C$4)*('Diário 1º PA'!$B$4:$B$2000&lt;=EOMONTH(C$4,0))*('Diário 1º PA'!$F$4:$F$2000))
+SUMPRODUCT(('Diário 2º PA'!$E$4:$E$1997='Analítico Cx.'!$B11)*('Diário 2º PA'!$B$4:$B$1997&gt;=C$4)*('Diário 2º PA'!$B$4:$B$1997&lt;=EOMONTH(C$4,0))*('Diário 2º PA'!$F$4:$F$1997))
+SUMPRODUCT(('Diário 3º PA'!$E$4:$E$2018='Analítico Cx.'!$B11)*('Diário 3º PA'!$B$4:$B$2018&gt;=C$4)*('Diário 3º PA'!$B$4:$B$2018&lt;=EOMONTH(C$4,0))*('Diário 3º PA'!$F$4:$F$2018))
+SUMPRODUCT(('Diário 4º PA'!$E$4:$E$2000='Analítico Cx.'!$B11)*('Diário 4º PA'!$B$4:$B$2000&gt;=C$4)*('Diário 4º PA'!$B$4:$B$2000&lt;=EOMONTH(C$4,0))*('Diário 4º PA'!$F$4:$F$2000))</f>
        <v>0</v>
      </c>
      <c r="D11" s="99">
        <f>SUMPRODUCT(('Diário 1º PA'!$E$4:$E$2000='Analítico Cx.'!$B11)*('Diário 1º PA'!$B$4:$B$2000&gt;=D$4)*('Diário 1º PA'!$B$4:$B$2000&lt;=EOMONTH(D$4,0))*('Diário 1º PA'!$F$4:$F$2000))
+SUMPRODUCT(('Diário 2º PA'!$E$4:$E$1997='Analítico Cx.'!$B11)*('Diário 2º PA'!$B$4:$B$1997&gt;=D$4)*('Diário 2º PA'!$B$4:$B$1997&lt;=EOMONTH(D$4,0))*('Diário 2º PA'!$F$4:$F$1997))
+SUMPRODUCT(('Diário 3º PA'!$E$4:$E$2018='Analítico Cx.'!$B11)*('Diário 3º PA'!$B$4:$B$2018&gt;=D$4)*('Diário 3º PA'!$B$4:$B$2018&lt;=EOMONTH(D$4,0))*('Diário 3º PA'!$F$4:$F$2018))
+SUMPRODUCT(('Diário 4º PA'!$E$4:$E$2000='Analítico Cx.'!$B11)*('Diário 4º PA'!$B$4:$B$2000&gt;=D$4)*('Diário 4º PA'!$B$4:$B$2000&lt;=EOMONTH(D$4,0))*('Diário 4º PA'!$F$4:$F$2000))</f>
        <v>0</v>
      </c>
      <c r="E11" s="99">
        <f>SUMPRODUCT(('Diário 1º PA'!$E$4:$E$2000='Analítico Cx.'!$B11)*('Diário 1º PA'!$B$4:$B$2000&gt;=E$4)*('Diário 1º PA'!$B$4:$B$2000&lt;=EOMONTH(E$4,0))*('Diário 1º PA'!$F$4:$F$2000))
+SUMPRODUCT(('Diário 2º PA'!$E$4:$E$1997='Analítico Cx.'!$B11)*('Diário 2º PA'!$B$4:$B$1997&gt;=E$4)*('Diário 2º PA'!$B$4:$B$1997&lt;=EOMONTH(E$4,0))*('Diário 2º PA'!$F$4:$F$1997))
+SUMPRODUCT(('Diário 3º PA'!$E$4:$E$2018='Analítico Cx.'!$B11)*('Diário 3º PA'!$B$4:$B$2018&gt;=E$4)*('Diário 3º PA'!$B$4:$B$2018&lt;=EOMONTH(E$4,0))*('Diário 3º PA'!$F$4:$F$2018))
+SUMPRODUCT(('Diário 4º PA'!$E$4:$E$2000='Analítico Cx.'!$B11)*('Diário 4º PA'!$B$4:$B$2000&gt;=E$4)*('Diário 4º PA'!$B$4:$B$2000&lt;=EOMONTH(E$4,0))*('Diário 4º PA'!$F$4:$F$2000))</f>
        <v>0</v>
      </c>
      <c r="F11" s="99">
        <f>SUMPRODUCT(('Diário 1º PA'!$E$4:$E$2000='Analítico Cx.'!$B11)*('Diário 1º PA'!$B$4:$B$2000&gt;=F$4)*('Diário 1º PA'!$B$4:$B$2000&lt;=EOMONTH(F$4,0))*('Diário 1º PA'!$F$4:$F$2000))
+SUMPRODUCT(('Diário 2º PA'!$E$4:$E$1997='Analítico Cx.'!$B11)*('Diário 2º PA'!$B$4:$B$1997&gt;=F$4)*('Diário 2º PA'!$B$4:$B$1997&lt;=EOMONTH(F$4,0))*('Diário 2º PA'!$F$4:$F$1997))
+SUMPRODUCT(('Diário 3º PA'!$E$4:$E$2018='Analítico Cx.'!$B11)*('Diário 3º PA'!$B$4:$B$2018&gt;=F$4)*('Diário 3º PA'!$B$4:$B$2018&lt;=EOMONTH(F$4,0))*('Diário 3º PA'!$F$4:$F$2018))
+SUMPRODUCT(('Diário 4º PA'!$E$4:$E$2000='Analítico Cx.'!$B11)*('Diário 4º PA'!$B$4:$B$2000&gt;=F$4)*('Diário 4º PA'!$B$4:$B$2000&lt;=EOMONTH(F$4,0))*('Diário 4º PA'!$F$4:$F$2000))</f>
        <v>0</v>
      </c>
      <c r="G11" s="99">
        <f>SUMPRODUCT(('Diário 1º PA'!$E$4:$E$2000='Analítico Cx.'!$B11)*('Diário 1º PA'!$B$4:$B$2000&gt;=G$4)*('Diário 1º PA'!$B$4:$B$2000&lt;=EOMONTH(G$4,0))*('Diário 1º PA'!$F$4:$F$2000))
+SUMPRODUCT(('Diário 2º PA'!$E$4:$E$1997='Analítico Cx.'!$B11)*('Diário 2º PA'!$B$4:$B$1997&gt;=G$4)*('Diário 2º PA'!$B$4:$B$1997&lt;=EOMONTH(G$4,0))*('Diário 2º PA'!$F$4:$F$1997))
+SUMPRODUCT(('Diário 3º PA'!$E$4:$E$2018='Analítico Cx.'!$B11)*('Diário 3º PA'!$B$4:$B$2018&gt;=G$4)*('Diário 3º PA'!$B$4:$B$2018&lt;=EOMONTH(G$4,0))*('Diário 3º PA'!$F$4:$F$2018))
+SUMPRODUCT(('Diário 4º PA'!$E$4:$E$2000='Analítico Cx.'!$B11)*('Diário 4º PA'!$B$4:$B$2000&gt;=G$4)*('Diário 4º PA'!$B$4:$B$2000&lt;=EOMONTH(G$4,0))*('Diário 4º PA'!$F$4:$F$2000))</f>
        <v>0</v>
      </c>
      <c r="H11" s="99">
        <f>SUMPRODUCT(('Diário 1º PA'!$E$4:$E$2000='Analítico Cx.'!$B11)*('Diário 1º PA'!$B$4:$B$2000&gt;=H$4)*('Diário 1º PA'!$B$4:$B$2000&lt;=EOMONTH(H$4,0))*('Diário 1º PA'!$F$4:$F$2000))
+SUMPRODUCT(('Diário 2º PA'!$E$4:$E$1997='Analítico Cx.'!$B11)*('Diário 2º PA'!$B$4:$B$1997&gt;=H$4)*('Diário 2º PA'!$B$4:$B$1997&lt;=EOMONTH(H$4,0))*('Diário 2º PA'!$F$4:$F$1997))
+SUMPRODUCT(('Diário 3º PA'!$E$4:$E$2018='Analítico Cx.'!$B11)*('Diário 3º PA'!$B$4:$B$2018&gt;=H$4)*('Diário 3º PA'!$B$4:$B$2018&lt;=EOMONTH(H$4,0))*('Diário 3º PA'!$F$4:$F$2018))
+SUMPRODUCT(('Diário 4º PA'!$E$4:$E$2000='Analítico Cx.'!$B11)*('Diário 4º PA'!$B$4:$B$2000&gt;=H$4)*('Diário 4º PA'!$B$4:$B$2000&lt;=EOMONTH(H$4,0))*('Diário 4º PA'!$F$4:$F$2000))</f>
        <v>0</v>
      </c>
      <c r="I11" s="99">
        <f>SUMPRODUCT(('Diário 1º PA'!$E$4:$E$2000='Analítico Cx.'!$B11)*('Diário 1º PA'!$B$4:$B$2000&gt;=I$4)*('Diário 1º PA'!$B$4:$B$2000&lt;=EOMONTH(I$4,0))*('Diário 1º PA'!$F$4:$F$2000))
+SUMPRODUCT(('Diário 2º PA'!$E$4:$E$1997='Analítico Cx.'!$B11)*('Diário 2º PA'!$B$4:$B$1997&gt;=I$4)*('Diário 2º PA'!$B$4:$B$1997&lt;=EOMONTH(I$4,0))*('Diário 2º PA'!$F$4:$F$1997))
+SUMPRODUCT(('Diário 3º PA'!$E$4:$E$2018='Analítico Cx.'!$B11)*('Diário 3º PA'!$B$4:$B$2018&gt;=I$4)*('Diário 3º PA'!$B$4:$B$2018&lt;=EOMONTH(I$4,0))*('Diário 3º PA'!$F$4:$F$2018))
+SUMPRODUCT(('Diário 4º PA'!$E$4:$E$2000='Analítico Cx.'!$B11)*('Diário 4º PA'!$B$4:$B$2000&gt;=I$4)*('Diário 4º PA'!$B$4:$B$2000&lt;=EOMONTH(I$4,0))*('Diário 4º PA'!$F$4:$F$2000))</f>
        <v>0</v>
      </c>
      <c r="J11" s="99">
        <f>SUMPRODUCT(('Diário 1º PA'!$E$4:$E$2000='Analítico Cx.'!$B11)*('Diário 1º PA'!$B$4:$B$2000&gt;=J$4)*('Diário 1º PA'!$B$4:$B$2000&lt;=EOMONTH(J$4,0))*('Diário 1º PA'!$F$4:$F$2000))
+SUMPRODUCT(('Diário 2º PA'!$E$4:$E$1997='Analítico Cx.'!$B11)*('Diário 2º PA'!$B$4:$B$1997&gt;=J$4)*('Diário 2º PA'!$B$4:$B$1997&lt;=EOMONTH(J$4,0))*('Diário 2º PA'!$F$4:$F$1997))
+SUMPRODUCT(('Diário 3º PA'!$E$4:$E$2018='Analítico Cx.'!$B11)*('Diário 3º PA'!$B$4:$B$2018&gt;=J$4)*('Diário 3º PA'!$B$4:$B$2018&lt;=EOMONTH(J$4,0))*('Diário 3º PA'!$F$4:$F$2018))
+SUMPRODUCT(('Diário 4º PA'!$E$4:$E$2000='Analítico Cx.'!$B11)*('Diário 4º PA'!$B$4:$B$2000&gt;=J$4)*('Diário 4º PA'!$B$4:$B$2000&lt;=EOMONTH(J$4,0))*('Diário 4º PA'!$F$4:$F$2000))</f>
        <v>0</v>
      </c>
      <c r="K11" s="99">
        <f>SUMPRODUCT(('Diário 1º PA'!$E$4:$E$2000='Analítico Cx.'!$B11)*('Diário 1º PA'!$B$4:$B$2000&gt;=K$4)*('Diário 1º PA'!$B$4:$B$2000&lt;=EOMONTH(K$4,0))*('Diário 1º PA'!$F$4:$F$2000))
+SUMPRODUCT(('Diário 2º PA'!$E$4:$E$1997='Analítico Cx.'!$B11)*('Diário 2º PA'!$B$4:$B$1997&gt;=K$4)*('Diário 2º PA'!$B$4:$B$1997&lt;=EOMONTH(K$4,0))*('Diário 2º PA'!$F$4:$F$1997))
+SUMPRODUCT(('Diário 3º PA'!$E$4:$E$2018='Analítico Cx.'!$B11)*('Diário 3º PA'!$B$4:$B$2018&gt;=K$4)*('Diário 3º PA'!$B$4:$B$2018&lt;=EOMONTH(K$4,0))*('Diário 3º PA'!$F$4:$F$2018))
+SUMPRODUCT(('Diário 4º PA'!$E$4:$E$2000='Analítico Cx.'!$B11)*('Diário 4º PA'!$B$4:$B$2000&gt;=K$4)*('Diário 4º PA'!$B$4:$B$2000&lt;=EOMONTH(K$4,0))*('Diário 4º PA'!$F$4:$F$2000))</f>
        <v>0</v>
      </c>
      <c r="L11" s="99">
        <f>SUMPRODUCT(('Diário 1º PA'!$E$4:$E$2000='Analítico Cx.'!$B11)*('Diário 1º PA'!$B$4:$B$2000&gt;=L$4)*('Diário 1º PA'!$B$4:$B$2000&lt;=EOMONTH(L$4,0))*('Diário 1º PA'!$F$4:$F$2000))
+SUMPRODUCT(('Diário 2º PA'!$E$4:$E$1997='Analítico Cx.'!$B11)*('Diário 2º PA'!$B$4:$B$1997&gt;=L$4)*('Diário 2º PA'!$B$4:$B$1997&lt;=EOMONTH(L$4,0))*('Diário 2º PA'!$F$4:$F$1997))
+SUMPRODUCT(('Diário 3º PA'!$E$4:$E$2018='Analítico Cx.'!$B11)*('Diário 3º PA'!$B$4:$B$2018&gt;=L$4)*('Diário 3º PA'!$B$4:$B$2018&lt;=EOMONTH(L$4,0))*('Diário 3º PA'!$F$4:$F$2018))
+SUMPRODUCT(('Diário 4º PA'!$E$4:$E$2000='Analítico Cx.'!$B11)*('Diário 4º PA'!$B$4:$B$2000&gt;=L$4)*('Diário 4º PA'!$B$4:$B$2000&lt;=EOMONTH(L$4,0))*('Diário 4º PA'!$F$4:$F$2000))</f>
        <v>0</v>
      </c>
      <c r="M11" s="99">
        <f>SUMPRODUCT(('Diário 1º PA'!$E$4:$E$2000='Analítico Cx.'!$B11)*('Diário 1º PA'!$B$4:$B$2000&gt;=M$4)*('Diário 1º PA'!$B$4:$B$2000&lt;=EOMONTH(M$4,0))*('Diário 1º PA'!$F$4:$F$2000))
+SUMPRODUCT(('Diário 2º PA'!$E$4:$E$1997='Analítico Cx.'!$B11)*('Diário 2º PA'!$B$4:$B$1997&gt;=M$4)*('Diário 2º PA'!$B$4:$B$1997&lt;=EOMONTH(M$4,0))*('Diário 2º PA'!$F$4:$F$1997))
+SUMPRODUCT(('Diário 3º PA'!$E$4:$E$2018='Analítico Cx.'!$B11)*('Diário 3º PA'!$B$4:$B$2018&gt;=M$4)*('Diário 3º PA'!$B$4:$B$2018&lt;=EOMONTH(M$4,0))*('Diário 3º PA'!$F$4:$F$2018))
+SUMPRODUCT(('Diário 4º PA'!$E$4:$E$2000='Analítico Cx.'!$B11)*('Diário 4º PA'!$B$4:$B$2000&gt;=M$4)*('Diário 4º PA'!$B$4:$B$2000&lt;=EOMONTH(M$4,0))*('Diário 4º PA'!$F$4:$F$2000))</f>
        <v>0</v>
      </c>
      <c r="N11" s="99">
        <f>SUMPRODUCT(('Diário 1º PA'!$E$4:$E$2000='Analítico Cx.'!$B11)*('Diário 1º PA'!$B$4:$B$2000&gt;=N$4)*('Diário 1º PA'!$B$4:$B$2000&lt;=EOMONTH(N$4,0))*('Diário 1º PA'!$F$4:$F$2000))
+SUMPRODUCT(('Diário 2º PA'!$E$4:$E$1997='Analítico Cx.'!$B11)*('Diário 2º PA'!$B$4:$B$1997&gt;=N$4)*('Diário 2º PA'!$B$4:$B$1997&lt;=EOMONTH(N$4,0))*('Diário 2º PA'!$F$4:$F$1997))
+SUMPRODUCT(('Diário 3º PA'!$E$4:$E$2018='Analítico Cx.'!$B11)*('Diário 3º PA'!$B$4:$B$2018&gt;=N$4)*('Diário 3º PA'!$B$4:$B$2018&lt;=EOMONTH(N$4,0))*('Diário 3º PA'!$F$4:$F$2018))
+SUMPRODUCT(('Diário 4º PA'!$E$4:$E$2000='Analítico Cx.'!$B11)*('Diário 4º PA'!$B$4:$B$2000&gt;=N$4)*('Diário 4º PA'!$B$4:$B$2000&lt;=EOMONTH(N$4,0))*('Diário 4º PA'!$F$4:$F$2000))</f>
        <v>0</v>
      </c>
      <c r="O11" s="100">
        <f>SUM(C11:N11)</f>
        <v>0</v>
      </c>
      <c r="P11" s="92">
        <f>IF($O$15=0,0,O11/$O$15)</f>
        <v>0</v>
      </c>
    </row>
    <row r="12" spans="1:19" ht="23.25" customHeight="1" x14ac:dyDescent="0.25">
      <c r="A12" s="206" t="s">
        <v>77</v>
      </c>
      <c r="B12" s="35" t="s">
        <v>78</v>
      </c>
      <c r="C12" s="99">
        <f>SUMPRODUCT(('Diário 1º PA'!$E$4:$E$2000='Analítico Cx.'!$B12)*('Diário 1º PA'!$B$4:$B$2000&gt;=C$4)*('Diário 1º PA'!$B$4:$B$2000&lt;=EOMONTH(C$4,0))*('Diário 1º PA'!$F$4:$F$2000))
+SUMPRODUCT(('Diário 2º PA'!$E$4:$E$1997='Analítico Cx.'!$B12)*('Diário 2º PA'!$B$4:$B$1997&gt;=C$4)*('Diário 2º PA'!$B$4:$B$1997&lt;=EOMONTH(C$4,0))*('Diário 2º PA'!$F$4:$F$1997))
+SUMPRODUCT(('Diário 3º PA'!$E$4:$E$2018='Analítico Cx.'!$B12)*('Diário 3º PA'!$B$4:$B$2018&gt;=C$4)*('Diário 3º PA'!$B$4:$B$2018&lt;=EOMONTH(C$4,0))*('Diário 3º PA'!$F$4:$F$2018))
+SUMPRODUCT(('Diário 4º PA'!$E$4:$E$2000='Analítico Cx.'!$B12)*('Diário 4º PA'!$B$4:$B$2000&gt;=C$4)*('Diário 4º PA'!$B$4:$B$2000&lt;=EOMONTH(C$4,0))*('Diário 4º PA'!$F$4:$F$2000))</f>
        <v>0</v>
      </c>
      <c r="D12" s="99">
        <f>SUMPRODUCT(('Diário 1º PA'!$E$4:$E$2000='Analítico Cx.'!$B12)*('Diário 1º PA'!$B$4:$B$2000&gt;=D$4)*('Diário 1º PA'!$B$4:$B$2000&lt;=EOMONTH(D$4,0))*('Diário 1º PA'!$F$4:$F$2000))
+SUMPRODUCT(('Diário 2º PA'!$E$4:$E$1997='Analítico Cx.'!$B12)*('Diário 2º PA'!$B$4:$B$1997&gt;=D$4)*('Diário 2º PA'!$B$4:$B$1997&lt;=EOMONTH(D$4,0))*('Diário 2º PA'!$F$4:$F$1997))
+SUMPRODUCT(('Diário 3º PA'!$E$4:$E$2018='Analítico Cx.'!$B12)*('Diário 3º PA'!$B$4:$B$2018&gt;=D$4)*('Diário 3º PA'!$B$4:$B$2018&lt;=EOMONTH(D$4,0))*('Diário 3º PA'!$F$4:$F$2018))
+SUMPRODUCT(('Diário 4º PA'!$E$4:$E$2000='Analítico Cx.'!$B12)*('Diário 4º PA'!$B$4:$B$2000&gt;=D$4)*('Diário 4º PA'!$B$4:$B$2000&lt;=EOMONTH(D$4,0))*('Diário 4º PA'!$F$4:$F$2000))</f>
        <v>0</v>
      </c>
      <c r="E12" s="99">
        <f>SUMPRODUCT(('Diário 1º PA'!$E$4:$E$2000='Analítico Cx.'!$B12)*('Diário 1º PA'!$B$4:$B$2000&gt;=E$4)*('Diário 1º PA'!$B$4:$B$2000&lt;=EOMONTH(E$4,0))*('Diário 1º PA'!$F$4:$F$2000))
+SUMPRODUCT(('Diário 2º PA'!$E$4:$E$1997='Analítico Cx.'!$B12)*('Diário 2º PA'!$B$4:$B$1997&gt;=E$4)*('Diário 2º PA'!$B$4:$B$1997&lt;=EOMONTH(E$4,0))*('Diário 2º PA'!$F$4:$F$1997))
+SUMPRODUCT(('Diário 3º PA'!$E$4:$E$2018='Analítico Cx.'!$B12)*('Diário 3º PA'!$B$4:$B$2018&gt;=E$4)*('Diário 3º PA'!$B$4:$B$2018&lt;=EOMONTH(E$4,0))*('Diário 3º PA'!$F$4:$F$2018))
+SUMPRODUCT(('Diário 4º PA'!$E$4:$E$2000='Analítico Cx.'!$B12)*('Diário 4º PA'!$B$4:$B$2000&gt;=E$4)*('Diário 4º PA'!$B$4:$B$2000&lt;=EOMONTH(E$4,0))*('Diário 4º PA'!$F$4:$F$2000))</f>
        <v>0</v>
      </c>
      <c r="F12" s="99">
        <f>SUMPRODUCT(('Diário 1º PA'!$E$4:$E$2000='Analítico Cx.'!$B12)*('Diário 1º PA'!$B$4:$B$2000&gt;=F$4)*('Diário 1º PA'!$B$4:$B$2000&lt;=EOMONTH(F$4,0))*('Diário 1º PA'!$F$4:$F$2000))
+SUMPRODUCT(('Diário 2º PA'!$E$4:$E$1997='Analítico Cx.'!$B12)*('Diário 2º PA'!$B$4:$B$1997&gt;=F$4)*('Diário 2º PA'!$B$4:$B$1997&lt;=EOMONTH(F$4,0))*('Diário 2º PA'!$F$4:$F$1997))
+SUMPRODUCT(('Diário 3º PA'!$E$4:$E$2018='Analítico Cx.'!$B12)*('Diário 3º PA'!$B$4:$B$2018&gt;=F$4)*('Diário 3º PA'!$B$4:$B$2018&lt;=EOMONTH(F$4,0))*('Diário 3º PA'!$F$4:$F$2018))
+SUMPRODUCT(('Diário 4º PA'!$E$4:$E$2000='Analítico Cx.'!$B12)*('Diário 4º PA'!$B$4:$B$2000&gt;=F$4)*('Diário 4º PA'!$B$4:$B$2000&lt;=EOMONTH(F$4,0))*('Diário 4º PA'!$F$4:$F$2000))</f>
        <v>0</v>
      </c>
      <c r="G12" s="99">
        <f>SUMPRODUCT(('Diário 1º PA'!$E$4:$E$2000='Analítico Cx.'!$B12)*('Diário 1º PA'!$B$4:$B$2000&gt;=G$4)*('Diário 1º PA'!$B$4:$B$2000&lt;=EOMONTH(G$4,0))*('Diário 1º PA'!$F$4:$F$2000))
+SUMPRODUCT(('Diário 2º PA'!$E$4:$E$1997='Analítico Cx.'!$B12)*('Diário 2º PA'!$B$4:$B$1997&gt;=G$4)*('Diário 2º PA'!$B$4:$B$1997&lt;=EOMONTH(G$4,0))*('Diário 2º PA'!$F$4:$F$1997))
+SUMPRODUCT(('Diário 3º PA'!$E$4:$E$2018='Analítico Cx.'!$B12)*('Diário 3º PA'!$B$4:$B$2018&gt;=G$4)*('Diário 3º PA'!$B$4:$B$2018&lt;=EOMONTH(G$4,0))*('Diário 3º PA'!$F$4:$F$2018))
+SUMPRODUCT(('Diário 4º PA'!$E$4:$E$2000='Analítico Cx.'!$B12)*('Diário 4º PA'!$B$4:$B$2000&gt;=G$4)*('Diário 4º PA'!$B$4:$B$2000&lt;=EOMONTH(G$4,0))*('Diário 4º PA'!$F$4:$F$2000))</f>
        <v>0</v>
      </c>
      <c r="H12" s="99">
        <f>SUMPRODUCT(('Diário 1º PA'!$E$4:$E$2000='Analítico Cx.'!$B12)*('Diário 1º PA'!$B$4:$B$2000&gt;=H$4)*('Diário 1º PA'!$B$4:$B$2000&lt;=EOMONTH(H$4,0))*('Diário 1º PA'!$F$4:$F$2000))
+SUMPRODUCT(('Diário 2º PA'!$E$4:$E$1997='Analítico Cx.'!$B12)*('Diário 2º PA'!$B$4:$B$1997&gt;=H$4)*('Diário 2º PA'!$B$4:$B$1997&lt;=EOMONTH(H$4,0))*('Diário 2º PA'!$F$4:$F$1997))
+SUMPRODUCT(('Diário 3º PA'!$E$4:$E$2018='Analítico Cx.'!$B12)*('Diário 3º PA'!$B$4:$B$2018&gt;=H$4)*('Diário 3º PA'!$B$4:$B$2018&lt;=EOMONTH(H$4,0))*('Diário 3º PA'!$F$4:$F$2018))
+SUMPRODUCT(('Diário 4º PA'!$E$4:$E$2000='Analítico Cx.'!$B12)*('Diário 4º PA'!$B$4:$B$2000&gt;=H$4)*('Diário 4º PA'!$B$4:$B$2000&lt;=EOMONTH(H$4,0))*('Diário 4º PA'!$F$4:$F$2000))</f>
        <v>0</v>
      </c>
      <c r="I12" s="99">
        <f>SUMPRODUCT(('Diário 1º PA'!$E$4:$E$2000='Analítico Cx.'!$B12)*('Diário 1º PA'!$B$4:$B$2000&gt;=I$4)*('Diário 1º PA'!$B$4:$B$2000&lt;=EOMONTH(I$4,0))*('Diário 1º PA'!$F$4:$F$2000))
+SUMPRODUCT(('Diário 2º PA'!$E$4:$E$1997='Analítico Cx.'!$B12)*('Diário 2º PA'!$B$4:$B$1997&gt;=I$4)*('Diário 2º PA'!$B$4:$B$1997&lt;=EOMONTH(I$4,0))*('Diário 2º PA'!$F$4:$F$1997))
+SUMPRODUCT(('Diário 3º PA'!$E$4:$E$2018='Analítico Cx.'!$B12)*('Diário 3º PA'!$B$4:$B$2018&gt;=I$4)*('Diário 3º PA'!$B$4:$B$2018&lt;=EOMONTH(I$4,0))*('Diário 3º PA'!$F$4:$F$2018))
+SUMPRODUCT(('Diário 4º PA'!$E$4:$E$2000='Analítico Cx.'!$B12)*('Diário 4º PA'!$B$4:$B$2000&gt;=I$4)*('Diário 4º PA'!$B$4:$B$2000&lt;=EOMONTH(I$4,0))*('Diário 4º PA'!$F$4:$F$2000))</f>
        <v>0</v>
      </c>
      <c r="J12" s="99">
        <f>SUMPRODUCT(('Diário 1º PA'!$E$4:$E$2000='Analítico Cx.'!$B12)*('Diário 1º PA'!$B$4:$B$2000&gt;=J$4)*('Diário 1º PA'!$B$4:$B$2000&lt;=EOMONTH(J$4,0))*('Diário 1º PA'!$F$4:$F$2000))
+SUMPRODUCT(('Diário 2º PA'!$E$4:$E$1997='Analítico Cx.'!$B12)*('Diário 2º PA'!$B$4:$B$1997&gt;=J$4)*('Diário 2º PA'!$B$4:$B$1997&lt;=EOMONTH(J$4,0))*('Diário 2º PA'!$F$4:$F$1997))
+SUMPRODUCT(('Diário 3º PA'!$E$4:$E$2018='Analítico Cx.'!$B12)*('Diário 3º PA'!$B$4:$B$2018&gt;=J$4)*('Diário 3º PA'!$B$4:$B$2018&lt;=EOMONTH(J$4,0))*('Diário 3º PA'!$F$4:$F$2018))
+SUMPRODUCT(('Diário 4º PA'!$E$4:$E$2000='Analítico Cx.'!$B12)*('Diário 4º PA'!$B$4:$B$2000&gt;=J$4)*('Diário 4º PA'!$B$4:$B$2000&lt;=EOMONTH(J$4,0))*('Diário 4º PA'!$F$4:$F$2000))</f>
        <v>0</v>
      </c>
      <c r="K12" s="99">
        <f>SUMPRODUCT(('Diário 1º PA'!$E$4:$E$2000='Analítico Cx.'!$B12)*('Diário 1º PA'!$B$4:$B$2000&gt;=K$4)*('Diário 1º PA'!$B$4:$B$2000&lt;=EOMONTH(K$4,0))*('Diário 1º PA'!$F$4:$F$2000))
+SUMPRODUCT(('Diário 2º PA'!$E$4:$E$1997='Analítico Cx.'!$B12)*('Diário 2º PA'!$B$4:$B$1997&gt;=K$4)*('Diário 2º PA'!$B$4:$B$1997&lt;=EOMONTH(K$4,0))*('Diário 2º PA'!$F$4:$F$1997))
+SUMPRODUCT(('Diário 3º PA'!$E$4:$E$2018='Analítico Cx.'!$B12)*('Diário 3º PA'!$B$4:$B$2018&gt;=K$4)*('Diário 3º PA'!$B$4:$B$2018&lt;=EOMONTH(K$4,0))*('Diário 3º PA'!$F$4:$F$2018))
+SUMPRODUCT(('Diário 4º PA'!$E$4:$E$2000='Analítico Cx.'!$B12)*('Diário 4º PA'!$B$4:$B$2000&gt;=K$4)*('Diário 4º PA'!$B$4:$B$2000&lt;=EOMONTH(K$4,0))*('Diário 4º PA'!$F$4:$F$2000))</f>
        <v>0</v>
      </c>
      <c r="L12" s="99">
        <f>SUMPRODUCT(('Diário 1º PA'!$E$4:$E$2000='Analítico Cx.'!$B12)*('Diário 1º PA'!$B$4:$B$2000&gt;=L$4)*('Diário 1º PA'!$B$4:$B$2000&lt;=EOMONTH(L$4,0))*('Diário 1º PA'!$F$4:$F$2000))
+SUMPRODUCT(('Diário 2º PA'!$E$4:$E$1997='Analítico Cx.'!$B12)*('Diário 2º PA'!$B$4:$B$1997&gt;=L$4)*('Diário 2º PA'!$B$4:$B$1997&lt;=EOMONTH(L$4,0))*('Diário 2º PA'!$F$4:$F$1997))
+SUMPRODUCT(('Diário 3º PA'!$E$4:$E$2018='Analítico Cx.'!$B12)*('Diário 3º PA'!$B$4:$B$2018&gt;=L$4)*('Diário 3º PA'!$B$4:$B$2018&lt;=EOMONTH(L$4,0))*('Diário 3º PA'!$F$4:$F$2018))
+SUMPRODUCT(('Diário 4º PA'!$E$4:$E$2000='Analítico Cx.'!$B12)*('Diário 4º PA'!$B$4:$B$2000&gt;=L$4)*('Diário 4º PA'!$B$4:$B$2000&lt;=EOMONTH(L$4,0))*('Diário 4º PA'!$F$4:$F$2000))</f>
        <v>0</v>
      </c>
      <c r="M12" s="99">
        <f>SUMPRODUCT(('Diário 1º PA'!$E$4:$E$2000='Analítico Cx.'!$B12)*('Diário 1º PA'!$B$4:$B$2000&gt;=M$4)*('Diário 1º PA'!$B$4:$B$2000&lt;=EOMONTH(M$4,0))*('Diário 1º PA'!$F$4:$F$2000))
+SUMPRODUCT(('Diário 2º PA'!$E$4:$E$1997='Analítico Cx.'!$B12)*('Diário 2º PA'!$B$4:$B$1997&gt;=M$4)*('Diário 2º PA'!$B$4:$B$1997&lt;=EOMONTH(M$4,0))*('Diário 2º PA'!$F$4:$F$1997))
+SUMPRODUCT(('Diário 3º PA'!$E$4:$E$2018='Analítico Cx.'!$B12)*('Diário 3º PA'!$B$4:$B$2018&gt;=M$4)*('Diário 3º PA'!$B$4:$B$2018&lt;=EOMONTH(M$4,0))*('Diário 3º PA'!$F$4:$F$2018))
+SUMPRODUCT(('Diário 4º PA'!$E$4:$E$2000='Analítico Cx.'!$B12)*('Diário 4º PA'!$B$4:$B$2000&gt;=M$4)*('Diário 4º PA'!$B$4:$B$2000&lt;=EOMONTH(M$4,0))*('Diário 4º PA'!$F$4:$F$2000))</f>
        <v>0</v>
      </c>
      <c r="N12" s="99">
        <f>SUMPRODUCT(('Diário 1º PA'!$E$4:$E$2000='Analítico Cx.'!$B12)*('Diário 1º PA'!$B$4:$B$2000&gt;=N$4)*('Diário 1º PA'!$B$4:$B$2000&lt;=EOMONTH(N$4,0))*('Diário 1º PA'!$F$4:$F$2000))
+SUMPRODUCT(('Diário 2º PA'!$E$4:$E$1997='Analítico Cx.'!$B12)*('Diário 2º PA'!$B$4:$B$1997&gt;=N$4)*('Diário 2º PA'!$B$4:$B$1997&lt;=EOMONTH(N$4,0))*('Diário 2º PA'!$F$4:$F$1997))
+SUMPRODUCT(('Diário 3º PA'!$E$4:$E$2018='Analítico Cx.'!$B12)*('Diário 3º PA'!$B$4:$B$2018&gt;=N$4)*('Diário 3º PA'!$B$4:$B$2018&lt;=EOMONTH(N$4,0))*('Diário 3º PA'!$F$4:$F$2018))
+SUMPRODUCT(('Diário 4º PA'!$E$4:$E$2000='Analítico Cx.'!$B12)*('Diário 4º PA'!$B$4:$B$2000&gt;=N$4)*('Diário 4º PA'!$B$4:$B$2000&lt;=EOMONTH(N$4,0))*('Diário 4º PA'!$F$4:$F$2000))</f>
        <v>0</v>
      </c>
      <c r="O12" s="100">
        <f>SUM(C12:N12)</f>
        <v>0</v>
      </c>
      <c r="P12" s="92">
        <f>IF($O$15=0,0,O12/$O$15)</f>
        <v>0</v>
      </c>
    </row>
    <row r="13" spans="1:19" ht="23.25" customHeight="1" x14ac:dyDescent="0.25">
      <c r="A13" s="206" t="s">
        <v>79</v>
      </c>
      <c r="B13" s="35" t="s">
        <v>80</v>
      </c>
      <c r="C13" s="99">
        <f>SUMPRODUCT(('Diário 1º PA'!$E$4:$E$2000='Analítico Cx.'!$B13)*('Diário 1º PA'!$B$4:$B$2000&gt;=C$4)*('Diário 1º PA'!$B$4:$B$2000&lt;=EOMONTH(C$4,0))*('Diário 1º PA'!$F$4:$F$2000))
+SUMPRODUCT(('Diário 2º PA'!$E$4:$E$1997='Analítico Cx.'!$B13)*('Diário 2º PA'!$B$4:$B$1997&gt;=C$4)*('Diário 2º PA'!$B$4:$B$1997&lt;=EOMONTH(C$4,0))*('Diário 2º PA'!$F$4:$F$1997))
+SUMPRODUCT(('Diário 3º PA'!$E$4:$E$2018='Analítico Cx.'!$B13)*('Diário 3º PA'!$B$4:$B$2018&gt;=C$4)*('Diário 3º PA'!$B$4:$B$2018&lt;=EOMONTH(C$4,0))*('Diário 3º PA'!$F$4:$F$2018))
+SUMPRODUCT(('Diário 4º PA'!$E$4:$E$2000='Analítico Cx.'!$B13)*('Diário 4º PA'!$B$4:$B$2000&gt;=C$4)*('Diário 4º PA'!$B$4:$B$2000&lt;=EOMONTH(C$4,0))*('Diário 4º PA'!$F$4:$F$2000))</f>
        <v>0</v>
      </c>
      <c r="D13" s="99">
        <f>SUMPRODUCT(('Diário 1º PA'!$E$4:$E$2000='Analítico Cx.'!$B13)*('Diário 1º PA'!$B$4:$B$2000&gt;=D$4)*('Diário 1º PA'!$B$4:$B$2000&lt;=EOMONTH(D$4,0))*('Diário 1º PA'!$F$4:$F$2000))
+SUMPRODUCT(('Diário 2º PA'!$E$4:$E$1997='Analítico Cx.'!$B13)*('Diário 2º PA'!$B$4:$B$1997&gt;=D$4)*('Diário 2º PA'!$B$4:$B$1997&lt;=EOMONTH(D$4,0))*('Diário 2º PA'!$F$4:$F$1997))
+SUMPRODUCT(('Diário 3º PA'!$E$4:$E$2018='Analítico Cx.'!$B13)*('Diário 3º PA'!$B$4:$B$2018&gt;=D$4)*('Diário 3º PA'!$B$4:$B$2018&lt;=EOMONTH(D$4,0))*('Diário 3º PA'!$F$4:$F$2018))
+SUMPRODUCT(('Diário 4º PA'!$E$4:$E$2000='Analítico Cx.'!$B13)*('Diário 4º PA'!$B$4:$B$2000&gt;=D$4)*('Diário 4º PA'!$B$4:$B$2000&lt;=EOMONTH(D$4,0))*('Diário 4º PA'!$F$4:$F$2000))</f>
        <v>0</v>
      </c>
      <c r="E13" s="99">
        <f>SUMPRODUCT(('Diário 1º PA'!$E$4:$E$2000='Analítico Cx.'!$B13)*('Diário 1º PA'!$B$4:$B$2000&gt;=E$4)*('Diário 1º PA'!$B$4:$B$2000&lt;=EOMONTH(E$4,0))*('Diário 1º PA'!$F$4:$F$2000))
+SUMPRODUCT(('Diário 2º PA'!$E$4:$E$1997='Analítico Cx.'!$B13)*('Diário 2º PA'!$B$4:$B$1997&gt;=E$4)*('Diário 2º PA'!$B$4:$B$1997&lt;=EOMONTH(E$4,0))*('Diário 2º PA'!$F$4:$F$1997))
+SUMPRODUCT(('Diário 3º PA'!$E$4:$E$2018='Analítico Cx.'!$B13)*('Diário 3º PA'!$B$4:$B$2018&gt;=E$4)*('Diário 3º PA'!$B$4:$B$2018&lt;=EOMONTH(E$4,0))*('Diário 3º PA'!$F$4:$F$2018))
+SUMPRODUCT(('Diário 4º PA'!$E$4:$E$2000='Analítico Cx.'!$B13)*('Diário 4º PA'!$B$4:$B$2000&gt;=E$4)*('Diário 4º PA'!$B$4:$B$2000&lt;=EOMONTH(E$4,0))*('Diário 4º PA'!$F$4:$F$2000))</f>
        <v>0</v>
      </c>
      <c r="F13" s="99">
        <f>SUMPRODUCT(('Diário 1º PA'!$E$4:$E$2000='Analítico Cx.'!$B13)*('Diário 1º PA'!$B$4:$B$2000&gt;=F$4)*('Diário 1º PA'!$B$4:$B$2000&lt;=EOMONTH(F$4,0))*('Diário 1º PA'!$F$4:$F$2000))
+SUMPRODUCT(('Diário 2º PA'!$E$4:$E$1997='Analítico Cx.'!$B13)*('Diário 2º PA'!$B$4:$B$1997&gt;=F$4)*('Diário 2º PA'!$B$4:$B$1997&lt;=EOMONTH(F$4,0))*('Diário 2º PA'!$F$4:$F$1997))
+SUMPRODUCT(('Diário 3º PA'!$E$4:$E$2018='Analítico Cx.'!$B13)*('Diário 3º PA'!$B$4:$B$2018&gt;=F$4)*('Diário 3º PA'!$B$4:$B$2018&lt;=EOMONTH(F$4,0))*('Diário 3º PA'!$F$4:$F$2018))
+SUMPRODUCT(('Diário 4º PA'!$E$4:$E$2000='Analítico Cx.'!$B13)*('Diário 4º PA'!$B$4:$B$2000&gt;=F$4)*('Diário 4º PA'!$B$4:$B$2000&lt;=EOMONTH(F$4,0))*('Diário 4º PA'!$F$4:$F$2000))</f>
        <v>0</v>
      </c>
      <c r="G13" s="99">
        <f>SUMPRODUCT(('Diário 1º PA'!$E$4:$E$2000='Analítico Cx.'!$B13)*('Diário 1º PA'!$B$4:$B$2000&gt;=G$4)*('Diário 1º PA'!$B$4:$B$2000&lt;=EOMONTH(G$4,0))*('Diário 1º PA'!$F$4:$F$2000))
+SUMPRODUCT(('Diário 2º PA'!$E$4:$E$1997='Analítico Cx.'!$B13)*('Diário 2º PA'!$B$4:$B$1997&gt;=G$4)*('Diário 2º PA'!$B$4:$B$1997&lt;=EOMONTH(G$4,0))*('Diário 2º PA'!$F$4:$F$1997))
+SUMPRODUCT(('Diário 3º PA'!$E$4:$E$2018='Analítico Cx.'!$B13)*('Diário 3º PA'!$B$4:$B$2018&gt;=G$4)*('Diário 3º PA'!$B$4:$B$2018&lt;=EOMONTH(G$4,0))*('Diário 3º PA'!$F$4:$F$2018))
+SUMPRODUCT(('Diário 4º PA'!$E$4:$E$2000='Analítico Cx.'!$B13)*('Diário 4º PA'!$B$4:$B$2000&gt;=G$4)*('Diário 4º PA'!$B$4:$B$2000&lt;=EOMONTH(G$4,0))*('Diário 4º PA'!$F$4:$F$2000))</f>
        <v>0</v>
      </c>
      <c r="H13" s="99">
        <f>SUMPRODUCT(('Diário 1º PA'!$E$4:$E$2000='Analítico Cx.'!$B13)*('Diário 1º PA'!$B$4:$B$2000&gt;=H$4)*('Diário 1º PA'!$B$4:$B$2000&lt;=EOMONTH(H$4,0))*('Diário 1º PA'!$F$4:$F$2000))
+SUMPRODUCT(('Diário 2º PA'!$E$4:$E$1997='Analítico Cx.'!$B13)*('Diário 2º PA'!$B$4:$B$1997&gt;=H$4)*('Diário 2º PA'!$B$4:$B$1997&lt;=EOMONTH(H$4,0))*('Diário 2º PA'!$F$4:$F$1997))
+SUMPRODUCT(('Diário 3º PA'!$E$4:$E$2018='Analítico Cx.'!$B13)*('Diário 3º PA'!$B$4:$B$2018&gt;=H$4)*('Diário 3º PA'!$B$4:$B$2018&lt;=EOMONTH(H$4,0))*('Diário 3º PA'!$F$4:$F$2018))
+SUMPRODUCT(('Diário 4º PA'!$E$4:$E$2000='Analítico Cx.'!$B13)*('Diário 4º PA'!$B$4:$B$2000&gt;=H$4)*('Diário 4º PA'!$B$4:$B$2000&lt;=EOMONTH(H$4,0))*('Diário 4º PA'!$F$4:$F$2000))</f>
        <v>0</v>
      </c>
      <c r="I13" s="99">
        <f>SUMPRODUCT(('Diário 1º PA'!$E$4:$E$2000='Analítico Cx.'!$B13)*('Diário 1º PA'!$B$4:$B$2000&gt;=I$4)*('Diário 1º PA'!$B$4:$B$2000&lt;=EOMONTH(I$4,0))*('Diário 1º PA'!$F$4:$F$2000))
+SUMPRODUCT(('Diário 2º PA'!$E$4:$E$1997='Analítico Cx.'!$B13)*('Diário 2º PA'!$B$4:$B$1997&gt;=I$4)*('Diário 2º PA'!$B$4:$B$1997&lt;=EOMONTH(I$4,0))*('Diário 2º PA'!$F$4:$F$1997))
+SUMPRODUCT(('Diário 3º PA'!$E$4:$E$2018='Analítico Cx.'!$B13)*('Diário 3º PA'!$B$4:$B$2018&gt;=I$4)*('Diário 3º PA'!$B$4:$B$2018&lt;=EOMONTH(I$4,0))*('Diário 3º PA'!$F$4:$F$2018))
+SUMPRODUCT(('Diário 4º PA'!$E$4:$E$2000='Analítico Cx.'!$B13)*('Diário 4º PA'!$B$4:$B$2000&gt;=I$4)*('Diário 4º PA'!$B$4:$B$2000&lt;=EOMONTH(I$4,0))*('Diário 4º PA'!$F$4:$F$2000))</f>
        <v>0</v>
      </c>
      <c r="J13" s="99">
        <f>SUMPRODUCT(('Diário 1º PA'!$E$4:$E$2000='Analítico Cx.'!$B13)*('Diário 1º PA'!$B$4:$B$2000&gt;=J$4)*('Diário 1º PA'!$B$4:$B$2000&lt;=EOMONTH(J$4,0))*('Diário 1º PA'!$F$4:$F$2000))
+SUMPRODUCT(('Diário 2º PA'!$E$4:$E$1997='Analítico Cx.'!$B13)*('Diário 2º PA'!$B$4:$B$1997&gt;=J$4)*('Diário 2º PA'!$B$4:$B$1997&lt;=EOMONTH(J$4,0))*('Diário 2º PA'!$F$4:$F$1997))
+SUMPRODUCT(('Diário 3º PA'!$E$4:$E$2018='Analítico Cx.'!$B13)*('Diário 3º PA'!$B$4:$B$2018&gt;=J$4)*('Diário 3º PA'!$B$4:$B$2018&lt;=EOMONTH(J$4,0))*('Diário 3º PA'!$F$4:$F$2018))
+SUMPRODUCT(('Diário 4º PA'!$E$4:$E$2000='Analítico Cx.'!$B13)*('Diário 4º PA'!$B$4:$B$2000&gt;=J$4)*('Diário 4º PA'!$B$4:$B$2000&lt;=EOMONTH(J$4,0))*('Diário 4º PA'!$F$4:$F$2000))</f>
        <v>0</v>
      </c>
      <c r="K13" s="99">
        <f>SUMPRODUCT(('Diário 1º PA'!$E$4:$E$2000='Analítico Cx.'!$B13)*('Diário 1º PA'!$B$4:$B$2000&gt;=K$4)*('Diário 1º PA'!$B$4:$B$2000&lt;=EOMONTH(K$4,0))*('Diário 1º PA'!$F$4:$F$2000))
+SUMPRODUCT(('Diário 2º PA'!$E$4:$E$1997='Analítico Cx.'!$B13)*('Diário 2º PA'!$B$4:$B$1997&gt;=K$4)*('Diário 2º PA'!$B$4:$B$1997&lt;=EOMONTH(K$4,0))*('Diário 2º PA'!$F$4:$F$1997))
+SUMPRODUCT(('Diário 3º PA'!$E$4:$E$2018='Analítico Cx.'!$B13)*('Diário 3º PA'!$B$4:$B$2018&gt;=K$4)*('Diário 3º PA'!$B$4:$B$2018&lt;=EOMONTH(K$4,0))*('Diário 3º PA'!$F$4:$F$2018))
+SUMPRODUCT(('Diário 4º PA'!$E$4:$E$2000='Analítico Cx.'!$B13)*('Diário 4º PA'!$B$4:$B$2000&gt;=K$4)*('Diário 4º PA'!$B$4:$B$2000&lt;=EOMONTH(K$4,0))*('Diário 4º PA'!$F$4:$F$2000))</f>
        <v>0</v>
      </c>
      <c r="L13" s="99">
        <f>SUMPRODUCT(('Diário 1º PA'!$E$4:$E$2000='Analítico Cx.'!$B13)*('Diário 1º PA'!$B$4:$B$2000&gt;=L$4)*('Diário 1º PA'!$B$4:$B$2000&lt;=EOMONTH(L$4,0))*('Diário 1º PA'!$F$4:$F$2000))
+SUMPRODUCT(('Diário 2º PA'!$E$4:$E$1997='Analítico Cx.'!$B13)*('Diário 2º PA'!$B$4:$B$1997&gt;=L$4)*('Diário 2º PA'!$B$4:$B$1997&lt;=EOMONTH(L$4,0))*('Diário 2º PA'!$F$4:$F$1997))
+SUMPRODUCT(('Diário 3º PA'!$E$4:$E$2018='Analítico Cx.'!$B13)*('Diário 3º PA'!$B$4:$B$2018&gt;=L$4)*('Diário 3º PA'!$B$4:$B$2018&lt;=EOMONTH(L$4,0))*('Diário 3º PA'!$F$4:$F$2018))
+SUMPRODUCT(('Diário 4º PA'!$E$4:$E$2000='Analítico Cx.'!$B13)*('Diário 4º PA'!$B$4:$B$2000&gt;=L$4)*('Diário 4º PA'!$B$4:$B$2000&lt;=EOMONTH(L$4,0))*('Diário 4º PA'!$F$4:$F$2000))</f>
        <v>0</v>
      </c>
      <c r="M13" s="99">
        <f>SUMPRODUCT(('Diário 1º PA'!$E$4:$E$2000='Analítico Cx.'!$B13)*('Diário 1º PA'!$B$4:$B$2000&gt;=M$4)*('Diário 1º PA'!$B$4:$B$2000&lt;=EOMONTH(M$4,0))*('Diário 1º PA'!$F$4:$F$2000))
+SUMPRODUCT(('Diário 2º PA'!$E$4:$E$1997='Analítico Cx.'!$B13)*('Diário 2º PA'!$B$4:$B$1997&gt;=M$4)*('Diário 2º PA'!$B$4:$B$1997&lt;=EOMONTH(M$4,0))*('Diário 2º PA'!$F$4:$F$1997))
+SUMPRODUCT(('Diário 3º PA'!$E$4:$E$2018='Analítico Cx.'!$B13)*('Diário 3º PA'!$B$4:$B$2018&gt;=M$4)*('Diário 3º PA'!$B$4:$B$2018&lt;=EOMONTH(M$4,0))*('Diário 3º PA'!$F$4:$F$2018))
+SUMPRODUCT(('Diário 4º PA'!$E$4:$E$2000='Analítico Cx.'!$B13)*('Diário 4º PA'!$B$4:$B$2000&gt;=M$4)*('Diário 4º PA'!$B$4:$B$2000&lt;=EOMONTH(M$4,0))*('Diário 4º PA'!$F$4:$F$2000))</f>
        <v>0</v>
      </c>
      <c r="N13" s="99">
        <f>SUMPRODUCT(('Diário 1º PA'!$E$4:$E$2000='Analítico Cx.'!$B13)*('Diário 1º PA'!$B$4:$B$2000&gt;=N$4)*('Diário 1º PA'!$B$4:$B$2000&lt;=EOMONTH(N$4,0))*('Diário 1º PA'!$F$4:$F$2000))
+SUMPRODUCT(('Diário 2º PA'!$E$4:$E$1997='Analítico Cx.'!$B13)*('Diário 2º PA'!$B$4:$B$1997&gt;=N$4)*('Diário 2º PA'!$B$4:$B$1997&lt;=EOMONTH(N$4,0))*('Diário 2º PA'!$F$4:$F$1997))
+SUMPRODUCT(('Diário 3º PA'!$E$4:$E$2018='Analítico Cx.'!$B13)*('Diário 3º PA'!$B$4:$B$2018&gt;=N$4)*('Diário 3º PA'!$B$4:$B$2018&lt;=EOMONTH(N$4,0))*('Diário 3º PA'!$F$4:$F$2018))
+SUMPRODUCT(('Diário 4º PA'!$E$4:$E$2000='Analítico Cx.'!$B13)*('Diário 4º PA'!$B$4:$B$2000&gt;=N$4)*('Diário 4º PA'!$B$4:$B$2000&lt;=EOMONTH(N$4,0))*('Diário 4º PA'!$F$4:$F$2000))</f>
        <v>0</v>
      </c>
      <c r="O13" s="100">
        <f>SUM(C13:N13)</f>
        <v>0</v>
      </c>
      <c r="P13" s="92">
        <f>IF($O$15=0,0,O13/$O$15)</f>
        <v>0</v>
      </c>
      <c r="S13" s="289"/>
    </row>
    <row r="14" spans="1:19" ht="23.25" customHeight="1" thickBot="1" x14ac:dyDescent="0.3">
      <c r="A14" s="16"/>
      <c r="B14" s="17" t="s">
        <v>81</v>
      </c>
      <c r="C14" s="101">
        <f>SUBTOTAL(109,C11:C13)</f>
        <v>0</v>
      </c>
      <c r="D14" s="101">
        <f t="shared" ref="D14:O14" si="1">SUBTOTAL(109,D11:D13)</f>
        <v>0</v>
      </c>
      <c r="E14" s="101">
        <f t="shared" si="1"/>
        <v>0</v>
      </c>
      <c r="F14" s="101">
        <f t="shared" si="1"/>
        <v>0</v>
      </c>
      <c r="G14" s="101">
        <f t="shared" si="1"/>
        <v>0</v>
      </c>
      <c r="H14" s="101">
        <f t="shared" si="1"/>
        <v>0</v>
      </c>
      <c r="I14" s="101">
        <f t="shared" si="1"/>
        <v>0</v>
      </c>
      <c r="J14" s="101">
        <f t="shared" si="1"/>
        <v>0</v>
      </c>
      <c r="K14" s="101">
        <f t="shared" si="1"/>
        <v>0</v>
      </c>
      <c r="L14" s="101">
        <f t="shared" si="1"/>
        <v>0</v>
      </c>
      <c r="M14" s="101">
        <f t="shared" si="1"/>
        <v>0</v>
      </c>
      <c r="N14" s="101">
        <f t="shared" si="1"/>
        <v>0</v>
      </c>
      <c r="O14" s="101">
        <f t="shared" si="1"/>
        <v>0</v>
      </c>
      <c r="P14" s="93">
        <f>IF($O$15=0,0,O14/$O$15)</f>
        <v>0</v>
      </c>
    </row>
    <row r="15" spans="1:19" ht="23.25" customHeight="1" thickBot="1" x14ac:dyDescent="0.3">
      <c r="A15" s="202" t="s">
        <v>125</v>
      </c>
      <c r="B15" s="203"/>
      <c r="C15" s="204">
        <f t="shared" ref="C15:O15" si="2">SUBTOTAL(109,C8:C13)</f>
        <v>246200.32000000001</v>
      </c>
      <c r="D15" s="204">
        <f t="shared" si="2"/>
        <v>1514.18</v>
      </c>
      <c r="E15" s="204">
        <f t="shared" si="2"/>
        <v>1875.5</v>
      </c>
      <c r="F15" s="204">
        <f t="shared" si="2"/>
        <v>1574.28</v>
      </c>
      <c r="G15" s="204">
        <f t="shared" si="2"/>
        <v>213038.44</v>
      </c>
      <c r="H15" s="204">
        <f t="shared" si="2"/>
        <v>1671.8999999999999</v>
      </c>
      <c r="I15" s="204">
        <f t="shared" si="2"/>
        <v>3239.92</v>
      </c>
      <c r="J15" s="204">
        <f t="shared" si="2"/>
        <v>166874.96000000002</v>
      </c>
      <c r="K15" s="204">
        <f t="shared" si="2"/>
        <v>2631.8700000000003</v>
      </c>
      <c r="L15" s="204">
        <f t="shared" si="2"/>
        <v>0</v>
      </c>
      <c r="M15" s="204">
        <f t="shared" si="2"/>
        <v>0</v>
      </c>
      <c r="N15" s="204">
        <f t="shared" si="2"/>
        <v>0</v>
      </c>
      <c r="O15" s="204">
        <f t="shared" si="2"/>
        <v>638621.37</v>
      </c>
      <c r="P15" s="205">
        <f>IF($O$15=0,0,O15/$O$15)</f>
        <v>1</v>
      </c>
    </row>
    <row r="16" spans="1:19" ht="23.25" customHeight="1" thickBot="1" x14ac:dyDescent="0.3">
      <c r="A16" s="18"/>
      <c r="B16" s="15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6" ht="23.25" customHeight="1" thickBot="1" x14ac:dyDescent="0.3">
      <c r="A17" s="217">
        <v>2</v>
      </c>
      <c r="B17" s="218" t="s">
        <v>83</v>
      </c>
      <c r="C17" s="200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</row>
    <row r="18" spans="1:16" ht="23.25" customHeight="1" x14ac:dyDescent="0.25">
      <c r="A18" s="210" t="s">
        <v>84</v>
      </c>
      <c r="B18" s="219" t="s">
        <v>85</v>
      </c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1"/>
    </row>
    <row r="19" spans="1:16" ht="23.25" customHeight="1" x14ac:dyDescent="0.25">
      <c r="A19" s="222" t="s">
        <v>86</v>
      </c>
      <c r="B19" s="223" t="s">
        <v>126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24"/>
    </row>
    <row r="20" spans="1:16" ht="23.25" customHeight="1" x14ac:dyDescent="0.25">
      <c r="A20" s="36" t="s">
        <v>127</v>
      </c>
      <c r="B20" s="35" t="s">
        <v>87</v>
      </c>
      <c r="C20" s="99">
        <f>SUMPRODUCT(('Diário 1º PA'!$E$4:$E$2000='Analítico Cx.'!$B20)*('Diário 1º PA'!$B$4:$B$2000&gt;=C$4)*('Diário 1º PA'!$B$4:$B$2000&lt;=EOMONTH(C$4,0))*('Diário 1º PA'!$F$4:$F$2000))
+SUMPRODUCT(('Diário 2º PA'!$E$4:$E$1997='Analítico Cx.'!$B20)*('Diário 2º PA'!$B$4:$B$1997&gt;=C$4)*('Diário 2º PA'!$B$4:$B$1997&lt;=EOMONTH(C$4,0))*('Diário 2º PA'!$F$4:$F$1997))
+SUMPRODUCT(('Diário 3º PA'!$E$4:$E$2018='Analítico Cx.'!$B20)*('Diário 3º PA'!$B$4:$B$2018&gt;=C$4)*('Diário 3º PA'!$B$4:$B$2018&lt;=EOMONTH(C$4,0))*('Diário 3º PA'!$F$4:$F$2018))
+SUMPRODUCT(('Diário 4º PA'!$E$4:$E$2000='Analítico Cx.'!$B20)*('Diário 4º PA'!$B$4:$B$2000&gt;=C$4)*('Diário 4º PA'!$B$4:$B$2000&lt;=EOMONTH(C$4,0))*('Diário 4º PA'!$F$4:$F$2000))</f>
        <v>0</v>
      </c>
      <c r="D20" s="99">
        <f>SUMPRODUCT(('Diário 1º PA'!$E$4:$E$2000='Analítico Cx.'!$B20)*('Diário 1º PA'!$B$4:$B$2000&gt;=D$4)*('Diário 1º PA'!$B$4:$B$2000&lt;=EOMONTH(D$4,0))*('Diário 1º PA'!$F$4:$F$2000))
+SUMPRODUCT(('Diário 2º PA'!$E$4:$E$1997='Analítico Cx.'!$B20)*('Diário 2º PA'!$B$4:$B$1997&gt;=D$4)*('Diário 2º PA'!$B$4:$B$1997&lt;=EOMONTH(D$4,0))*('Diário 2º PA'!$F$4:$F$1997))
+SUMPRODUCT(('Diário 3º PA'!$E$4:$E$2018='Analítico Cx.'!$B20)*('Diário 3º PA'!$B$4:$B$2018&gt;=D$4)*('Diário 3º PA'!$B$4:$B$2018&lt;=EOMONTH(D$4,0))*('Diário 3º PA'!$F$4:$F$2018))
+SUMPRODUCT(('Diário 4º PA'!$E$4:$E$2000='Analítico Cx.'!$B20)*('Diário 4º PA'!$B$4:$B$2000&gt;=D$4)*('Diário 4º PA'!$B$4:$B$2000&lt;=EOMONTH(D$4,0))*('Diário 4º PA'!$F$4:$F$2000))</f>
        <v>0</v>
      </c>
      <c r="E20" s="99">
        <f>SUMPRODUCT(('Diário 1º PA'!$E$4:$E$2000='Analítico Cx.'!$B20)*('Diário 1º PA'!$B$4:$B$2000&gt;=E$4)*('Diário 1º PA'!$B$4:$B$2000&lt;=EOMONTH(E$4,0))*('Diário 1º PA'!$F$4:$F$2000))
+SUMPRODUCT(('Diário 2º PA'!$E$4:$E$1997='Analítico Cx.'!$B20)*('Diário 2º PA'!$B$4:$B$1997&gt;=E$4)*('Diário 2º PA'!$B$4:$B$1997&lt;=EOMONTH(E$4,0))*('Diário 2º PA'!$F$4:$F$1997))
+SUMPRODUCT(('Diário 3º PA'!$E$4:$E$2018='Analítico Cx.'!$B20)*('Diário 3º PA'!$B$4:$B$2018&gt;=E$4)*('Diário 3º PA'!$B$4:$B$2018&lt;=EOMONTH(E$4,0))*('Diário 3º PA'!$F$4:$F$2018))
+SUMPRODUCT(('Diário 4º PA'!$E$4:$E$2000='Analítico Cx.'!$B20)*('Diário 4º PA'!$B$4:$B$2000&gt;=E$4)*('Diário 4º PA'!$B$4:$B$2000&lt;=EOMONTH(E$4,0))*('Diário 4º PA'!$F$4:$F$2000))</f>
        <v>0</v>
      </c>
      <c r="F20" s="99">
        <f>SUMPRODUCT(('Diário 1º PA'!$E$4:$E$2000='Analítico Cx.'!$B20)*('Diário 1º PA'!$B$4:$B$2000&gt;=F$4)*('Diário 1º PA'!$B$4:$B$2000&lt;=EOMONTH(F$4,0))*('Diário 1º PA'!$F$4:$F$2000))
+SUMPRODUCT(('Diário 2º PA'!$E$4:$E$1997='Analítico Cx.'!$B20)*('Diário 2º PA'!$B$4:$B$1997&gt;=F$4)*('Diário 2º PA'!$B$4:$B$1997&lt;=EOMONTH(F$4,0))*('Diário 2º PA'!$F$4:$F$1997))
+SUMPRODUCT(('Diário 3º PA'!$E$4:$E$2018='Analítico Cx.'!$B20)*('Diário 3º PA'!$B$4:$B$2018&gt;=F$4)*('Diário 3º PA'!$B$4:$B$2018&lt;=EOMONTH(F$4,0))*('Diário 3º PA'!$F$4:$F$2018))
+SUMPRODUCT(('Diário 4º PA'!$E$4:$E$2000='Analítico Cx.'!$B20)*('Diário 4º PA'!$B$4:$B$2000&gt;=F$4)*('Diário 4º PA'!$B$4:$B$2000&lt;=EOMONTH(F$4,0))*('Diário 4º PA'!$F$4:$F$2000))</f>
        <v>7951.27</v>
      </c>
      <c r="G20" s="99">
        <f>SUMPRODUCT(('Diário 1º PA'!$E$4:$E$2000='Analítico Cx.'!$B20)*('Diário 1º PA'!$B$4:$B$2000&gt;=G$4)*('Diário 1º PA'!$B$4:$B$2000&lt;=EOMONTH(G$4,0))*('Diário 1º PA'!$F$4:$F$2000))
+SUMPRODUCT(('Diário 2º PA'!$E$4:$E$1997='Analítico Cx.'!$B20)*('Diário 2º PA'!$B$4:$B$1997&gt;=G$4)*('Diário 2º PA'!$B$4:$B$1997&lt;=EOMONTH(G$4,0))*('Diário 2º PA'!$F$4:$F$1997))
+SUMPRODUCT(('Diário 3º PA'!$E$4:$E$2018='Analítico Cx.'!$B20)*('Diário 3º PA'!$B$4:$B$2018&gt;=G$4)*('Diário 3º PA'!$B$4:$B$2018&lt;=EOMONTH(G$4,0))*('Diário 3º PA'!$F$4:$F$2018))
+SUMPRODUCT(('Diário 4º PA'!$E$4:$E$2000='Analítico Cx.'!$B20)*('Diário 4º PA'!$B$4:$B$2000&gt;=G$4)*('Diário 4º PA'!$B$4:$B$2000&lt;=EOMONTH(G$4,0))*('Diário 4º PA'!$F$4:$F$2000))</f>
        <v>17426.39</v>
      </c>
      <c r="H20" s="99">
        <f>SUMPRODUCT(('Diário 1º PA'!$E$4:$E$2000='Analítico Cx.'!$B20)*('Diário 1º PA'!$B$4:$B$2000&gt;=H$4)*('Diário 1º PA'!$B$4:$B$2000&lt;=EOMONTH(H$4,0))*('Diário 1º PA'!$F$4:$F$2000))
+SUMPRODUCT(('Diário 2º PA'!$E$4:$E$1997='Analítico Cx.'!$B20)*('Diário 2º PA'!$B$4:$B$1997&gt;=H$4)*('Diário 2º PA'!$B$4:$B$1997&lt;=EOMONTH(H$4,0))*('Diário 2º PA'!$F$4:$F$1997))
+SUMPRODUCT(('Diário 3º PA'!$E$4:$E$2018='Analítico Cx.'!$B20)*('Diário 3º PA'!$B$4:$B$2018&gt;=H$4)*('Diário 3º PA'!$B$4:$B$2018&lt;=EOMONTH(H$4,0))*('Diário 3º PA'!$F$4:$F$2018))
+SUMPRODUCT(('Diário 4º PA'!$E$4:$E$2000='Analítico Cx.'!$B20)*('Diário 4º PA'!$B$4:$B$2000&gt;=H$4)*('Diário 4º PA'!$B$4:$B$2000&lt;=EOMONTH(H$4,0))*('Diário 4º PA'!$F$4:$F$2000))</f>
        <v>17750.830000000002</v>
      </c>
      <c r="I20" s="99">
        <f>SUMPRODUCT(('Diário 1º PA'!$E$4:$E$2000='Analítico Cx.'!$B20)*('Diário 1º PA'!$B$4:$B$2000&gt;=I$4)*('Diário 1º PA'!$B$4:$B$2000&lt;=EOMONTH(I$4,0))*('Diário 1º PA'!$F$4:$F$2000))
+SUMPRODUCT(('Diário 2º PA'!$E$4:$E$1997='Analítico Cx.'!$B20)*('Diário 2º PA'!$B$4:$B$1997&gt;=I$4)*('Diário 2º PA'!$B$4:$B$1997&lt;=EOMONTH(I$4,0))*('Diário 2º PA'!$F$4:$F$1997))
+SUMPRODUCT(('Diário 3º PA'!$E$4:$E$2018='Analítico Cx.'!$B20)*('Diário 3º PA'!$B$4:$B$2018&gt;=I$4)*('Diário 3º PA'!$B$4:$B$2018&lt;=EOMONTH(I$4,0))*('Diário 3º PA'!$F$4:$F$2018))
+SUMPRODUCT(('Diário 4º PA'!$E$4:$E$2000='Analítico Cx.'!$B20)*('Diário 4º PA'!$B$4:$B$2000&gt;=I$4)*('Diário 4º PA'!$B$4:$B$2000&lt;=EOMONTH(I$4,0))*('Diário 4º PA'!$F$4:$F$2000))</f>
        <v>17746.830000000002</v>
      </c>
      <c r="J20" s="99">
        <f>SUMPRODUCT(('Diário 1º PA'!$E$4:$E$2000='Analítico Cx.'!$B20)*('Diário 1º PA'!$B$4:$B$2000&gt;=J$4)*('Diário 1º PA'!$B$4:$B$2000&lt;=EOMONTH(J$4,0))*('Diário 1º PA'!$F$4:$F$2000))
+SUMPRODUCT(('Diário 2º PA'!$E$4:$E$1997='Analítico Cx.'!$B20)*('Diário 2º PA'!$B$4:$B$1997&gt;=J$4)*('Diário 2º PA'!$B$4:$B$1997&lt;=EOMONTH(J$4,0))*('Diário 2º PA'!$F$4:$F$1997))
+SUMPRODUCT(('Diário 3º PA'!$E$4:$E$2018='Analítico Cx.'!$B20)*('Diário 3º PA'!$B$4:$B$2018&gt;=J$4)*('Diário 3º PA'!$B$4:$B$2018&lt;=EOMONTH(J$4,0))*('Diário 3º PA'!$F$4:$F$2018))
+SUMPRODUCT(('Diário 4º PA'!$E$4:$E$2000='Analítico Cx.'!$B20)*('Diário 4º PA'!$B$4:$B$2000&gt;=J$4)*('Diário 4º PA'!$B$4:$B$2000&lt;=EOMONTH(J$4,0))*('Diário 4º PA'!$F$4:$F$2000))</f>
        <v>17751.830000000002</v>
      </c>
      <c r="K20" s="99">
        <f>SUMPRODUCT(('Diário 1º PA'!$E$4:$E$2000='Analítico Cx.'!$B20)*('Diário 1º PA'!$B$4:$B$2000&gt;=K$4)*('Diário 1º PA'!$B$4:$B$2000&lt;=EOMONTH(K$4,0))*('Diário 1º PA'!$F$4:$F$2000))
+SUMPRODUCT(('Diário 2º PA'!$E$4:$E$1997='Analítico Cx.'!$B20)*('Diário 2º PA'!$B$4:$B$1997&gt;=K$4)*('Diário 2º PA'!$B$4:$B$1997&lt;=EOMONTH(K$4,0))*('Diário 2º PA'!$F$4:$F$1997))
+SUMPRODUCT(('Diário 3º PA'!$E$4:$E$2018='Analítico Cx.'!$B20)*('Diário 3º PA'!$B$4:$B$2018&gt;=K$4)*('Diário 3º PA'!$B$4:$B$2018&lt;=EOMONTH(K$4,0))*('Diário 3º PA'!$F$4:$F$2018))
+SUMPRODUCT(('Diário 4º PA'!$E$4:$E$2000='Analítico Cx.'!$B20)*('Diário 4º PA'!$B$4:$B$2000&gt;=K$4)*('Diário 4º PA'!$B$4:$B$2000&lt;=EOMONTH(K$4,0))*('Diário 4º PA'!$F$4:$F$2000))</f>
        <v>17750.830000000002</v>
      </c>
      <c r="L20" s="99">
        <f>SUMPRODUCT(('Diário 1º PA'!$E$4:$E$2000='Analítico Cx.'!$B20)*('Diário 1º PA'!$B$4:$B$2000&gt;=L$4)*('Diário 1º PA'!$B$4:$B$2000&lt;=EOMONTH(L$4,0))*('Diário 1º PA'!$F$4:$F$2000))
+SUMPRODUCT(('Diário 2º PA'!$E$4:$E$1997='Analítico Cx.'!$B20)*('Diário 2º PA'!$B$4:$B$1997&gt;=L$4)*('Diário 2º PA'!$B$4:$B$1997&lt;=EOMONTH(L$4,0))*('Diário 2º PA'!$F$4:$F$1997))
+SUMPRODUCT(('Diário 3º PA'!$E$4:$E$2018='Analítico Cx.'!$B20)*('Diário 3º PA'!$B$4:$B$2018&gt;=L$4)*('Diário 3º PA'!$B$4:$B$2018&lt;=EOMONTH(L$4,0))*('Diário 3º PA'!$F$4:$F$2018))
+SUMPRODUCT(('Diário 4º PA'!$E$4:$E$2000='Analítico Cx.'!$B20)*('Diário 4º PA'!$B$4:$B$2000&gt;=L$4)*('Diário 4º PA'!$B$4:$B$2000&lt;=EOMONTH(L$4,0))*('Diário 4º PA'!$F$4:$F$2000))</f>
        <v>0</v>
      </c>
      <c r="M20" s="99">
        <f>SUMPRODUCT(('Diário 1º PA'!$E$4:$E$2000='Analítico Cx.'!$B20)*('Diário 1º PA'!$B$4:$B$2000&gt;=M$4)*('Diário 1º PA'!$B$4:$B$2000&lt;=EOMONTH(M$4,0))*('Diário 1º PA'!$F$4:$F$2000))
+SUMPRODUCT(('Diário 2º PA'!$E$4:$E$1997='Analítico Cx.'!$B20)*('Diário 2º PA'!$B$4:$B$1997&gt;=M$4)*('Diário 2º PA'!$B$4:$B$1997&lt;=EOMONTH(M$4,0))*('Diário 2º PA'!$F$4:$F$1997))
+SUMPRODUCT(('Diário 3º PA'!$E$4:$E$2018='Analítico Cx.'!$B20)*('Diário 3º PA'!$B$4:$B$2018&gt;=M$4)*('Diário 3º PA'!$B$4:$B$2018&lt;=EOMONTH(M$4,0))*('Diário 3º PA'!$F$4:$F$2018))
+SUMPRODUCT(('Diário 4º PA'!$E$4:$E$2000='Analítico Cx.'!$B20)*('Diário 4º PA'!$B$4:$B$2000&gt;=M$4)*('Diário 4º PA'!$B$4:$B$2000&lt;=EOMONTH(M$4,0))*('Diário 4º PA'!$F$4:$F$2000))</f>
        <v>0</v>
      </c>
      <c r="N20" s="99">
        <f>SUMPRODUCT(('Diário 1º PA'!$E$4:$E$2000='Analítico Cx.'!$B20)*('Diário 1º PA'!$B$4:$B$2000&gt;=N$4)*('Diário 1º PA'!$B$4:$B$2000&lt;=EOMONTH(N$4,0))*('Diário 1º PA'!$F$4:$F$2000))
+SUMPRODUCT(('Diário 2º PA'!$E$4:$E$1997='Analítico Cx.'!$B20)*('Diário 2º PA'!$B$4:$B$1997&gt;=N$4)*('Diário 2º PA'!$B$4:$B$1997&lt;=EOMONTH(N$4,0))*('Diário 2º PA'!$F$4:$F$1997))
+SUMPRODUCT(('Diário 3º PA'!$E$4:$E$2018='Analítico Cx.'!$B20)*('Diário 3º PA'!$B$4:$B$2018&gt;=N$4)*('Diário 3º PA'!$B$4:$B$2018&lt;=EOMONTH(N$4,0))*('Diário 3º PA'!$F$4:$F$2018))
+SUMPRODUCT(('Diário 4º PA'!$E$4:$E$2000='Analítico Cx.'!$B20)*('Diário 4º PA'!$B$4:$B$2000&gt;=N$4)*('Diário 4º PA'!$B$4:$B$2000&lt;=EOMONTH(N$4,0))*('Diário 4º PA'!$F$4:$F$2000))</f>
        <v>0</v>
      </c>
      <c r="O20" s="100">
        <f>SUM(C20:N20)</f>
        <v>96377.98000000001</v>
      </c>
      <c r="P20" s="92">
        <f t="shared" ref="P20:P28" si="3">IF($O$140=0,0,O20/$O$140)</f>
        <v>0.32716981990346289</v>
      </c>
    </row>
    <row r="21" spans="1:16" ht="23.25" customHeight="1" x14ac:dyDescent="0.25">
      <c r="A21" s="36" t="s">
        <v>128</v>
      </c>
      <c r="B21" s="34" t="s">
        <v>129</v>
      </c>
      <c r="C21" s="99">
        <f>SUMPRODUCT(('Diário 1º PA'!$E$4:$E$2000='Analítico Cx.'!$B21)*('Diário 1º PA'!$B$4:$B$2000&gt;=C$4)*('Diário 1º PA'!$B$4:$B$2000&lt;=EOMONTH(C$4,0))*('Diário 1º PA'!$F$4:$F$2000))
+SUMPRODUCT(('Diário 2º PA'!$E$4:$E$1997='Analítico Cx.'!$B21)*('Diário 2º PA'!$B$4:$B$1997&gt;=C$4)*('Diário 2º PA'!$B$4:$B$1997&lt;=EOMONTH(C$4,0))*('Diário 2º PA'!$F$4:$F$1997))
+SUMPRODUCT(('Diário 3º PA'!$E$4:$E$2018='Analítico Cx.'!$B21)*('Diário 3º PA'!$B$4:$B$2018&gt;=C$4)*('Diário 3º PA'!$B$4:$B$2018&lt;=EOMONTH(C$4,0))*('Diário 3º PA'!$F$4:$F$2018))
+SUMPRODUCT(('Diário 4º PA'!$E$4:$E$2000='Analítico Cx.'!$B21)*('Diário 4º PA'!$B$4:$B$2000&gt;=C$4)*('Diário 4º PA'!$B$4:$B$2000&lt;=EOMONTH(C$4,0))*('Diário 4º PA'!$F$4:$F$2000))</f>
        <v>0</v>
      </c>
      <c r="D21" s="99">
        <f>SUMPRODUCT(('Diário 1º PA'!$E$4:$E$2000='Analítico Cx.'!$B21)*('Diário 1º PA'!$B$4:$B$2000&gt;=D$4)*('Diário 1º PA'!$B$4:$B$2000&lt;=EOMONTH(D$4,0))*('Diário 1º PA'!$F$4:$F$2000))
+SUMPRODUCT(('Diário 2º PA'!$E$4:$E$1997='Analítico Cx.'!$B21)*('Diário 2º PA'!$B$4:$B$1997&gt;=D$4)*('Diário 2º PA'!$B$4:$B$1997&lt;=EOMONTH(D$4,0))*('Diário 2º PA'!$F$4:$F$1997))
+SUMPRODUCT(('Diário 3º PA'!$E$4:$E$2018='Analítico Cx.'!$B21)*('Diário 3º PA'!$B$4:$B$2018&gt;=D$4)*('Diário 3º PA'!$B$4:$B$2018&lt;=EOMONTH(D$4,0))*('Diário 3º PA'!$F$4:$F$2018))
+SUMPRODUCT(('Diário 4º PA'!$E$4:$E$2000='Analítico Cx.'!$B21)*('Diário 4º PA'!$B$4:$B$2000&gt;=D$4)*('Diário 4º PA'!$B$4:$B$2000&lt;=EOMONTH(D$4,0))*('Diário 4º PA'!$F$4:$F$2000))</f>
        <v>0</v>
      </c>
      <c r="E21" s="99">
        <f>SUMPRODUCT(('Diário 1º PA'!$E$4:$E$2000='Analítico Cx.'!$B21)*('Diário 1º PA'!$B$4:$B$2000&gt;=E$4)*('Diário 1º PA'!$B$4:$B$2000&lt;=EOMONTH(E$4,0))*('Diário 1º PA'!$F$4:$F$2000))
+SUMPRODUCT(('Diário 2º PA'!$E$4:$E$1997='Analítico Cx.'!$B21)*('Diário 2º PA'!$B$4:$B$1997&gt;=E$4)*('Diário 2º PA'!$B$4:$B$1997&lt;=EOMONTH(E$4,0))*('Diário 2º PA'!$F$4:$F$1997))
+SUMPRODUCT(('Diário 3º PA'!$E$4:$E$2018='Analítico Cx.'!$B21)*('Diário 3º PA'!$B$4:$B$2018&gt;=E$4)*('Diário 3º PA'!$B$4:$B$2018&lt;=EOMONTH(E$4,0))*('Diário 3º PA'!$F$4:$F$2018))
+SUMPRODUCT(('Diário 4º PA'!$E$4:$E$2000='Analítico Cx.'!$B21)*('Diário 4º PA'!$B$4:$B$2000&gt;=E$4)*('Diário 4º PA'!$B$4:$B$2000&lt;=EOMONTH(E$4,0))*('Diário 4º PA'!$F$4:$F$2000))</f>
        <v>0</v>
      </c>
      <c r="F21" s="99">
        <f>SUMPRODUCT(('Diário 1º PA'!$E$4:$E$2000='Analítico Cx.'!$B21)*('Diário 1º PA'!$B$4:$B$2000&gt;=F$4)*('Diário 1º PA'!$B$4:$B$2000&lt;=EOMONTH(F$4,0))*('Diário 1º PA'!$F$4:$F$2000))
+SUMPRODUCT(('Diário 2º PA'!$E$4:$E$1997='Analítico Cx.'!$B21)*('Diário 2º PA'!$B$4:$B$1997&gt;=F$4)*('Diário 2º PA'!$B$4:$B$1997&lt;=EOMONTH(F$4,0))*('Diário 2º PA'!$F$4:$F$1997))
+SUMPRODUCT(('Diário 3º PA'!$E$4:$E$2018='Analítico Cx.'!$B21)*('Diário 3º PA'!$B$4:$B$2018&gt;=F$4)*('Diário 3º PA'!$B$4:$B$2018&lt;=EOMONTH(F$4,0))*('Diário 3º PA'!$F$4:$F$2018))
+SUMPRODUCT(('Diário 4º PA'!$E$4:$E$2000='Analítico Cx.'!$B21)*('Diário 4º PA'!$B$4:$B$2000&gt;=F$4)*('Diário 4º PA'!$B$4:$B$2000&lt;=EOMONTH(F$4,0))*('Diário 4º PA'!$F$4:$F$2000))</f>
        <v>0</v>
      </c>
      <c r="G21" s="99">
        <f>SUMPRODUCT(('Diário 1º PA'!$E$4:$E$2000='Analítico Cx.'!$B21)*('Diário 1º PA'!$B$4:$B$2000&gt;=G$4)*('Diário 1º PA'!$B$4:$B$2000&lt;=EOMONTH(G$4,0))*('Diário 1º PA'!$F$4:$F$2000))
+SUMPRODUCT(('Diário 2º PA'!$E$4:$E$1997='Analítico Cx.'!$B21)*('Diário 2º PA'!$B$4:$B$1997&gt;=G$4)*('Diário 2º PA'!$B$4:$B$1997&lt;=EOMONTH(G$4,0))*('Diário 2º PA'!$F$4:$F$1997))
+SUMPRODUCT(('Diário 3º PA'!$E$4:$E$2018='Analítico Cx.'!$B21)*('Diário 3º PA'!$B$4:$B$2018&gt;=G$4)*('Diário 3º PA'!$B$4:$B$2018&lt;=EOMONTH(G$4,0))*('Diário 3º PA'!$F$4:$F$2018))
+SUMPRODUCT(('Diário 4º PA'!$E$4:$E$2000='Analítico Cx.'!$B21)*('Diário 4º PA'!$B$4:$B$2000&gt;=G$4)*('Diário 4º PA'!$B$4:$B$2000&lt;=EOMONTH(G$4,0))*('Diário 4º PA'!$F$4:$F$2000))</f>
        <v>0</v>
      </c>
      <c r="H21" s="99">
        <f>SUMPRODUCT(('Diário 1º PA'!$E$4:$E$2000='Analítico Cx.'!$B21)*('Diário 1º PA'!$B$4:$B$2000&gt;=H$4)*('Diário 1º PA'!$B$4:$B$2000&lt;=EOMONTH(H$4,0))*('Diário 1º PA'!$F$4:$F$2000))
+SUMPRODUCT(('Diário 2º PA'!$E$4:$E$1997='Analítico Cx.'!$B21)*('Diário 2º PA'!$B$4:$B$1997&gt;=H$4)*('Diário 2º PA'!$B$4:$B$1997&lt;=EOMONTH(H$4,0))*('Diário 2º PA'!$F$4:$F$1997))
+SUMPRODUCT(('Diário 3º PA'!$E$4:$E$2018='Analítico Cx.'!$B21)*('Diário 3º PA'!$B$4:$B$2018&gt;=H$4)*('Diário 3º PA'!$B$4:$B$2018&lt;=EOMONTH(H$4,0))*('Diário 3º PA'!$F$4:$F$2018))
+SUMPRODUCT(('Diário 4º PA'!$E$4:$E$2000='Analítico Cx.'!$B21)*('Diário 4º PA'!$B$4:$B$2000&gt;=H$4)*('Diário 4º PA'!$B$4:$B$2000&lt;=EOMONTH(H$4,0))*('Diário 4º PA'!$F$4:$F$2000))</f>
        <v>0</v>
      </c>
      <c r="I21" s="99">
        <f>SUMPRODUCT(('Diário 1º PA'!$E$4:$E$2000='Analítico Cx.'!$B21)*('Diário 1º PA'!$B$4:$B$2000&gt;=I$4)*('Diário 1º PA'!$B$4:$B$2000&lt;=EOMONTH(I$4,0))*('Diário 1º PA'!$F$4:$F$2000))
+SUMPRODUCT(('Diário 2º PA'!$E$4:$E$1997='Analítico Cx.'!$B21)*('Diário 2º PA'!$B$4:$B$1997&gt;=I$4)*('Diário 2º PA'!$B$4:$B$1997&lt;=EOMONTH(I$4,0))*('Diário 2º PA'!$F$4:$F$1997))
+SUMPRODUCT(('Diário 3º PA'!$E$4:$E$2018='Analítico Cx.'!$B21)*('Diário 3º PA'!$B$4:$B$2018&gt;=I$4)*('Diário 3º PA'!$B$4:$B$2018&lt;=EOMONTH(I$4,0))*('Diário 3º PA'!$F$4:$F$2018))
+SUMPRODUCT(('Diário 4º PA'!$E$4:$E$2000='Analítico Cx.'!$B21)*('Diário 4º PA'!$B$4:$B$2000&gt;=I$4)*('Diário 4º PA'!$B$4:$B$2000&lt;=EOMONTH(I$4,0))*('Diário 4º PA'!$F$4:$F$2000))</f>
        <v>0</v>
      </c>
      <c r="J21" s="99">
        <f>SUMPRODUCT(('Diário 1º PA'!$E$4:$E$2000='Analítico Cx.'!$B21)*('Diário 1º PA'!$B$4:$B$2000&gt;=J$4)*('Diário 1º PA'!$B$4:$B$2000&lt;=EOMONTH(J$4,0))*('Diário 1º PA'!$F$4:$F$2000))
+SUMPRODUCT(('Diário 2º PA'!$E$4:$E$1997='Analítico Cx.'!$B21)*('Diário 2º PA'!$B$4:$B$1997&gt;=J$4)*('Diário 2º PA'!$B$4:$B$1997&lt;=EOMONTH(J$4,0))*('Diário 2º PA'!$F$4:$F$1997))
+SUMPRODUCT(('Diário 3º PA'!$E$4:$E$2018='Analítico Cx.'!$B21)*('Diário 3º PA'!$B$4:$B$2018&gt;=J$4)*('Diário 3º PA'!$B$4:$B$2018&lt;=EOMONTH(J$4,0))*('Diário 3º PA'!$F$4:$F$2018))
+SUMPRODUCT(('Diário 4º PA'!$E$4:$E$2000='Analítico Cx.'!$B21)*('Diário 4º PA'!$B$4:$B$2000&gt;=J$4)*('Diário 4º PA'!$B$4:$B$2000&lt;=EOMONTH(J$4,0))*('Diário 4º PA'!$F$4:$F$2000))</f>
        <v>0</v>
      </c>
      <c r="K21" s="99">
        <f>SUMPRODUCT(('Diário 1º PA'!$E$4:$E$2000='Analítico Cx.'!$B21)*('Diário 1º PA'!$B$4:$B$2000&gt;=K$4)*('Diário 1º PA'!$B$4:$B$2000&lt;=EOMONTH(K$4,0))*('Diário 1º PA'!$F$4:$F$2000))
+SUMPRODUCT(('Diário 2º PA'!$E$4:$E$1997='Analítico Cx.'!$B21)*('Diário 2º PA'!$B$4:$B$1997&gt;=K$4)*('Diário 2º PA'!$B$4:$B$1997&lt;=EOMONTH(K$4,0))*('Diário 2º PA'!$F$4:$F$1997))
+SUMPRODUCT(('Diário 3º PA'!$E$4:$E$2018='Analítico Cx.'!$B21)*('Diário 3º PA'!$B$4:$B$2018&gt;=K$4)*('Diário 3º PA'!$B$4:$B$2018&lt;=EOMONTH(K$4,0))*('Diário 3º PA'!$F$4:$F$2018))
+SUMPRODUCT(('Diário 4º PA'!$E$4:$E$2000='Analítico Cx.'!$B21)*('Diário 4º PA'!$B$4:$B$2000&gt;=K$4)*('Diário 4º PA'!$B$4:$B$2000&lt;=EOMONTH(K$4,0))*('Diário 4º PA'!$F$4:$F$2000))</f>
        <v>0</v>
      </c>
      <c r="L21" s="99">
        <f>SUMPRODUCT(('Diário 1º PA'!$E$4:$E$2000='Analítico Cx.'!$B21)*('Diário 1º PA'!$B$4:$B$2000&gt;=L$4)*('Diário 1º PA'!$B$4:$B$2000&lt;=EOMONTH(L$4,0))*('Diário 1º PA'!$F$4:$F$2000))
+SUMPRODUCT(('Diário 2º PA'!$E$4:$E$1997='Analítico Cx.'!$B21)*('Diário 2º PA'!$B$4:$B$1997&gt;=L$4)*('Diário 2º PA'!$B$4:$B$1997&lt;=EOMONTH(L$4,0))*('Diário 2º PA'!$F$4:$F$1997))
+SUMPRODUCT(('Diário 3º PA'!$E$4:$E$2018='Analítico Cx.'!$B21)*('Diário 3º PA'!$B$4:$B$2018&gt;=L$4)*('Diário 3º PA'!$B$4:$B$2018&lt;=EOMONTH(L$4,0))*('Diário 3º PA'!$F$4:$F$2018))
+SUMPRODUCT(('Diário 4º PA'!$E$4:$E$2000='Analítico Cx.'!$B21)*('Diário 4º PA'!$B$4:$B$2000&gt;=L$4)*('Diário 4º PA'!$B$4:$B$2000&lt;=EOMONTH(L$4,0))*('Diário 4º PA'!$F$4:$F$2000))</f>
        <v>0</v>
      </c>
      <c r="M21" s="99">
        <f>SUMPRODUCT(('Diário 1º PA'!$E$4:$E$2000='Analítico Cx.'!$B21)*('Diário 1º PA'!$B$4:$B$2000&gt;=M$4)*('Diário 1º PA'!$B$4:$B$2000&lt;=EOMONTH(M$4,0))*('Diário 1º PA'!$F$4:$F$2000))
+SUMPRODUCT(('Diário 2º PA'!$E$4:$E$1997='Analítico Cx.'!$B21)*('Diário 2º PA'!$B$4:$B$1997&gt;=M$4)*('Diário 2º PA'!$B$4:$B$1997&lt;=EOMONTH(M$4,0))*('Diário 2º PA'!$F$4:$F$1997))
+SUMPRODUCT(('Diário 3º PA'!$E$4:$E$2018='Analítico Cx.'!$B21)*('Diário 3º PA'!$B$4:$B$2018&gt;=M$4)*('Diário 3º PA'!$B$4:$B$2018&lt;=EOMONTH(M$4,0))*('Diário 3º PA'!$F$4:$F$2018))
+SUMPRODUCT(('Diário 4º PA'!$E$4:$E$2000='Analítico Cx.'!$B21)*('Diário 4º PA'!$B$4:$B$2000&gt;=M$4)*('Diário 4º PA'!$B$4:$B$2000&lt;=EOMONTH(M$4,0))*('Diário 4º PA'!$F$4:$F$2000))</f>
        <v>0</v>
      </c>
      <c r="N21" s="99">
        <f>SUMPRODUCT(('Diário 1º PA'!$E$4:$E$2000='Analítico Cx.'!$B21)*('Diário 1º PA'!$B$4:$B$2000&gt;=N$4)*('Diário 1º PA'!$B$4:$B$2000&lt;=EOMONTH(N$4,0))*('Diário 1º PA'!$F$4:$F$2000))
+SUMPRODUCT(('Diário 2º PA'!$E$4:$E$1997='Analítico Cx.'!$B21)*('Diário 2º PA'!$B$4:$B$1997&gt;=N$4)*('Diário 2º PA'!$B$4:$B$1997&lt;=EOMONTH(N$4,0))*('Diário 2º PA'!$F$4:$F$1997))
+SUMPRODUCT(('Diário 3º PA'!$E$4:$E$2018='Analítico Cx.'!$B21)*('Diário 3º PA'!$B$4:$B$2018&gt;=N$4)*('Diário 3º PA'!$B$4:$B$2018&lt;=EOMONTH(N$4,0))*('Diário 3º PA'!$F$4:$F$2018))
+SUMPRODUCT(('Diário 4º PA'!$E$4:$E$2000='Analítico Cx.'!$B21)*('Diário 4º PA'!$B$4:$B$2000&gt;=N$4)*('Diário 4º PA'!$B$4:$B$2000&lt;=EOMONTH(N$4,0))*('Diário 4º PA'!$F$4:$F$2000))</f>
        <v>0</v>
      </c>
      <c r="O21" s="100">
        <f>SUM(C21:N21)</f>
        <v>0</v>
      </c>
      <c r="P21" s="92">
        <f t="shared" si="3"/>
        <v>0</v>
      </c>
    </row>
    <row r="22" spans="1:16" ht="23.25" customHeight="1" x14ac:dyDescent="0.25">
      <c r="A22" s="36" t="s">
        <v>130</v>
      </c>
      <c r="B22" s="34" t="s">
        <v>131</v>
      </c>
      <c r="C22" s="99">
        <f>SUMPRODUCT(('Diário 1º PA'!$E$4:$E$2000='Analítico Cx.'!$B22)*('Diário 1º PA'!$B$4:$B$2000&gt;=C$4)*('Diário 1º PA'!$B$4:$B$2000&lt;=EOMONTH(C$4,0))*('Diário 1º PA'!$F$4:$F$2000))
+SUMPRODUCT(('Diário 2º PA'!$E$4:$E$1997='Analítico Cx.'!$B22)*('Diário 2º PA'!$B$4:$B$1997&gt;=C$4)*('Diário 2º PA'!$B$4:$B$1997&lt;=EOMONTH(C$4,0))*('Diário 2º PA'!$F$4:$F$1997))
+SUMPRODUCT(('Diário 3º PA'!$E$4:$E$2018='Analítico Cx.'!$B22)*('Diário 3º PA'!$B$4:$B$2018&gt;=C$4)*('Diário 3º PA'!$B$4:$B$2018&lt;=EOMONTH(C$4,0))*('Diário 3º PA'!$F$4:$F$2018))
+SUMPRODUCT(('Diário 4º PA'!$E$4:$E$2000='Analítico Cx.'!$B22)*('Diário 4º PA'!$B$4:$B$2000&gt;=C$4)*('Diário 4º PA'!$B$4:$B$2000&lt;=EOMONTH(C$4,0))*('Diário 4º PA'!$F$4:$F$2000))</f>
        <v>0</v>
      </c>
      <c r="D22" s="99">
        <f>SUMPRODUCT(('Diário 1º PA'!$E$4:$E$2000='Analítico Cx.'!$B22)*('Diário 1º PA'!$B$4:$B$2000&gt;=D$4)*('Diário 1º PA'!$B$4:$B$2000&lt;=EOMONTH(D$4,0))*('Diário 1º PA'!$F$4:$F$2000))
+SUMPRODUCT(('Diário 2º PA'!$E$4:$E$1997='Analítico Cx.'!$B22)*('Diário 2º PA'!$B$4:$B$1997&gt;=D$4)*('Diário 2º PA'!$B$4:$B$1997&lt;=EOMONTH(D$4,0))*('Diário 2º PA'!$F$4:$F$1997))
+SUMPRODUCT(('Diário 3º PA'!$E$4:$E$2018='Analítico Cx.'!$B22)*('Diário 3º PA'!$B$4:$B$2018&gt;=D$4)*('Diário 3º PA'!$B$4:$B$2018&lt;=EOMONTH(D$4,0))*('Diário 3º PA'!$F$4:$F$2018))
+SUMPRODUCT(('Diário 4º PA'!$E$4:$E$2000='Analítico Cx.'!$B22)*('Diário 4º PA'!$B$4:$B$2000&gt;=D$4)*('Diário 4º PA'!$B$4:$B$2000&lt;=EOMONTH(D$4,0))*('Diário 4º PA'!$F$4:$F$2000))</f>
        <v>0</v>
      </c>
      <c r="E22" s="99">
        <f>SUMPRODUCT(('Diário 1º PA'!$E$4:$E$2000='Analítico Cx.'!$B22)*('Diário 1º PA'!$B$4:$B$2000&gt;=E$4)*('Diário 1º PA'!$B$4:$B$2000&lt;=EOMONTH(E$4,0))*('Diário 1º PA'!$F$4:$F$2000))
+SUMPRODUCT(('Diário 2º PA'!$E$4:$E$1997='Analítico Cx.'!$B22)*('Diário 2º PA'!$B$4:$B$1997&gt;=E$4)*('Diário 2º PA'!$B$4:$B$1997&lt;=EOMONTH(E$4,0))*('Diário 2º PA'!$F$4:$F$1997))
+SUMPRODUCT(('Diário 3º PA'!$E$4:$E$2018='Analítico Cx.'!$B22)*('Diário 3º PA'!$B$4:$B$2018&gt;=E$4)*('Diário 3º PA'!$B$4:$B$2018&lt;=EOMONTH(E$4,0))*('Diário 3º PA'!$F$4:$F$2018))
+SUMPRODUCT(('Diário 4º PA'!$E$4:$E$2000='Analítico Cx.'!$B22)*('Diário 4º PA'!$B$4:$B$2000&gt;=E$4)*('Diário 4º PA'!$B$4:$B$2000&lt;=EOMONTH(E$4,0))*('Diário 4º PA'!$F$4:$F$2000))</f>
        <v>0</v>
      </c>
      <c r="F22" s="99">
        <f>SUMPRODUCT(('Diário 1º PA'!$E$4:$E$2000='Analítico Cx.'!$B22)*('Diário 1º PA'!$B$4:$B$2000&gt;=F$4)*('Diário 1º PA'!$B$4:$B$2000&lt;=EOMONTH(F$4,0))*('Diário 1º PA'!$F$4:$F$2000))
+SUMPRODUCT(('Diário 2º PA'!$E$4:$E$1997='Analítico Cx.'!$B22)*('Diário 2º PA'!$B$4:$B$1997&gt;=F$4)*('Diário 2º PA'!$B$4:$B$1997&lt;=EOMONTH(F$4,0))*('Diário 2º PA'!$F$4:$F$1997))
+SUMPRODUCT(('Diário 3º PA'!$E$4:$E$2018='Analítico Cx.'!$B22)*('Diário 3º PA'!$B$4:$B$2018&gt;=F$4)*('Diário 3º PA'!$B$4:$B$2018&lt;=EOMONTH(F$4,0))*('Diário 3º PA'!$F$4:$F$2018))
+SUMPRODUCT(('Diário 4º PA'!$E$4:$E$2000='Analítico Cx.'!$B22)*('Diário 4º PA'!$B$4:$B$2000&gt;=F$4)*('Diário 4º PA'!$B$4:$B$2000&lt;=EOMONTH(F$4,0))*('Diário 4º PA'!$F$4:$F$2000))</f>
        <v>0</v>
      </c>
      <c r="G22" s="99">
        <f>SUMPRODUCT(('Diário 1º PA'!$E$4:$E$2000='Analítico Cx.'!$B22)*('Diário 1º PA'!$B$4:$B$2000&gt;=G$4)*('Diário 1º PA'!$B$4:$B$2000&lt;=EOMONTH(G$4,0))*('Diário 1º PA'!$F$4:$F$2000))
+SUMPRODUCT(('Diário 2º PA'!$E$4:$E$1997='Analítico Cx.'!$B22)*('Diário 2º PA'!$B$4:$B$1997&gt;=G$4)*('Diário 2º PA'!$B$4:$B$1997&lt;=EOMONTH(G$4,0))*('Diário 2º PA'!$F$4:$F$1997))
+SUMPRODUCT(('Diário 3º PA'!$E$4:$E$2018='Analítico Cx.'!$B22)*('Diário 3º PA'!$B$4:$B$2018&gt;=G$4)*('Diário 3º PA'!$B$4:$B$2018&lt;=EOMONTH(G$4,0))*('Diário 3º PA'!$F$4:$F$2018))
+SUMPRODUCT(('Diário 4º PA'!$E$4:$E$2000='Analítico Cx.'!$B22)*('Diário 4º PA'!$B$4:$B$2000&gt;=G$4)*('Diário 4º PA'!$B$4:$B$2000&lt;=EOMONTH(G$4,0))*('Diário 4º PA'!$F$4:$F$2000))</f>
        <v>0</v>
      </c>
      <c r="H22" s="99">
        <f>SUMPRODUCT(('Diário 1º PA'!$E$4:$E$2000='Analítico Cx.'!$B22)*('Diário 1º PA'!$B$4:$B$2000&gt;=H$4)*('Diário 1º PA'!$B$4:$B$2000&lt;=EOMONTH(H$4,0))*('Diário 1º PA'!$F$4:$F$2000))
+SUMPRODUCT(('Diário 2º PA'!$E$4:$E$1997='Analítico Cx.'!$B22)*('Diário 2º PA'!$B$4:$B$1997&gt;=H$4)*('Diário 2º PA'!$B$4:$B$1997&lt;=EOMONTH(H$4,0))*('Diário 2º PA'!$F$4:$F$1997))
+SUMPRODUCT(('Diário 3º PA'!$E$4:$E$2018='Analítico Cx.'!$B22)*('Diário 3º PA'!$B$4:$B$2018&gt;=H$4)*('Diário 3º PA'!$B$4:$B$2018&lt;=EOMONTH(H$4,0))*('Diário 3º PA'!$F$4:$F$2018))
+SUMPRODUCT(('Diário 4º PA'!$E$4:$E$2000='Analítico Cx.'!$B22)*('Diário 4º PA'!$B$4:$B$2000&gt;=H$4)*('Diário 4º PA'!$B$4:$B$2000&lt;=EOMONTH(H$4,0))*('Diário 4º PA'!$F$4:$F$2000))</f>
        <v>0</v>
      </c>
      <c r="I22" s="99">
        <f>SUMPRODUCT(('Diário 1º PA'!$E$4:$E$2000='Analítico Cx.'!$B22)*('Diário 1º PA'!$B$4:$B$2000&gt;=I$4)*('Diário 1º PA'!$B$4:$B$2000&lt;=EOMONTH(I$4,0))*('Diário 1º PA'!$F$4:$F$2000))
+SUMPRODUCT(('Diário 2º PA'!$E$4:$E$1997='Analítico Cx.'!$B22)*('Diário 2º PA'!$B$4:$B$1997&gt;=I$4)*('Diário 2º PA'!$B$4:$B$1997&lt;=EOMONTH(I$4,0))*('Diário 2º PA'!$F$4:$F$1997))
+SUMPRODUCT(('Diário 3º PA'!$E$4:$E$2018='Analítico Cx.'!$B22)*('Diário 3º PA'!$B$4:$B$2018&gt;=I$4)*('Diário 3º PA'!$B$4:$B$2018&lt;=EOMONTH(I$4,0))*('Diário 3º PA'!$F$4:$F$2018))
+SUMPRODUCT(('Diário 4º PA'!$E$4:$E$2000='Analítico Cx.'!$B22)*('Diário 4º PA'!$B$4:$B$2000&gt;=I$4)*('Diário 4º PA'!$B$4:$B$2000&lt;=EOMONTH(I$4,0))*('Diário 4º PA'!$F$4:$F$2000))</f>
        <v>0</v>
      </c>
      <c r="J22" s="99">
        <f>SUMPRODUCT(('Diário 1º PA'!$E$4:$E$2000='Analítico Cx.'!$B22)*('Diário 1º PA'!$B$4:$B$2000&gt;=J$4)*('Diário 1º PA'!$B$4:$B$2000&lt;=EOMONTH(J$4,0))*('Diário 1º PA'!$F$4:$F$2000))
+SUMPRODUCT(('Diário 2º PA'!$E$4:$E$1997='Analítico Cx.'!$B22)*('Diário 2º PA'!$B$4:$B$1997&gt;=J$4)*('Diário 2º PA'!$B$4:$B$1997&lt;=EOMONTH(J$4,0))*('Diário 2º PA'!$F$4:$F$1997))
+SUMPRODUCT(('Diário 3º PA'!$E$4:$E$2018='Analítico Cx.'!$B22)*('Diário 3º PA'!$B$4:$B$2018&gt;=J$4)*('Diário 3º PA'!$B$4:$B$2018&lt;=EOMONTH(J$4,0))*('Diário 3º PA'!$F$4:$F$2018))
+SUMPRODUCT(('Diário 4º PA'!$E$4:$E$2000='Analítico Cx.'!$B22)*('Diário 4º PA'!$B$4:$B$2000&gt;=J$4)*('Diário 4º PA'!$B$4:$B$2000&lt;=EOMONTH(J$4,0))*('Diário 4º PA'!$F$4:$F$2000))</f>
        <v>0</v>
      </c>
      <c r="K22" s="99">
        <f>SUMPRODUCT(('Diário 1º PA'!$E$4:$E$2000='Analítico Cx.'!$B22)*('Diário 1º PA'!$B$4:$B$2000&gt;=K$4)*('Diário 1º PA'!$B$4:$B$2000&lt;=EOMONTH(K$4,0))*('Diário 1º PA'!$F$4:$F$2000))
+SUMPRODUCT(('Diário 2º PA'!$E$4:$E$1997='Analítico Cx.'!$B22)*('Diário 2º PA'!$B$4:$B$1997&gt;=K$4)*('Diário 2º PA'!$B$4:$B$1997&lt;=EOMONTH(K$4,0))*('Diário 2º PA'!$F$4:$F$1997))
+SUMPRODUCT(('Diário 3º PA'!$E$4:$E$2018='Analítico Cx.'!$B22)*('Diário 3º PA'!$B$4:$B$2018&gt;=K$4)*('Diário 3º PA'!$B$4:$B$2018&lt;=EOMONTH(K$4,0))*('Diário 3º PA'!$F$4:$F$2018))
+SUMPRODUCT(('Diário 4º PA'!$E$4:$E$2000='Analítico Cx.'!$B22)*('Diário 4º PA'!$B$4:$B$2000&gt;=K$4)*('Diário 4º PA'!$B$4:$B$2000&lt;=EOMONTH(K$4,0))*('Diário 4º PA'!$F$4:$F$2000))</f>
        <v>0</v>
      </c>
      <c r="L22" s="99">
        <f>SUMPRODUCT(('Diário 1º PA'!$E$4:$E$2000='Analítico Cx.'!$B22)*('Diário 1º PA'!$B$4:$B$2000&gt;=L$4)*('Diário 1º PA'!$B$4:$B$2000&lt;=EOMONTH(L$4,0))*('Diário 1º PA'!$F$4:$F$2000))
+SUMPRODUCT(('Diário 2º PA'!$E$4:$E$1997='Analítico Cx.'!$B22)*('Diário 2º PA'!$B$4:$B$1997&gt;=L$4)*('Diário 2º PA'!$B$4:$B$1997&lt;=EOMONTH(L$4,0))*('Diário 2º PA'!$F$4:$F$1997))
+SUMPRODUCT(('Diário 3º PA'!$E$4:$E$2018='Analítico Cx.'!$B22)*('Diário 3º PA'!$B$4:$B$2018&gt;=L$4)*('Diário 3º PA'!$B$4:$B$2018&lt;=EOMONTH(L$4,0))*('Diário 3º PA'!$F$4:$F$2018))
+SUMPRODUCT(('Diário 4º PA'!$E$4:$E$2000='Analítico Cx.'!$B22)*('Diário 4º PA'!$B$4:$B$2000&gt;=L$4)*('Diário 4º PA'!$B$4:$B$2000&lt;=EOMONTH(L$4,0))*('Diário 4º PA'!$F$4:$F$2000))</f>
        <v>0</v>
      </c>
      <c r="M22" s="99">
        <f>SUMPRODUCT(('Diário 1º PA'!$E$4:$E$2000='Analítico Cx.'!$B22)*('Diário 1º PA'!$B$4:$B$2000&gt;=M$4)*('Diário 1º PA'!$B$4:$B$2000&lt;=EOMONTH(M$4,0))*('Diário 1º PA'!$F$4:$F$2000))
+SUMPRODUCT(('Diário 2º PA'!$E$4:$E$1997='Analítico Cx.'!$B22)*('Diário 2º PA'!$B$4:$B$1997&gt;=M$4)*('Diário 2º PA'!$B$4:$B$1997&lt;=EOMONTH(M$4,0))*('Diário 2º PA'!$F$4:$F$1997))
+SUMPRODUCT(('Diário 3º PA'!$E$4:$E$2018='Analítico Cx.'!$B22)*('Diário 3º PA'!$B$4:$B$2018&gt;=M$4)*('Diário 3º PA'!$B$4:$B$2018&lt;=EOMONTH(M$4,0))*('Diário 3º PA'!$F$4:$F$2018))
+SUMPRODUCT(('Diário 4º PA'!$E$4:$E$2000='Analítico Cx.'!$B22)*('Diário 4º PA'!$B$4:$B$2000&gt;=M$4)*('Diário 4º PA'!$B$4:$B$2000&lt;=EOMONTH(M$4,0))*('Diário 4º PA'!$F$4:$F$2000))</f>
        <v>0</v>
      </c>
      <c r="N22" s="99">
        <f>SUMPRODUCT(('Diário 1º PA'!$E$4:$E$2000='Analítico Cx.'!$B22)*('Diário 1º PA'!$B$4:$B$2000&gt;=N$4)*('Diário 1º PA'!$B$4:$B$2000&lt;=EOMONTH(N$4,0))*('Diário 1º PA'!$F$4:$F$2000))
+SUMPRODUCT(('Diário 2º PA'!$E$4:$E$1997='Analítico Cx.'!$B22)*('Diário 2º PA'!$B$4:$B$1997&gt;=N$4)*('Diário 2º PA'!$B$4:$B$1997&lt;=EOMONTH(N$4,0))*('Diário 2º PA'!$F$4:$F$1997))
+SUMPRODUCT(('Diário 3º PA'!$E$4:$E$2018='Analítico Cx.'!$B22)*('Diário 3º PA'!$B$4:$B$2018&gt;=N$4)*('Diário 3º PA'!$B$4:$B$2018&lt;=EOMONTH(N$4,0))*('Diário 3º PA'!$F$4:$F$2018))
+SUMPRODUCT(('Diário 4º PA'!$E$4:$E$2000='Analítico Cx.'!$B22)*('Diário 4º PA'!$B$4:$B$2000&gt;=N$4)*('Diário 4º PA'!$B$4:$B$2000&lt;=EOMONTH(N$4,0))*('Diário 4º PA'!$F$4:$F$2000))</f>
        <v>0</v>
      </c>
      <c r="O22" s="100">
        <f t="shared" ref="O22:O27" si="4">SUM(C22:N22)</f>
        <v>0</v>
      </c>
      <c r="P22" s="92">
        <f t="shared" si="3"/>
        <v>0</v>
      </c>
    </row>
    <row r="23" spans="1:16" ht="23.25" customHeight="1" x14ac:dyDescent="0.25">
      <c r="A23" s="36" t="s">
        <v>132</v>
      </c>
      <c r="B23" s="34" t="s">
        <v>133</v>
      </c>
      <c r="C23" s="99">
        <f>SUMPRODUCT(('Diário 1º PA'!$E$4:$E$2000='Analítico Cx.'!$B23)*('Diário 1º PA'!$B$4:$B$2000&gt;=C$4)*('Diário 1º PA'!$B$4:$B$2000&lt;=EOMONTH(C$4,0))*('Diário 1º PA'!$F$4:$F$2000))
+SUMPRODUCT(('Diário 2º PA'!$E$4:$E$1997='Analítico Cx.'!$B23)*('Diário 2º PA'!$B$4:$B$1997&gt;=C$4)*('Diário 2º PA'!$B$4:$B$1997&lt;=EOMONTH(C$4,0))*('Diário 2º PA'!$F$4:$F$1997))
+SUMPRODUCT(('Diário 3º PA'!$E$4:$E$2018='Analítico Cx.'!$B23)*('Diário 3º PA'!$B$4:$B$2018&gt;=C$4)*('Diário 3º PA'!$B$4:$B$2018&lt;=EOMONTH(C$4,0))*('Diário 3º PA'!$F$4:$F$2018))
+SUMPRODUCT(('Diário 4º PA'!$E$4:$E$2000='Analítico Cx.'!$B23)*('Diário 4º PA'!$B$4:$B$2000&gt;=C$4)*('Diário 4º PA'!$B$4:$B$2000&lt;=EOMONTH(C$4,0))*('Diário 4º PA'!$F$4:$F$2000))</f>
        <v>0</v>
      </c>
      <c r="D23" s="99">
        <f>SUMPRODUCT(('Diário 1º PA'!$E$4:$E$2000='Analítico Cx.'!$B23)*('Diário 1º PA'!$B$4:$B$2000&gt;=D$4)*('Diário 1º PA'!$B$4:$B$2000&lt;=EOMONTH(D$4,0))*('Diário 1º PA'!$F$4:$F$2000))
+SUMPRODUCT(('Diário 2º PA'!$E$4:$E$1997='Analítico Cx.'!$B23)*('Diário 2º PA'!$B$4:$B$1997&gt;=D$4)*('Diário 2º PA'!$B$4:$B$1997&lt;=EOMONTH(D$4,0))*('Diário 2º PA'!$F$4:$F$1997))
+SUMPRODUCT(('Diário 3º PA'!$E$4:$E$2018='Analítico Cx.'!$B23)*('Diário 3º PA'!$B$4:$B$2018&gt;=D$4)*('Diário 3º PA'!$B$4:$B$2018&lt;=EOMONTH(D$4,0))*('Diário 3º PA'!$F$4:$F$2018))
+SUMPRODUCT(('Diário 4º PA'!$E$4:$E$2000='Analítico Cx.'!$B23)*('Diário 4º PA'!$B$4:$B$2000&gt;=D$4)*('Diário 4º PA'!$B$4:$B$2000&lt;=EOMONTH(D$4,0))*('Diário 4º PA'!$F$4:$F$2000))</f>
        <v>0</v>
      </c>
      <c r="E23" s="99">
        <f>SUMPRODUCT(('Diário 1º PA'!$E$4:$E$2000='Analítico Cx.'!$B23)*('Diário 1º PA'!$B$4:$B$2000&gt;=E$4)*('Diário 1º PA'!$B$4:$B$2000&lt;=EOMONTH(E$4,0))*('Diário 1º PA'!$F$4:$F$2000))
+SUMPRODUCT(('Diário 2º PA'!$E$4:$E$1997='Analítico Cx.'!$B23)*('Diário 2º PA'!$B$4:$B$1997&gt;=E$4)*('Diário 2º PA'!$B$4:$B$1997&lt;=EOMONTH(E$4,0))*('Diário 2º PA'!$F$4:$F$1997))
+SUMPRODUCT(('Diário 3º PA'!$E$4:$E$2018='Analítico Cx.'!$B23)*('Diário 3º PA'!$B$4:$B$2018&gt;=E$4)*('Diário 3º PA'!$B$4:$B$2018&lt;=EOMONTH(E$4,0))*('Diário 3º PA'!$F$4:$F$2018))
+SUMPRODUCT(('Diário 4º PA'!$E$4:$E$2000='Analítico Cx.'!$B23)*('Diário 4º PA'!$B$4:$B$2000&gt;=E$4)*('Diário 4º PA'!$B$4:$B$2000&lt;=EOMONTH(E$4,0))*('Diário 4º PA'!$F$4:$F$2000))</f>
        <v>0</v>
      </c>
      <c r="F23" s="99">
        <f>SUMPRODUCT(('Diário 1º PA'!$E$4:$E$2000='Analítico Cx.'!$B23)*('Diário 1º PA'!$B$4:$B$2000&gt;=F$4)*('Diário 1º PA'!$B$4:$B$2000&lt;=EOMONTH(F$4,0))*('Diário 1º PA'!$F$4:$F$2000))
+SUMPRODUCT(('Diário 2º PA'!$E$4:$E$1997='Analítico Cx.'!$B23)*('Diário 2º PA'!$B$4:$B$1997&gt;=F$4)*('Diário 2º PA'!$B$4:$B$1997&lt;=EOMONTH(F$4,0))*('Diário 2º PA'!$F$4:$F$1997))
+SUMPRODUCT(('Diário 3º PA'!$E$4:$E$2018='Analítico Cx.'!$B23)*('Diário 3º PA'!$B$4:$B$2018&gt;=F$4)*('Diário 3º PA'!$B$4:$B$2018&lt;=EOMONTH(F$4,0))*('Diário 3º PA'!$F$4:$F$2018))
+SUMPRODUCT(('Diário 4º PA'!$E$4:$E$2000='Analítico Cx.'!$B23)*('Diário 4º PA'!$B$4:$B$2000&gt;=F$4)*('Diário 4º PA'!$B$4:$B$2000&lt;=EOMONTH(F$4,0))*('Diário 4º PA'!$F$4:$F$2000))</f>
        <v>0</v>
      </c>
      <c r="G23" s="99">
        <f>SUMPRODUCT(('Diário 1º PA'!$E$4:$E$2000='Analítico Cx.'!$B23)*('Diário 1º PA'!$B$4:$B$2000&gt;=G$4)*('Diário 1º PA'!$B$4:$B$2000&lt;=EOMONTH(G$4,0))*('Diário 1º PA'!$F$4:$F$2000))
+SUMPRODUCT(('Diário 2º PA'!$E$4:$E$1997='Analítico Cx.'!$B23)*('Diário 2º PA'!$B$4:$B$1997&gt;=G$4)*('Diário 2º PA'!$B$4:$B$1997&lt;=EOMONTH(G$4,0))*('Diário 2º PA'!$F$4:$F$1997))
+SUMPRODUCT(('Diário 3º PA'!$E$4:$E$2018='Analítico Cx.'!$B23)*('Diário 3º PA'!$B$4:$B$2018&gt;=G$4)*('Diário 3º PA'!$B$4:$B$2018&lt;=EOMONTH(G$4,0))*('Diário 3º PA'!$F$4:$F$2018))
+SUMPRODUCT(('Diário 4º PA'!$E$4:$E$2000='Analítico Cx.'!$B23)*('Diário 4º PA'!$B$4:$B$2000&gt;=G$4)*('Diário 4º PA'!$B$4:$B$2000&lt;=EOMONTH(G$4,0))*('Diário 4º PA'!$F$4:$F$2000))</f>
        <v>0</v>
      </c>
      <c r="H23" s="99">
        <f>SUMPRODUCT(('Diário 1º PA'!$E$4:$E$2000='Analítico Cx.'!$B23)*('Diário 1º PA'!$B$4:$B$2000&gt;=H$4)*('Diário 1º PA'!$B$4:$B$2000&lt;=EOMONTH(H$4,0))*('Diário 1º PA'!$F$4:$F$2000))
+SUMPRODUCT(('Diário 2º PA'!$E$4:$E$1997='Analítico Cx.'!$B23)*('Diário 2º PA'!$B$4:$B$1997&gt;=H$4)*('Diário 2º PA'!$B$4:$B$1997&lt;=EOMONTH(H$4,0))*('Diário 2º PA'!$F$4:$F$1997))
+SUMPRODUCT(('Diário 3º PA'!$E$4:$E$2018='Analítico Cx.'!$B23)*('Diário 3º PA'!$B$4:$B$2018&gt;=H$4)*('Diário 3º PA'!$B$4:$B$2018&lt;=EOMONTH(H$4,0))*('Diário 3º PA'!$F$4:$F$2018))
+SUMPRODUCT(('Diário 4º PA'!$E$4:$E$2000='Analítico Cx.'!$B23)*('Diário 4º PA'!$B$4:$B$2000&gt;=H$4)*('Diário 4º PA'!$B$4:$B$2000&lt;=EOMONTH(H$4,0))*('Diário 4º PA'!$F$4:$F$2000))</f>
        <v>0</v>
      </c>
      <c r="I23" s="99">
        <f>SUMPRODUCT(('Diário 1º PA'!$E$4:$E$2000='Analítico Cx.'!$B23)*('Diário 1º PA'!$B$4:$B$2000&gt;=I$4)*('Diário 1º PA'!$B$4:$B$2000&lt;=EOMONTH(I$4,0))*('Diário 1º PA'!$F$4:$F$2000))
+SUMPRODUCT(('Diário 2º PA'!$E$4:$E$1997='Analítico Cx.'!$B23)*('Diário 2º PA'!$B$4:$B$1997&gt;=I$4)*('Diário 2º PA'!$B$4:$B$1997&lt;=EOMONTH(I$4,0))*('Diário 2º PA'!$F$4:$F$1997))
+SUMPRODUCT(('Diário 3º PA'!$E$4:$E$2018='Analítico Cx.'!$B23)*('Diário 3º PA'!$B$4:$B$2018&gt;=I$4)*('Diário 3º PA'!$B$4:$B$2018&lt;=EOMONTH(I$4,0))*('Diário 3º PA'!$F$4:$F$2018))
+SUMPRODUCT(('Diário 4º PA'!$E$4:$E$2000='Analítico Cx.'!$B23)*('Diário 4º PA'!$B$4:$B$2000&gt;=I$4)*('Diário 4º PA'!$B$4:$B$2000&lt;=EOMONTH(I$4,0))*('Diário 4º PA'!$F$4:$F$2000))</f>
        <v>0</v>
      </c>
      <c r="J23" s="99">
        <f>SUMPRODUCT(('Diário 1º PA'!$E$4:$E$2000='Analítico Cx.'!$B23)*('Diário 1º PA'!$B$4:$B$2000&gt;=J$4)*('Diário 1º PA'!$B$4:$B$2000&lt;=EOMONTH(J$4,0))*('Diário 1º PA'!$F$4:$F$2000))
+SUMPRODUCT(('Diário 2º PA'!$E$4:$E$1997='Analítico Cx.'!$B23)*('Diário 2º PA'!$B$4:$B$1997&gt;=J$4)*('Diário 2º PA'!$B$4:$B$1997&lt;=EOMONTH(J$4,0))*('Diário 2º PA'!$F$4:$F$1997))
+SUMPRODUCT(('Diário 3º PA'!$E$4:$E$2018='Analítico Cx.'!$B23)*('Diário 3º PA'!$B$4:$B$2018&gt;=J$4)*('Diário 3º PA'!$B$4:$B$2018&lt;=EOMONTH(J$4,0))*('Diário 3º PA'!$F$4:$F$2018))
+SUMPRODUCT(('Diário 4º PA'!$E$4:$E$2000='Analítico Cx.'!$B23)*('Diário 4º PA'!$B$4:$B$2000&gt;=J$4)*('Diário 4º PA'!$B$4:$B$2000&lt;=EOMONTH(J$4,0))*('Diário 4º PA'!$F$4:$F$2000))</f>
        <v>0</v>
      </c>
      <c r="K23" s="99">
        <f>SUMPRODUCT(('Diário 1º PA'!$E$4:$E$2000='Analítico Cx.'!$B23)*('Diário 1º PA'!$B$4:$B$2000&gt;=K$4)*('Diário 1º PA'!$B$4:$B$2000&lt;=EOMONTH(K$4,0))*('Diário 1º PA'!$F$4:$F$2000))
+SUMPRODUCT(('Diário 2º PA'!$E$4:$E$1997='Analítico Cx.'!$B23)*('Diário 2º PA'!$B$4:$B$1997&gt;=K$4)*('Diário 2º PA'!$B$4:$B$1997&lt;=EOMONTH(K$4,0))*('Diário 2º PA'!$F$4:$F$1997))
+SUMPRODUCT(('Diário 3º PA'!$E$4:$E$2018='Analítico Cx.'!$B23)*('Diário 3º PA'!$B$4:$B$2018&gt;=K$4)*('Diário 3º PA'!$B$4:$B$2018&lt;=EOMONTH(K$4,0))*('Diário 3º PA'!$F$4:$F$2018))
+SUMPRODUCT(('Diário 4º PA'!$E$4:$E$2000='Analítico Cx.'!$B23)*('Diário 4º PA'!$B$4:$B$2000&gt;=K$4)*('Diário 4º PA'!$B$4:$B$2000&lt;=EOMONTH(K$4,0))*('Diário 4º PA'!$F$4:$F$2000))</f>
        <v>0</v>
      </c>
      <c r="L23" s="99">
        <f>SUMPRODUCT(('Diário 1º PA'!$E$4:$E$2000='Analítico Cx.'!$B23)*('Diário 1º PA'!$B$4:$B$2000&gt;=L$4)*('Diário 1º PA'!$B$4:$B$2000&lt;=EOMONTH(L$4,0))*('Diário 1º PA'!$F$4:$F$2000))
+SUMPRODUCT(('Diário 2º PA'!$E$4:$E$1997='Analítico Cx.'!$B23)*('Diário 2º PA'!$B$4:$B$1997&gt;=L$4)*('Diário 2º PA'!$B$4:$B$1997&lt;=EOMONTH(L$4,0))*('Diário 2º PA'!$F$4:$F$1997))
+SUMPRODUCT(('Diário 3º PA'!$E$4:$E$2018='Analítico Cx.'!$B23)*('Diário 3º PA'!$B$4:$B$2018&gt;=L$4)*('Diário 3º PA'!$B$4:$B$2018&lt;=EOMONTH(L$4,0))*('Diário 3º PA'!$F$4:$F$2018))
+SUMPRODUCT(('Diário 4º PA'!$E$4:$E$2000='Analítico Cx.'!$B23)*('Diário 4º PA'!$B$4:$B$2000&gt;=L$4)*('Diário 4º PA'!$B$4:$B$2000&lt;=EOMONTH(L$4,0))*('Diário 4º PA'!$F$4:$F$2000))</f>
        <v>0</v>
      </c>
      <c r="M23" s="99">
        <f>SUMPRODUCT(('Diário 1º PA'!$E$4:$E$2000='Analítico Cx.'!$B23)*('Diário 1º PA'!$B$4:$B$2000&gt;=M$4)*('Diário 1º PA'!$B$4:$B$2000&lt;=EOMONTH(M$4,0))*('Diário 1º PA'!$F$4:$F$2000))
+SUMPRODUCT(('Diário 2º PA'!$E$4:$E$1997='Analítico Cx.'!$B23)*('Diário 2º PA'!$B$4:$B$1997&gt;=M$4)*('Diário 2º PA'!$B$4:$B$1997&lt;=EOMONTH(M$4,0))*('Diário 2º PA'!$F$4:$F$1997))
+SUMPRODUCT(('Diário 3º PA'!$E$4:$E$2018='Analítico Cx.'!$B23)*('Diário 3º PA'!$B$4:$B$2018&gt;=M$4)*('Diário 3º PA'!$B$4:$B$2018&lt;=EOMONTH(M$4,0))*('Diário 3º PA'!$F$4:$F$2018))
+SUMPRODUCT(('Diário 4º PA'!$E$4:$E$2000='Analítico Cx.'!$B23)*('Diário 4º PA'!$B$4:$B$2000&gt;=M$4)*('Diário 4º PA'!$B$4:$B$2000&lt;=EOMONTH(M$4,0))*('Diário 4º PA'!$F$4:$F$2000))</f>
        <v>0</v>
      </c>
      <c r="N23" s="99">
        <f>SUMPRODUCT(('Diário 1º PA'!$E$4:$E$2000='Analítico Cx.'!$B23)*('Diário 1º PA'!$B$4:$B$2000&gt;=N$4)*('Diário 1º PA'!$B$4:$B$2000&lt;=EOMONTH(N$4,0))*('Diário 1º PA'!$F$4:$F$2000))
+SUMPRODUCT(('Diário 2º PA'!$E$4:$E$1997='Analítico Cx.'!$B23)*('Diário 2º PA'!$B$4:$B$1997&gt;=N$4)*('Diário 2º PA'!$B$4:$B$1997&lt;=EOMONTH(N$4,0))*('Diário 2º PA'!$F$4:$F$1997))
+SUMPRODUCT(('Diário 3º PA'!$E$4:$E$2018='Analítico Cx.'!$B23)*('Diário 3º PA'!$B$4:$B$2018&gt;=N$4)*('Diário 3º PA'!$B$4:$B$2018&lt;=EOMONTH(N$4,0))*('Diário 3º PA'!$F$4:$F$2018))
+SUMPRODUCT(('Diário 4º PA'!$E$4:$E$2000='Analítico Cx.'!$B23)*('Diário 4º PA'!$B$4:$B$2000&gt;=N$4)*('Diário 4º PA'!$B$4:$B$2000&lt;=EOMONTH(N$4,0))*('Diário 4º PA'!$F$4:$F$2000))</f>
        <v>0</v>
      </c>
      <c r="O23" s="100">
        <f t="shared" si="4"/>
        <v>0</v>
      </c>
      <c r="P23" s="92">
        <f t="shared" si="3"/>
        <v>0</v>
      </c>
    </row>
    <row r="24" spans="1:16" ht="23.25" customHeight="1" x14ac:dyDescent="0.25">
      <c r="A24" s="36" t="s">
        <v>134</v>
      </c>
      <c r="B24" s="34" t="s">
        <v>135</v>
      </c>
      <c r="C24" s="99">
        <f>SUMPRODUCT(('Diário 1º PA'!$E$4:$E$2000='Analítico Cx.'!$B24)*('Diário 1º PA'!$B$4:$B$2000&gt;=C$4)*('Diário 1º PA'!$B$4:$B$2000&lt;=EOMONTH(C$4,0))*('Diário 1º PA'!$F$4:$F$2000))
+SUMPRODUCT(('Diário 2º PA'!$E$4:$E$1997='Analítico Cx.'!$B24)*('Diário 2º PA'!$B$4:$B$1997&gt;=C$4)*('Diário 2º PA'!$B$4:$B$1997&lt;=EOMONTH(C$4,0))*('Diário 2º PA'!$F$4:$F$1997))
+SUMPRODUCT(('Diário 3º PA'!$E$4:$E$2018='Analítico Cx.'!$B24)*('Diário 3º PA'!$B$4:$B$2018&gt;=C$4)*('Diário 3º PA'!$B$4:$B$2018&lt;=EOMONTH(C$4,0))*('Diário 3º PA'!$F$4:$F$2018))
+SUMPRODUCT(('Diário 4º PA'!$E$4:$E$2000='Analítico Cx.'!$B24)*('Diário 4º PA'!$B$4:$B$2000&gt;=C$4)*('Diário 4º PA'!$B$4:$B$2000&lt;=EOMONTH(C$4,0))*('Diário 4º PA'!$F$4:$F$2000))</f>
        <v>0</v>
      </c>
      <c r="D24" s="99">
        <f>SUMPRODUCT(('Diário 1º PA'!$E$4:$E$2000='Analítico Cx.'!$B24)*('Diário 1º PA'!$B$4:$B$2000&gt;=D$4)*('Diário 1º PA'!$B$4:$B$2000&lt;=EOMONTH(D$4,0))*('Diário 1º PA'!$F$4:$F$2000))
+SUMPRODUCT(('Diário 2º PA'!$E$4:$E$1997='Analítico Cx.'!$B24)*('Diário 2º PA'!$B$4:$B$1997&gt;=D$4)*('Diário 2º PA'!$B$4:$B$1997&lt;=EOMONTH(D$4,0))*('Diário 2º PA'!$F$4:$F$1997))
+SUMPRODUCT(('Diário 3º PA'!$E$4:$E$2018='Analítico Cx.'!$B24)*('Diário 3º PA'!$B$4:$B$2018&gt;=D$4)*('Diário 3º PA'!$B$4:$B$2018&lt;=EOMONTH(D$4,0))*('Diário 3º PA'!$F$4:$F$2018))
+SUMPRODUCT(('Diário 4º PA'!$E$4:$E$2000='Analítico Cx.'!$B24)*('Diário 4º PA'!$B$4:$B$2000&gt;=D$4)*('Diário 4º PA'!$B$4:$B$2000&lt;=EOMONTH(D$4,0))*('Diário 4º PA'!$F$4:$F$2000))</f>
        <v>0</v>
      </c>
      <c r="E24" s="99">
        <f>SUMPRODUCT(('Diário 1º PA'!$E$4:$E$2000='Analítico Cx.'!$B24)*('Diário 1º PA'!$B$4:$B$2000&gt;=E$4)*('Diário 1º PA'!$B$4:$B$2000&lt;=EOMONTH(E$4,0))*('Diário 1º PA'!$F$4:$F$2000))
+SUMPRODUCT(('Diário 2º PA'!$E$4:$E$1997='Analítico Cx.'!$B24)*('Diário 2º PA'!$B$4:$B$1997&gt;=E$4)*('Diário 2º PA'!$B$4:$B$1997&lt;=EOMONTH(E$4,0))*('Diário 2º PA'!$F$4:$F$1997))
+SUMPRODUCT(('Diário 3º PA'!$E$4:$E$2018='Analítico Cx.'!$B24)*('Diário 3º PA'!$B$4:$B$2018&gt;=E$4)*('Diário 3º PA'!$B$4:$B$2018&lt;=EOMONTH(E$4,0))*('Diário 3º PA'!$F$4:$F$2018))
+SUMPRODUCT(('Diário 4º PA'!$E$4:$E$2000='Analítico Cx.'!$B24)*('Diário 4º PA'!$B$4:$B$2000&gt;=E$4)*('Diário 4º PA'!$B$4:$B$2000&lt;=EOMONTH(E$4,0))*('Diário 4º PA'!$F$4:$F$2000))</f>
        <v>0</v>
      </c>
      <c r="F24" s="99">
        <f>SUMPRODUCT(('Diário 1º PA'!$E$4:$E$2000='Analítico Cx.'!$B24)*('Diário 1º PA'!$B$4:$B$2000&gt;=F$4)*('Diário 1º PA'!$B$4:$B$2000&lt;=EOMONTH(F$4,0))*('Diário 1º PA'!$F$4:$F$2000))
+SUMPRODUCT(('Diário 2º PA'!$E$4:$E$1997='Analítico Cx.'!$B24)*('Diário 2º PA'!$B$4:$B$1997&gt;=F$4)*('Diário 2º PA'!$B$4:$B$1997&lt;=EOMONTH(F$4,0))*('Diário 2º PA'!$F$4:$F$1997))
+SUMPRODUCT(('Diário 3º PA'!$E$4:$E$2018='Analítico Cx.'!$B24)*('Diário 3º PA'!$B$4:$B$2018&gt;=F$4)*('Diário 3º PA'!$B$4:$B$2018&lt;=EOMONTH(F$4,0))*('Diário 3º PA'!$F$4:$F$2018))
+SUMPRODUCT(('Diário 4º PA'!$E$4:$E$2000='Analítico Cx.'!$B24)*('Diário 4º PA'!$B$4:$B$2000&gt;=F$4)*('Diário 4º PA'!$B$4:$B$2000&lt;=EOMONTH(F$4,0))*('Diário 4º PA'!$F$4:$F$2000))</f>
        <v>0</v>
      </c>
      <c r="G24" s="99">
        <f>SUMPRODUCT(('Diário 1º PA'!$E$4:$E$2000='Analítico Cx.'!$B24)*('Diário 1º PA'!$B$4:$B$2000&gt;=G$4)*('Diário 1º PA'!$B$4:$B$2000&lt;=EOMONTH(G$4,0))*('Diário 1º PA'!$F$4:$F$2000))
+SUMPRODUCT(('Diário 2º PA'!$E$4:$E$1997='Analítico Cx.'!$B24)*('Diário 2º PA'!$B$4:$B$1997&gt;=G$4)*('Diário 2º PA'!$B$4:$B$1997&lt;=EOMONTH(G$4,0))*('Diário 2º PA'!$F$4:$F$1997))
+SUMPRODUCT(('Diário 3º PA'!$E$4:$E$2018='Analítico Cx.'!$B24)*('Diário 3º PA'!$B$4:$B$2018&gt;=G$4)*('Diário 3º PA'!$B$4:$B$2018&lt;=EOMONTH(G$4,0))*('Diário 3º PA'!$F$4:$F$2018))
+SUMPRODUCT(('Diário 4º PA'!$E$4:$E$2000='Analítico Cx.'!$B24)*('Diário 4º PA'!$B$4:$B$2000&gt;=G$4)*('Diário 4º PA'!$B$4:$B$2000&lt;=EOMONTH(G$4,0))*('Diário 4º PA'!$F$4:$F$2000))</f>
        <v>0</v>
      </c>
      <c r="H24" s="99">
        <f>SUMPRODUCT(('Diário 1º PA'!$E$4:$E$2000='Analítico Cx.'!$B24)*('Diário 1º PA'!$B$4:$B$2000&gt;=H$4)*('Diário 1º PA'!$B$4:$B$2000&lt;=EOMONTH(H$4,0))*('Diário 1º PA'!$F$4:$F$2000))
+SUMPRODUCT(('Diário 2º PA'!$E$4:$E$1997='Analítico Cx.'!$B24)*('Diário 2º PA'!$B$4:$B$1997&gt;=H$4)*('Diário 2º PA'!$B$4:$B$1997&lt;=EOMONTH(H$4,0))*('Diário 2º PA'!$F$4:$F$1997))
+SUMPRODUCT(('Diário 3º PA'!$E$4:$E$2018='Analítico Cx.'!$B24)*('Diário 3º PA'!$B$4:$B$2018&gt;=H$4)*('Diário 3º PA'!$B$4:$B$2018&lt;=EOMONTH(H$4,0))*('Diário 3º PA'!$F$4:$F$2018))
+SUMPRODUCT(('Diário 4º PA'!$E$4:$E$2000='Analítico Cx.'!$B24)*('Diário 4º PA'!$B$4:$B$2000&gt;=H$4)*('Diário 4º PA'!$B$4:$B$2000&lt;=EOMONTH(H$4,0))*('Diário 4º PA'!$F$4:$F$2000))</f>
        <v>0</v>
      </c>
      <c r="I24" s="99">
        <f>SUMPRODUCT(('Diário 1º PA'!$E$4:$E$2000='Analítico Cx.'!$B24)*('Diário 1º PA'!$B$4:$B$2000&gt;=I$4)*('Diário 1º PA'!$B$4:$B$2000&lt;=EOMONTH(I$4,0))*('Diário 1º PA'!$F$4:$F$2000))
+SUMPRODUCT(('Diário 2º PA'!$E$4:$E$1997='Analítico Cx.'!$B24)*('Diário 2º PA'!$B$4:$B$1997&gt;=I$4)*('Diário 2º PA'!$B$4:$B$1997&lt;=EOMONTH(I$4,0))*('Diário 2º PA'!$F$4:$F$1997))
+SUMPRODUCT(('Diário 3º PA'!$E$4:$E$2018='Analítico Cx.'!$B24)*('Diário 3º PA'!$B$4:$B$2018&gt;=I$4)*('Diário 3º PA'!$B$4:$B$2018&lt;=EOMONTH(I$4,0))*('Diário 3º PA'!$F$4:$F$2018))
+SUMPRODUCT(('Diário 4º PA'!$E$4:$E$2000='Analítico Cx.'!$B24)*('Diário 4º PA'!$B$4:$B$2000&gt;=I$4)*('Diário 4º PA'!$B$4:$B$2000&lt;=EOMONTH(I$4,0))*('Diário 4º PA'!$F$4:$F$2000))</f>
        <v>0</v>
      </c>
      <c r="J24" s="99">
        <f>SUMPRODUCT(('Diário 1º PA'!$E$4:$E$2000='Analítico Cx.'!$B24)*('Diário 1º PA'!$B$4:$B$2000&gt;=J$4)*('Diário 1º PA'!$B$4:$B$2000&lt;=EOMONTH(J$4,0))*('Diário 1º PA'!$F$4:$F$2000))
+SUMPRODUCT(('Diário 2º PA'!$E$4:$E$1997='Analítico Cx.'!$B24)*('Diário 2º PA'!$B$4:$B$1997&gt;=J$4)*('Diário 2º PA'!$B$4:$B$1997&lt;=EOMONTH(J$4,0))*('Diário 2º PA'!$F$4:$F$1997))
+SUMPRODUCT(('Diário 3º PA'!$E$4:$E$2018='Analítico Cx.'!$B24)*('Diário 3º PA'!$B$4:$B$2018&gt;=J$4)*('Diário 3º PA'!$B$4:$B$2018&lt;=EOMONTH(J$4,0))*('Diário 3º PA'!$F$4:$F$2018))
+SUMPRODUCT(('Diário 4º PA'!$E$4:$E$2000='Analítico Cx.'!$B24)*('Diário 4º PA'!$B$4:$B$2000&gt;=J$4)*('Diário 4º PA'!$B$4:$B$2000&lt;=EOMONTH(J$4,0))*('Diário 4º PA'!$F$4:$F$2000))</f>
        <v>0</v>
      </c>
      <c r="K24" s="99">
        <f>SUMPRODUCT(('Diário 1º PA'!$E$4:$E$2000='Analítico Cx.'!$B24)*('Diário 1º PA'!$B$4:$B$2000&gt;=K$4)*('Diário 1º PA'!$B$4:$B$2000&lt;=EOMONTH(K$4,0))*('Diário 1º PA'!$F$4:$F$2000))
+SUMPRODUCT(('Diário 2º PA'!$E$4:$E$1997='Analítico Cx.'!$B24)*('Diário 2º PA'!$B$4:$B$1997&gt;=K$4)*('Diário 2º PA'!$B$4:$B$1997&lt;=EOMONTH(K$4,0))*('Diário 2º PA'!$F$4:$F$1997))
+SUMPRODUCT(('Diário 3º PA'!$E$4:$E$2018='Analítico Cx.'!$B24)*('Diário 3º PA'!$B$4:$B$2018&gt;=K$4)*('Diário 3º PA'!$B$4:$B$2018&lt;=EOMONTH(K$4,0))*('Diário 3º PA'!$F$4:$F$2018))
+SUMPRODUCT(('Diário 4º PA'!$E$4:$E$2000='Analítico Cx.'!$B24)*('Diário 4º PA'!$B$4:$B$2000&gt;=K$4)*('Diário 4º PA'!$B$4:$B$2000&lt;=EOMONTH(K$4,0))*('Diário 4º PA'!$F$4:$F$2000))</f>
        <v>0</v>
      </c>
      <c r="L24" s="99">
        <f>SUMPRODUCT(('Diário 1º PA'!$E$4:$E$2000='Analítico Cx.'!$B24)*('Diário 1º PA'!$B$4:$B$2000&gt;=L$4)*('Diário 1º PA'!$B$4:$B$2000&lt;=EOMONTH(L$4,0))*('Diário 1º PA'!$F$4:$F$2000))
+SUMPRODUCT(('Diário 2º PA'!$E$4:$E$1997='Analítico Cx.'!$B24)*('Diário 2º PA'!$B$4:$B$1997&gt;=L$4)*('Diário 2º PA'!$B$4:$B$1997&lt;=EOMONTH(L$4,0))*('Diário 2º PA'!$F$4:$F$1997))
+SUMPRODUCT(('Diário 3º PA'!$E$4:$E$2018='Analítico Cx.'!$B24)*('Diário 3º PA'!$B$4:$B$2018&gt;=L$4)*('Diário 3º PA'!$B$4:$B$2018&lt;=EOMONTH(L$4,0))*('Diário 3º PA'!$F$4:$F$2018))
+SUMPRODUCT(('Diário 4º PA'!$E$4:$E$2000='Analítico Cx.'!$B24)*('Diário 4º PA'!$B$4:$B$2000&gt;=L$4)*('Diário 4º PA'!$B$4:$B$2000&lt;=EOMONTH(L$4,0))*('Diário 4º PA'!$F$4:$F$2000))</f>
        <v>0</v>
      </c>
      <c r="M24" s="99">
        <f>SUMPRODUCT(('Diário 1º PA'!$E$4:$E$2000='Analítico Cx.'!$B24)*('Diário 1º PA'!$B$4:$B$2000&gt;=M$4)*('Diário 1º PA'!$B$4:$B$2000&lt;=EOMONTH(M$4,0))*('Diário 1º PA'!$F$4:$F$2000))
+SUMPRODUCT(('Diário 2º PA'!$E$4:$E$1997='Analítico Cx.'!$B24)*('Diário 2º PA'!$B$4:$B$1997&gt;=M$4)*('Diário 2º PA'!$B$4:$B$1997&lt;=EOMONTH(M$4,0))*('Diário 2º PA'!$F$4:$F$1997))
+SUMPRODUCT(('Diário 3º PA'!$E$4:$E$2018='Analítico Cx.'!$B24)*('Diário 3º PA'!$B$4:$B$2018&gt;=M$4)*('Diário 3º PA'!$B$4:$B$2018&lt;=EOMONTH(M$4,0))*('Diário 3º PA'!$F$4:$F$2018))
+SUMPRODUCT(('Diário 4º PA'!$E$4:$E$2000='Analítico Cx.'!$B24)*('Diário 4º PA'!$B$4:$B$2000&gt;=M$4)*('Diário 4º PA'!$B$4:$B$2000&lt;=EOMONTH(M$4,0))*('Diário 4º PA'!$F$4:$F$2000))</f>
        <v>0</v>
      </c>
      <c r="N24" s="99">
        <f>SUMPRODUCT(('Diário 1º PA'!$E$4:$E$2000='Analítico Cx.'!$B24)*('Diário 1º PA'!$B$4:$B$2000&gt;=N$4)*('Diário 1º PA'!$B$4:$B$2000&lt;=EOMONTH(N$4,0))*('Diário 1º PA'!$F$4:$F$2000))
+SUMPRODUCT(('Diário 2º PA'!$E$4:$E$1997='Analítico Cx.'!$B24)*('Diário 2º PA'!$B$4:$B$1997&gt;=N$4)*('Diário 2º PA'!$B$4:$B$1997&lt;=EOMONTH(N$4,0))*('Diário 2º PA'!$F$4:$F$1997))
+SUMPRODUCT(('Diário 3º PA'!$E$4:$E$2018='Analítico Cx.'!$B24)*('Diário 3º PA'!$B$4:$B$2018&gt;=N$4)*('Diário 3º PA'!$B$4:$B$2018&lt;=EOMONTH(N$4,0))*('Diário 3º PA'!$F$4:$F$2018))
+SUMPRODUCT(('Diário 4º PA'!$E$4:$E$2000='Analítico Cx.'!$B24)*('Diário 4º PA'!$B$4:$B$2000&gt;=N$4)*('Diário 4º PA'!$B$4:$B$2000&lt;=EOMONTH(N$4,0))*('Diário 4º PA'!$F$4:$F$2000))</f>
        <v>0</v>
      </c>
      <c r="O24" s="100">
        <f t="shared" si="4"/>
        <v>0</v>
      </c>
      <c r="P24" s="92">
        <f t="shared" si="3"/>
        <v>0</v>
      </c>
    </row>
    <row r="25" spans="1:16" ht="23.25" customHeight="1" x14ac:dyDescent="0.25">
      <c r="A25" s="36" t="s">
        <v>136</v>
      </c>
      <c r="B25" s="34" t="s">
        <v>137</v>
      </c>
      <c r="C25" s="99">
        <f>SUMPRODUCT(('Diário 1º PA'!$E$4:$E$2000='Analítico Cx.'!$B25)*('Diário 1º PA'!$B$4:$B$2000&gt;=C$4)*('Diário 1º PA'!$B$4:$B$2000&lt;=EOMONTH(C$4,0))*('Diário 1º PA'!$F$4:$F$2000))
+SUMPRODUCT(('Diário 2º PA'!$E$4:$E$1997='Analítico Cx.'!$B25)*('Diário 2º PA'!$B$4:$B$1997&gt;=C$4)*('Diário 2º PA'!$B$4:$B$1997&lt;=EOMONTH(C$4,0))*('Diário 2º PA'!$F$4:$F$1997))
+SUMPRODUCT(('Diário 3º PA'!$E$4:$E$2018='Analítico Cx.'!$B25)*('Diário 3º PA'!$B$4:$B$2018&gt;=C$4)*('Diário 3º PA'!$B$4:$B$2018&lt;=EOMONTH(C$4,0))*('Diário 3º PA'!$F$4:$F$2018))
+SUMPRODUCT(('Diário 4º PA'!$E$4:$E$2000='Analítico Cx.'!$B25)*('Diário 4º PA'!$B$4:$B$2000&gt;=C$4)*('Diário 4º PA'!$B$4:$B$2000&lt;=EOMONTH(C$4,0))*('Diário 4º PA'!$F$4:$F$2000))</f>
        <v>0</v>
      </c>
      <c r="D25" s="99">
        <f>SUMPRODUCT(('Diário 1º PA'!$E$4:$E$2000='Analítico Cx.'!$B25)*('Diário 1º PA'!$B$4:$B$2000&gt;=D$4)*('Diário 1º PA'!$B$4:$B$2000&lt;=EOMONTH(D$4,0))*('Diário 1º PA'!$F$4:$F$2000))
+SUMPRODUCT(('Diário 2º PA'!$E$4:$E$1997='Analítico Cx.'!$B25)*('Diário 2º PA'!$B$4:$B$1997&gt;=D$4)*('Diário 2º PA'!$B$4:$B$1997&lt;=EOMONTH(D$4,0))*('Diário 2º PA'!$F$4:$F$1997))
+SUMPRODUCT(('Diário 3º PA'!$E$4:$E$2018='Analítico Cx.'!$B25)*('Diário 3º PA'!$B$4:$B$2018&gt;=D$4)*('Diário 3º PA'!$B$4:$B$2018&lt;=EOMONTH(D$4,0))*('Diário 3º PA'!$F$4:$F$2018))
+SUMPRODUCT(('Diário 4º PA'!$E$4:$E$2000='Analítico Cx.'!$B25)*('Diário 4º PA'!$B$4:$B$2000&gt;=D$4)*('Diário 4º PA'!$B$4:$B$2000&lt;=EOMONTH(D$4,0))*('Diário 4º PA'!$F$4:$F$2000))</f>
        <v>0</v>
      </c>
      <c r="E25" s="99">
        <f>SUMPRODUCT(('Diário 1º PA'!$E$4:$E$2000='Analítico Cx.'!$B25)*('Diário 1º PA'!$B$4:$B$2000&gt;=E$4)*('Diário 1º PA'!$B$4:$B$2000&lt;=EOMONTH(E$4,0))*('Diário 1º PA'!$F$4:$F$2000))
+SUMPRODUCT(('Diário 2º PA'!$E$4:$E$1997='Analítico Cx.'!$B25)*('Diário 2º PA'!$B$4:$B$1997&gt;=E$4)*('Diário 2º PA'!$B$4:$B$1997&lt;=EOMONTH(E$4,0))*('Diário 2º PA'!$F$4:$F$1997))
+SUMPRODUCT(('Diário 3º PA'!$E$4:$E$2018='Analítico Cx.'!$B25)*('Diário 3º PA'!$B$4:$B$2018&gt;=E$4)*('Diário 3º PA'!$B$4:$B$2018&lt;=EOMONTH(E$4,0))*('Diário 3º PA'!$F$4:$F$2018))
+SUMPRODUCT(('Diário 4º PA'!$E$4:$E$2000='Analítico Cx.'!$B25)*('Diário 4º PA'!$B$4:$B$2000&gt;=E$4)*('Diário 4º PA'!$B$4:$B$2000&lt;=EOMONTH(E$4,0))*('Diário 4º PA'!$F$4:$F$2000))</f>
        <v>0</v>
      </c>
      <c r="F25" s="99">
        <f>SUMPRODUCT(('Diário 1º PA'!$E$4:$E$2000='Analítico Cx.'!$B25)*('Diário 1º PA'!$B$4:$B$2000&gt;=F$4)*('Diário 1º PA'!$B$4:$B$2000&lt;=EOMONTH(F$4,0))*('Diário 1º PA'!$F$4:$F$2000))
+SUMPRODUCT(('Diário 2º PA'!$E$4:$E$1997='Analítico Cx.'!$B25)*('Diário 2º PA'!$B$4:$B$1997&gt;=F$4)*('Diário 2º PA'!$B$4:$B$1997&lt;=EOMONTH(F$4,0))*('Diário 2º PA'!$F$4:$F$1997))
+SUMPRODUCT(('Diário 3º PA'!$E$4:$E$2018='Analítico Cx.'!$B25)*('Diário 3º PA'!$B$4:$B$2018&gt;=F$4)*('Diário 3º PA'!$B$4:$B$2018&lt;=EOMONTH(F$4,0))*('Diário 3º PA'!$F$4:$F$2018))
+SUMPRODUCT(('Diário 4º PA'!$E$4:$E$2000='Analítico Cx.'!$B25)*('Diário 4º PA'!$B$4:$B$2000&gt;=F$4)*('Diário 4º PA'!$B$4:$B$2000&lt;=EOMONTH(F$4,0))*('Diário 4º PA'!$F$4:$F$2000))</f>
        <v>0</v>
      </c>
      <c r="G25" s="99">
        <f>SUMPRODUCT(('Diário 1º PA'!$E$4:$E$2000='Analítico Cx.'!$B25)*('Diário 1º PA'!$B$4:$B$2000&gt;=G$4)*('Diário 1º PA'!$B$4:$B$2000&lt;=EOMONTH(G$4,0))*('Diário 1º PA'!$F$4:$F$2000))
+SUMPRODUCT(('Diário 2º PA'!$E$4:$E$1997='Analítico Cx.'!$B25)*('Diário 2º PA'!$B$4:$B$1997&gt;=G$4)*('Diário 2º PA'!$B$4:$B$1997&lt;=EOMONTH(G$4,0))*('Diário 2º PA'!$F$4:$F$1997))
+SUMPRODUCT(('Diário 3º PA'!$E$4:$E$2018='Analítico Cx.'!$B25)*('Diário 3º PA'!$B$4:$B$2018&gt;=G$4)*('Diário 3º PA'!$B$4:$B$2018&lt;=EOMONTH(G$4,0))*('Diário 3º PA'!$F$4:$F$2018))
+SUMPRODUCT(('Diário 4º PA'!$E$4:$E$2000='Analítico Cx.'!$B25)*('Diário 4º PA'!$B$4:$B$2000&gt;=G$4)*('Diário 4º PA'!$B$4:$B$2000&lt;=EOMONTH(G$4,0))*('Diário 4º PA'!$F$4:$F$2000))</f>
        <v>0</v>
      </c>
      <c r="H25" s="99">
        <f>SUMPRODUCT(('Diário 1º PA'!$E$4:$E$2000='Analítico Cx.'!$B25)*('Diário 1º PA'!$B$4:$B$2000&gt;=H$4)*('Diário 1º PA'!$B$4:$B$2000&lt;=EOMONTH(H$4,0))*('Diário 1º PA'!$F$4:$F$2000))
+SUMPRODUCT(('Diário 2º PA'!$E$4:$E$1997='Analítico Cx.'!$B25)*('Diário 2º PA'!$B$4:$B$1997&gt;=H$4)*('Diário 2º PA'!$B$4:$B$1997&lt;=EOMONTH(H$4,0))*('Diário 2º PA'!$F$4:$F$1997))
+SUMPRODUCT(('Diário 3º PA'!$E$4:$E$2018='Analítico Cx.'!$B25)*('Diário 3º PA'!$B$4:$B$2018&gt;=H$4)*('Diário 3º PA'!$B$4:$B$2018&lt;=EOMONTH(H$4,0))*('Diário 3º PA'!$F$4:$F$2018))
+SUMPRODUCT(('Diário 4º PA'!$E$4:$E$2000='Analítico Cx.'!$B25)*('Diário 4º PA'!$B$4:$B$2000&gt;=H$4)*('Diário 4º PA'!$B$4:$B$2000&lt;=EOMONTH(H$4,0))*('Diário 4º PA'!$F$4:$F$2000))</f>
        <v>0</v>
      </c>
      <c r="I25" s="99">
        <f>SUMPRODUCT(('Diário 1º PA'!$E$4:$E$2000='Analítico Cx.'!$B25)*('Diário 1º PA'!$B$4:$B$2000&gt;=I$4)*('Diário 1º PA'!$B$4:$B$2000&lt;=EOMONTH(I$4,0))*('Diário 1º PA'!$F$4:$F$2000))
+SUMPRODUCT(('Diário 2º PA'!$E$4:$E$1997='Analítico Cx.'!$B25)*('Diário 2º PA'!$B$4:$B$1997&gt;=I$4)*('Diário 2º PA'!$B$4:$B$1997&lt;=EOMONTH(I$4,0))*('Diário 2º PA'!$F$4:$F$1997))
+SUMPRODUCT(('Diário 3º PA'!$E$4:$E$2018='Analítico Cx.'!$B25)*('Diário 3º PA'!$B$4:$B$2018&gt;=I$4)*('Diário 3º PA'!$B$4:$B$2018&lt;=EOMONTH(I$4,0))*('Diário 3º PA'!$F$4:$F$2018))
+SUMPRODUCT(('Diário 4º PA'!$E$4:$E$2000='Analítico Cx.'!$B25)*('Diário 4º PA'!$B$4:$B$2000&gt;=I$4)*('Diário 4º PA'!$B$4:$B$2000&lt;=EOMONTH(I$4,0))*('Diário 4º PA'!$F$4:$F$2000))</f>
        <v>0</v>
      </c>
      <c r="J25" s="99">
        <f>SUMPRODUCT(('Diário 1º PA'!$E$4:$E$2000='Analítico Cx.'!$B25)*('Diário 1º PA'!$B$4:$B$2000&gt;=J$4)*('Diário 1º PA'!$B$4:$B$2000&lt;=EOMONTH(J$4,0))*('Diário 1º PA'!$F$4:$F$2000))
+SUMPRODUCT(('Diário 2º PA'!$E$4:$E$1997='Analítico Cx.'!$B25)*('Diário 2º PA'!$B$4:$B$1997&gt;=J$4)*('Diário 2º PA'!$B$4:$B$1997&lt;=EOMONTH(J$4,0))*('Diário 2º PA'!$F$4:$F$1997))
+SUMPRODUCT(('Diário 3º PA'!$E$4:$E$2018='Analítico Cx.'!$B25)*('Diário 3º PA'!$B$4:$B$2018&gt;=J$4)*('Diário 3º PA'!$B$4:$B$2018&lt;=EOMONTH(J$4,0))*('Diário 3º PA'!$F$4:$F$2018))
+SUMPRODUCT(('Diário 4º PA'!$E$4:$E$2000='Analítico Cx.'!$B25)*('Diário 4º PA'!$B$4:$B$2000&gt;=J$4)*('Diário 4º PA'!$B$4:$B$2000&lt;=EOMONTH(J$4,0))*('Diário 4º PA'!$F$4:$F$2000))</f>
        <v>0</v>
      </c>
      <c r="K25" s="99">
        <f>SUMPRODUCT(('Diário 1º PA'!$E$4:$E$2000='Analítico Cx.'!$B25)*('Diário 1º PA'!$B$4:$B$2000&gt;=K$4)*('Diário 1º PA'!$B$4:$B$2000&lt;=EOMONTH(K$4,0))*('Diário 1º PA'!$F$4:$F$2000))
+SUMPRODUCT(('Diário 2º PA'!$E$4:$E$1997='Analítico Cx.'!$B25)*('Diário 2º PA'!$B$4:$B$1997&gt;=K$4)*('Diário 2º PA'!$B$4:$B$1997&lt;=EOMONTH(K$4,0))*('Diário 2º PA'!$F$4:$F$1997))
+SUMPRODUCT(('Diário 3º PA'!$E$4:$E$2018='Analítico Cx.'!$B25)*('Diário 3º PA'!$B$4:$B$2018&gt;=K$4)*('Diário 3º PA'!$B$4:$B$2018&lt;=EOMONTH(K$4,0))*('Diário 3º PA'!$F$4:$F$2018))
+SUMPRODUCT(('Diário 4º PA'!$E$4:$E$2000='Analítico Cx.'!$B25)*('Diário 4º PA'!$B$4:$B$2000&gt;=K$4)*('Diário 4º PA'!$B$4:$B$2000&lt;=EOMONTH(K$4,0))*('Diário 4º PA'!$F$4:$F$2000))</f>
        <v>0</v>
      </c>
      <c r="L25" s="99">
        <f>SUMPRODUCT(('Diário 1º PA'!$E$4:$E$2000='Analítico Cx.'!$B25)*('Diário 1º PA'!$B$4:$B$2000&gt;=L$4)*('Diário 1º PA'!$B$4:$B$2000&lt;=EOMONTH(L$4,0))*('Diário 1º PA'!$F$4:$F$2000))
+SUMPRODUCT(('Diário 2º PA'!$E$4:$E$1997='Analítico Cx.'!$B25)*('Diário 2º PA'!$B$4:$B$1997&gt;=L$4)*('Diário 2º PA'!$B$4:$B$1997&lt;=EOMONTH(L$4,0))*('Diário 2º PA'!$F$4:$F$1997))
+SUMPRODUCT(('Diário 3º PA'!$E$4:$E$2018='Analítico Cx.'!$B25)*('Diário 3º PA'!$B$4:$B$2018&gt;=L$4)*('Diário 3º PA'!$B$4:$B$2018&lt;=EOMONTH(L$4,0))*('Diário 3º PA'!$F$4:$F$2018))
+SUMPRODUCT(('Diário 4º PA'!$E$4:$E$2000='Analítico Cx.'!$B25)*('Diário 4º PA'!$B$4:$B$2000&gt;=L$4)*('Diário 4º PA'!$B$4:$B$2000&lt;=EOMONTH(L$4,0))*('Diário 4º PA'!$F$4:$F$2000))</f>
        <v>0</v>
      </c>
      <c r="M25" s="99">
        <f>SUMPRODUCT(('Diário 1º PA'!$E$4:$E$2000='Analítico Cx.'!$B25)*('Diário 1º PA'!$B$4:$B$2000&gt;=M$4)*('Diário 1º PA'!$B$4:$B$2000&lt;=EOMONTH(M$4,0))*('Diário 1º PA'!$F$4:$F$2000))
+SUMPRODUCT(('Diário 2º PA'!$E$4:$E$1997='Analítico Cx.'!$B25)*('Diário 2º PA'!$B$4:$B$1997&gt;=M$4)*('Diário 2º PA'!$B$4:$B$1997&lt;=EOMONTH(M$4,0))*('Diário 2º PA'!$F$4:$F$1997))
+SUMPRODUCT(('Diário 3º PA'!$E$4:$E$2018='Analítico Cx.'!$B25)*('Diário 3º PA'!$B$4:$B$2018&gt;=M$4)*('Diário 3º PA'!$B$4:$B$2018&lt;=EOMONTH(M$4,0))*('Diário 3º PA'!$F$4:$F$2018))
+SUMPRODUCT(('Diário 4º PA'!$E$4:$E$2000='Analítico Cx.'!$B25)*('Diário 4º PA'!$B$4:$B$2000&gt;=M$4)*('Diário 4º PA'!$B$4:$B$2000&lt;=EOMONTH(M$4,0))*('Diário 4º PA'!$F$4:$F$2000))</f>
        <v>0</v>
      </c>
      <c r="N25" s="99">
        <f>SUMPRODUCT(('Diário 1º PA'!$E$4:$E$2000='Analítico Cx.'!$B25)*('Diário 1º PA'!$B$4:$B$2000&gt;=N$4)*('Diário 1º PA'!$B$4:$B$2000&lt;=EOMONTH(N$4,0))*('Diário 1º PA'!$F$4:$F$2000))
+SUMPRODUCT(('Diário 2º PA'!$E$4:$E$1997='Analítico Cx.'!$B25)*('Diário 2º PA'!$B$4:$B$1997&gt;=N$4)*('Diário 2º PA'!$B$4:$B$1997&lt;=EOMONTH(N$4,0))*('Diário 2º PA'!$F$4:$F$1997))
+SUMPRODUCT(('Diário 3º PA'!$E$4:$E$2018='Analítico Cx.'!$B25)*('Diário 3º PA'!$B$4:$B$2018&gt;=N$4)*('Diário 3º PA'!$B$4:$B$2018&lt;=EOMONTH(N$4,0))*('Diário 3º PA'!$F$4:$F$2018))
+SUMPRODUCT(('Diário 4º PA'!$E$4:$E$2000='Analítico Cx.'!$B25)*('Diário 4º PA'!$B$4:$B$2000&gt;=N$4)*('Diário 4º PA'!$B$4:$B$2000&lt;=EOMONTH(N$4,0))*('Diário 4º PA'!$F$4:$F$2000))</f>
        <v>0</v>
      </c>
      <c r="O25" s="100">
        <f t="shared" si="4"/>
        <v>0</v>
      </c>
      <c r="P25" s="92">
        <f t="shared" si="3"/>
        <v>0</v>
      </c>
    </row>
    <row r="26" spans="1:16" ht="23.25" customHeight="1" x14ac:dyDescent="0.25">
      <c r="A26" s="36" t="s">
        <v>138</v>
      </c>
      <c r="B26" s="34" t="s">
        <v>139</v>
      </c>
      <c r="C26" s="99">
        <f>SUMPRODUCT(('Diário 1º PA'!$E$4:$E$2000='Analítico Cx.'!$B26)*('Diário 1º PA'!$B$4:$B$2000&gt;=C$4)*('Diário 1º PA'!$B$4:$B$2000&lt;=EOMONTH(C$4,0))*('Diário 1º PA'!$F$4:$F$2000))
+SUMPRODUCT(('Diário 2º PA'!$E$4:$E$1997='Analítico Cx.'!$B26)*('Diário 2º PA'!$B$4:$B$1997&gt;=C$4)*('Diário 2º PA'!$B$4:$B$1997&lt;=EOMONTH(C$4,0))*('Diário 2º PA'!$F$4:$F$1997))
+SUMPRODUCT(('Diário 3º PA'!$E$4:$E$2018='Analítico Cx.'!$B26)*('Diário 3º PA'!$B$4:$B$2018&gt;=C$4)*('Diário 3º PA'!$B$4:$B$2018&lt;=EOMONTH(C$4,0))*('Diário 3º PA'!$F$4:$F$2018))
+SUMPRODUCT(('Diário 4º PA'!$E$4:$E$2000='Analítico Cx.'!$B26)*('Diário 4º PA'!$B$4:$B$2000&gt;=C$4)*('Diário 4º PA'!$B$4:$B$2000&lt;=EOMONTH(C$4,0))*('Diário 4º PA'!$F$4:$F$2000))</f>
        <v>0</v>
      </c>
      <c r="D26" s="99">
        <f>SUMPRODUCT(('Diário 1º PA'!$E$4:$E$2000='Analítico Cx.'!$B26)*('Diário 1º PA'!$B$4:$B$2000&gt;=D$4)*('Diário 1º PA'!$B$4:$B$2000&lt;=EOMONTH(D$4,0))*('Diário 1º PA'!$F$4:$F$2000))
+SUMPRODUCT(('Diário 2º PA'!$E$4:$E$1997='Analítico Cx.'!$B26)*('Diário 2º PA'!$B$4:$B$1997&gt;=D$4)*('Diário 2º PA'!$B$4:$B$1997&lt;=EOMONTH(D$4,0))*('Diário 2º PA'!$F$4:$F$1997))
+SUMPRODUCT(('Diário 3º PA'!$E$4:$E$2018='Analítico Cx.'!$B26)*('Diário 3º PA'!$B$4:$B$2018&gt;=D$4)*('Diário 3º PA'!$B$4:$B$2018&lt;=EOMONTH(D$4,0))*('Diário 3º PA'!$F$4:$F$2018))
+SUMPRODUCT(('Diário 4º PA'!$E$4:$E$2000='Analítico Cx.'!$B26)*('Diário 4º PA'!$B$4:$B$2000&gt;=D$4)*('Diário 4º PA'!$B$4:$B$2000&lt;=EOMONTH(D$4,0))*('Diário 4º PA'!$F$4:$F$2000))</f>
        <v>0</v>
      </c>
      <c r="E26" s="99">
        <f>SUMPRODUCT(('Diário 1º PA'!$E$4:$E$2000='Analítico Cx.'!$B26)*('Diário 1º PA'!$B$4:$B$2000&gt;=E$4)*('Diário 1º PA'!$B$4:$B$2000&lt;=EOMONTH(E$4,0))*('Diário 1º PA'!$F$4:$F$2000))
+SUMPRODUCT(('Diário 2º PA'!$E$4:$E$1997='Analítico Cx.'!$B26)*('Diário 2º PA'!$B$4:$B$1997&gt;=E$4)*('Diário 2º PA'!$B$4:$B$1997&lt;=EOMONTH(E$4,0))*('Diário 2º PA'!$F$4:$F$1997))
+SUMPRODUCT(('Diário 3º PA'!$E$4:$E$2018='Analítico Cx.'!$B26)*('Diário 3º PA'!$B$4:$B$2018&gt;=E$4)*('Diário 3º PA'!$B$4:$B$2018&lt;=EOMONTH(E$4,0))*('Diário 3º PA'!$F$4:$F$2018))
+SUMPRODUCT(('Diário 4º PA'!$E$4:$E$2000='Analítico Cx.'!$B26)*('Diário 4º PA'!$B$4:$B$2000&gt;=E$4)*('Diário 4º PA'!$B$4:$B$2000&lt;=EOMONTH(E$4,0))*('Diário 4º PA'!$F$4:$F$2000))</f>
        <v>0</v>
      </c>
      <c r="F26" s="99">
        <f>SUMPRODUCT(('Diário 1º PA'!$E$4:$E$2000='Analítico Cx.'!$B26)*('Diário 1º PA'!$B$4:$B$2000&gt;=F$4)*('Diário 1º PA'!$B$4:$B$2000&lt;=EOMONTH(F$4,0))*('Diário 1º PA'!$F$4:$F$2000))
+SUMPRODUCT(('Diário 2º PA'!$E$4:$E$1997='Analítico Cx.'!$B26)*('Diário 2º PA'!$B$4:$B$1997&gt;=F$4)*('Diário 2º PA'!$B$4:$B$1997&lt;=EOMONTH(F$4,0))*('Diário 2º PA'!$F$4:$F$1997))
+SUMPRODUCT(('Diário 3º PA'!$E$4:$E$2018='Analítico Cx.'!$B26)*('Diário 3º PA'!$B$4:$B$2018&gt;=F$4)*('Diário 3º PA'!$B$4:$B$2018&lt;=EOMONTH(F$4,0))*('Diário 3º PA'!$F$4:$F$2018))
+SUMPRODUCT(('Diário 4º PA'!$E$4:$E$2000='Analítico Cx.'!$B26)*('Diário 4º PA'!$B$4:$B$2000&gt;=F$4)*('Diário 4º PA'!$B$4:$B$2000&lt;=EOMONTH(F$4,0))*('Diário 4º PA'!$F$4:$F$2000))</f>
        <v>0</v>
      </c>
      <c r="G26" s="99">
        <f>SUMPRODUCT(('Diário 1º PA'!$E$4:$E$2000='Analítico Cx.'!$B26)*('Diário 1º PA'!$B$4:$B$2000&gt;=G$4)*('Diário 1º PA'!$B$4:$B$2000&lt;=EOMONTH(G$4,0))*('Diário 1º PA'!$F$4:$F$2000))
+SUMPRODUCT(('Diário 2º PA'!$E$4:$E$1997='Analítico Cx.'!$B26)*('Diário 2º PA'!$B$4:$B$1997&gt;=G$4)*('Diário 2º PA'!$B$4:$B$1997&lt;=EOMONTH(G$4,0))*('Diário 2º PA'!$F$4:$F$1997))
+SUMPRODUCT(('Diário 3º PA'!$E$4:$E$2018='Analítico Cx.'!$B26)*('Diário 3º PA'!$B$4:$B$2018&gt;=G$4)*('Diário 3º PA'!$B$4:$B$2018&lt;=EOMONTH(G$4,0))*('Diário 3º PA'!$F$4:$F$2018))
+SUMPRODUCT(('Diário 4º PA'!$E$4:$E$2000='Analítico Cx.'!$B26)*('Diário 4º PA'!$B$4:$B$2000&gt;=G$4)*('Diário 4º PA'!$B$4:$B$2000&lt;=EOMONTH(G$4,0))*('Diário 4º PA'!$F$4:$F$2000))</f>
        <v>0</v>
      </c>
      <c r="H26" s="99">
        <f>SUMPRODUCT(('Diário 1º PA'!$E$4:$E$2000='Analítico Cx.'!$B26)*('Diário 1º PA'!$B$4:$B$2000&gt;=H$4)*('Diário 1º PA'!$B$4:$B$2000&lt;=EOMONTH(H$4,0))*('Diário 1º PA'!$F$4:$F$2000))
+SUMPRODUCT(('Diário 2º PA'!$E$4:$E$1997='Analítico Cx.'!$B26)*('Diário 2º PA'!$B$4:$B$1997&gt;=H$4)*('Diário 2º PA'!$B$4:$B$1997&lt;=EOMONTH(H$4,0))*('Diário 2º PA'!$F$4:$F$1997))
+SUMPRODUCT(('Diário 3º PA'!$E$4:$E$2018='Analítico Cx.'!$B26)*('Diário 3º PA'!$B$4:$B$2018&gt;=H$4)*('Diário 3º PA'!$B$4:$B$2018&lt;=EOMONTH(H$4,0))*('Diário 3º PA'!$F$4:$F$2018))
+SUMPRODUCT(('Diário 4º PA'!$E$4:$E$2000='Analítico Cx.'!$B26)*('Diário 4º PA'!$B$4:$B$2000&gt;=H$4)*('Diário 4º PA'!$B$4:$B$2000&lt;=EOMONTH(H$4,0))*('Diário 4º PA'!$F$4:$F$2000))</f>
        <v>0</v>
      </c>
      <c r="I26" s="99">
        <f>SUMPRODUCT(('Diário 1º PA'!$E$4:$E$2000='Analítico Cx.'!$B26)*('Diário 1º PA'!$B$4:$B$2000&gt;=I$4)*('Diário 1º PA'!$B$4:$B$2000&lt;=EOMONTH(I$4,0))*('Diário 1º PA'!$F$4:$F$2000))
+SUMPRODUCT(('Diário 2º PA'!$E$4:$E$1997='Analítico Cx.'!$B26)*('Diário 2º PA'!$B$4:$B$1997&gt;=I$4)*('Diário 2º PA'!$B$4:$B$1997&lt;=EOMONTH(I$4,0))*('Diário 2º PA'!$F$4:$F$1997))
+SUMPRODUCT(('Diário 3º PA'!$E$4:$E$2018='Analítico Cx.'!$B26)*('Diário 3º PA'!$B$4:$B$2018&gt;=I$4)*('Diário 3º PA'!$B$4:$B$2018&lt;=EOMONTH(I$4,0))*('Diário 3º PA'!$F$4:$F$2018))
+SUMPRODUCT(('Diário 4º PA'!$E$4:$E$2000='Analítico Cx.'!$B26)*('Diário 4º PA'!$B$4:$B$2000&gt;=I$4)*('Diário 4º PA'!$B$4:$B$2000&lt;=EOMONTH(I$4,0))*('Diário 4º PA'!$F$4:$F$2000))</f>
        <v>0</v>
      </c>
      <c r="J26" s="99">
        <f>SUMPRODUCT(('Diário 1º PA'!$E$4:$E$2000='Analítico Cx.'!$B26)*('Diário 1º PA'!$B$4:$B$2000&gt;=J$4)*('Diário 1º PA'!$B$4:$B$2000&lt;=EOMONTH(J$4,0))*('Diário 1º PA'!$F$4:$F$2000))
+SUMPRODUCT(('Diário 2º PA'!$E$4:$E$1997='Analítico Cx.'!$B26)*('Diário 2º PA'!$B$4:$B$1997&gt;=J$4)*('Diário 2º PA'!$B$4:$B$1997&lt;=EOMONTH(J$4,0))*('Diário 2º PA'!$F$4:$F$1997))
+SUMPRODUCT(('Diário 3º PA'!$E$4:$E$2018='Analítico Cx.'!$B26)*('Diário 3º PA'!$B$4:$B$2018&gt;=J$4)*('Diário 3º PA'!$B$4:$B$2018&lt;=EOMONTH(J$4,0))*('Diário 3º PA'!$F$4:$F$2018))
+SUMPRODUCT(('Diário 4º PA'!$E$4:$E$2000='Analítico Cx.'!$B26)*('Diário 4º PA'!$B$4:$B$2000&gt;=J$4)*('Diário 4º PA'!$B$4:$B$2000&lt;=EOMONTH(J$4,0))*('Diário 4º PA'!$F$4:$F$2000))</f>
        <v>0</v>
      </c>
      <c r="K26" s="99">
        <f>SUMPRODUCT(('Diário 1º PA'!$E$4:$E$2000='Analítico Cx.'!$B26)*('Diário 1º PA'!$B$4:$B$2000&gt;=K$4)*('Diário 1º PA'!$B$4:$B$2000&lt;=EOMONTH(K$4,0))*('Diário 1º PA'!$F$4:$F$2000))
+SUMPRODUCT(('Diário 2º PA'!$E$4:$E$1997='Analítico Cx.'!$B26)*('Diário 2º PA'!$B$4:$B$1997&gt;=K$4)*('Diário 2º PA'!$B$4:$B$1997&lt;=EOMONTH(K$4,0))*('Diário 2º PA'!$F$4:$F$1997))
+SUMPRODUCT(('Diário 3º PA'!$E$4:$E$2018='Analítico Cx.'!$B26)*('Diário 3º PA'!$B$4:$B$2018&gt;=K$4)*('Diário 3º PA'!$B$4:$B$2018&lt;=EOMONTH(K$4,0))*('Diário 3º PA'!$F$4:$F$2018))
+SUMPRODUCT(('Diário 4º PA'!$E$4:$E$2000='Analítico Cx.'!$B26)*('Diário 4º PA'!$B$4:$B$2000&gt;=K$4)*('Diário 4º PA'!$B$4:$B$2000&lt;=EOMONTH(K$4,0))*('Diário 4º PA'!$F$4:$F$2000))</f>
        <v>0</v>
      </c>
      <c r="L26" s="99">
        <f>SUMPRODUCT(('Diário 1º PA'!$E$4:$E$2000='Analítico Cx.'!$B26)*('Diário 1º PA'!$B$4:$B$2000&gt;=L$4)*('Diário 1º PA'!$B$4:$B$2000&lt;=EOMONTH(L$4,0))*('Diário 1º PA'!$F$4:$F$2000))
+SUMPRODUCT(('Diário 2º PA'!$E$4:$E$1997='Analítico Cx.'!$B26)*('Diário 2º PA'!$B$4:$B$1997&gt;=L$4)*('Diário 2º PA'!$B$4:$B$1997&lt;=EOMONTH(L$4,0))*('Diário 2º PA'!$F$4:$F$1997))
+SUMPRODUCT(('Diário 3º PA'!$E$4:$E$2018='Analítico Cx.'!$B26)*('Diário 3º PA'!$B$4:$B$2018&gt;=L$4)*('Diário 3º PA'!$B$4:$B$2018&lt;=EOMONTH(L$4,0))*('Diário 3º PA'!$F$4:$F$2018))
+SUMPRODUCT(('Diário 4º PA'!$E$4:$E$2000='Analítico Cx.'!$B26)*('Diário 4º PA'!$B$4:$B$2000&gt;=L$4)*('Diário 4º PA'!$B$4:$B$2000&lt;=EOMONTH(L$4,0))*('Diário 4º PA'!$F$4:$F$2000))</f>
        <v>0</v>
      </c>
      <c r="M26" s="99">
        <f>SUMPRODUCT(('Diário 1º PA'!$E$4:$E$2000='Analítico Cx.'!$B26)*('Diário 1º PA'!$B$4:$B$2000&gt;=M$4)*('Diário 1º PA'!$B$4:$B$2000&lt;=EOMONTH(M$4,0))*('Diário 1º PA'!$F$4:$F$2000))
+SUMPRODUCT(('Diário 2º PA'!$E$4:$E$1997='Analítico Cx.'!$B26)*('Diário 2º PA'!$B$4:$B$1997&gt;=M$4)*('Diário 2º PA'!$B$4:$B$1997&lt;=EOMONTH(M$4,0))*('Diário 2º PA'!$F$4:$F$1997))
+SUMPRODUCT(('Diário 3º PA'!$E$4:$E$2018='Analítico Cx.'!$B26)*('Diário 3º PA'!$B$4:$B$2018&gt;=M$4)*('Diário 3º PA'!$B$4:$B$2018&lt;=EOMONTH(M$4,0))*('Diário 3º PA'!$F$4:$F$2018))
+SUMPRODUCT(('Diário 4º PA'!$E$4:$E$2000='Analítico Cx.'!$B26)*('Diário 4º PA'!$B$4:$B$2000&gt;=M$4)*('Diário 4º PA'!$B$4:$B$2000&lt;=EOMONTH(M$4,0))*('Diário 4º PA'!$F$4:$F$2000))</f>
        <v>0</v>
      </c>
      <c r="N26" s="99">
        <f>SUMPRODUCT(('Diário 1º PA'!$E$4:$E$2000='Analítico Cx.'!$B26)*('Diário 1º PA'!$B$4:$B$2000&gt;=N$4)*('Diário 1º PA'!$B$4:$B$2000&lt;=EOMONTH(N$4,0))*('Diário 1º PA'!$F$4:$F$2000))
+SUMPRODUCT(('Diário 2º PA'!$E$4:$E$1997='Analítico Cx.'!$B26)*('Diário 2º PA'!$B$4:$B$1997&gt;=N$4)*('Diário 2º PA'!$B$4:$B$1997&lt;=EOMONTH(N$4,0))*('Diário 2º PA'!$F$4:$F$1997))
+SUMPRODUCT(('Diário 3º PA'!$E$4:$E$2018='Analítico Cx.'!$B26)*('Diário 3º PA'!$B$4:$B$2018&gt;=N$4)*('Diário 3º PA'!$B$4:$B$2018&lt;=EOMONTH(N$4,0))*('Diário 3º PA'!$F$4:$F$2018))
+SUMPRODUCT(('Diário 4º PA'!$E$4:$E$2000='Analítico Cx.'!$B26)*('Diário 4º PA'!$B$4:$B$2000&gt;=N$4)*('Diário 4º PA'!$B$4:$B$2000&lt;=EOMONTH(N$4,0))*('Diário 4º PA'!$F$4:$F$2000))</f>
        <v>0</v>
      </c>
      <c r="O26" s="100">
        <f t="shared" si="4"/>
        <v>0</v>
      </c>
      <c r="P26" s="92">
        <f t="shared" si="3"/>
        <v>0</v>
      </c>
    </row>
    <row r="27" spans="1:16" ht="23.25" customHeight="1" x14ac:dyDescent="0.25">
      <c r="A27" s="36" t="s">
        <v>140</v>
      </c>
      <c r="B27" s="34" t="s">
        <v>141</v>
      </c>
      <c r="C27" s="99">
        <f>SUMPRODUCT(('Diário 1º PA'!$E$4:$E$2000='Analítico Cx.'!$B27)*('Diário 1º PA'!$B$4:$B$2000&gt;=C$4)*('Diário 1º PA'!$B$4:$B$2000&lt;=EOMONTH(C$4,0))*('Diário 1º PA'!$F$4:$F$2000))
+SUMPRODUCT(('Diário 2º PA'!$E$4:$E$1997='Analítico Cx.'!$B27)*('Diário 2º PA'!$B$4:$B$1997&gt;=C$4)*('Diário 2º PA'!$B$4:$B$1997&lt;=EOMONTH(C$4,0))*('Diário 2º PA'!$F$4:$F$1997))
+SUMPRODUCT(('Diário 3º PA'!$E$4:$E$2018='Analítico Cx.'!$B27)*('Diário 3º PA'!$B$4:$B$2018&gt;=C$4)*('Diário 3º PA'!$B$4:$B$2018&lt;=EOMONTH(C$4,0))*('Diário 3º PA'!$F$4:$F$2018))
+SUMPRODUCT(('Diário 4º PA'!$E$4:$E$2000='Analítico Cx.'!$B27)*('Diário 4º PA'!$B$4:$B$2000&gt;=C$4)*('Diário 4º PA'!$B$4:$B$2000&lt;=EOMONTH(C$4,0))*('Diário 4º PA'!$F$4:$F$2000))</f>
        <v>0</v>
      </c>
      <c r="D27" s="99">
        <f>SUMPRODUCT(('Diário 1º PA'!$E$4:$E$2000='Analítico Cx.'!$B27)*('Diário 1º PA'!$B$4:$B$2000&gt;=D$4)*('Diário 1º PA'!$B$4:$B$2000&lt;=EOMONTH(D$4,0))*('Diário 1º PA'!$F$4:$F$2000))
+SUMPRODUCT(('Diário 2º PA'!$E$4:$E$1997='Analítico Cx.'!$B27)*('Diário 2º PA'!$B$4:$B$1997&gt;=D$4)*('Diário 2º PA'!$B$4:$B$1997&lt;=EOMONTH(D$4,0))*('Diário 2º PA'!$F$4:$F$1997))
+SUMPRODUCT(('Diário 3º PA'!$E$4:$E$2018='Analítico Cx.'!$B27)*('Diário 3º PA'!$B$4:$B$2018&gt;=D$4)*('Diário 3º PA'!$B$4:$B$2018&lt;=EOMONTH(D$4,0))*('Diário 3º PA'!$F$4:$F$2018))
+SUMPRODUCT(('Diário 4º PA'!$E$4:$E$2000='Analítico Cx.'!$B27)*('Diário 4º PA'!$B$4:$B$2000&gt;=D$4)*('Diário 4º PA'!$B$4:$B$2000&lt;=EOMONTH(D$4,0))*('Diário 4º PA'!$F$4:$F$2000))</f>
        <v>0</v>
      </c>
      <c r="E27" s="99">
        <f>SUMPRODUCT(('Diário 1º PA'!$E$4:$E$2000='Analítico Cx.'!$B27)*('Diário 1º PA'!$B$4:$B$2000&gt;=E$4)*('Diário 1º PA'!$B$4:$B$2000&lt;=EOMONTH(E$4,0))*('Diário 1º PA'!$F$4:$F$2000))
+SUMPRODUCT(('Diário 2º PA'!$E$4:$E$1997='Analítico Cx.'!$B27)*('Diário 2º PA'!$B$4:$B$1997&gt;=E$4)*('Diário 2º PA'!$B$4:$B$1997&lt;=EOMONTH(E$4,0))*('Diário 2º PA'!$F$4:$F$1997))
+SUMPRODUCT(('Diário 3º PA'!$E$4:$E$2018='Analítico Cx.'!$B27)*('Diário 3º PA'!$B$4:$B$2018&gt;=E$4)*('Diário 3º PA'!$B$4:$B$2018&lt;=EOMONTH(E$4,0))*('Diário 3º PA'!$F$4:$F$2018))
+SUMPRODUCT(('Diário 4º PA'!$E$4:$E$2000='Analítico Cx.'!$B27)*('Diário 4º PA'!$B$4:$B$2000&gt;=E$4)*('Diário 4º PA'!$B$4:$B$2000&lt;=EOMONTH(E$4,0))*('Diário 4º PA'!$F$4:$F$2000))</f>
        <v>0</v>
      </c>
      <c r="F27" s="99">
        <f>SUMPRODUCT(('Diário 1º PA'!$E$4:$E$2000='Analítico Cx.'!$B27)*('Diário 1º PA'!$B$4:$B$2000&gt;=F$4)*('Diário 1º PA'!$B$4:$B$2000&lt;=EOMONTH(F$4,0))*('Diário 1º PA'!$F$4:$F$2000))
+SUMPRODUCT(('Diário 2º PA'!$E$4:$E$1997='Analítico Cx.'!$B27)*('Diário 2º PA'!$B$4:$B$1997&gt;=F$4)*('Diário 2º PA'!$B$4:$B$1997&lt;=EOMONTH(F$4,0))*('Diário 2º PA'!$F$4:$F$1997))
+SUMPRODUCT(('Diário 3º PA'!$E$4:$E$2018='Analítico Cx.'!$B27)*('Diário 3º PA'!$B$4:$B$2018&gt;=F$4)*('Diário 3º PA'!$B$4:$B$2018&lt;=EOMONTH(F$4,0))*('Diário 3º PA'!$F$4:$F$2018))
+SUMPRODUCT(('Diário 4º PA'!$E$4:$E$2000='Analítico Cx.'!$B27)*('Diário 4º PA'!$B$4:$B$2000&gt;=F$4)*('Diário 4º PA'!$B$4:$B$2000&lt;=EOMONTH(F$4,0))*('Diário 4º PA'!$F$4:$F$2000))</f>
        <v>0</v>
      </c>
      <c r="G27" s="99">
        <f>SUMPRODUCT(('Diário 1º PA'!$E$4:$E$2000='Analítico Cx.'!$B27)*('Diário 1º PA'!$B$4:$B$2000&gt;=G$4)*('Diário 1º PA'!$B$4:$B$2000&lt;=EOMONTH(G$4,0))*('Diário 1º PA'!$F$4:$F$2000))
+SUMPRODUCT(('Diário 2º PA'!$E$4:$E$1997='Analítico Cx.'!$B27)*('Diário 2º PA'!$B$4:$B$1997&gt;=G$4)*('Diário 2º PA'!$B$4:$B$1997&lt;=EOMONTH(G$4,0))*('Diário 2º PA'!$F$4:$F$1997))
+SUMPRODUCT(('Diário 3º PA'!$E$4:$E$2018='Analítico Cx.'!$B27)*('Diário 3º PA'!$B$4:$B$2018&gt;=G$4)*('Diário 3º PA'!$B$4:$B$2018&lt;=EOMONTH(G$4,0))*('Diário 3º PA'!$F$4:$F$2018))
+SUMPRODUCT(('Diário 4º PA'!$E$4:$E$2000='Analítico Cx.'!$B27)*('Diário 4º PA'!$B$4:$B$2000&gt;=G$4)*('Diário 4º PA'!$B$4:$B$2000&lt;=EOMONTH(G$4,0))*('Diário 4º PA'!$F$4:$F$2000))</f>
        <v>0</v>
      </c>
      <c r="H27" s="99">
        <f>SUMPRODUCT(('Diário 1º PA'!$E$4:$E$2000='Analítico Cx.'!$B27)*('Diário 1º PA'!$B$4:$B$2000&gt;=H$4)*('Diário 1º PA'!$B$4:$B$2000&lt;=EOMONTH(H$4,0))*('Diário 1º PA'!$F$4:$F$2000))
+SUMPRODUCT(('Diário 2º PA'!$E$4:$E$1997='Analítico Cx.'!$B27)*('Diário 2º PA'!$B$4:$B$1997&gt;=H$4)*('Diário 2º PA'!$B$4:$B$1997&lt;=EOMONTH(H$4,0))*('Diário 2º PA'!$F$4:$F$1997))
+SUMPRODUCT(('Diário 3º PA'!$E$4:$E$2018='Analítico Cx.'!$B27)*('Diário 3º PA'!$B$4:$B$2018&gt;=H$4)*('Diário 3º PA'!$B$4:$B$2018&lt;=EOMONTH(H$4,0))*('Diário 3º PA'!$F$4:$F$2018))
+SUMPRODUCT(('Diário 4º PA'!$E$4:$E$2000='Analítico Cx.'!$B27)*('Diário 4º PA'!$B$4:$B$2000&gt;=H$4)*('Diário 4º PA'!$B$4:$B$2000&lt;=EOMONTH(H$4,0))*('Diário 4º PA'!$F$4:$F$2000))</f>
        <v>0</v>
      </c>
      <c r="I27" s="99">
        <f>SUMPRODUCT(('Diário 1º PA'!$E$4:$E$2000='Analítico Cx.'!$B27)*('Diário 1º PA'!$B$4:$B$2000&gt;=I$4)*('Diário 1º PA'!$B$4:$B$2000&lt;=EOMONTH(I$4,0))*('Diário 1º PA'!$F$4:$F$2000))
+SUMPRODUCT(('Diário 2º PA'!$E$4:$E$1997='Analítico Cx.'!$B27)*('Diário 2º PA'!$B$4:$B$1997&gt;=I$4)*('Diário 2º PA'!$B$4:$B$1997&lt;=EOMONTH(I$4,0))*('Diário 2º PA'!$F$4:$F$1997))
+SUMPRODUCT(('Diário 3º PA'!$E$4:$E$2018='Analítico Cx.'!$B27)*('Diário 3º PA'!$B$4:$B$2018&gt;=I$4)*('Diário 3º PA'!$B$4:$B$2018&lt;=EOMONTH(I$4,0))*('Diário 3º PA'!$F$4:$F$2018))
+SUMPRODUCT(('Diário 4º PA'!$E$4:$E$2000='Analítico Cx.'!$B27)*('Diário 4º PA'!$B$4:$B$2000&gt;=I$4)*('Diário 4º PA'!$B$4:$B$2000&lt;=EOMONTH(I$4,0))*('Diário 4º PA'!$F$4:$F$2000))</f>
        <v>0</v>
      </c>
      <c r="J27" s="99">
        <f>SUMPRODUCT(('Diário 1º PA'!$E$4:$E$2000='Analítico Cx.'!$B27)*('Diário 1º PA'!$B$4:$B$2000&gt;=J$4)*('Diário 1º PA'!$B$4:$B$2000&lt;=EOMONTH(J$4,0))*('Diário 1º PA'!$F$4:$F$2000))
+SUMPRODUCT(('Diário 2º PA'!$E$4:$E$1997='Analítico Cx.'!$B27)*('Diário 2º PA'!$B$4:$B$1997&gt;=J$4)*('Diário 2º PA'!$B$4:$B$1997&lt;=EOMONTH(J$4,0))*('Diário 2º PA'!$F$4:$F$1997))
+SUMPRODUCT(('Diário 3º PA'!$E$4:$E$2018='Analítico Cx.'!$B27)*('Diário 3º PA'!$B$4:$B$2018&gt;=J$4)*('Diário 3º PA'!$B$4:$B$2018&lt;=EOMONTH(J$4,0))*('Diário 3º PA'!$F$4:$F$2018))
+SUMPRODUCT(('Diário 4º PA'!$E$4:$E$2000='Analítico Cx.'!$B27)*('Diário 4º PA'!$B$4:$B$2000&gt;=J$4)*('Diário 4º PA'!$B$4:$B$2000&lt;=EOMONTH(J$4,0))*('Diário 4º PA'!$F$4:$F$2000))</f>
        <v>0</v>
      </c>
      <c r="K27" s="99">
        <f>SUMPRODUCT(('Diário 1º PA'!$E$4:$E$2000='Analítico Cx.'!$B27)*('Diário 1º PA'!$B$4:$B$2000&gt;=K$4)*('Diário 1º PA'!$B$4:$B$2000&lt;=EOMONTH(K$4,0))*('Diário 1º PA'!$F$4:$F$2000))
+SUMPRODUCT(('Diário 2º PA'!$E$4:$E$1997='Analítico Cx.'!$B27)*('Diário 2º PA'!$B$4:$B$1997&gt;=K$4)*('Diário 2º PA'!$B$4:$B$1997&lt;=EOMONTH(K$4,0))*('Diário 2º PA'!$F$4:$F$1997))
+SUMPRODUCT(('Diário 3º PA'!$E$4:$E$2018='Analítico Cx.'!$B27)*('Diário 3º PA'!$B$4:$B$2018&gt;=K$4)*('Diário 3º PA'!$B$4:$B$2018&lt;=EOMONTH(K$4,0))*('Diário 3º PA'!$F$4:$F$2018))
+SUMPRODUCT(('Diário 4º PA'!$E$4:$E$2000='Analítico Cx.'!$B27)*('Diário 4º PA'!$B$4:$B$2000&gt;=K$4)*('Diário 4º PA'!$B$4:$B$2000&lt;=EOMONTH(K$4,0))*('Diário 4º PA'!$F$4:$F$2000))</f>
        <v>0</v>
      </c>
      <c r="L27" s="99">
        <f>SUMPRODUCT(('Diário 1º PA'!$E$4:$E$2000='Analítico Cx.'!$B27)*('Diário 1º PA'!$B$4:$B$2000&gt;=L$4)*('Diário 1º PA'!$B$4:$B$2000&lt;=EOMONTH(L$4,0))*('Diário 1º PA'!$F$4:$F$2000))
+SUMPRODUCT(('Diário 2º PA'!$E$4:$E$1997='Analítico Cx.'!$B27)*('Diário 2º PA'!$B$4:$B$1997&gt;=L$4)*('Diário 2º PA'!$B$4:$B$1997&lt;=EOMONTH(L$4,0))*('Diário 2º PA'!$F$4:$F$1997))
+SUMPRODUCT(('Diário 3º PA'!$E$4:$E$2018='Analítico Cx.'!$B27)*('Diário 3º PA'!$B$4:$B$2018&gt;=L$4)*('Diário 3º PA'!$B$4:$B$2018&lt;=EOMONTH(L$4,0))*('Diário 3º PA'!$F$4:$F$2018))
+SUMPRODUCT(('Diário 4º PA'!$E$4:$E$2000='Analítico Cx.'!$B27)*('Diário 4º PA'!$B$4:$B$2000&gt;=L$4)*('Diário 4º PA'!$B$4:$B$2000&lt;=EOMONTH(L$4,0))*('Diário 4º PA'!$F$4:$F$2000))</f>
        <v>0</v>
      </c>
      <c r="M27" s="99">
        <f>SUMPRODUCT(('Diário 1º PA'!$E$4:$E$2000='Analítico Cx.'!$B27)*('Diário 1º PA'!$B$4:$B$2000&gt;=M$4)*('Diário 1º PA'!$B$4:$B$2000&lt;=EOMONTH(M$4,0))*('Diário 1º PA'!$F$4:$F$2000))
+SUMPRODUCT(('Diário 2º PA'!$E$4:$E$1997='Analítico Cx.'!$B27)*('Diário 2º PA'!$B$4:$B$1997&gt;=M$4)*('Diário 2º PA'!$B$4:$B$1997&lt;=EOMONTH(M$4,0))*('Diário 2º PA'!$F$4:$F$1997))
+SUMPRODUCT(('Diário 3º PA'!$E$4:$E$2018='Analítico Cx.'!$B27)*('Diário 3º PA'!$B$4:$B$2018&gt;=M$4)*('Diário 3º PA'!$B$4:$B$2018&lt;=EOMONTH(M$4,0))*('Diário 3º PA'!$F$4:$F$2018))
+SUMPRODUCT(('Diário 4º PA'!$E$4:$E$2000='Analítico Cx.'!$B27)*('Diário 4º PA'!$B$4:$B$2000&gt;=M$4)*('Diário 4º PA'!$B$4:$B$2000&lt;=EOMONTH(M$4,0))*('Diário 4º PA'!$F$4:$F$2000))</f>
        <v>0</v>
      </c>
      <c r="N27" s="99">
        <f>SUMPRODUCT(('Diário 1º PA'!$E$4:$E$2000='Analítico Cx.'!$B27)*('Diário 1º PA'!$B$4:$B$2000&gt;=N$4)*('Diário 1º PA'!$B$4:$B$2000&lt;=EOMONTH(N$4,0))*('Diário 1º PA'!$F$4:$F$2000))
+SUMPRODUCT(('Diário 2º PA'!$E$4:$E$1997='Analítico Cx.'!$B27)*('Diário 2º PA'!$B$4:$B$1997&gt;=N$4)*('Diário 2º PA'!$B$4:$B$1997&lt;=EOMONTH(N$4,0))*('Diário 2º PA'!$F$4:$F$1997))
+SUMPRODUCT(('Diário 3º PA'!$E$4:$E$2018='Analítico Cx.'!$B27)*('Diário 3º PA'!$B$4:$B$2018&gt;=N$4)*('Diário 3º PA'!$B$4:$B$2018&lt;=EOMONTH(N$4,0))*('Diário 3º PA'!$F$4:$F$2018))
+SUMPRODUCT(('Diário 4º PA'!$E$4:$E$2000='Analítico Cx.'!$B27)*('Diário 4º PA'!$B$4:$B$2000&gt;=N$4)*('Diário 4º PA'!$B$4:$B$2000&lt;=EOMONTH(N$4,0))*('Diário 4º PA'!$F$4:$F$2000))</f>
        <v>0</v>
      </c>
      <c r="O27" s="100">
        <f t="shared" si="4"/>
        <v>0</v>
      </c>
      <c r="P27" s="92">
        <f t="shared" si="3"/>
        <v>0</v>
      </c>
    </row>
    <row r="28" spans="1:16" ht="23.25" customHeight="1" x14ac:dyDescent="0.25">
      <c r="A28" s="16"/>
      <c r="B28" s="17" t="s">
        <v>142</v>
      </c>
      <c r="C28" s="101">
        <f t="shared" ref="C28:O28" si="5">SUBTOTAL(109,C20:C27)</f>
        <v>0</v>
      </c>
      <c r="D28" s="101">
        <f t="shared" si="5"/>
        <v>0</v>
      </c>
      <c r="E28" s="101">
        <f t="shared" si="5"/>
        <v>0</v>
      </c>
      <c r="F28" s="101">
        <f t="shared" si="5"/>
        <v>7951.27</v>
      </c>
      <c r="G28" s="101">
        <f t="shared" si="5"/>
        <v>17426.39</v>
      </c>
      <c r="H28" s="101">
        <f t="shared" si="5"/>
        <v>17750.830000000002</v>
      </c>
      <c r="I28" s="101">
        <f t="shared" si="5"/>
        <v>17746.830000000002</v>
      </c>
      <c r="J28" s="101">
        <f t="shared" si="5"/>
        <v>17751.830000000002</v>
      </c>
      <c r="K28" s="101">
        <f t="shared" si="5"/>
        <v>17750.830000000002</v>
      </c>
      <c r="L28" s="101">
        <f t="shared" si="5"/>
        <v>0</v>
      </c>
      <c r="M28" s="101">
        <f t="shared" si="5"/>
        <v>0</v>
      </c>
      <c r="N28" s="101">
        <f t="shared" si="5"/>
        <v>0</v>
      </c>
      <c r="O28" s="101">
        <f t="shared" si="5"/>
        <v>96377.98000000001</v>
      </c>
      <c r="P28" s="93">
        <f t="shared" si="3"/>
        <v>0.32716981990346289</v>
      </c>
    </row>
    <row r="29" spans="1:16" s="20" customFormat="1" ht="23.25" customHeight="1" x14ac:dyDescent="0.25">
      <c r="A29" s="222" t="s">
        <v>88</v>
      </c>
      <c r="B29" s="223" t="s">
        <v>89</v>
      </c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6"/>
    </row>
    <row r="30" spans="1:16" ht="23.25" customHeight="1" x14ac:dyDescent="0.25">
      <c r="A30" s="36" t="s">
        <v>143</v>
      </c>
      <c r="B30" s="35" t="s">
        <v>144</v>
      </c>
      <c r="C30" s="99">
        <f>SUMPRODUCT(('Diário 1º PA'!$E$4:$E$2000='Analítico Cx.'!$B30)*('Diário 1º PA'!$B$4:$B$2000&gt;=C$4)*('Diário 1º PA'!$B$4:$B$2000&lt;=EOMONTH(C$4,0))*('Diário 1º PA'!$F$4:$F$2000))
+SUMPRODUCT(('Diário 2º PA'!$E$4:$E$1997='Analítico Cx.'!$B30)*('Diário 2º PA'!$B$4:$B$1997&gt;=C$4)*('Diário 2º PA'!$B$4:$B$1997&lt;=EOMONTH(C$4,0))*('Diário 2º PA'!$F$4:$F$1997))
+SUMPRODUCT(('Diário 3º PA'!$E$4:$E$2018='Analítico Cx.'!$B30)*('Diário 3º PA'!$B$4:$B$2018&gt;=C$4)*('Diário 3º PA'!$B$4:$B$2018&lt;=EOMONTH(C$4,0))*('Diário 3º PA'!$F$4:$F$2018))
+SUMPRODUCT(('Diário 4º PA'!$E$4:$E$2000='Analítico Cx.'!$B30)*('Diário 4º PA'!$B$4:$B$2000&gt;=C$4)*('Diário 4º PA'!$B$4:$B$2000&lt;=EOMONTH(C$4,0))*('Diário 4º PA'!$F$4:$F$2000))</f>
        <v>0</v>
      </c>
      <c r="D30" s="99">
        <f>SUMPRODUCT(('Diário 1º PA'!$E$4:$E$2000='Analítico Cx.'!$B30)*('Diário 1º PA'!$B$4:$B$2000&gt;=D$4)*('Diário 1º PA'!$B$4:$B$2000&lt;=EOMONTH(D$4,0))*('Diário 1º PA'!$F$4:$F$2000))
+SUMPRODUCT(('Diário 2º PA'!$E$4:$E$1997='Analítico Cx.'!$B30)*('Diário 2º PA'!$B$4:$B$1997&gt;=D$4)*('Diário 2º PA'!$B$4:$B$1997&lt;=EOMONTH(D$4,0))*('Diário 2º PA'!$F$4:$F$1997))
+SUMPRODUCT(('Diário 3º PA'!$E$4:$E$2018='Analítico Cx.'!$B30)*('Diário 3º PA'!$B$4:$B$2018&gt;=D$4)*('Diário 3º PA'!$B$4:$B$2018&lt;=EOMONTH(D$4,0))*('Diário 3º PA'!$F$4:$F$2018))
+SUMPRODUCT(('Diário 4º PA'!$E$4:$E$2000='Analítico Cx.'!$B30)*('Diário 4º PA'!$B$4:$B$2000&gt;=D$4)*('Diário 4º PA'!$B$4:$B$2000&lt;=EOMONTH(D$4,0))*('Diário 4º PA'!$F$4:$F$2000))</f>
        <v>0</v>
      </c>
      <c r="E30" s="99">
        <f>SUMPRODUCT(('Diário 1º PA'!$E$4:$E$2000='Analítico Cx.'!$B30)*('Diário 1º PA'!$B$4:$B$2000&gt;=E$4)*('Diário 1º PA'!$B$4:$B$2000&lt;=EOMONTH(E$4,0))*('Diário 1º PA'!$F$4:$F$2000))
+SUMPRODUCT(('Diário 2º PA'!$E$4:$E$1997='Analítico Cx.'!$B30)*('Diário 2º PA'!$B$4:$B$1997&gt;=E$4)*('Diário 2º PA'!$B$4:$B$1997&lt;=EOMONTH(E$4,0))*('Diário 2º PA'!$F$4:$F$1997))
+SUMPRODUCT(('Diário 3º PA'!$E$4:$E$2018='Analítico Cx.'!$B30)*('Diário 3º PA'!$B$4:$B$2018&gt;=E$4)*('Diário 3º PA'!$B$4:$B$2018&lt;=EOMONTH(E$4,0))*('Diário 3º PA'!$F$4:$F$2018))
+SUMPRODUCT(('Diário 4º PA'!$E$4:$E$2000='Analítico Cx.'!$B30)*('Diário 4º PA'!$B$4:$B$2000&gt;=E$4)*('Diário 4º PA'!$B$4:$B$2000&lt;=EOMONTH(E$4,0))*('Diário 4º PA'!$F$4:$F$2000))</f>
        <v>0</v>
      </c>
      <c r="F30" s="99">
        <f>SUMPRODUCT(('Diário 1º PA'!$E$4:$E$2000='Analítico Cx.'!$B30)*('Diário 1º PA'!$B$4:$B$2000&gt;=F$4)*('Diário 1º PA'!$B$4:$B$2000&lt;=EOMONTH(F$4,0))*('Diário 1º PA'!$F$4:$F$2000))
+SUMPRODUCT(('Diário 2º PA'!$E$4:$E$1997='Analítico Cx.'!$B30)*('Diário 2º PA'!$B$4:$B$1997&gt;=F$4)*('Diário 2º PA'!$B$4:$B$1997&lt;=EOMONTH(F$4,0))*('Diário 2º PA'!$F$4:$F$1997))
+SUMPRODUCT(('Diário 3º PA'!$E$4:$E$2018='Analítico Cx.'!$B30)*('Diário 3º PA'!$B$4:$B$2018&gt;=F$4)*('Diário 3º PA'!$B$4:$B$2018&lt;=EOMONTH(F$4,0))*('Diário 3º PA'!$F$4:$F$2018))
+SUMPRODUCT(('Diário 4º PA'!$E$4:$E$2000='Analítico Cx.'!$B30)*('Diário 4º PA'!$B$4:$B$2000&gt;=F$4)*('Diário 4º PA'!$B$4:$B$2000&lt;=EOMONTH(F$4,0))*('Diário 4º PA'!$F$4:$F$2000))</f>
        <v>0</v>
      </c>
      <c r="G30" s="99">
        <f>SUMPRODUCT(('Diário 1º PA'!$E$4:$E$2000='Analítico Cx.'!$B30)*('Diário 1º PA'!$B$4:$B$2000&gt;=G$4)*('Diário 1º PA'!$B$4:$B$2000&lt;=EOMONTH(G$4,0))*('Diário 1º PA'!$F$4:$F$2000))
+SUMPRODUCT(('Diário 2º PA'!$E$4:$E$1997='Analítico Cx.'!$B30)*('Diário 2º PA'!$B$4:$B$1997&gt;=G$4)*('Diário 2º PA'!$B$4:$B$1997&lt;=EOMONTH(G$4,0))*('Diário 2º PA'!$F$4:$F$1997))
+SUMPRODUCT(('Diário 3º PA'!$E$4:$E$2018='Analítico Cx.'!$B30)*('Diário 3º PA'!$B$4:$B$2018&gt;=G$4)*('Diário 3º PA'!$B$4:$B$2018&lt;=EOMONTH(G$4,0))*('Diário 3º PA'!$F$4:$F$2018))
+SUMPRODUCT(('Diário 4º PA'!$E$4:$E$2000='Analítico Cx.'!$B30)*('Diário 4º PA'!$B$4:$B$2000&gt;=G$4)*('Diário 4º PA'!$B$4:$B$2000&lt;=EOMONTH(G$4,0))*('Diário 4º PA'!$F$4:$F$2000))</f>
        <v>0</v>
      </c>
      <c r="H30" s="99">
        <f>SUMPRODUCT(('Diário 1º PA'!$E$4:$E$2000='Analítico Cx.'!$B30)*('Diário 1º PA'!$B$4:$B$2000&gt;=H$4)*('Diário 1º PA'!$B$4:$B$2000&lt;=EOMONTH(H$4,0))*('Diário 1º PA'!$F$4:$F$2000))
+SUMPRODUCT(('Diário 2º PA'!$E$4:$E$1997='Analítico Cx.'!$B30)*('Diário 2º PA'!$B$4:$B$1997&gt;=H$4)*('Diário 2º PA'!$B$4:$B$1997&lt;=EOMONTH(H$4,0))*('Diário 2º PA'!$F$4:$F$1997))
+SUMPRODUCT(('Diário 3º PA'!$E$4:$E$2018='Analítico Cx.'!$B30)*('Diário 3º PA'!$B$4:$B$2018&gt;=H$4)*('Diário 3º PA'!$B$4:$B$2018&lt;=EOMONTH(H$4,0))*('Diário 3º PA'!$F$4:$F$2018))
+SUMPRODUCT(('Diário 4º PA'!$E$4:$E$2000='Analítico Cx.'!$B30)*('Diário 4º PA'!$B$4:$B$2000&gt;=H$4)*('Diário 4º PA'!$B$4:$B$2000&lt;=EOMONTH(H$4,0))*('Diário 4º PA'!$F$4:$F$2000))</f>
        <v>0</v>
      </c>
      <c r="I30" s="99">
        <f>SUMPRODUCT(('Diário 1º PA'!$E$4:$E$2000='Analítico Cx.'!$B30)*('Diário 1º PA'!$B$4:$B$2000&gt;=I$4)*('Diário 1º PA'!$B$4:$B$2000&lt;=EOMONTH(I$4,0))*('Diário 1º PA'!$F$4:$F$2000))
+SUMPRODUCT(('Diário 2º PA'!$E$4:$E$1997='Analítico Cx.'!$B30)*('Diário 2º PA'!$B$4:$B$1997&gt;=I$4)*('Diário 2º PA'!$B$4:$B$1997&lt;=EOMONTH(I$4,0))*('Diário 2º PA'!$F$4:$F$1997))
+SUMPRODUCT(('Diário 3º PA'!$E$4:$E$2018='Analítico Cx.'!$B30)*('Diário 3º PA'!$B$4:$B$2018&gt;=I$4)*('Diário 3º PA'!$B$4:$B$2018&lt;=EOMONTH(I$4,0))*('Diário 3º PA'!$F$4:$F$2018))
+SUMPRODUCT(('Diário 4º PA'!$E$4:$E$2000='Analítico Cx.'!$B30)*('Diário 4º PA'!$B$4:$B$2000&gt;=I$4)*('Diário 4º PA'!$B$4:$B$2000&lt;=EOMONTH(I$4,0))*('Diário 4º PA'!$F$4:$F$2000))</f>
        <v>0</v>
      </c>
      <c r="J30" s="99">
        <f>SUMPRODUCT(('Diário 1º PA'!$E$4:$E$2000='Analítico Cx.'!$B30)*('Diário 1º PA'!$B$4:$B$2000&gt;=J$4)*('Diário 1º PA'!$B$4:$B$2000&lt;=EOMONTH(J$4,0))*('Diário 1º PA'!$F$4:$F$2000))
+SUMPRODUCT(('Diário 2º PA'!$E$4:$E$1997='Analítico Cx.'!$B30)*('Diário 2º PA'!$B$4:$B$1997&gt;=J$4)*('Diário 2º PA'!$B$4:$B$1997&lt;=EOMONTH(J$4,0))*('Diário 2º PA'!$F$4:$F$1997))
+SUMPRODUCT(('Diário 3º PA'!$E$4:$E$2018='Analítico Cx.'!$B30)*('Diário 3º PA'!$B$4:$B$2018&gt;=J$4)*('Diário 3º PA'!$B$4:$B$2018&lt;=EOMONTH(J$4,0))*('Diário 3º PA'!$F$4:$F$2018))
+SUMPRODUCT(('Diário 4º PA'!$E$4:$E$2000='Analítico Cx.'!$B30)*('Diário 4º PA'!$B$4:$B$2000&gt;=J$4)*('Diário 4º PA'!$B$4:$B$2000&lt;=EOMONTH(J$4,0))*('Diário 4º PA'!$F$4:$F$2000))</f>
        <v>0</v>
      </c>
      <c r="K30" s="99">
        <f>SUMPRODUCT(('Diário 1º PA'!$E$4:$E$2000='Analítico Cx.'!$B30)*('Diário 1º PA'!$B$4:$B$2000&gt;=K$4)*('Diário 1º PA'!$B$4:$B$2000&lt;=EOMONTH(K$4,0))*('Diário 1º PA'!$F$4:$F$2000))
+SUMPRODUCT(('Diário 2º PA'!$E$4:$E$1997='Analítico Cx.'!$B30)*('Diário 2º PA'!$B$4:$B$1997&gt;=K$4)*('Diário 2º PA'!$B$4:$B$1997&lt;=EOMONTH(K$4,0))*('Diário 2º PA'!$F$4:$F$1997))
+SUMPRODUCT(('Diário 3º PA'!$E$4:$E$2018='Analítico Cx.'!$B30)*('Diário 3º PA'!$B$4:$B$2018&gt;=K$4)*('Diário 3º PA'!$B$4:$B$2018&lt;=EOMONTH(K$4,0))*('Diário 3º PA'!$F$4:$F$2018))
+SUMPRODUCT(('Diário 4º PA'!$E$4:$E$2000='Analítico Cx.'!$B30)*('Diário 4º PA'!$B$4:$B$2000&gt;=K$4)*('Diário 4º PA'!$B$4:$B$2000&lt;=EOMONTH(K$4,0))*('Diário 4º PA'!$F$4:$F$2000))</f>
        <v>0</v>
      </c>
      <c r="L30" s="99">
        <f>SUMPRODUCT(('Diário 1º PA'!$E$4:$E$2000='Analítico Cx.'!$B30)*('Diário 1º PA'!$B$4:$B$2000&gt;=L$4)*('Diário 1º PA'!$B$4:$B$2000&lt;=EOMONTH(L$4,0))*('Diário 1º PA'!$F$4:$F$2000))
+SUMPRODUCT(('Diário 2º PA'!$E$4:$E$1997='Analítico Cx.'!$B30)*('Diário 2º PA'!$B$4:$B$1997&gt;=L$4)*('Diário 2º PA'!$B$4:$B$1997&lt;=EOMONTH(L$4,0))*('Diário 2º PA'!$F$4:$F$1997))
+SUMPRODUCT(('Diário 3º PA'!$E$4:$E$2018='Analítico Cx.'!$B30)*('Diário 3º PA'!$B$4:$B$2018&gt;=L$4)*('Diário 3º PA'!$B$4:$B$2018&lt;=EOMONTH(L$4,0))*('Diário 3º PA'!$F$4:$F$2018))
+SUMPRODUCT(('Diário 4º PA'!$E$4:$E$2000='Analítico Cx.'!$B30)*('Diário 4º PA'!$B$4:$B$2000&gt;=L$4)*('Diário 4º PA'!$B$4:$B$2000&lt;=EOMONTH(L$4,0))*('Diário 4º PA'!$F$4:$F$2000))</f>
        <v>0</v>
      </c>
      <c r="M30" s="99">
        <f>SUMPRODUCT(('Diário 1º PA'!$E$4:$E$2000='Analítico Cx.'!$B30)*('Diário 1º PA'!$B$4:$B$2000&gt;=M$4)*('Diário 1º PA'!$B$4:$B$2000&lt;=EOMONTH(M$4,0))*('Diário 1º PA'!$F$4:$F$2000))
+SUMPRODUCT(('Diário 2º PA'!$E$4:$E$1997='Analítico Cx.'!$B30)*('Diário 2º PA'!$B$4:$B$1997&gt;=M$4)*('Diário 2º PA'!$B$4:$B$1997&lt;=EOMONTH(M$4,0))*('Diário 2º PA'!$F$4:$F$1997))
+SUMPRODUCT(('Diário 3º PA'!$E$4:$E$2018='Analítico Cx.'!$B30)*('Diário 3º PA'!$B$4:$B$2018&gt;=M$4)*('Diário 3º PA'!$B$4:$B$2018&lt;=EOMONTH(M$4,0))*('Diário 3º PA'!$F$4:$F$2018))
+SUMPRODUCT(('Diário 4º PA'!$E$4:$E$2000='Analítico Cx.'!$B30)*('Diário 4º PA'!$B$4:$B$2000&gt;=M$4)*('Diário 4º PA'!$B$4:$B$2000&lt;=EOMONTH(M$4,0))*('Diário 4º PA'!$F$4:$F$2000))</f>
        <v>0</v>
      </c>
      <c r="N30" s="99">
        <f>SUMPRODUCT(('Diário 1º PA'!$E$4:$E$2000='Analítico Cx.'!$B30)*('Diário 1º PA'!$B$4:$B$2000&gt;=N$4)*('Diário 1º PA'!$B$4:$B$2000&lt;=EOMONTH(N$4,0))*('Diário 1º PA'!$F$4:$F$2000))
+SUMPRODUCT(('Diário 2º PA'!$E$4:$E$1997='Analítico Cx.'!$B30)*('Diário 2º PA'!$B$4:$B$1997&gt;=N$4)*('Diário 2º PA'!$B$4:$B$1997&lt;=EOMONTH(N$4,0))*('Diário 2º PA'!$F$4:$F$1997))
+SUMPRODUCT(('Diário 3º PA'!$E$4:$E$2018='Analítico Cx.'!$B30)*('Diário 3º PA'!$B$4:$B$2018&gt;=N$4)*('Diário 3º PA'!$B$4:$B$2018&lt;=EOMONTH(N$4,0))*('Diário 3º PA'!$F$4:$F$2018))
+SUMPRODUCT(('Diário 4º PA'!$E$4:$E$2000='Analítico Cx.'!$B30)*('Diário 4º PA'!$B$4:$B$2000&gt;=N$4)*('Diário 4º PA'!$B$4:$B$2000&lt;=EOMONTH(N$4,0))*('Diário 4º PA'!$F$4:$F$2000))</f>
        <v>0</v>
      </c>
      <c r="O30" s="100">
        <f>SUM(C30:N30)</f>
        <v>0</v>
      </c>
      <c r="P30" s="92">
        <f>IF($O$140=0,0,O30/$O$140)</f>
        <v>0</v>
      </c>
    </row>
    <row r="31" spans="1:16" ht="23.25" customHeight="1" x14ac:dyDescent="0.25">
      <c r="A31" s="36" t="s">
        <v>145</v>
      </c>
      <c r="B31" s="35" t="s">
        <v>146</v>
      </c>
      <c r="C31" s="99">
        <f>SUMPRODUCT(('Diário 1º PA'!$E$4:$E$2000='Analítico Cx.'!$B31)*('Diário 1º PA'!$B$4:$B$2000&gt;=C$4)*('Diário 1º PA'!$B$4:$B$2000&lt;=EOMONTH(C$4,0))*('Diário 1º PA'!$F$4:$F$2000))
+SUMPRODUCT(('Diário 2º PA'!$E$4:$E$1997='Analítico Cx.'!$B31)*('Diário 2º PA'!$B$4:$B$1997&gt;=C$4)*('Diário 2º PA'!$B$4:$B$1997&lt;=EOMONTH(C$4,0))*('Diário 2º PA'!$F$4:$F$1997))
+SUMPRODUCT(('Diário 3º PA'!$E$4:$E$2018='Analítico Cx.'!$B31)*('Diário 3º PA'!$B$4:$B$2018&gt;=C$4)*('Diário 3º PA'!$B$4:$B$2018&lt;=EOMONTH(C$4,0))*('Diário 3º PA'!$F$4:$F$2018))
+SUMPRODUCT(('Diário 4º PA'!$E$4:$E$2000='Analítico Cx.'!$B31)*('Diário 4º PA'!$B$4:$B$2000&gt;=C$4)*('Diário 4º PA'!$B$4:$B$2000&lt;=EOMONTH(C$4,0))*('Diário 4º PA'!$F$4:$F$2000))</f>
        <v>0</v>
      </c>
      <c r="D31" s="99">
        <f>SUMPRODUCT(('Diário 1º PA'!$E$4:$E$2000='Analítico Cx.'!$B31)*('Diário 1º PA'!$B$4:$B$2000&gt;=D$4)*('Diário 1º PA'!$B$4:$B$2000&lt;=EOMONTH(D$4,0))*('Diário 1º PA'!$F$4:$F$2000))
+SUMPRODUCT(('Diário 2º PA'!$E$4:$E$1997='Analítico Cx.'!$B31)*('Diário 2º PA'!$B$4:$B$1997&gt;=D$4)*('Diário 2º PA'!$B$4:$B$1997&lt;=EOMONTH(D$4,0))*('Diário 2º PA'!$F$4:$F$1997))
+SUMPRODUCT(('Diário 3º PA'!$E$4:$E$2018='Analítico Cx.'!$B31)*('Diário 3º PA'!$B$4:$B$2018&gt;=D$4)*('Diário 3º PA'!$B$4:$B$2018&lt;=EOMONTH(D$4,0))*('Diário 3º PA'!$F$4:$F$2018))
+SUMPRODUCT(('Diário 4º PA'!$E$4:$E$2000='Analítico Cx.'!$B31)*('Diário 4º PA'!$B$4:$B$2000&gt;=D$4)*('Diário 4º PA'!$B$4:$B$2000&lt;=EOMONTH(D$4,0))*('Diário 4º PA'!$F$4:$F$2000))</f>
        <v>0</v>
      </c>
      <c r="E31" s="99">
        <f>SUMPRODUCT(('Diário 1º PA'!$E$4:$E$2000='Analítico Cx.'!$B31)*('Diário 1º PA'!$B$4:$B$2000&gt;=E$4)*('Diário 1º PA'!$B$4:$B$2000&lt;=EOMONTH(E$4,0))*('Diário 1º PA'!$F$4:$F$2000))
+SUMPRODUCT(('Diário 2º PA'!$E$4:$E$1997='Analítico Cx.'!$B31)*('Diário 2º PA'!$B$4:$B$1997&gt;=E$4)*('Diário 2º PA'!$B$4:$B$1997&lt;=EOMONTH(E$4,0))*('Diário 2º PA'!$F$4:$F$1997))
+SUMPRODUCT(('Diário 3º PA'!$E$4:$E$2018='Analítico Cx.'!$B31)*('Diário 3º PA'!$B$4:$B$2018&gt;=E$4)*('Diário 3º PA'!$B$4:$B$2018&lt;=EOMONTH(E$4,0))*('Diário 3º PA'!$F$4:$F$2018))
+SUMPRODUCT(('Diário 4º PA'!$E$4:$E$2000='Analítico Cx.'!$B31)*('Diário 4º PA'!$B$4:$B$2000&gt;=E$4)*('Diário 4º PA'!$B$4:$B$2000&lt;=EOMONTH(E$4,0))*('Diário 4º PA'!$F$4:$F$2000))</f>
        <v>0</v>
      </c>
      <c r="F31" s="99">
        <f>SUMPRODUCT(('Diário 1º PA'!$E$4:$E$2000='Analítico Cx.'!$B31)*('Diário 1º PA'!$B$4:$B$2000&gt;=F$4)*('Diário 1º PA'!$B$4:$B$2000&lt;=EOMONTH(F$4,0))*('Diário 1º PA'!$F$4:$F$2000))
+SUMPRODUCT(('Diário 2º PA'!$E$4:$E$1997='Analítico Cx.'!$B31)*('Diário 2º PA'!$B$4:$B$1997&gt;=F$4)*('Diário 2º PA'!$B$4:$B$1997&lt;=EOMONTH(F$4,0))*('Diário 2º PA'!$F$4:$F$1997))
+SUMPRODUCT(('Diário 3º PA'!$E$4:$E$2018='Analítico Cx.'!$B31)*('Diário 3º PA'!$B$4:$B$2018&gt;=F$4)*('Diário 3º PA'!$B$4:$B$2018&lt;=EOMONTH(F$4,0))*('Diário 3º PA'!$F$4:$F$2018))
+SUMPRODUCT(('Diário 4º PA'!$E$4:$E$2000='Analítico Cx.'!$B31)*('Diário 4º PA'!$B$4:$B$2000&gt;=F$4)*('Diário 4º PA'!$B$4:$B$2000&lt;=EOMONTH(F$4,0))*('Diário 4º PA'!$F$4:$F$2000))</f>
        <v>0</v>
      </c>
      <c r="G31" s="99">
        <f>SUMPRODUCT(('Diário 1º PA'!$E$4:$E$2000='Analítico Cx.'!$B31)*('Diário 1º PA'!$B$4:$B$2000&gt;=G$4)*('Diário 1º PA'!$B$4:$B$2000&lt;=EOMONTH(G$4,0))*('Diário 1º PA'!$F$4:$F$2000))
+SUMPRODUCT(('Diário 2º PA'!$E$4:$E$1997='Analítico Cx.'!$B31)*('Diário 2º PA'!$B$4:$B$1997&gt;=G$4)*('Diário 2º PA'!$B$4:$B$1997&lt;=EOMONTH(G$4,0))*('Diário 2º PA'!$F$4:$F$1997))
+SUMPRODUCT(('Diário 3º PA'!$E$4:$E$2018='Analítico Cx.'!$B31)*('Diário 3º PA'!$B$4:$B$2018&gt;=G$4)*('Diário 3º PA'!$B$4:$B$2018&lt;=EOMONTH(G$4,0))*('Diário 3º PA'!$F$4:$F$2018))
+SUMPRODUCT(('Diário 4º PA'!$E$4:$E$2000='Analítico Cx.'!$B31)*('Diário 4º PA'!$B$4:$B$2000&gt;=G$4)*('Diário 4º PA'!$B$4:$B$2000&lt;=EOMONTH(G$4,0))*('Diário 4º PA'!$F$4:$F$2000))</f>
        <v>0</v>
      </c>
      <c r="H31" s="99">
        <f>SUMPRODUCT(('Diário 1º PA'!$E$4:$E$2000='Analítico Cx.'!$B31)*('Diário 1º PA'!$B$4:$B$2000&gt;=H$4)*('Diário 1º PA'!$B$4:$B$2000&lt;=EOMONTH(H$4,0))*('Diário 1º PA'!$F$4:$F$2000))
+SUMPRODUCT(('Diário 2º PA'!$E$4:$E$1997='Analítico Cx.'!$B31)*('Diário 2º PA'!$B$4:$B$1997&gt;=H$4)*('Diário 2º PA'!$B$4:$B$1997&lt;=EOMONTH(H$4,0))*('Diário 2º PA'!$F$4:$F$1997))
+SUMPRODUCT(('Diário 3º PA'!$E$4:$E$2018='Analítico Cx.'!$B31)*('Diário 3º PA'!$B$4:$B$2018&gt;=H$4)*('Diário 3º PA'!$B$4:$B$2018&lt;=EOMONTH(H$4,0))*('Diário 3º PA'!$F$4:$F$2018))
+SUMPRODUCT(('Diário 4º PA'!$E$4:$E$2000='Analítico Cx.'!$B31)*('Diário 4º PA'!$B$4:$B$2000&gt;=H$4)*('Diário 4º PA'!$B$4:$B$2000&lt;=EOMONTH(H$4,0))*('Diário 4º PA'!$F$4:$F$2000))</f>
        <v>0</v>
      </c>
      <c r="I31" s="99">
        <f>SUMPRODUCT(('Diário 1º PA'!$E$4:$E$2000='Analítico Cx.'!$B31)*('Diário 1º PA'!$B$4:$B$2000&gt;=I$4)*('Diário 1º PA'!$B$4:$B$2000&lt;=EOMONTH(I$4,0))*('Diário 1º PA'!$F$4:$F$2000))
+SUMPRODUCT(('Diário 2º PA'!$E$4:$E$1997='Analítico Cx.'!$B31)*('Diário 2º PA'!$B$4:$B$1997&gt;=I$4)*('Diário 2º PA'!$B$4:$B$1997&lt;=EOMONTH(I$4,0))*('Diário 2º PA'!$F$4:$F$1997))
+SUMPRODUCT(('Diário 3º PA'!$E$4:$E$2018='Analítico Cx.'!$B31)*('Diário 3º PA'!$B$4:$B$2018&gt;=I$4)*('Diário 3º PA'!$B$4:$B$2018&lt;=EOMONTH(I$4,0))*('Diário 3º PA'!$F$4:$F$2018))
+SUMPRODUCT(('Diário 4º PA'!$E$4:$E$2000='Analítico Cx.'!$B31)*('Diário 4º PA'!$B$4:$B$2000&gt;=I$4)*('Diário 4º PA'!$B$4:$B$2000&lt;=EOMONTH(I$4,0))*('Diário 4º PA'!$F$4:$F$2000))</f>
        <v>0</v>
      </c>
      <c r="J31" s="99">
        <f>SUMPRODUCT(('Diário 1º PA'!$E$4:$E$2000='Analítico Cx.'!$B31)*('Diário 1º PA'!$B$4:$B$2000&gt;=J$4)*('Diário 1º PA'!$B$4:$B$2000&lt;=EOMONTH(J$4,0))*('Diário 1º PA'!$F$4:$F$2000))
+SUMPRODUCT(('Diário 2º PA'!$E$4:$E$1997='Analítico Cx.'!$B31)*('Diário 2º PA'!$B$4:$B$1997&gt;=J$4)*('Diário 2º PA'!$B$4:$B$1997&lt;=EOMONTH(J$4,0))*('Diário 2º PA'!$F$4:$F$1997))
+SUMPRODUCT(('Diário 3º PA'!$E$4:$E$2018='Analítico Cx.'!$B31)*('Diário 3º PA'!$B$4:$B$2018&gt;=J$4)*('Diário 3º PA'!$B$4:$B$2018&lt;=EOMONTH(J$4,0))*('Diário 3º PA'!$F$4:$F$2018))
+SUMPRODUCT(('Diário 4º PA'!$E$4:$E$2000='Analítico Cx.'!$B31)*('Diário 4º PA'!$B$4:$B$2000&gt;=J$4)*('Diário 4º PA'!$B$4:$B$2000&lt;=EOMONTH(J$4,0))*('Diário 4º PA'!$F$4:$F$2000))</f>
        <v>0</v>
      </c>
      <c r="K31" s="99">
        <f>SUMPRODUCT(('Diário 1º PA'!$E$4:$E$2000='Analítico Cx.'!$B31)*('Diário 1º PA'!$B$4:$B$2000&gt;=K$4)*('Diário 1º PA'!$B$4:$B$2000&lt;=EOMONTH(K$4,0))*('Diário 1º PA'!$F$4:$F$2000))
+SUMPRODUCT(('Diário 2º PA'!$E$4:$E$1997='Analítico Cx.'!$B31)*('Diário 2º PA'!$B$4:$B$1997&gt;=K$4)*('Diário 2º PA'!$B$4:$B$1997&lt;=EOMONTH(K$4,0))*('Diário 2º PA'!$F$4:$F$1997))
+SUMPRODUCT(('Diário 3º PA'!$E$4:$E$2018='Analítico Cx.'!$B31)*('Diário 3º PA'!$B$4:$B$2018&gt;=K$4)*('Diário 3º PA'!$B$4:$B$2018&lt;=EOMONTH(K$4,0))*('Diário 3º PA'!$F$4:$F$2018))
+SUMPRODUCT(('Diário 4º PA'!$E$4:$E$2000='Analítico Cx.'!$B31)*('Diário 4º PA'!$B$4:$B$2000&gt;=K$4)*('Diário 4º PA'!$B$4:$B$2000&lt;=EOMONTH(K$4,0))*('Diário 4º PA'!$F$4:$F$2000))</f>
        <v>0</v>
      </c>
      <c r="L31" s="99">
        <f>SUMPRODUCT(('Diário 1º PA'!$E$4:$E$2000='Analítico Cx.'!$B31)*('Diário 1º PA'!$B$4:$B$2000&gt;=L$4)*('Diário 1º PA'!$B$4:$B$2000&lt;=EOMONTH(L$4,0))*('Diário 1º PA'!$F$4:$F$2000))
+SUMPRODUCT(('Diário 2º PA'!$E$4:$E$1997='Analítico Cx.'!$B31)*('Diário 2º PA'!$B$4:$B$1997&gt;=L$4)*('Diário 2º PA'!$B$4:$B$1997&lt;=EOMONTH(L$4,0))*('Diário 2º PA'!$F$4:$F$1997))
+SUMPRODUCT(('Diário 3º PA'!$E$4:$E$2018='Analítico Cx.'!$B31)*('Diário 3º PA'!$B$4:$B$2018&gt;=L$4)*('Diário 3º PA'!$B$4:$B$2018&lt;=EOMONTH(L$4,0))*('Diário 3º PA'!$F$4:$F$2018))
+SUMPRODUCT(('Diário 4º PA'!$E$4:$E$2000='Analítico Cx.'!$B31)*('Diário 4º PA'!$B$4:$B$2000&gt;=L$4)*('Diário 4º PA'!$B$4:$B$2000&lt;=EOMONTH(L$4,0))*('Diário 4º PA'!$F$4:$F$2000))</f>
        <v>0</v>
      </c>
      <c r="M31" s="99">
        <f>SUMPRODUCT(('Diário 1º PA'!$E$4:$E$2000='Analítico Cx.'!$B31)*('Diário 1º PA'!$B$4:$B$2000&gt;=M$4)*('Diário 1º PA'!$B$4:$B$2000&lt;=EOMONTH(M$4,0))*('Diário 1º PA'!$F$4:$F$2000))
+SUMPRODUCT(('Diário 2º PA'!$E$4:$E$1997='Analítico Cx.'!$B31)*('Diário 2º PA'!$B$4:$B$1997&gt;=M$4)*('Diário 2º PA'!$B$4:$B$1997&lt;=EOMONTH(M$4,0))*('Diário 2º PA'!$F$4:$F$1997))
+SUMPRODUCT(('Diário 3º PA'!$E$4:$E$2018='Analítico Cx.'!$B31)*('Diário 3º PA'!$B$4:$B$2018&gt;=M$4)*('Diário 3º PA'!$B$4:$B$2018&lt;=EOMONTH(M$4,0))*('Diário 3º PA'!$F$4:$F$2018))
+SUMPRODUCT(('Diário 4º PA'!$E$4:$E$2000='Analítico Cx.'!$B31)*('Diário 4º PA'!$B$4:$B$2000&gt;=M$4)*('Diário 4º PA'!$B$4:$B$2000&lt;=EOMONTH(M$4,0))*('Diário 4º PA'!$F$4:$F$2000))</f>
        <v>0</v>
      </c>
      <c r="N31" s="99">
        <f>SUMPRODUCT(('Diário 1º PA'!$E$4:$E$2000='Analítico Cx.'!$B31)*('Diário 1º PA'!$B$4:$B$2000&gt;=N$4)*('Diário 1º PA'!$B$4:$B$2000&lt;=EOMONTH(N$4,0))*('Diário 1º PA'!$F$4:$F$2000))
+SUMPRODUCT(('Diário 2º PA'!$E$4:$E$1997='Analítico Cx.'!$B31)*('Diário 2º PA'!$B$4:$B$1997&gt;=N$4)*('Diário 2º PA'!$B$4:$B$1997&lt;=EOMONTH(N$4,0))*('Diário 2º PA'!$F$4:$F$1997))
+SUMPRODUCT(('Diário 3º PA'!$E$4:$E$2018='Analítico Cx.'!$B31)*('Diário 3º PA'!$B$4:$B$2018&gt;=N$4)*('Diário 3º PA'!$B$4:$B$2018&lt;=EOMONTH(N$4,0))*('Diário 3º PA'!$F$4:$F$2018))
+SUMPRODUCT(('Diário 4º PA'!$E$4:$E$2000='Analítico Cx.'!$B31)*('Diário 4º PA'!$B$4:$B$2000&gt;=N$4)*('Diário 4º PA'!$B$4:$B$2000&lt;=EOMONTH(N$4,0))*('Diário 4º PA'!$F$4:$F$2000))</f>
        <v>0</v>
      </c>
      <c r="O31" s="100">
        <f>SUM(C31:N31)</f>
        <v>0</v>
      </c>
      <c r="P31" s="92">
        <f>IF($O$140=0,0,O31/$O$140)</f>
        <v>0</v>
      </c>
    </row>
    <row r="32" spans="1:16" ht="23.25" customHeight="1" x14ac:dyDescent="0.25">
      <c r="A32" s="16"/>
      <c r="B32" s="17" t="s">
        <v>147</v>
      </c>
      <c r="C32" s="101">
        <f>SUBTOTAL(109,C30:C31)</f>
        <v>0</v>
      </c>
      <c r="D32" s="101">
        <f t="shared" ref="D32:O32" si="6">SUBTOTAL(109,D30:D31)</f>
        <v>0</v>
      </c>
      <c r="E32" s="101">
        <f t="shared" si="6"/>
        <v>0</v>
      </c>
      <c r="F32" s="101">
        <f t="shared" si="6"/>
        <v>0</v>
      </c>
      <c r="G32" s="101">
        <f t="shared" si="6"/>
        <v>0</v>
      </c>
      <c r="H32" s="101">
        <f t="shared" si="6"/>
        <v>0</v>
      </c>
      <c r="I32" s="101">
        <f t="shared" ref="I32:N32" si="7">SUBTOTAL(109,I30:I31)</f>
        <v>0</v>
      </c>
      <c r="J32" s="101">
        <f t="shared" si="7"/>
        <v>0</v>
      </c>
      <c r="K32" s="101">
        <f t="shared" si="7"/>
        <v>0</v>
      </c>
      <c r="L32" s="101">
        <f t="shared" si="7"/>
        <v>0</v>
      </c>
      <c r="M32" s="101">
        <f t="shared" si="7"/>
        <v>0</v>
      </c>
      <c r="N32" s="101">
        <f t="shared" si="7"/>
        <v>0</v>
      </c>
      <c r="O32" s="101">
        <f t="shared" si="6"/>
        <v>0</v>
      </c>
      <c r="P32" s="93">
        <f>IF($O$140=0,0,O32/$O$140)</f>
        <v>0</v>
      </c>
    </row>
    <row r="33" spans="1:16" ht="23.25" customHeight="1" x14ac:dyDescent="0.25">
      <c r="A33" s="207" t="s">
        <v>90</v>
      </c>
      <c r="B33" s="223" t="s">
        <v>91</v>
      </c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6"/>
    </row>
    <row r="34" spans="1:16" ht="23.25" customHeight="1" x14ac:dyDescent="0.25">
      <c r="A34" s="36" t="s">
        <v>148</v>
      </c>
      <c r="B34" s="35" t="s">
        <v>149</v>
      </c>
      <c r="C34" s="99">
        <f>SUMPRODUCT(('Diário 1º PA'!$E$4:$E$2000='Analítico Cx.'!$B34)*('Diário 1º PA'!$B$4:$B$2000&gt;=C$4)*('Diário 1º PA'!$B$4:$B$2000&lt;=EOMONTH(C$4,0))*('Diário 1º PA'!$F$4:$F$2000))
+SUMPRODUCT(('Diário 2º PA'!$E$4:$E$1997='Analítico Cx.'!$B34)*('Diário 2º PA'!$B$4:$B$1997&gt;=C$4)*('Diário 2º PA'!$B$4:$B$1997&lt;=EOMONTH(C$4,0))*('Diário 2º PA'!$F$4:$F$1997))
+SUMPRODUCT(('Diário 3º PA'!$E$4:$E$2018='Analítico Cx.'!$B34)*('Diário 3º PA'!$B$4:$B$2018&gt;=C$4)*('Diário 3º PA'!$B$4:$B$2018&lt;=EOMONTH(C$4,0))*('Diário 3º PA'!$F$4:$F$2018))
+SUMPRODUCT(('Diário 4º PA'!$E$4:$E$2000='Analítico Cx.'!$B34)*('Diário 4º PA'!$B$4:$B$2000&gt;=C$4)*('Diário 4º PA'!$B$4:$B$2000&lt;=EOMONTH(C$4,0))*('Diário 4º PA'!$F$4:$F$2000))</f>
        <v>0</v>
      </c>
      <c r="D34" s="99">
        <f>SUMPRODUCT(('Diário 1º PA'!$E$4:$E$2000='Analítico Cx.'!$B34)*('Diário 1º PA'!$B$4:$B$2000&gt;=D$4)*('Diário 1º PA'!$B$4:$B$2000&lt;=EOMONTH(D$4,0))*('Diário 1º PA'!$F$4:$F$2000))
+SUMPRODUCT(('Diário 2º PA'!$E$4:$E$1997='Analítico Cx.'!$B34)*('Diário 2º PA'!$B$4:$B$1997&gt;=D$4)*('Diário 2º PA'!$B$4:$B$1997&lt;=EOMONTH(D$4,0))*('Diário 2º PA'!$F$4:$F$1997))
+SUMPRODUCT(('Diário 3º PA'!$E$4:$E$2018='Analítico Cx.'!$B34)*('Diário 3º PA'!$B$4:$B$2018&gt;=D$4)*('Diário 3º PA'!$B$4:$B$2018&lt;=EOMONTH(D$4,0))*('Diário 3º PA'!$F$4:$F$2018))
+SUMPRODUCT(('Diário 4º PA'!$E$4:$E$2000='Analítico Cx.'!$B34)*('Diário 4º PA'!$B$4:$B$2000&gt;=D$4)*('Diário 4º PA'!$B$4:$B$2000&lt;=EOMONTH(D$4,0))*('Diário 4º PA'!$F$4:$F$2000))</f>
        <v>0</v>
      </c>
      <c r="E34" s="99">
        <f>SUMPRODUCT(('Diário 1º PA'!$E$4:$E$2000='Analítico Cx.'!$B34)*('Diário 1º PA'!$B$4:$B$2000&gt;=E$4)*('Diário 1º PA'!$B$4:$B$2000&lt;=EOMONTH(E$4,0))*('Diário 1º PA'!$F$4:$F$2000))
+SUMPRODUCT(('Diário 2º PA'!$E$4:$E$1997='Analítico Cx.'!$B34)*('Diário 2º PA'!$B$4:$B$1997&gt;=E$4)*('Diário 2º PA'!$B$4:$B$1997&lt;=EOMONTH(E$4,0))*('Diário 2º PA'!$F$4:$F$1997))
+SUMPRODUCT(('Diário 3º PA'!$E$4:$E$2018='Analítico Cx.'!$B34)*('Diário 3º PA'!$B$4:$B$2018&gt;=E$4)*('Diário 3º PA'!$B$4:$B$2018&lt;=EOMONTH(E$4,0))*('Diário 3º PA'!$F$4:$F$2018))
+SUMPRODUCT(('Diário 4º PA'!$E$4:$E$2000='Analítico Cx.'!$B34)*('Diário 4º PA'!$B$4:$B$2000&gt;=E$4)*('Diário 4º PA'!$B$4:$B$2000&lt;=EOMONTH(E$4,0))*('Diário 4º PA'!$F$4:$F$2000))</f>
        <v>0</v>
      </c>
      <c r="F34" s="99">
        <f>SUMPRODUCT(('Diário 1º PA'!$E$4:$E$2000='Analítico Cx.'!$B34)*('Diário 1º PA'!$B$4:$B$2000&gt;=F$4)*('Diário 1º PA'!$B$4:$B$2000&lt;=EOMONTH(F$4,0))*('Diário 1º PA'!$F$4:$F$2000))
+SUMPRODUCT(('Diário 2º PA'!$E$4:$E$1997='Analítico Cx.'!$B34)*('Diário 2º PA'!$B$4:$B$1997&gt;=F$4)*('Diário 2º PA'!$B$4:$B$1997&lt;=EOMONTH(F$4,0))*('Diário 2º PA'!$F$4:$F$1997))
+SUMPRODUCT(('Diário 3º PA'!$E$4:$E$2018='Analítico Cx.'!$B34)*('Diário 3º PA'!$B$4:$B$2018&gt;=F$4)*('Diário 3º PA'!$B$4:$B$2018&lt;=EOMONTH(F$4,0))*('Diário 3º PA'!$F$4:$F$2018))
+SUMPRODUCT(('Diário 4º PA'!$E$4:$E$2000='Analítico Cx.'!$B34)*('Diário 4º PA'!$B$4:$B$2000&gt;=F$4)*('Diário 4º PA'!$B$4:$B$2000&lt;=EOMONTH(F$4,0))*('Diário 4º PA'!$F$4:$F$2000))</f>
        <v>2027.25</v>
      </c>
      <c r="G34" s="99">
        <f>SUMPRODUCT(('Diário 1º PA'!$E$4:$E$2000='Analítico Cx.'!$B34)*('Diário 1º PA'!$B$4:$B$2000&gt;=G$4)*('Diário 1º PA'!$B$4:$B$2000&lt;=EOMONTH(G$4,0))*('Diário 1º PA'!$F$4:$F$2000))
+SUMPRODUCT(('Diário 2º PA'!$E$4:$E$1997='Analítico Cx.'!$B34)*('Diário 2º PA'!$B$4:$B$1997&gt;=G$4)*('Diário 2º PA'!$B$4:$B$1997&lt;=EOMONTH(G$4,0))*('Diário 2º PA'!$F$4:$F$1997))
+SUMPRODUCT(('Diário 3º PA'!$E$4:$E$2018='Analítico Cx.'!$B34)*('Diário 3º PA'!$B$4:$B$2018&gt;=G$4)*('Diário 3º PA'!$B$4:$B$2018&lt;=EOMONTH(G$4,0))*('Diário 3º PA'!$F$4:$F$2018))
+SUMPRODUCT(('Diário 4º PA'!$E$4:$E$2000='Analítico Cx.'!$B34)*('Diário 4º PA'!$B$4:$B$2000&gt;=G$4)*('Diário 4º PA'!$B$4:$B$2000&lt;=EOMONTH(G$4,0))*('Diário 4º PA'!$F$4:$F$2000))</f>
        <v>4442.91</v>
      </c>
      <c r="H34" s="99">
        <f>SUMPRODUCT(('Diário 1º PA'!$E$4:$E$2000='Analítico Cx.'!$B34)*('Diário 1º PA'!$B$4:$B$2000&gt;=H$4)*('Diário 1º PA'!$B$4:$B$2000&lt;=EOMONTH(H$4,0))*('Diário 1º PA'!$F$4:$F$2000))
+SUMPRODUCT(('Diário 2º PA'!$E$4:$E$1997='Analítico Cx.'!$B34)*('Diário 2º PA'!$B$4:$B$1997&gt;=H$4)*('Diário 2º PA'!$B$4:$B$1997&lt;=EOMONTH(H$4,0))*('Diário 2º PA'!$F$4:$F$1997))
+SUMPRODUCT(('Diário 3º PA'!$E$4:$E$2018='Analítico Cx.'!$B34)*('Diário 3º PA'!$B$4:$B$2018&gt;=H$4)*('Diário 3º PA'!$B$4:$B$2018&lt;=EOMONTH(H$4,0))*('Diário 3º PA'!$F$4:$F$2018))
+SUMPRODUCT(('Diário 4º PA'!$E$4:$E$2000='Analítico Cx.'!$B34)*('Diário 4º PA'!$B$4:$B$2000&gt;=H$4)*('Diário 4º PA'!$B$4:$B$2000&lt;=EOMONTH(H$4,0))*('Diário 4º PA'!$F$4:$F$2000))</f>
        <v>4526.25</v>
      </c>
      <c r="I34" s="99">
        <f>SUMPRODUCT(('Diário 1º PA'!$E$4:$E$2000='Analítico Cx.'!$B34)*('Diário 1º PA'!$B$4:$B$2000&gt;=I$4)*('Diário 1º PA'!$B$4:$B$2000&lt;=EOMONTH(I$4,0))*('Diário 1º PA'!$F$4:$F$2000))
+SUMPRODUCT(('Diário 2º PA'!$E$4:$E$1997='Analítico Cx.'!$B34)*('Diário 2º PA'!$B$4:$B$1997&gt;=I$4)*('Diário 2º PA'!$B$4:$B$1997&lt;=EOMONTH(I$4,0))*('Diário 2º PA'!$F$4:$F$1997))
+SUMPRODUCT(('Diário 3º PA'!$E$4:$E$2018='Analítico Cx.'!$B34)*('Diário 3º PA'!$B$4:$B$2018&gt;=I$4)*('Diário 3º PA'!$B$4:$B$2018&lt;=EOMONTH(I$4,0))*('Diário 3º PA'!$F$4:$F$2018))
+SUMPRODUCT(('Diário 4º PA'!$E$4:$E$2000='Analítico Cx.'!$B34)*('Diário 4º PA'!$B$4:$B$2000&gt;=I$4)*('Diário 4º PA'!$B$4:$B$2000&lt;=EOMONTH(I$4,0))*('Diário 4º PA'!$F$4:$F$2000))</f>
        <v>4526.25</v>
      </c>
      <c r="J34" s="99">
        <f>SUMPRODUCT(('Diário 1º PA'!$E$4:$E$2000='Analítico Cx.'!$B34)*('Diário 1º PA'!$B$4:$B$2000&gt;=J$4)*('Diário 1º PA'!$B$4:$B$2000&lt;=EOMONTH(J$4,0))*('Diário 1º PA'!$F$4:$F$2000))
+SUMPRODUCT(('Diário 2º PA'!$E$4:$E$1997='Analítico Cx.'!$B34)*('Diário 2º PA'!$B$4:$B$1997&gt;=J$4)*('Diário 2º PA'!$B$4:$B$1997&lt;=EOMONTH(J$4,0))*('Diário 2º PA'!$F$4:$F$1997))
+SUMPRODUCT(('Diário 3º PA'!$E$4:$E$2018='Analítico Cx.'!$B34)*('Diário 3º PA'!$B$4:$B$2018&gt;=J$4)*('Diário 3º PA'!$B$4:$B$2018&lt;=EOMONTH(J$4,0))*('Diário 3º PA'!$F$4:$F$2018))
+SUMPRODUCT(('Diário 4º PA'!$E$4:$E$2000='Analítico Cx.'!$B34)*('Diário 4º PA'!$B$4:$B$2000&gt;=J$4)*('Diário 4º PA'!$B$4:$B$2000&lt;=EOMONTH(J$4,0))*('Diário 4º PA'!$F$4:$F$2000))</f>
        <v>4526.25</v>
      </c>
      <c r="K34" s="99">
        <f>SUMPRODUCT(('Diário 1º PA'!$E$4:$E$2000='Analítico Cx.'!$B34)*('Diário 1º PA'!$B$4:$B$2000&gt;=K$4)*('Diário 1º PA'!$B$4:$B$2000&lt;=EOMONTH(K$4,0))*('Diário 1º PA'!$F$4:$F$2000))
+SUMPRODUCT(('Diário 2º PA'!$E$4:$E$1997='Analítico Cx.'!$B34)*('Diário 2º PA'!$B$4:$B$1997&gt;=K$4)*('Diário 2º PA'!$B$4:$B$1997&lt;=EOMONTH(K$4,0))*('Diário 2º PA'!$F$4:$F$1997))
+SUMPRODUCT(('Diário 3º PA'!$E$4:$E$2018='Analítico Cx.'!$B34)*('Diário 3º PA'!$B$4:$B$2018&gt;=K$4)*('Diário 3º PA'!$B$4:$B$2018&lt;=EOMONTH(K$4,0))*('Diário 3º PA'!$F$4:$F$2018))
+SUMPRODUCT(('Diário 4º PA'!$E$4:$E$2000='Analítico Cx.'!$B34)*('Diário 4º PA'!$B$4:$B$2000&gt;=K$4)*('Diário 4º PA'!$B$4:$B$2000&lt;=EOMONTH(K$4,0))*('Diário 4º PA'!$F$4:$F$2000))</f>
        <v>4526.25</v>
      </c>
      <c r="L34" s="99">
        <f>SUMPRODUCT(('Diário 1º PA'!$E$4:$E$2000='Analítico Cx.'!$B34)*('Diário 1º PA'!$B$4:$B$2000&gt;=L$4)*('Diário 1º PA'!$B$4:$B$2000&lt;=EOMONTH(L$4,0))*('Diário 1º PA'!$F$4:$F$2000))
+SUMPRODUCT(('Diário 2º PA'!$E$4:$E$1997='Analítico Cx.'!$B34)*('Diário 2º PA'!$B$4:$B$1997&gt;=L$4)*('Diário 2º PA'!$B$4:$B$1997&lt;=EOMONTH(L$4,0))*('Diário 2º PA'!$F$4:$F$1997))
+SUMPRODUCT(('Diário 3º PA'!$E$4:$E$2018='Analítico Cx.'!$B34)*('Diário 3º PA'!$B$4:$B$2018&gt;=L$4)*('Diário 3º PA'!$B$4:$B$2018&lt;=EOMONTH(L$4,0))*('Diário 3º PA'!$F$4:$F$2018))
+SUMPRODUCT(('Diário 4º PA'!$E$4:$E$2000='Analítico Cx.'!$B34)*('Diário 4º PA'!$B$4:$B$2000&gt;=L$4)*('Diário 4º PA'!$B$4:$B$2000&lt;=EOMONTH(L$4,0))*('Diário 4º PA'!$F$4:$F$2000))</f>
        <v>0</v>
      </c>
      <c r="M34" s="99">
        <f>SUMPRODUCT(('Diário 1º PA'!$E$4:$E$2000='Analítico Cx.'!$B34)*('Diário 1º PA'!$B$4:$B$2000&gt;=M$4)*('Diário 1º PA'!$B$4:$B$2000&lt;=EOMONTH(M$4,0))*('Diário 1º PA'!$F$4:$F$2000))
+SUMPRODUCT(('Diário 2º PA'!$E$4:$E$1997='Analítico Cx.'!$B34)*('Diário 2º PA'!$B$4:$B$1997&gt;=M$4)*('Diário 2º PA'!$B$4:$B$1997&lt;=EOMONTH(M$4,0))*('Diário 2º PA'!$F$4:$F$1997))
+SUMPRODUCT(('Diário 3º PA'!$E$4:$E$2018='Analítico Cx.'!$B34)*('Diário 3º PA'!$B$4:$B$2018&gt;=M$4)*('Diário 3º PA'!$B$4:$B$2018&lt;=EOMONTH(M$4,0))*('Diário 3º PA'!$F$4:$F$2018))
+SUMPRODUCT(('Diário 4º PA'!$E$4:$E$2000='Analítico Cx.'!$B34)*('Diário 4º PA'!$B$4:$B$2000&gt;=M$4)*('Diário 4º PA'!$B$4:$B$2000&lt;=EOMONTH(M$4,0))*('Diário 4º PA'!$F$4:$F$2000))</f>
        <v>0</v>
      </c>
      <c r="N34" s="99">
        <f>SUMPRODUCT(('Diário 1º PA'!$E$4:$E$2000='Analítico Cx.'!$B34)*('Diário 1º PA'!$B$4:$B$2000&gt;=N$4)*('Diário 1º PA'!$B$4:$B$2000&lt;=EOMONTH(N$4,0))*('Diário 1º PA'!$F$4:$F$2000))
+SUMPRODUCT(('Diário 2º PA'!$E$4:$E$1997='Analítico Cx.'!$B34)*('Diário 2º PA'!$B$4:$B$1997&gt;=N$4)*('Diário 2º PA'!$B$4:$B$1997&lt;=EOMONTH(N$4,0))*('Diário 2º PA'!$F$4:$F$1997))
+SUMPRODUCT(('Diário 3º PA'!$E$4:$E$2018='Analítico Cx.'!$B34)*('Diário 3º PA'!$B$4:$B$2018&gt;=N$4)*('Diário 3º PA'!$B$4:$B$2018&lt;=EOMONTH(N$4,0))*('Diário 3º PA'!$F$4:$F$2018))
+SUMPRODUCT(('Diário 4º PA'!$E$4:$E$2000='Analítico Cx.'!$B34)*('Diário 4º PA'!$B$4:$B$2000&gt;=N$4)*('Diário 4º PA'!$B$4:$B$2000&lt;=EOMONTH(N$4,0))*('Diário 4º PA'!$F$4:$F$2000))</f>
        <v>0</v>
      </c>
      <c r="O34" s="100">
        <f>SUM(C34:N34)</f>
        <v>24575.16</v>
      </c>
      <c r="P34" s="92">
        <f t="shared" ref="P34:P58" si="8">IF($O$140=0,0,O34/$O$140)</f>
        <v>8.3424145964656901E-2</v>
      </c>
    </row>
    <row r="35" spans="1:16" ht="23.25" customHeight="1" x14ac:dyDescent="0.25">
      <c r="A35" s="36" t="s">
        <v>150</v>
      </c>
      <c r="B35" s="35" t="s">
        <v>151</v>
      </c>
      <c r="C35" s="99">
        <f>SUMPRODUCT(('Diário 1º PA'!$E$4:$E$2000='Analítico Cx.'!$B35)*('Diário 1º PA'!$B$4:$B$2000&gt;=C$4)*('Diário 1º PA'!$B$4:$B$2000&lt;=EOMONTH(C$4,0))*('Diário 1º PA'!$F$4:$F$2000))
+SUMPRODUCT(('Diário 2º PA'!$E$4:$E$1997='Analítico Cx.'!$B35)*('Diário 2º PA'!$B$4:$B$1997&gt;=C$4)*('Diário 2º PA'!$B$4:$B$1997&lt;=EOMONTH(C$4,0))*('Diário 2º PA'!$F$4:$F$1997))
+SUMPRODUCT(('Diário 3º PA'!$E$4:$E$2018='Analítico Cx.'!$B35)*('Diário 3º PA'!$B$4:$B$2018&gt;=C$4)*('Diário 3º PA'!$B$4:$B$2018&lt;=EOMONTH(C$4,0))*('Diário 3º PA'!$F$4:$F$2018))
+SUMPRODUCT(('Diário 4º PA'!$E$4:$E$2000='Analítico Cx.'!$B35)*('Diário 4º PA'!$B$4:$B$2000&gt;=C$4)*('Diário 4º PA'!$B$4:$B$2000&lt;=EOMONTH(C$4,0))*('Diário 4º PA'!$F$4:$F$2000))</f>
        <v>0</v>
      </c>
      <c r="D35" s="99">
        <f>SUMPRODUCT(('Diário 1º PA'!$E$4:$E$2000='Analítico Cx.'!$B35)*('Diário 1º PA'!$B$4:$B$2000&gt;=D$4)*('Diário 1º PA'!$B$4:$B$2000&lt;=EOMONTH(D$4,0))*('Diário 1º PA'!$F$4:$F$2000))
+SUMPRODUCT(('Diário 2º PA'!$E$4:$E$1997='Analítico Cx.'!$B35)*('Diário 2º PA'!$B$4:$B$1997&gt;=D$4)*('Diário 2º PA'!$B$4:$B$1997&lt;=EOMONTH(D$4,0))*('Diário 2º PA'!$F$4:$F$1997))
+SUMPRODUCT(('Diário 3º PA'!$E$4:$E$2018='Analítico Cx.'!$B35)*('Diário 3º PA'!$B$4:$B$2018&gt;=D$4)*('Diário 3º PA'!$B$4:$B$2018&lt;=EOMONTH(D$4,0))*('Diário 3º PA'!$F$4:$F$2018))
+SUMPRODUCT(('Diário 4º PA'!$E$4:$E$2000='Analítico Cx.'!$B35)*('Diário 4º PA'!$B$4:$B$2000&gt;=D$4)*('Diário 4º PA'!$B$4:$B$2000&lt;=EOMONTH(D$4,0))*('Diário 4º PA'!$F$4:$F$2000))</f>
        <v>0</v>
      </c>
      <c r="E35" s="99">
        <f>SUMPRODUCT(('Diário 1º PA'!$E$4:$E$2000='Analítico Cx.'!$B35)*('Diário 1º PA'!$B$4:$B$2000&gt;=E$4)*('Diário 1º PA'!$B$4:$B$2000&lt;=EOMONTH(E$4,0))*('Diário 1º PA'!$F$4:$F$2000))
+SUMPRODUCT(('Diário 2º PA'!$E$4:$E$1997='Analítico Cx.'!$B35)*('Diário 2º PA'!$B$4:$B$1997&gt;=E$4)*('Diário 2º PA'!$B$4:$B$1997&lt;=EOMONTH(E$4,0))*('Diário 2º PA'!$F$4:$F$1997))
+SUMPRODUCT(('Diário 3º PA'!$E$4:$E$2018='Analítico Cx.'!$B35)*('Diário 3º PA'!$B$4:$B$2018&gt;=E$4)*('Diário 3º PA'!$B$4:$B$2018&lt;=EOMONTH(E$4,0))*('Diário 3º PA'!$F$4:$F$2018))
+SUMPRODUCT(('Diário 4º PA'!$E$4:$E$2000='Analítico Cx.'!$B35)*('Diário 4º PA'!$B$4:$B$2000&gt;=E$4)*('Diário 4º PA'!$B$4:$B$2000&lt;=EOMONTH(E$4,0))*('Diário 4º PA'!$F$4:$F$2000))</f>
        <v>0</v>
      </c>
      <c r="F35" s="99">
        <f>SUMPRODUCT(('Diário 1º PA'!$E$4:$E$2000='Analítico Cx.'!$B35)*('Diário 1º PA'!$B$4:$B$2000&gt;=F$4)*('Diário 1º PA'!$B$4:$B$2000&lt;=EOMONTH(F$4,0))*('Diário 1º PA'!$F$4:$F$2000))
+SUMPRODUCT(('Diário 2º PA'!$E$4:$E$1997='Analítico Cx.'!$B35)*('Diário 2º PA'!$B$4:$B$1997&gt;=F$4)*('Diário 2º PA'!$B$4:$B$1997&lt;=EOMONTH(F$4,0))*('Diário 2º PA'!$F$4:$F$1997))
+SUMPRODUCT(('Diário 3º PA'!$E$4:$E$2018='Analítico Cx.'!$B35)*('Diário 3º PA'!$B$4:$B$2018&gt;=F$4)*('Diário 3º PA'!$B$4:$B$2018&lt;=EOMONTH(F$4,0))*('Diário 3º PA'!$F$4:$F$2018))
+SUMPRODUCT(('Diário 4º PA'!$E$4:$E$2000='Analítico Cx.'!$B35)*('Diário 4º PA'!$B$4:$B$2000&gt;=F$4)*('Diário 4º PA'!$B$4:$B$2000&lt;=EOMONTH(F$4,0))*('Diário 4º PA'!$F$4:$F$2000))</f>
        <v>79.5</v>
      </c>
      <c r="G35" s="99">
        <f>SUMPRODUCT(('Diário 1º PA'!$E$4:$E$2000='Analítico Cx.'!$B35)*('Diário 1º PA'!$B$4:$B$2000&gt;=G$4)*('Diário 1º PA'!$B$4:$B$2000&lt;=EOMONTH(G$4,0))*('Diário 1º PA'!$F$4:$F$2000))
+SUMPRODUCT(('Diário 2º PA'!$E$4:$E$1997='Analítico Cx.'!$B35)*('Diário 2º PA'!$B$4:$B$1997&gt;=G$4)*('Diário 2º PA'!$B$4:$B$1997&lt;=EOMONTH(G$4,0))*('Diário 2º PA'!$F$4:$F$1997))
+SUMPRODUCT(('Diário 3º PA'!$E$4:$E$2018='Analítico Cx.'!$B35)*('Diário 3º PA'!$B$4:$B$2018&gt;=G$4)*('Diário 3º PA'!$B$4:$B$2018&lt;=EOMONTH(G$4,0))*('Diário 3º PA'!$F$4:$F$2018))
+SUMPRODUCT(('Diário 4º PA'!$E$4:$E$2000='Analítico Cx.'!$B35)*('Diário 4º PA'!$B$4:$B$2000&gt;=G$4)*('Diário 4º PA'!$B$4:$B$2000&lt;=EOMONTH(G$4,0))*('Diário 4º PA'!$F$4:$F$2000))</f>
        <v>174.23</v>
      </c>
      <c r="H35" s="99">
        <f>SUMPRODUCT(('Diário 1º PA'!$E$4:$E$2000='Analítico Cx.'!$B35)*('Diário 1º PA'!$B$4:$B$2000&gt;=H$4)*('Diário 1º PA'!$B$4:$B$2000&lt;=EOMONTH(H$4,0))*('Diário 1º PA'!$F$4:$F$2000))
+SUMPRODUCT(('Diário 2º PA'!$E$4:$E$1997='Analítico Cx.'!$B35)*('Diário 2º PA'!$B$4:$B$1997&gt;=H$4)*('Diário 2º PA'!$B$4:$B$1997&lt;=EOMONTH(H$4,0))*('Diário 2º PA'!$F$4:$F$1997))
+SUMPRODUCT(('Diário 3º PA'!$E$4:$E$2018='Analítico Cx.'!$B35)*('Diário 3º PA'!$B$4:$B$2018&gt;=H$4)*('Diário 3º PA'!$B$4:$B$2018&lt;=EOMONTH(H$4,0))*('Diário 3º PA'!$F$4:$F$2018))
+SUMPRODUCT(('Diário 4º PA'!$E$4:$E$2000='Analítico Cx.'!$B35)*('Diário 4º PA'!$B$4:$B$2000&gt;=H$4)*('Diário 4º PA'!$B$4:$B$2000&lt;=EOMONTH(H$4,0))*('Diário 4º PA'!$F$4:$F$2000))</f>
        <v>177.5</v>
      </c>
      <c r="I35" s="99">
        <f>SUMPRODUCT(('Diário 1º PA'!$E$4:$E$2000='Analítico Cx.'!$B35)*('Diário 1º PA'!$B$4:$B$2000&gt;=I$4)*('Diário 1º PA'!$B$4:$B$2000&lt;=EOMONTH(I$4,0))*('Diário 1º PA'!$F$4:$F$2000))
+SUMPRODUCT(('Diário 2º PA'!$E$4:$E$1997='Analítico Cx.'!$B35)*('Diário 2º PA'!$B$4:$B$1997&gt;=I$4)*('Diário 2º PA'!$B$4:$B$1997&lt;=EOMONTH(I$4,0))*('Diário 2º PA'!$F$4:$F$1997))
+SUMPRODUCT(('Diário 3º PA'!$E$4:$E$2018='Analítico Cx.'!$B35)*('Diário 3º PA'!$B$4:$B$2018&gt;=I$4)*('Diário 3º PA'!$B$4:$B$2018&lt;=EOMONTH(I$4,0))*('Diário 3º PA'!$F$4:$F$2018))
+SUMPRODUCT(('Diário 4º PA'!$E$4:$E$2000='Analítico Cx.'!$B35)*('Diário 4º PA'!$B$4:$B$2000&gt;=I$4)*('Diário 4º PA'!$B$4:$B$2000&lt;=EOMONTH(I$4,0))*('Diário 4º PA'!$F$4:$F$2000))</f>
        <v>177.5</v>
      </c>
      <c r="J35" s="99">
        <f>SUMPRODUCT(('Diário 1º PA'!$E$4:$E$2000='Analítico Cx.'!$B35)*('Diário 1º PA'!$B$4:$B$2000&gt;=J$4)*('Diário 1º PA'!$B$4:$B$2000&lt;=EOMONTH(J$4,0))*('Diário 1º PA'!$F$4:$F$2000))
+SUMPRODUCT(('Diário 2º PA'!$E$4:$E$1997='Analítico Cx.'!$B35)*('Diário 2º PA'!$B$4:$B$1997&gt;=J$4)*('Diário 2º PA'!$B$4:$B$1997&lt;=EOMONTH(J$4,0))*('Diário 2º PA'!$F$4:$F$1997))
+SUMPRODUCT(('Diário 3º PA'!$E$4:$E$2018='Analítico Cx.'!$B35)*('Diário 3º PA'!$B$4:$B$2018&gt;=J$4)*('Diário 3º PA'!$B$4:$B$2018&lt;=EOMONTH(J$4,0))*('Diário 3º PA'!$F$4:$F$2018))
+SUMPRODUCT(('Diário 4º PA'!$E$4:$E$2000='Analítico Cx.'!$B35)*('Diário 4º PA'!$B$4:$B$2000&gt;=J$4)*('Diário 4º PA'!$B$4:$B$2000&lt;=EOMONTH(J$4,0))*('Diário 4º PA'!$F$4:$F$2000))</f>
        <v>177.5</v>
      </c>
      <c r="K35" s="99">
        <f>SUMPRODUCT(('Diário 1º PA'!$E$4:$E$2000='Analítico Cx.'!$B35)*('Diário 1º PA'!$B$4:$B$2000&gt;=K$4)*('Diário 1º PA'!$B$4:$B$2000&lt;=EOMONTH(K$4,0))*('Diário 1º PA'!$F$4:$F$2000))
+SUMPRODUCT(('Diário 2º PA'!$E$4:$E$1997='Analítico Cx.'!$B35)*('Diário 2º PA'!$B$4:$B$1997&gt;=K$4)*('Diário 2º PA'!$B$4:$B$1997&lt;=EOMONTH(K$4,0))*('Diário 2º PA'!$F$4:$F$1997))
+SUMPRODUCT(('Diário 3º PA'!$E$4:$E$2018='Analítico Cx.'!$B35)*('Diário 3º PA'!$B$4:$B$2018&gt;=K$4)*('Diário 3º PA'!$B$4:$B$2018&lt;=EOMONTH(K$4,0))*('Diário 3º PA'!$F$4:$F$2018))
+SUMPRODUCT(('Diário 4º PA'!$E$4:$E$2000='Analítico Cx.'!$B35)*('Diário 4º PA'!$B$4:$B$2000&gt;=K$4)*('Diário 4º PA'!$B$4:$B$2000&lt;=EOMONTH(K$4,0))*('Diário 4º PA'!$F$4:$F$2000))</f>
        <v>177.5</v>
      </c>
      <c r="L35" s="99">
        <f>SUMPRODUCT(('Diário 1º PA'!$E$4:$E$2000='Analítico Cx.'!$B35)*('Diário 1º PA'!$B$4:$B$2000&gt;=L$4)*('Diário 1º PA'!$B$4:$B$2000&lt;=EOMONTH(L$4,0))*('Diário 1º PA'!$F$4:$F$2000))
+SUMPRODUCT(('Diário 2º PA'!$E$4:$E$1997='Analítico Cx.'!$B35)*('Diário 2º PA'!$B$4:$B$1997&gt;=L$4)*('Diário 2º PA'!$B$4:$B$1997&lt;=EOMONTH(L$4,0))*('Diário 2º PA'!$F$4:$F$1997))
+SUMPRODUCT(('Diário 3º PA'!$E$4:$E$2018='Analítico Cx.'!$B35)*('Diário 3º PA'!$B$4:$B$2018&gt;=L$4)*('Diário 3º PA'!$B$4:$B$2018&lt;=EOMONTH(L$4,0))*('Diário 3º PA'!$F$4:$F$2018))
+SUMPRODUCT(('Diário 4º PA'!$E$4:$E$2000='Analítico Cx.'!$B35)*('Diário 4º PA'!$B$4:$B$2000&gt;=L$4)*('Diário 4º PA'!$B$4:$B$2000&lt;=EOMONTH(L$4,0))*('Diário 4º PA'!$F$4:$F$2000))</f>
        <v>0</v>
      </c>
      <c r="M35" s="99">
        <f>SUMPRODUCT(('Diário 1º PA'!$E$4:$E$2000='Analítico Cx.'!$B35)*('Diário 1º PA'!$B$4:$B$2000&gt;=M$4)*('Diário 1º PA'!$B$4:$B$2000&lt;=EOMONTH(M$4,0))*('Diário 1º PA'!$F$4:$F$2000))
+SUMPRODUCT(('Diário 2º PA'!$E$4:$E$1997='Analítico Cx.'!$B35)*('Diário 2º PA'!$B$4:$B$1997&gt;=M$4)*('Diário 2º PA'!$B$4:$B$1997&lt;=EOMONTH(M$4,0))*('Diário 2º PA'!$F$4:$F$1997))
+SUMPRODUCT(('Diário 3º PA'!$E$4:$E$2018='Analítico Cx.'!$B35)*('Diário 3º PA'!$B$4:$B$2018&gt;=M$4)*('Diário 3º PA'!$B$4:$B$2018&lt;=EOMONTH(M$4,0))*('Diário 3º PA'!$F$4:$F$2018))
+SUMPRODUCT(('Diário 4º PA'!$E$4:$E$2000='Analítico Cx.'!$B35)*('Diário 4º PA'!$B$4:$B$2000&gt;=M$4)*('Diário 4º PA'!$B$4:$B$2000&lt;=EOMONTH(M$4,0))*('Diário 4º PA'!$F$4:$F$2000))</f>
        <v>0</v>
      </c>
      <c r="N35" s="99">
        <f>SUMPRODUCT(('Diário 1º PA'!$E$4:$E$2000='Analítico Cx.'!$B35)*('Diário 1º PA'!$B$4:$B$2000&gt;=N$4)*('Diário 1º PA'!$B$4:$B$2000&lt;=EOMONTH(N$4,0))*('Diário 1º PA'!$F$4:$F$2000))
+SUMPRODUCT(('Diário 2º PA'!$E$4:$E$1997='Analítico Cx.'!$B35)*('Diário 2º PA'!$B$4:$B$1997&gt;=N$4)*('Diário 2º PA'!$B$4:$B$1997&lt;=EOMONTH(N$4,0))*('Diário 2º PA'!$F$4:$F$1997))
+SUMPRODUCT(('Diário 3º PA'!$E$4:$E$2018='Analítico Cx.'!$B35)*('Diário 3º PA'!$B$4:$B$2018&gt;=N$4)*('Diário 3º PA'!$B$4:$B$2018&lt;=EOMONTH(N$4,0))*('Diário 3º PA'!$F$4:$F$2018))
+SUMPRODUCT(('Diário 4º PA'!$E$4:$E$2000='Analítico Cx.'!$B35)*('Diário 4º PA'!$B$4:$B$2000&gt;=N$4)*('Diário 4º PA'!$B$4:$B$2000&lt;=EOMONTH(N$4,0))*('Diário 4º PA'!$F$4:$F$2000))</f>
        <v>0</v>
      </c>
      <c r="O35" s="100">
        <f t="shared" ref="O35:O45" si="9">SUM(C35:N35)</f>
        <v>963.73</v>
      </c>
      <c r="P35" s="92">
        <f t="shared" si="8"/>
        <v>3.2715291453043966E-3</v>
      </c>
    </row>
    <row r="36" spans="1:16" ht="23.25" customHeight="1" x14ac:dyDescent="0.25">
      <c r="A36" s="36" t="s">
        <v>152</v>
      </c>
      <c r="B36" s="35" t="s">
        <v>153</v>
      </c>
      <c r="C36" s="99">
        <f>SUMPRODUCT(('Diário 1º PA'!$E$4:$E$2000='Analítico Cx.'!$B36)*('Diário 1º PA'!$B$4:$B$2000&gt;=C$4)*('Diário 1º PA'!$B$4:$B$2000&lt;=EOMONTH(C$4,0))*('Diário 1º PA'!$F$4:$F$2000))
+SUMPRODUCT(('Diário 2º PA'!$E$4:$E$1997='Analítico Cx.'!$B36)*('Diário 2º PA'!$B$4:$B$1997&gt;=C$4)*('Diário 2º PA'!$B$4:$B$1997&lt;=EOMONTH(C$4,0))*('Diário 2º PA'!$F$4:$F$1997))
+SUMPRODUCT(('Diário 3º PA'!$E$4:$E$2018='Analítico Cx.'!$B36)*('Diário 3º PA'!$B$4:$B$2018&gt;=C$4)*('Diário 3º PA'!$B$4:$B$2018&lt;=EOMONTH(C$4,0))*('Diário 3º PA'!$F$4:$F$2018))
+SUMPRODUCT(('Diário 4º PA'!$E$4:$E$2000='Analítico Cx.'!$B36)*('Diário 4º PA'!$B$4:$B$2000&gt;=C$4)*('Diário 4º PA'!$B$4:$B$2000&lt;=EOMONTH(C$4,0))*('Diário 4º PA'!$F$4:$F$2000))</f>
        <v>0</v>
      </c>
      <c r="D36" s="99">
        <f>SUMPRODUCT(('Diário 1º PA'!$E$4:$E$2000='Analítico Cx.'!$B36)*('Diário 1º PA'!$B$4:$B$2000&gt;=D$4)*('Diário 1º PA'!$B$4:$B$2000&lt;=EOMONTH(D$4,0))*('Diário 1º PA'!$F$4:$F$2000))
+SUMPRODUCT(('Diário 2º PA'!$E$4:$E$1997='Analítico Cx.'!$B36)*('Diário 2º PA'!$B$4:$B$1997&gt;=D$4)*('Diário 2º PA'!$B$4:$B$1997&lt;=EOMONTH(D$4,0))*('Diário 2º PA'!$F$4:$F$1997))
+SUMPRODUCT(('Diário 3º PA'!$E$4:$E$2018='Analítico Cx.'!$B36)*('Diário 3º PA'!$B$4:$B$2018&gt;=D$4)*('Diário 3º PA'!$B$4:$B$2018&lt;=EOMONTH(D$4,0))*('Diário 3º PA'!$F$4:$F$2018))
+SUMPRODUCT(('Diário 4º PA'!$E$4:$E$2000='Analítico Cx.'!$B36)*('Diário 4º PA'!$B$4:$B$2000&gt;=D$4)*('Diário 4º PA'!$B$4:$B$2000&lt;=EOMONTH(D$4,0))*('Diário 4º PA'!$F$4:$F$2000))</f>
        <v>0</v>
      </c>
      <c r="E36" s="99">
        <f>SUMPRODUCT(('Diário 1º PA'!$E$4:$E$2000='Analítico Cx.'!$B36)*('Diário 1º PA'!$B$4:$B$2000&gt;=E$4)*('Diário 1º PA'!$B$4:$B$2000&lt;=EOMONTH(E$4,0))*('Diário 1º PA'!$F$4:$F$2000))
+SUMPRODUCT(('Diário 2º PA'!$E$4:$E$1997='Analítico Cx.'!$B36)*('Diário 2º PA'!$B$4:$B$1997&gt;=E$4)*('Diário 2º PA'!$B$4:$B$1997&lt;=EOMONTH(E$4,0))*('Diário 2º PA'!$F$4:$F$1997))
+SUMPRODUCT(('Diário 3º PA'!$E$4:$E$2018='Analítico Cx.'!$B36)*('Diário 3º PA'!$B$4:$B$2018&gt;=E$4)*('Diário 3º PA'!$B$4:$B$2018&lt;=EOMONTH(E$4,0))*('Diário 3º PA'!$F$4:$F$2018))
+SUMPRODUCT(('Diário 4º PA'!$E$4:$E$2000='Analítico Cx.'!$B36)*('Diário 4º PA'!$B$4:$B$2000&gt;=E$4)*('Diário 4º PA'!$B$4:$B$2000&lt;=EOMONTH(E$4,0))*('Diário 4º PA'!$F$4:$F$2000))</f>
        <v>0</v>
      </c>
      <c r="F36" s="99">
        <f>SUMPRODUCT(('Diário 1º PA'!$E$4:$E$2000='Analítico Cx.'!$B36)*('Diário 1º PA'!$B$4:$B$2000&gt;=F$4)*('Diário 1º PA'!$B$4:$B$2000&lt;=EOMONTH(F$4,0))*('Diário 1º PA'!$F$4:$F$2000))
+SUMPRODUCT(('Diário 2º PA'!$E$4:$E$1997='Analítico Cx.'!$B36)*('Diário 2º PA'!$B$4:$B$1997&gt;=F$4)*('Diário 2º PA'!$B$4:$B$1997&lt;=EOMONTH(F$4,0))*('Diário 2º PA'!$F$4:$F$1997))
+SUMPRODUCT(('Diário 3º PA'!$E$4:$E$2018='Analítico Cx.'!$B36)*('Diário 3º PA'!$B$4:$B$2018&gt;=F$4)*('Diário 3º PA'!$B$4:$B$2018&lt;=EOMONTH(F$4,0))*('Diário 3º PA'!$F$4:$F$2018))
+SUMPRODUCT(('Diário 4º PA'!$E$4:$E$2000='Analítico Cx.'!$B36)*('Diário 4º PA'!$B$4:$B$2000&gt;=F$4)*('Diário 4º PA'!$B$4:$B$2000&lt;=EOMONTH(F$4,0))*('Diário 4º PA'!$F$4:$F$2000))</f>
        <v>636</v>
      </c>
      <c r="G36" s="99">
        <f>SUMPRODUCT(('Diário 1º PA'!$E$4:$E$2000='Analítico Cx.'!$B36)*('Diário 1º PA'!$B$4:$B$2000&gt;=G$4)*('Diário 1º PA'!$B$4:$B$2000&lt;=EOMONTH(G$4,0))*('Diário 1º PA'!$F$4:$F$2000))
+SUMPRODUCT(('Diário 2º PA'!$E$4:$E$1997='Analítico Cx.'!$B36)*('Diário 2º PA'!$B$4:$B$1997&gt;=G$4)*('Diário 2º PA'!$B$4:$B$1997&lt;=EOMONTH(G$4,0))*('Diário 2º PA'!$F$4:$F$1997))
+SUMPRODUCT(('Diário 3º PA'!$E$4:$E$2018='Analítico Cx.'!$B36)*('Diário 3º PA'!$B$4:$B$2018&gt;=G$4)*('Diário 3º PA'!$B$4:$B$2018&lt;=EOMONTH(G$4,0))*('Diário 3º PA'!$F$4:$F$2018))
+SUMPRODUCT(('Diário 4º PA'!$E$4:$E$2000='Analítico Cx.'!$B36)*('Diário 4º PA'!$B$4:$B$2000&gt;=G$4)*('Diário 4º PA'!$B$4:$B$2000&lt;=EOMONTH(G$4,0))*('Diário 4º PA'!$F$4:$F$2000))</f>
        <v>1393.84</v>
      </c>
      <c r="H36" s="99">
        <f>SUMPRODUCT(('Diário 1º PA'!$E$4:$E$2000='Analítico Cx.'!$B36)*('Diário 1º PA'!$B$4:$B$2000&gt;=H$4)*('Diário 1º PA'!$B$4:$B$2000&lt;=EOMONTH(H$4,0))*('Diário 1º PA'!$F$4:$F$2000))
+SUMPRODUCT(('Diário 2º PA'!$E$4:$E$1997='Analítico Cx.'!$B36)*('Diário 2º PA'!$B$4:$B$1997&gt;=H$4)*('Diário 2º PA'!$B$4:$B$1997&lt;=EOMONTH(H$4,0))*('Diário 2º PA'!$F$4:$F$1997))
+SUMPRODUCT(('Diário 3º PA'!$E$4:$E$2018='Analítico Cx.'!$B36)*('Diário 3º PA'!$B$4:$B$2018&gt;=H$4)*('Diário 3º PA'!$B$4:$B$2018&lt;=EOMONTH(H$4,0))*('Diário 3º PA'!$F$4:$F$2018))
+SUMPRODUCT(('Diário 4º PA'!$E$4:$E$2000='Analítico Cx.'!$B36)*('Diário 4º PA'!$B$4:$B$2000&gt;=H$4)*('Diário 4º PA'!$B$4:$B$2000&lt;=EOMONTH(H$4,0))*('Diário 4º PA'!$F$4:$F$2000))</f>
        <v>1420</v>
      </c>
      <c r="I36" s="99">
        <f>SUMPRODUCT(('Diário 1º PA'!$E$4:$E$2000='Analítico Cx.'!$B36)*('Diário 1º PA'!$B$4:$B$2000&gt;=I$4)*('Diário 1º PA'!$B$4:$B$2000&lt;=EOMONTH(I$4,0))*('Diário 1º PA'!$F$4:$F$2000))
+SUMPRODUCT(('Diário 2º PA'!$E$4:$E$1997='Analítico Cx.'!$B36)*('Diário 2º PA'!$B$4:$B$1997&gt;=I$4)*('Diário 2º PA'!$B$4:$B$1997&lt;=EOMONTH(I$4,0))*('Diário 2º PA'!$F$4:$F$1997))
+SUMPRODUCT(('Diário 3º PA'!$E$4:$E$2018='Analítico Cx.'!$B36)*('Diário 3º PA'!$B$4:$B$2018&gt;=I$4)*('Diário 3º PA'!$B$4:$B$2018&lt;=EOMONTH(I$4,0))*('Diário 3º PA'!$F$4:$F$2018))
+SUMPRODUCT(('Diário 4º PA'!$E$4:$E$2000='Analítico Cx.'!$B36)*('Diário 4º PA'!$B$4:$B$2000&gt;=I$4)*('Diário 4º PA'!$B$4:$B$2000&lt;=EOMONTH(I$4,0))*('Diário 4º PA'!$F$4:$F$2000))</f>
        <v>1420</v>
      </c>
      <c r="J36" s="99">
        <f>SUMPRODUCT(('Diário 1º PA'!$E$4:$E$2000='Analítico Cx.'!$B36)*('Diário 1º PA'!$B$4:$B$2000&gt;=J$4)*('Diário 1º PA'!$B$4:$B$2000&lt;=EOMONTH(J$4,0))*('Diário 1º PA'!$F$4:$F$2000))
+SUMPRODUCT(('Diário 2º PA'!$E$4:$E$1997='Analítico Cx.'!$B36)*('Diário 2º PA'!$B$4:$B$1997&gt;=J$4)*('Diário 2º PA'!$B$4:$B$1997&lt;=EOMONTH(J$4,0))*('Diário 2º PA'!$F$4:$F$1997))
+SUMPRODUCT(('Diário 3º PA'!$E$4:$E$2018='Analítico Cx.'!$B36)*('Diário 3º PA'!$B$4:$B$2018&gt;=J$4)*('Diário 3º PA'!$B$4:$B$2018&lt;=EOMONTH(J$4,0))*('Diário 3º PA'!$F$4:$F$2018))
+SUMPRODUCT(('Diário 4º PA'!$E$4:$E$2000='Analítico Cx.'!$B36)*('Diário 4º PA'!$B$4:$B$2000&gt;=J$4)*('Diário 4º PA'!$B$4:$B$2000&lt;=EOMONTH(J$4,0))*('Diário 4º PA'!$F$4:$F$2000))</f>
        <v>1420</v>
      </c>
      <c r="K36" s="99">
        <f>SUMPRODUCT(('Diário 1º PA'!$E$4:$E$2000='Analítico Cx.'!$B36)*('Diário 1º PA'!$B$4:$B$2000&gt;=K$4)*('Diário 1º PA'!$B$4:$B$2000&lt;=EOMONTH(K$4,0))*('Diário 1º PA'!$F$4:$F$2000))
+SUMPRODUCT(('Diário 2º PA'!$E$4:$E$1997='Analítico Cx.'!$B36)*('Diário 2º PA'!$B$4:$B$1997&gt;=K$4)*('Diário 2º PA'!$B$4:$B$1997&lt;=EOMONTH(K$4,0))*('Diário 2º PA'!$F$4:$F$1997))
+SUMPRODUCT(('Diário 3º PA'!$E$4:$E$2018='Analítico Cx.'!$B36)*('Diário 3º PA'!$B$4:$B$2018&gt;=K$4)*('Diário 3º PA'!$B$4:$B$2018&lt;=EOMONTH(K$4,0))*('Diário 3º PA'!$F$4:$F$2018))
+SUMPRODUCT(('Diário 4º PA'!$E$4:$E$2000='Analítico Cx.'!$B36)*('Diário 4º PA'!$B$4:$B$2000&gt;=K$4)*('Diário 4º PA'!$B$4:$B$2000&lt;=EOMONTH(K$4,0))*('Diário 4º PA'!$F$4:$F$2000))</f>
        <v>1420</v>
      </c>
      <c r="L36" s="99">
        <f>SUMPRODUCT(('Diário 1º PA'!$E$4:$E$2000='Analítico Cx.'!$B36)*('Diário 1º PA'!$B$4:$B$2000&gt;=L$4)*('Diário 1º PA'!$B$4:$B$2000&lt;=EOMONTH(L$4,0))*('Diário 1º PA'!$F$4:$F$2000))
+SUMPRODUCT(('Diário 2º PA'!$E$4:$E$1997='Analítico Cx.'!$B36)*('Diário 2º PA'!$B$4:$B$1997&gt;=L$4)*('Diário 2º PA'!$B$4:$B$1997&lt;=EOMONTH(L$4,0))*('Diário 2º PA'!$F$4:$F$1997))
+SUMPRODUCT(('Diário 3º PA'!$E$4:$E$2018='Analítico Cx.'!$B36)*('Diário 3º PA'!$B$4:$B$2018&gt;=L$4)*('Diário 3º PA'!$B$4:$B$2018&lt;=EOMONTH(L$4,0))*('Diário 3º PA'!$F$4:$F$2018))
+SUMPRODUCT(('Diário 4º PA'!$E$4:$E$2000='Analítico Cx.'!$B36)*('Diário 4º PA'!$B$4:$B$2000&gt;=L$4)*('Diário 4º PA'!$B$4:$B$2000&lt;=EOMONTH(L$4,0))*('Diário 4º PA'!$F$4:$F$2000))</f>
        <v>0</v>
      </c>
      <c r="M36" s="99">
        <f>SUMPRODUCT(('Diário 1º PA'!$E$4:$E$2000='Analítico Cx.'!$B36)*('Diário 1º PA'!$B$4:$B$2000&gt;=M$4)*('Diário 1º PA'!$B$4:$B$2000&lt;=EOMONTH(M$4,0))*('Diário 1º PA'!$F$4:$F$2000))
+SUMPRODUCT(('Diário 2º PA'!$E$4:$E$1997='Analítico Cx.'!$B36)*('Diário 2º PA'!$B$4:$B$1997&gt;=M$4)*('Diário 2º PA'!$B$4:$B$1997&lt;=EOMONTH(M$4,0))*('Diário 2º PA'!$F$4:$F$1997))
+SUMPRODUCT(('Diário 3º PA'!$E$4:$E$2018='Analítico Cx.'!$B36)*('Diário 3º PA'!$B$4:$B$2018&gt;=M$4)*('Diário 3º PA'!$B$4:$B$2018&lt;=EOMONTH(M$4,0))*('Diário 3º PA'!$F$4:$F$2018))
+SUMPRODUCT(('Diário 4º PA'!$E$4:$E$2000='Analítico Cx.'!$B36)*('Diário 4º PA'!$B$4:$B$2000&gt;=M$4)*('Diário 4º PA'!$B$4:$B$2000&lt;=EOMONTH(M$4,0))*('Diário 4º PA'!$F$4:$F$2000))</f>
        <v>0</v>
      </c>
      <c r="N36" s="99">
        <f>SUMPRODUCT(('Diário 1º PA'!$E$4:$E$2000='Analítico Cx.'!$B36)*('Diário 1º PA'!$B$4:$B$2000&gt;=N$4)*('Diário 1º PA'!$B$4:$B$2000&lt;=EOMONTH(N$4,0))*('Diário 1º PA'!$F$4:$F$2000))
+SUMPRODUCT(('Diário 2º PA'!$E$4:$E$1997='Analítico Cx.'!$B36)*('Diário 2º PA'!$B$4:$B$1997&gt;=N$4)*('Diário 2º PA'!$B$4:$B$1997&lt;=EOMONTH(N$4,0))*('Diário 2º PA'!$F$4:$F$1997))
+SUMPRODUCT(('Diário 3º PA'!$E$4:$E$2018='Analítico Cx.'!$B36)*('Diário 3º PA'!$B$4:$B$2018&gt;=N$4)*('Diário 3º PA'!$B$4:$B$2018&lt;=EOMONTH(N$4,0))*('Diário 3º PA'!$F$4:$F$2018))
+SUMPRODUCT(('Diário 4º PA'!$E$4:$E$2000='Analítico Cx.'!$B36)*('Diário 4º PA'!$B$4:$B$2000&gt;=N$4)*('Diário 4º PA'!$B$4:$B$2000&lt;=EOMONTH(N$4,0))*('Diário 4º PA'!$F$4:$F$2000))</f>
        <v>0</v>
      </c>
      <c r="O36" s="100">
        <f t="shared" si="9"/>
        <v>7709.84</v>
      </c>
      <c r="P36" s="92">
        <f t="shared" si="8"/>
        <v>2.6172233162435173E-2</v>
      </c>
    </row>
    <row r="37" spans="1:16" ht="23.25" customHeight="1" x14ac:dyDescent="0.25">
      <c r="A37" s="36" t="s">
        <v>154</v>
      </c>
      <c r="B37" s="35" t="s">
        <v>155</v>
      </c>
      <c r="C37" s="99">
        <f>SUMPRODUCT(('Diário 1º PA'!$E$4:$E$2000='Analítico Cx.'!$B37)*('Diário 1º PA'!$B$4:$B$2000&gt;=C$4)*('Diário 1º PA'!$B$4:$B$2000&lt;=EOMONTH(C$4,0))*('Diário 1º PA'!$F$4:$F$2000))
+SUMPRODUCT(('Diário 2º PA'!$E$4:$E$1997='Analítico Cx.'!$B37)*('Diário 2º PA'!$B$4:$B$1997&gt;=C$4)*('Diário 2º PA'!$B$4:$B$1997&lt;=EOMONTH(C$4,0))*('Diário 2º PA'!$F$4:$F$1997))
+SUMPRODUCT(('Diário 3º PA'!$E$4:$E$2018='Analítico Cx.'!$B37)*('Diário 3º PA'!$B$4:$B$2018&gt;=C$4)*('Diário 3º PA'!$B$4:$B$2018&lt;=EOMONTH(C$4,0))*('Diário 3º PA'!$F$4:$F$2018))
+SUMPRODUCT(('Diário 4º PA'!$E$4:$E$2000='Analítico Cx.'!$B37)*('Diário 4º PA'!$B$4:$B$2000&gt;=C$4)*('Diário 4º PA'!$B$4:$B$2000&lt;=EOMONTH(C$4,0))*('Diário 4º PA'!$F$4:$F$2000))</f>
        <v>0</v>
      </c>
      <c r="D37" s="99">
        <f>SUMPRODUCT(('Diário 1º PA'!$E$4:$E$2000='Analítico Cx.'!$B37)*('Diário 1º PA'!$B$4:$B$2000&gt;=D$4)*('Diário 1º PA'!$B$4:$B$2000&lt;=EOMONTH(D$4,0))*('Diário 1º PA'!$F$4:$F$2000))
+SUMPRODUCT(('Diário 2º PA'!$E$4:$E$1997='Analítico Cx.'!$B37)*('Diário 2º PA'!$B$4:$B$1997&gt;=D$4)*('Diário 2º PA'!$B$4:$B$1997&lt;=EOMONTH(D$4,0))*('Diário 2º PA'!$F$4:$F$1997))
+SUMPRODUCT(('Diário 3º PA'!$E$4:$E$2018='Analítico Cx.'!$B37)*('Diário 3º PA'!$B$4:$B$2018&gt;=D$4)*('Diário 3º PA'!$B$4:$B$2018&lt;=EOMONTH(D$4,0))*('Diário 3º PA'!$F$4:$F$2018))
+SUMPRODUCT(('Diário 4º PA'!$E$4:$E$2000='Analítico Cx.'!$B37)*('Diário 4º PA'!$B$4:$B$2000&gt;=D$4)*('Diário 4º PA'!$B$4:$B$2000&lt;=EOMONTH(D$4,0))*('Diário 4º PA'!$F$4:$F$2000))</f>
        <v>0</v>
      </c>
      <c r="E37" s="99">
        <f>SUMPRODUCT(('Diário 1º PA'!$E$4:$E$2000='Analítico Cx.'!$B37)*('Diário 1º PA'!$B$4:$B$2000&gt;=E$4)*('Diário 1º PA'!$B$4:$B$2000&lt;=EOMONTH(E$4,0))*('Diário 1º PA'!$F$4:$F$2000))
+SUMPRODUCT(('Diário 2º PA'!$E$4:$E$1997='Analítico Cx.'!$B37)*('Diário 2º PA'!$B$4:$B$1997&gt;=E$4)*('Diário 2º PA'!$B$4:$B$1997&lt;=EOMONTH(E$4,0))*('Diário 2º PA'!$F$4:$F$1997))
+SUMPRODUCT(('Diário 3º PA'!$E$4:$E$2018='Analítico Cx.'!$B37)*('Diário 3º PA'!$B$4:$B$2018&gt;=E$4)*('Diário 3º PA'!$B$4:$B$2018&lt;=EOMONTH(E$4,0))*('Diário 3º PA'!$F$4:$F$2018))
+SUMPRODUCT(('Diário 4º PA'!$E$4:$E$2000='Analítico Cx.'!$B37)*('Diário 4º PA'!$B$4:$B$2000&gt;=E$4)*('Diário 4º PA'!$B$4:$B$2000&lt;=EOMONTH(E$4,0))*('Diário 4º PA'!$F$4:$F$2000))</f>
        <v>0</v>
      </c>
      <c r="F37" s="99">
        <f>SUMPRODUCT(('Diário 1º PA'!$E$4:$E$2000='Analítico Cx.'!$B37)*('Diário 1º PA'!$B$4:$B$2000&gt;=F$4)*('Diário 1º PA'!$B$4:$B$2000&lt;=EOMONTH(F$4,0))*('Diário 1º PA'!$F$4:$F$2000))
+SUMPRODUCT(('Diário 2º PA'!$E$4:$E$1997='Analítico Cx.'!$B37)*('Diário 2º PA'!$B$4:$B$1997&gt;=F$4)*('Diário 2º PA'!$B$4:$B$1997&lt;=EOMONTH(F$4,0))*('Diário 2º PA'!$F$4:$F$1997))
+SUMPRODUCT(('Diário 3º PA'!$E$4:$E$2018='Analítico Cx.'!$B37)*('Diário 3º PA'!$B$4:$B$2018&gt;=F$4)*('Diário 3º PA'!$B$4:$B$2018&lt;=EOMONTH(F$4,0))*('Diário 3º PA'!$F$4:$F$2018))
+SUMPRODUCT(('Diário 4º PA'!$E$4:$E$2000='Analítico Cx.'!$B37)*('Diário 4º PA'!$B$4:$B$2000&gt;=F$4)*('Diário 4º PA'!$B$4:$B$2000&lt;=EOMONTH(F$4,0))*('Diário 4º PA'!$F$4:$F$2000))</f>
        <v>0</v>
      </c>
      <c r="G37" s="99">
        <f>SUMPRODUCT(('Diário 1º PA'!$E$4:$E$2000='Analítico Cx.'!$B37)*('Diário 1º PA'!$B$4:$B$2000&gt;=G$4)*('Diário 1º PA'!$B$4:$B$2000&lt;=EOMONTH(G$4,0))*('Diário 1º PA'!$F$4:$F$2000))
+SUMPRODUCT(('Diário 2º PA'!$E$4:$E$1997='Analítico Cx.'!$B37)*('Diário 2º PA'!$B$4:$B$1997&gt;=G$4)*('Diário 2º PA'!$B$4:$B$1997&lt;=EOMONTH(G$4,0))*('Diário 2º PA'!$F$4:$F$1997))
+SUMPRODUCT(('Diário 3º PA'!$E$4:$E$2018='Analítico Cx.'!$B37)*('Diário 3º PA'!$B$4:$B$2018&gt;=G$4)*('Diário 3º PA'!$B$4:$B$2018&lt;=EOMONTH(G$4,0))*('Diário 3º PA'!$F$4:$F$2018))
+SUMPRODUCT(('Diário 4º PA'!$E$4:$E$2000='Analítico Cx.'!$B37)*('Diário 4º PA'!$B$4:$B$2000&gt;=G$4)*('Diário 4º PA'!$B$4:$B$2000&lt;=EOMONTH(G$4,0))*('Diário 4º PA'!$F$4:$F$2000))</f>
        <v>0</v>
      </c>
      <c r="H37" s="99">
        <f>SUMPRODUCT(('Diário 1º PA'!$E$4:$E$2000='Analítico Cx.'!$B37)*('Diário 1º PA'!$B$4:$B$2000&gt;=H$4)*('Diário 1º PA'!$B$4:$B$2000&lt;=EOMONTH(H$4,0))*('Diário 1º PA'!$F$4:$F$2000))
+SUMPRODUCT(('Diário 2º PA'!$E$4:$E$1997='Analítico Cx.'!$B37)*('Diário 2º PA'!$B$4:$B$1997&gt;=H$4)*('Diário 2º PA'!$B$4:$B$1997&lt;=EOMONTH(H$4,0))*('Diário 2º PA'!$F$4:$F$1997))
+SUMPRODUCT(('Diário 3º PA'!$E$4:$E$2018='Analítico Cx.'!$B37)*('Diário 3º PA'!$B$4:$B$2018&gt;=H$4)*('Diário 3º PA'!$B$4:$B$2018&lt;=EOMONTH(H$4,0))*('Diário 3º PA'!$F$4:$F$2018))
+SUMPRODUCT(('Diário 4º PA'!$E$4:$E$2000='Analítico Cx.'!$B37)*('Diário 4º PA'!$B$4:$B$2000&gt;=H$4)*('Diário 4º PA'!$B$4:$B$2000&lt;=EOMONTH(H$4,0))*('Diário 4º PA'!$F$4:$F$2000))</f>
        <v>0</v>
      </c>
      <c r="I37" s="99">
        <f>SUMPRODUCT(('Diário 1º PA'!$E$4:$E$2000='Analítico Cx.'!$B37)*('Diário 1º PA'!$B$4:$B$2000&gt;=I$4)*('Diário 1º PA'!$B$4:$B$2000&lt;=EOMONTH(I$4,0))*('Diário 1º PA'!$F$4:$F$2000))
+SUMPRODUCT(('Diário 2º PA'!$E$4:$E$1997='Analítico Cx.'!$B37)*('Diário 2º PA'!$B$4:$B$1997&gt;=I$4)*('Diário 2º PA'!$B$4:$B$1997&lt;=EOMONTH(I$4,0))*('Diário 2º PA'!$F$4:$F$1997))
+SUMPRODUCT(('Diário 3º PA'!$E$4:$E$2018='Analítico Cx.'!$B37)*('Diário 3º PA'!$B$4:$B$2018&gt;=I$4)*('Diário 3º PA'!$B$4:$B$2018&lt;=EOMONTH(I$4,0))*('Diário 3º PA'!$F$4:$F$2018))
+SUMPRODUCT(('Diário 4º PA'!$E$4:$E$2000='Analítico Cx.'!$B37)*('Diário 4º PA'!$B$4:$B$2000&gt;=I$4)*('Diário 4º PA'!$B$4:$B$2000&lt;=EOMONTH(I$4,0))*('Diário 4º PA'!$F$4:$F$2000))</f>
        <v>0</v>
      </c>
      <c r="J37" s="99">
        <f>SUMPRODUCT(('Diário 1º PA'!$E$4:$E$2000='Analítico Cx.'!$B37)*('Diário 1º PA'!$B$4:$B$2000&gt;=J$4)*('Diário 1º PA'!$B$4:$B$2000&lt;=EOMONTH(J$4,0))*('Diário 1º PA'!$F$4:$F$2000))
+SUMPRODUCT(('Diário 2º PA'!$E$4:$E$1997='Analítico Cx.'!$B37)*('Diário 2º PA'!$B$4:$B$1997&gt;=J$4)*('Diário 2º PA'!$B$4:$B$1997&lt;=EOMONTH(J$4,0))*('Diário 2º PA'!$F$4:$F$1997))
+SUMPRODUCT(('Diário 3º PA'!$E$4:$E$2018='Analítico Cx.'!$B37)*('Diário 3º PA'!$B$4:$B$2018&gt;=J$4)*('Diário 3º PA'!$B$4:$B$2018&lt;=EOMONTH(J$4,0))*('Diário 3º PA'!$F$4:$F$2018))
+SUMPRODUCT(('Diário 4º PA'!$E$4:$E$2000='Analítico Cx.'!$B37)*('Diário 4º PA'!$B$4:$B$2000&gt;=J$4)*('Diário 4º PA'!$B$4:$B$2000&lt;=EOMONTH(J$4,0))*('Diário 4º PA'!$F$4:$F$2000))</f>
        <v>0</v>
      </c>
      <c r="K37" s="99">
        <f>SUMPRODUCT(('Diário 1º PA'!$E$4:$E$2000='Analítico Cx.'!$B37)*('Diário 1º PA'!$B$4:$B$2000&gt;=K$4)*('Diário 1º PA'!$B$4:$B$2000&lt;=EOMONTH(K$4,0))*('Diário 1º PA'!$F$4:$F$2000))
+SUMPRODUCT(('Diário 2º PA'!$E$4:$E$1997='Analítico Cx.'!$B37)*('Diário 2º PA'!$B$4:$B$1997&gt;=K$4)*('Diário 2º PA'!$B$4:$B$1997&lt;=EOMONTH(K$4,0))*('Diário 2º PA'!$F$4:$F$1997))
+SUMPRODUCT(('Diário 3º PA'!$E$4:$E$2018='Analítico Cx.'!$B37)*('Diário 3º PA'!$B$4:$B$2018&gt;=K$4)*('Diário 3º PA'!$B$4:$B$2018&lt;=EOMONTH(K$4,0))*('Diário 3º PA'!$F$4:$F$2018))
+SUMPRODUCT(('Diário 4º PA'!$E$4:$E$2000='Analítico Cx.'!$B37)*('Diário 4º PA'!$B$4:$B$2000&gt;=K$4)*('Diário 4º PA'!$B$4:$B$2000&lt;=EOMONTH(K$4,0))*('Diário 4º PA'!$F$4:$F$2000))</f>
        <v>0</v>
      </c>
      <c r="L37" s="99">
        <f>SUMPRODUCT(('Diário 1º PA'!$E$4:$E$2000='Analítico Cx.'!$B37)*('Diário 1º PA'!$B$4:$B$2000&gt;=L$4)*('Diário 1º PA'!$B$4:$B$2000&lt;=EOMONTH(L$4,0))*('Diário 1º PA'!$F$4:$F$2000))
+SUMPRODUCT(('Diário 2º PA'!$E$4:$E$1997='Analítico Cx.'!$B37)*('Diário 2º PA'!$B$4:$B$1997&gt;=L$4)*('Diário 2º PA'!$B$4:$B$1997&lt;=EOMONTH(L$4,0))*('Diário 2º PA'!$F$4:$F$1997))
+SUMPRODUCT(('Diário 3º PA'!$E$4:$E$2018='Analítico Cx.'!$B37)*('Diário 3º PA'!$B$4:$B$2018&gt;=L$4)*('Diário 3º PA'!$B$4:$B$2018&lt;=EOMONTH(L$4,0))*('Diário 3º PA'!$F$4:$F$2018))
+SUMPRODUCT(('Diário 4º PA'!$E$4:$E$2000='Analítico Cx.'!$B37)*('Diário 4º PA'!$B$4:$B$2000&gt;=L$4)*('Diário 4º PA'!$B$4:$B$2000&lt;=EOMONTH(L$4,0))*('Diário 4º PA'!$F$4:$F$2000))</f>
        <v>0</v>
      </c>
      <c r="M37" s="99">
        <f>SUMPRODUCT(('Diário 1º PA'!$E$4:$E$2000='Analítico Cx.'!$B37)*('Diário 1º PA'!$B$4:$B$2000&gt;=M$4)*('Diário 1º PA'!$B$4:$B$2000&lt;=EOMONTH(M$4,0))*('Diário 1º PA'!$F$4:$F$2000))
+SUMPRODUCT(('Diário 2º PA'!$E$4:$E$1997='Analítico Cx.'!$B37)*('Diário 2º PA'!$B$4:$B$1997&gt;=M$4)*('Diário 2º PA'!$B$4:$B$1997&lt;=EOMONTH(M$4,0))*('Diário 2º PA'!$F$4:$F$1997))
+SUMPRODUCT(('Diário 3º PA'!$E$4:$E$2018='Analítico Cx.'!$B37)*('Diário 3º PA'!$B$4:$B$2018&gt;=M$4)*('Diário 3º PA'!$B$4:$B$2018&lt;=EOMONTH(M$4,0))*('Diário 3º PA'!$F$4:$F$2018))
+SUMPRODUCT(('Diário 4º PA'!$E$4:$E$2000='Analítico Cx.'!$B37)*('Diário 4º PA'!$B$4:$B$2000&gt;=M$4)*('Diário 4º PA'!$B$4:$B$2000&lt;=EOMONTH(M$4,0))*('Diário 4º PA'!$F$4:$F$2000))</f>
        <v>0</v>
      </c>
      <c r="N37" s="99">
        <f>SUMPRODUCT(('Diário 1º PA'!$E$4:$E$2000='Analítico Cx.'!$B37)*('Diário 1º PA'!$B$4:$B$2000&gt;=N$4)*('Diário 1º PA'!$B$4:$B$2000&lt;=EOMONTH(N$4,0))*('Diário 1º PA'!$F$4:$F$2000))
+SUMPRODUCT(('Diário 2º PA'!$E$4:$E$1997='Analítico Cx.'!$B37)*('Diário 2º PA'!$B$4:$B$1997&gt;=N$4)*('Diário 2º PA'!$B$4:$B$1997&lt;=EOMONTH(N$4,0))*('Diário 2º PA'!$F$4:$F$1997))
+SUMPRODUCT(('Diário 3º PA'!$E$4:$E$2018='Analítico Cx.'!$B37)*('Diário 3º PA'!$B$4:$B$2018&gt;=N$4)*('Diário 3º PA'!$B$4:$B$2018&lt;=EOMONTH(N$4,0))*('Diário 3º PA'!$F$4:$F$2018))
+SUMPRODUCT(('Diário 4º PA'!$E$4:$E$2000='Analítico Cx.'!$B37)*('Diário 4º PA'!$B$4:$B$2000&gt;=N$4)*('Diário 4º PA'!$B$4:$B$2000&lt;=EOMONTH(N$4,0))*('Diário 4º PA'!$F$4:$F$2000))</f>
        <v>0</v>
      </c>
      <c r="O37" s="100">
        <f t="shared" si="9"/>
        <v>0</v>
      </c>
      <c r="P37" s="92">
        <f t="shared" si="8"/>
        <v>0</v>
      </c>
    </row>
    <row r="38" spans="1:16" ht="23.25" customHeight="1" x14ac:dyDescent="0.25">
      <c r="A38" s="36" t="s">
        <v>156</v>
      </c>
      <c r="B38" s="35" t="s">
        <v>157</v>
      </c>
      <c r="C38" s="99">
        <f>SUMPRODUCT(('Diário 1º PA'!$E$4:$E$2000='Analítico Cx.'!$B38)*('Diário 1º PA'!$B$4:$B$2000&gt;=C$4)*('Diário 1º PA'!$B$4:$B$2000&lt;=EOMONTH(C$4,0))*('Diário 1º PA'!$F$4:$F$2000))
+SUMPRODUCT(('Diário 2º PA'!$E$4:$E$1997='Analítico Cx.'!$B38)*('Diário 2º PA'!$B$4:$B$1997&gt;=C$4)*('Diário 2º PA'!$B$4:$B$1997&lt;=EOMONTH(C$4,0))*('Diário 2º PA'!$F$4:$F$1997))
+SUMPRODUCT(('Diário 3º PA'!$E$4:$E$2018='Analítico Cx.'!$B38)*('Diário 3º PA'!$B$4:$B$2018&gt;=C$4)*('Diário 3º PA'!$B$4:$B$2018&lt;=EOMONTH(C$4,0))*('Diário 3º PA'!$F$4:$F$2018))
+SUMPRODUCT(('Diário 4º PA'!$E$4:$E$2000='Analítico Cx.'!$B38)*('Diário 4º PA'!$B$4:$B$2000&gt;=C$4)*('Diário 4º PA'!$B$4:$B$2000&lt;=EOMONTH(C$4,0))*('Diário 4º PA'!$F$4:$F$2000))</f>
        <v>0</v>
      </c>
      <c r="D38" s="99">
        <f>SUMPRODUCT(('Diário 1º PA'!$E$4:$E$2000='Analítico Cx.'!$B38)*('Diário 1º PA'!$B$4:$B$2000&gt;=D$4)*('Diário 1º PA'!$B$4:$B$2000&lt;=EOMONTH(D$4,0))*('Diário 1º PA'!$F$4:$F$2000))
+SUMPRODUCT(('Diário 2º PA'!$E$4:$E$1997='Analítico Cx.'!$B38)*('Diário 2º PA'!$B$4:$B$1997&gt;=D$4)*('Diário 2º PA'!$B$4:$B$1997&lt;=EOMONTH(D$4,0))*('Diário 2º PA'!$F$4:$F$1997))
+SUMPRODUCT(('Diário 3º PA'!$E$4:$E$2018='Analítico Cx.'!$B38)*('Diário 3º PA'!$B$4:$B$2018&gt;=D$4)*('Diário 3º PA'!$B$4:$B$2018&lt;=EOMONTH(D$4,0))*('Diário 3º PA'!$F$4:$F$2018))
+SUMPRODUCT(('Diário 4º PA'!$E$4:$E$2000='Analítico Cx.'!$B38)*('Diário 4º PA'!$B$4:$B$2000&gt;=D$4)*('Diário 4º PA'!$B$4:$B$2000&lt;=EOMONTH(D$4,0))*('Diário 4º PA'!$F$4:$F$2000))</f>
        <v>0</v>
      </c>
      <c r="E38" s="99">
        <f>SUMPRODUCT(('Diário 1º PA'!$E$4:$E$2000='Analítico Cx.'!$B38)*('Diário 1º PA'!$B$4:$B$2000&gt;=E$4)*('Diário 1º PA'!$B$4:$B$2000&lt;=EOMONTH(E$4,0))*('Diário 1º PA'!$F$4:$F$2000))
+SUMPRODUCT(('Diário 2º PA'!$E$4:$E$1997='Analítico Cx.'!$B38)*('Diário 2º PA'!$B$4:$B$1997&gt;=E$4)*('Diário 2º PA'!$B$4:$B$1997&lt;=EOMONTH(E$4,0))*('Diário 2º PA'!$F$4:$F$1997))
+SUMPRODUCT(('Diário 3º PA'!$E$4:$E$2018='Analítico Cx.'!$B38)*('Diário 3º PA'!$B$4:$B$2018&gt;=E$4)*('Diário 3º PA'!$B$4:$B$2018&lt;=EOMONTH(E$4,0))*('Diário 3º PA'!$F$4:$F$2018))
+SUMPRODUCT(('Diário 4º PA'!$E$4:$E$2000='Analítico Cx.'!$B38)*('Diário 4º PA'!$B$4:$B$2000&gt;=E$4)*('Diário 4º PA'!$B$4:$B$2000&lt;=EOMONTH(E$4,0))*('Diário 4º PA'!$F$4:$F$2000))</f>
        <v>0</v>
      </c>
      <c r="F38" s="99">
        <f>SUMPRODUCT(('Diário 1º PA'!$E$4:$E$2000='Analítico Cx.'!$B38)*('Diário 1º PA'!$B$4:$B$2000&gt;=F$4)*('Diário 1º PA'!$B$4:$B$2000&lt;=EOMONTH(F$4,0))*('Diário 1º PA'!$F$4:$F$2000))
+SUMPRODUCT(('Diário 2º PA'!$E$4:$E$1997='Analítico Cx.'!$B38)*('Diário 2º PA'!$B$4:$B$1997&gt;=F$4)*('Diário 2º PA'!$B$4:$B$1997&lt;=EOMONTH(F$4,0))*('Diário 2º PA'!$F$4:$F$1997))
+SUMPRODUCT(('Diário 3º PA'!$E$4:$E$2018='Analítico Cx.'!$B38)*('Diário 3º PA'!$B$4:$B$2018&gt;=F$4)*('Diário 3º PA'!$B$4:$B$2018&lt;=EOMONTH(F$4,0))*('Diário 3º PA'!$F$4:$F$2018))
+SUMPRODUCT(('Diário 4º PA'!$E$4:$E$2000='Analítico Cx.'!$B38)*('Diário 4º PA'!$B$4:$B$2000&gt;=F$4)*('Diário 4º PA'!$B$4:$B$2000&lt;=EOMONTH(F$4,0))*('Diário 4º PA'!$F$4:$F$2000))</f>
        <v>0</v>
      </c>
      <c r="G38" s="99">
        <f>SUMPRODUCT(('Diário 1º PA'!$E$4:$E$2000='Analítico Cx.'!$B38)*('Diário 1º PA'!$B$4:$B$2000&gt;=G$4)*('Diário 1º PA'!$B$4:$B$2000&lt;=EOMONTH(G$4,0))*('Diário 1º PA'!$F$4:$F$2000))
+SUMPRODUCT(('Diário 2º PA'!$E$4:$E$1997='Analítico Cx.'!$B38)*('Diário 2º PA'!$B$4:$B$1997&gt;=G$4)*('Diário 2º PA'!$B$4:$B$1997&lt;=EOMONTH(G$4,0))*('Diário 2º PA'!$F$4:$F$1997))
+SUMPRODUCT(('Diário 3º PA'!$E$4:$E$2018='Analítico Cx.'!$B38)*('Diário 3º PA'!$B$4:$B$2018&gt;=G$4)*('Diário 3º PA'!$B$4:$B$2018&lt;=EOMONTH(G$4,0))*('Diário 3º PA'!$F$4:$F$2018))
+SUMPRODUCT(('Diário 4º PA'!$E$4:$E$2000='Analítico Cx.'!$B38)*('Diário 4º PA'!$B$4:$B$2000&gt;=G$4)*('Diário 4º PA'!$B$4:$B$2000&lt;=EOMONTH(G$4,0))*('Diário 4º PA'!$F$4:$F$2000))</f>
        <v>0</v>
      </c>
      <c r="H38" s="99">
        <f>SUMPRODUCT(('Diário 1º PA'!$E$4:$E$2000='Analítico Cx.'!$B38)*('Diário 1º PA'!$B$4:$B$2000&gt;=H$4)*('Diário 1º PA'!$B$4:$B$2000&lt;=EOMONTH(H$4,0))*('Diário 1º PA'!$F$4:$F$2000))
+SUMPRODUCT(('Diário 2º PA'!$E$4:$E$1997='Analítico Cx.'!$B38)*('Diário 2º PA'!$B$4:$B$1997&gt;=H$4)*('Diário 2º PA'!$B$4:$B$1997&lt;=EOMONTH(H$4,0))*('Diário 2º PA'!$F$4:$F$1997))
+SUMPRODUCT(('Diário 3º PA'!$E$4:$E$2018='Analítico Cx.'!$B38)*('Diário 3º PA'!$B$4:$B$2018&gt;=H$4)*('Diário 3º PA'!$B$4:$B$2018&lt;=EOMONTH(H$4,0))*('Diário 3º PA'!$F$4:$F$2018))
+SUMPRODUCT(('Diário 4º PA'!$E$4:$E$2000='Analítico Cx.'!$B38)*('Diário 4º PA'!$B$4:$B$2000&gt;=H$4)*('Diário 4º PA'!$B$4:$B$2000&lt;=EOMONTH(H$4,0))*('Diário 4º PA'!$F$4:$F$2000))</f>
        <v>0</v>
      </c>
      <c r="I38" s="99">
        <f>SUMPRODUCT(('Diário 1º PA'!$E$4:$E$2000='Analítico Cx.'!$B38)*('Diário 1º PA'!$B$4:$B$2000&gt;=I$4)*('Diário 1º PA'!$B$4:$B$2000&lt;=EOMONTH(I$4,0))*('Diário 1º PA'!$F$4:$F$2000))
+SUMPRODUCT(('Diário 2º PA'!$E$4:$E$1997='Analítico Cx.'!$B38)*('Diário 2º PA'!$B$4:$B$1997&gt;=I$4)*('Diário 2º PA'!$B$4:$B$1997&lt;=EOMONTH(I$4,0))*('Diário 2º PA'!$F$4:$F$1997))
+SUMPRODUCT(('Diário 3º PA'!$E$4:$E$2018='Analítico Cx.'!$B38)*('Diário 3º PA'!$B$4:$B$2018&gt;=I$4)*('Diário 3º PA'!$B$4:$B$2018&lt;=EOMONTH(I$4,0))*('Diário 3º PA'!$F$4:$F$2018))
+SUMPRODUCT(('Diário 4º PA'!$E$4:$E$2000='Analítico Cx.'!$B38)*('Diário 4º PA'!$B$4:$B$2000&gt;=I$4)*('Diário 4º PA'!$B$4:$B$2000&lt;=EOMONTH(I$4,0))*('Diário 4º PA'!$F$4:$F$2000))</f>
        <v>0</v>
      </c>
      <c r="J38" s="99">
        <f>SUMPRODUCT(('Diário 1º PA'!$E$4:$E$2000='Analítico Cx.'!$B38)*('Diário 1º PA'!$B$4:$B$2000&gt;=J$4)*('Diário 1º PA'!$B$4:$B$2000&lt;=EOMONTH(J$4,0))*('Diário 1º PA'!$F$4:$F$2000))
+SUMPRODUCT(('Diário 2º PA'!$E$4:$E$1997='Analítico Cx.'!$B38)*('Diário 2º PA'!$B$4:$B$1997&gt;=J$4)*('Diário 2º PA'!$B$4:$B$1997&lt;=EOMONTH(J$4,0))*('Diário 2º PA'!$F$4:$F$1997))
+SUMPRODUCT(('Diário 3º PA'!$E$4:$E$2018='Analítico Cx.'!$B38)*('Diário 3º PA'!$B$4:$B$2018&gt;=J$4)*('Diário 3º PA'!$B$4:$B$2018&lt;=EOMONTH(J$4,0))*('Diário 3º PA'!$F$4:$F$2018))
+SUMPRODUCT(('Diário 4º PA'!$E$4:$E$2000='Analítico Cx.'!$B38)*('Diário 4º PA'!$B$4:$B$2000&gt;=J$4)*('Diário 4º PA'!$B$4:$B$2000&lt;=EOMONTH(J$4,0))*('Diário 4º PA'!$F$4:$F$2000))</f>
        <v>0</v>
      </c>
      <c r="K38" s="99">
        <f>SUMPRODUCT(('Diário 1º PA'!$E$4:$E$2000='Analítico Cx.'!$B38)*('Diário 1º PA'!$B$4:$B$2000&gt;=K$4)*('Diário 1º PA'!$B$4:$B$2000&lt;=EOMONTH(K$4,0))*('Diário 1º PA'!$F$4:$F$2000))
+SUMPRODUCT(('Diário 2º PA'!$E$4:$E$1997='Analítico Cx.'!$B38)*('Diário 2º PA'!$B$4:$B$1997&gt;=K$4)*('Diário 2º PA'!$B$4:$B$1997&lt;=EOMONTH(K$4,0))*('Diário 2º PA'!$F$4:$F$1997))
+SUMPRODUCT(('Diário 3º PA'!$E$4:$E$2018='Analítico Cx.'!$B38)*('Diário 3º PA'!$B$4:$B$2018&gt;=K$4)*('Diário 3º PA'!$B$4:$B$2018&lt;=EOMONTH(K$4,0))*('Diário 3º PA'!$F$4:$F$2018))
+SUMPRODUCT(('Diário 4º PA'!$E$4:$E$2000='Analítico Cx.'!$B38)*('Diário 4º PA'!$B$4:$B$2000&gt;=K$4)*('Diário 4º PA'!$B$4:$B$2000&lt;=EOMONTH(K$4,0))*('Diário 4º PA'!$F$4:$F$2000))</f>
        <v>0</v>
      </c>
      <c r="L38" s="99">
        <f>SUMPRODUCT(('Diário 1º PA'!$E$4:$E$2000='Analítico Cx.'!$B38)*('Diário 1º PA'!$B$4:$B$2000&gt;=L$4)*('Diário 1º PA'!$B$4:$B$2000&lt;=EOMONTH(L$4,0))*('Diário 1º PA'!$F$4:$F$2000))
+SUMPRODUCT(('Diário 2º PA'!$E$4:$E$1997='Analítico Cx.'!$B38)*('Diário 2º PA'!$B$4:$B$1997&gt;=L$4)*('Diário 2º PA'!$B$4:$B$1997&lt;=EOMONTH(L$4,0))*('Diário 2º PA'!$F$4:$F$1997))
+SUMPRODUCT(('Diário 3º PA'!$E$4:$E$2018='Analítico Cx.'!$B38)*('Diário 3º PA'!$B$4:$B$2018&gt;=L$4)*('Diário 3º PA'!$B$4:$B$2018&lt;=EOMONTH(L$4,0))*('Diário 3º PA'!$F$4:$F$2018))
+SUMPRODUCT(('Diário 4º PA'!$E$4:$E$2000='Analítico Cx.'!$B38)*('Diário 4º PA'!$B$4:$B$2000&gt;=L$4)*('Diário 4º PA'!$B$4:$B$2000&lt;=EOMONTH(L$4,0))*('Diário 4º PA'!$F$4:$F$2000))</f>
        <v>0</v>
      </c>
      <c r="M38" s="99">
        <f>SUMPRODUCT(('Diário 1º PA'!$E$4:$E$2000='Analítico Cx.'!$B38)*('Diário 1º PA'!$B$4:$B$2000&gt;=M$4)*('Diário 1º PA'!$B$4:$B$2000&lt;=EOMONTH(M$4,0))*('Diário 1º PA'!$F$4:$F$2000))
+SUMPRODUCT(('Diário 2º PA'!$E$4:$E$1997='Analítico Cx.'!$B38)*('Diário 2º PA'!$B$4:$B$1997&gt;=M$4)*('Diário 2º PA'!$B$4:$B$1997&lt;=EOMONTH(M$4,0))*('Diário 2º PA'!$F$4:$F$1997))
+SUMPRODUCT(('Diário 3º PA'!$E$4:$E$2018='Analítico Cx.'!$B38)*('Diário 3º PA'!$B$4:$B$2018&gt;=M$4)*('Diário 3º PA'!$B$4:$B$2018&lt;=EOMONTH(M$4,0))*('Diário 3º PA'!$F$4:$F$2018))
+SUMPRODUCT(('Diário 4º PA'!$E$4:$E$2000='Analítico Cx.'!$B38)*('Diário 4º PA'!$B$4:$B$2000&gt;=M$4)*('Diário 4º PA'!$B$4:$B$2000&lt;=EOMONTH(M$4,0))*('Diário 4º PA'!$F$4:$F$2000))</f>
        <v>0</v>
      </c>
      <c r="N38" s="99">
        <f>SUMPRODUCT(('Diário 1º PA'!$E$4:$E$2000='Analítico Cx.'!$B38)*('Diário 1º PA'!$B$4:$B$2000&gt;=N$4)*('Diário 1º PA'!$B$4:$B$2000&lt;=EOMONTH(N$4,0))*('Diário 1º PA'!$F$4:$F$2000))
+SUMPRODUCT(('Diário 2º PA'!$E$4:$E$1997='Analítico Cx.'!$B38)*('Diário 2º PA'!$B$4:$B$1997&gt;=N$4)*('Diário 2º PA'!$B$4:$B$1997&lt;=EOMONTH(N$4,0))*('Diário 2º PA'!$F$4:$F$1997))
+SUMPRODUCT(('Diário 3º PA'!$E$4:$E$2018='Analítico Cx.'!$B38)*('Diário 3º PA'!$B$4:$B$2018&gt;=N$4)*('Diário 3º PA'!$B$4:$B$2018&lt;=EOMONTH(N$4,0))*('Diário 3º PA'!$F$4:$F$2018))
+SUMPRODUCT(('Diário 4º PA'!$E$4:$E$2000='Analítico Cx.'!$B38)*('Diário 4º PA'!$B$4:$B$2000&gt;=N$4)*('Diário 4º PA'!$B$4:$B$2000&lt;=EOMONTH(N$4,0))*('Diário 4º PA'!$F$4:$F$2000))</f>
        <v>0</v>
      </c>
      <c r="O38" s="100">
        <f t="shared" si="9"/>
        <v>0</v>
      </c>
      <c r="P38" s="92">
        <f t="shared" si="8"/>
        <v>0</v>
      </c>
    </row>
    <row r="39" spans="1:16" ht="23.25" customHeight="1" x14ac:dyDescent="0.25">
      <c r="A39" s="36" t="s">
        <v>158</v>
      </c>
      <c r="B39" s="35" t="s">
        <v>159</v>
      </c>
      <c r="C39" s="99">
        <f>SUMPRODUCT(('Diário 1º PA'!$E$4:$E$2000='Analítico Cx.'!$B39)*('Diário 1º PA'!$B$4:$B$2000&gt;=C$4)*('Diário 1º PA'!$B$4:$B$2000&lt;=EOMONTH(C$4,0))*('Diário 1º PA'!$F$4:$F$2000))
+SUMPRODUCT(('Diário 2º PA'!$E$4:$E$1997='Analítico Cx.'!$B39)*('Diário 2º PA'!$B$4:$B$1997&gt;=C$4)*('Diário 2º PA'!$B$4:$B$1997&lt;=EOMONTH(C$4,0))*('Diário 2º PA'!$F$4:$F$1997))
+SUMPRODUCT(('Diário 3º PA'!$E$4:$E$2018='Analítico Cx.'!$B39)*('Diário 3º PA'!$B$4:$B$2018&gt;=C$4)*('Diário 3º PA'!$B$4:$B$2018&lt;=EOMONTH(C$4,0))*('Diário 3º PA'!$F$4:$F$2018))
+SUMPRODUCT(('Diário 4º PA'!$E$4:$E$2000='Analítico Cx.'!$B39)*('Diário 4º PA'!$B$4:$B$2000&gt;=C$4)*('Diário 4º PA'!$B$4:$B$2000&lt;=EOMONTH(C$4,0))*('Diário 4º PA'!$F$4:$F$2000))</f>
        <v>0</v>
      </c>
      <c r="D39" s="99">
        <f>SUMPRODUCT(('Diário 1º PA'!$E$4:$E$2000='Analítico Cx.'!$B39)*('Diário 1º PA'!$B$4:$B$2000&gt;=D$4)*('Diário 1º PA'!$B$4:$B$2000&lt;=EOMONTH(D$4,0))*('Diário 1º PA'!$F$4:$F$2000))
+SUMPRODUCT(('Diário 2º PA'!$E$4:$E$1997='Analítico Cx.'!$B39)*('Diário 2º PA'!$B$4:$B$1997&gt;=D$4)*('Diário 2º PA'!$B$4:$B$1997&lt;=EOMONTH(D$4,0))*('Diário 2º PA'!$F$4:$F$1997))
+SUMPRODUCT(('Diário 3º PA'!$E$4:$E$2018='Analítico Cx.'!$B39)*('Diário 3º PA'!$B$4:$B$2018&gt;=D$4)*('Diário 3º PA'!$B$4:$B$2018&lt;=EOMONTH(D$4,0))*('Diário 3º PA'!$F$4:$F$2018))
+SUMPRODUCT(('Diário 4º PA'!$E$4:$E$2000='Analítico Cx.'!$B39)*('Diário 4º PA'!$B$4:$B$2000&gt;=D$4)*('Diário 4º PA'!$B$4:$B$2000&lt;=EOMONTH(D$4,0))*('Diário 4º PA'!$F$4:$F$2000))</f>
        <v>0</v>
      </c>
      <c r="E39" s="99">
        <f>SUMPRODUCT(('Diário 1º PA'!$E$4:$E$2000='Analítico Cx.'!$B39)*('Diário 1º PA'!$B$4:$B$2000&gt;=E$4)*('Diário 1º PA'!$B$4:$B$2000&lt;=EOMONTH(E$4,0))*('Diário 1º PA'!$F$4:$F$2000))
+SUMPRODUCT(('Diário 2º PA'!$E$4:$E$1997='Analítico Cx.'!$B39)*('Diário 2º PA'!$B$4:$B$1997&gt;=E$4)*('Diário 2º PA'!$B$4:$B$1997&lt;=EOMONTH(E$4,0))*('Diário 2º PA'!$F$4:$F$1997))
+SUMPRODUCT(('Diário 3º PA'!$E$4:$E$2018='Analítico Cx.'!$B39)*('Diário 3º PA'!$B$4:$B$2018&gt;=E$4)*('Diário 3º PA'!$B$4:$B$2018&lt;=EOMONTH(E$4,0))*('Diário 3º PA'!$F$4:$F$2018))
+SUMPRODUCT(('Diário 4º PA'!$E$4:$E$2000='Analítico Cx.'!$B39)*('Diário 4º PA'!$B$4:$B$2000&gt;=E$4)*('Diário 4º PA'!$B$4:$B$2000&lt;=EOMONTH(E$4,0))*('Diário 4º PA'!$F$4:$F$2000))</f>
        <v>0</v>
      </c>
      <c r="F39" s="99">
        <f>SUMPRODUCT(('Diário 1º PA'!$E$4:$E$2000='Analítico Cx.'!$B39)*('Diário 1º PA'!$B$4:$B$2000&gt;=F$4)*('Diário 1º PA'!$B$4:$B$2000&lt;=EOMONTH(F$4,0))*('Diário 1º PA'!$F$4:$F$2000))
+SUMPRODUCT(('Diário 2º PA'!$E$4:$E$1997='Analítico Cx.'!$B39)*('Diário 2º PA'!$B$4:$B$1997&gt;=F$4)*('Diário 2º PA'!$B$4:$B$1997&lt;=EOMONTH(F$4,0))*('Diário 2º PA'!$F$4:$F$1997))
+SUMPRODUCT(('Diário 3º PA'!$E$4:$E$2018='Analítico Cx.'!$B39)*('Diário 3º PA'!$B$4:$B$2018&gt;=F$4)*('Diário 3º PA'!$B$4:$B$2018&lt;=EOMONTH(F$4,0))*('Diário 3º PA'!$F$4:$F$2018))
+SUMPRODUCT(('Diário 4º PA'!$E$4:$E$2000='Analítico Cx.'!$B39)*('Diário 4º PA'!$B$4:$B$2000&gt;=F$4)*('Diário 4º PA'!$B$4:$B$2000&lt;=EOMONTH(F$4,0))*('Diário 4º PA'!$F$4:$F$2000))</f>
        <v>0</v>
      </c>
      <c r="G39" s="99">
        <f>SUMPRODUCT(('Diário 1º PA'!$E$4:$E$2000='Analítico Cx.'!$B39)*('Diário 1º PA'!$B$4:$B$2000&gt;=G$4)*('Diário 1º PA'!$B$4:$B$2000&lt;=EOMONTH(G$4,0))*('Diário 1º PA'!$F$4:$F$2000))
+SUMPRODUCT(('Diário 2º PA'!$E$4:$E$1997='Analítico Cx.'!$B39)*('Diário 2º PA'!$B$4:$B$1997&gt;=G$4)*('Diário 2º PA'!$B$4:$B$1997&lt;=EOMONTH(G$4,0))*('Diário 2º PA'!$F$4:$F$1997))
+SUMPRODUCT(('Diário 3º PA'!$E$4:$E$2018='Analítico Cx.'!$B39)*('Diário 3º PA'!$B$4:$B$2018&gt;=G$4)*('Diário 3º PA'!$B$4:$B$2018&lt;=EOMONTH(G$4,0))*('Diário 3º PA'!$F$4:$F$2018))
+SUMPRODUCT(('Diário 4º PA'!$E$4:$E$2000='Analítico Cx.'!$B39)*('Diário 4º PA'!$B$4:$B$2000&gt;=G$4)*('Diário 4º PA'!$B$4:$B$2000&lt;=EOMONTH(G$4,0))*('Diário 4º PA'!$F$4:$F$2000))</f>
        <v>0</v>
      </c>
      <c r="H39" s="99">
        <f>SUMPRODUCT(('Diário 1º PA'!$E$4:$E$2000='Analítico Cx.'!$B39)*('Diário 1º PA'!$B$4:$B$2000&gt;=H$4)*('Diário 1º PA'!$B$4:$B$2000&lt;=EOMONTH(H$4,0))*('Diário 1º PA'!$F$4:$F$2000))
+SUMPRODUCT(('Diário 2º PA'!$E$4:$E$1997='Analítico Cx.'!$B39)*('Diário 2º PA'!$B$4:$B$1997&gt;=H$4)*('Diário 2º PA'!$B$4:$B$1997&lt;=EOMONTH(H$4,0))*('Diário 2º PA'!$F$4:$F$1997))
+SUMPRODUCT(('Diário 3º PA'!$E$4:$E$2018='Analítico Cx.'!$B39)*('Diário 3º PA'!$B$4:$B$2018&gt;=H$4)*('Diário 3º PA'!$B$4:$B$2018&lt;=EOMONTH(H$4,0))*('Diário 3º PA'!$F$4:$F$2018))
+SUMPRODUCT(('Diário 4º PA'!$E$4:$E$2000='Analítico Cx.'!$B39)*('Diário 4º PA'!$B$4:$B$2000&gt;=H$4)*('Diário 4º PA'!$B$4:$B$2000&lt;=EOMONTH(H$4,0))*('Diário 4º PA'!$F$4:$F$2000))</f>
        <v>0</v>
      </c>
      <c r="I39" s="99">
        <f>SUMPRODUCT(('Diário 1º PA'!$E$4:$E$2000='Analítico Cx.'!$B39)*('Diário 1º PA'!$B$4:$B$2000&gt;=I$4)*('Diário 1º PA'!$B$4:$B$2000&lt;=EOMONTH(I$4,0))*('Diário 1º PA'!$F$4:$F$2000))
+SUMPRODUCT(('Diário 2º PA'!$E$4:$E$1997='Analítico Cx.'!$B39)*('Diário 2º PA'!$B$4:$B$1997&gt;=I$4)*('Diário 2º PA'!$B$4:$B$1997&lt;=EOMONTH(I$4,0))*('Diário 2º PA'!$F$4:$F$1997))
+SUMPRODUCT(('Diário 3º PA'!$E$4:$E$2018='Analítico Cx.'!$B39)*('Diário 3º PA'!$B$4:$B$2018&gt;=I$4)*('Diário 3º PA'!$B$4:$B$2018&lt;=EOMONTH(I$4,0))*('Diário 3º PA'!$F$4:$F$2018))
+SUMPRODUCT(('Diário 4º PA'!$E$4:$E$2000='Analítico Cx.'!$B39)*('Diário 4º PA'!$B$4:$B$2000&gt;=I$4)*('Diário 4º PA'!$B$4:$B$2000&lt;=EOMONTH(I$4,0))*('Diário 4º PA'!$F$4:$F$2000))</f>
        <v>0</v>
      </c>
      <c r="J39" s="99">
        <f>SUMPRODUCT(('Diário 1º PA'!$E$4:$E$2000='Analítico Cx.'!$B39)*('Diário 1º PA'!$B$4:$B$2000&gt;=J$4)*('Diário 1º PA'!$B$4:$B$2000&lt;=EOMONTH(J$4,0))*('Diário 1º PA'!$F$4:$F$2000))
+SUMPRODUCT(('Diário 2º PA'!$E$4:$E$1997='Analítico Cx.'!$B39)*('Diário 2º PA'!$B$4:$B$1997&gt;=J$4)*('Diário 2º PA'!$B$4:$B$1997&lt;=EOMONTH(J$4,0))*('Diário 2º PA'!$F$4:$F$1997))
+SUMPRODUCT(('Diário 3º PA'!$E$4:$E$2018='Analítico Cx.'!$B39)*('Diário 3º PA'!$B$4:$B$2018&gt;=J$4)*('Diário 3º PA'!$B$4:$B$2018&lt;=EOMONTH(J$4,0))*('Diário 3º PA'!$F$4:$F$2018))
+SUMPRODUCT(('Diário 4º PA'!$E$4:$E$2000='Analítico Cx.'!$B39)*('Diário 4º PA'!$B$4:$B$2000&gt;=J$4)*('Diário 4º PA'!$B$4:$B$2000&lt;=EOMONTH(J$4,0))*('Diário 4º PA'!$F$4:$F$2000))</f>
        <v>0</v>
      </c>
      <c r="K39" s="99">
        <f>SUMPRODUCT(('Diário 1º PA'!$E$4:$E$2000='Analítico Cx.'!$B39)*('Diário 1º PA'!$B$4:$B$2000&gt;=K$4)*('Diário 1º PA'!$B$4:$B$2000&lt;=EOMONTH(K$4,0))*('Diário 1º PA'!$F$4:$F$2000))
+SUMPRODUCT(('Diário 2º PA'!$E$4:$E$1997='Analítico Cx.'!$B39)*('Diário 2º PA'!$B$4:$B$1997&gt;=K$4)*('Diário 2º PA'!$B$4:$B$1997&lt;=EOMONTH(K$4,0))*('Diário 2º PA'!$F$4:$F$1997))
+SUMPRODUCT(('Diário 3º PA'!$E$4:$E$2018='Analítico Cx.'!$B39)*('Diário 3º PA'!$B$4:$B$2018&gt;=K$4)*('Diário 3º PA'!$B$4:$B$2018&lt;=EOMONTH(K$4,0))*('Diário 3º PA'!$F$4:$F$2018))
+SUMPRODUCT(('Diário 4º PA'!$E$4:$E$2000='Analítico Cx.'!$B39)*('Diário 4º PA'!$B$4:$B$2000&gt;=K$4)*('Diário 4º PA'!$B$4:$B$2000&lt;=EOMONTH(K$4,0))*('Diário 4º PA'!$F$4:$F$2000))</f>
        <v>0</v>
      </c>
      <c r="L39" s="99">
        <f>SUMPRODUCT(('Diário 1º PA'!$E$4:$E$2000='Analítico Cx.'!$B39)*('Diário 1º PA'!$B$4:$B$2000&gt;=L$4)*('Diário 1º PA'!$B$4:$B$2000&lt;=EOMONTH(L$4,0))*('Diário 1º PA'!$F$4:$F$2000))
+SUMPRODUCT(('Diário 2º PA'!$E$4:$E$1997='Analítico Cx.'!$B39)*('Diário 2º PA'!$B$4:$B$1997&gt;=L$4)*('Diário 2º PA'!$B$4:$B$1997&lt;=EOMONTH(L$4,0))*('Diário 2º PA'!$F$4:$F$1997))
+SUMPRODUCT(('Diário 3º PA'!$E$4:$E$2018='Analítico Cx.'!$B39)*('Diário 3º PA'!$B$4:$B$2018&gt;=L$4)*('Diário 3º PA'!$B$4:$B$2018&lt;=EOMONTH(L$4,0))*('Diário 3º PA'!$F$4:$F$2018))
+SUMPRODUCT(('Diário 4º PA'!$E$4:$E$2000='Analítico Cx.'!$B39)*('Diário 4º PA'!$B$4:$B$2000&gt;=L$4)*('Diário 4º PA'!$B$4:$B$2000&lt;=EOMONTH(L$4,0))*('Diário 4º PA'!$F$4:$F$2000))</f>
        <v>0</v>
      </c>
      <c r="M39" s="99">
        <f>SUMPRODUCT(('Diário 1º PA'!$E$4:$E$2000='Analítico Cx.'!$B39)*('Diário 1º PA'!$B$4:$B$2000&gt;=M$4)*('Diário 1º PA'!$B$4:$B$2000&lt;=EOMONTH(M$4,0))*('Diário 1º PA'!$F$4:$F$2000))
+SUMPRODUCT(('Diário 2º PA'!$E$4:$E$1997='Analítico Cx.'!$B39)*('Diário 2º PA'!$B$4:$B$1997&gt;=M$4)*('Diário 2º PA'!$B$4:$B$1997&lt;=EOMONTH(M$4,0))*('Diário 2º PA'!$F$4:$F$1997))
+SUMPRODUCT(('Diário 3º PA'!$E$4:$E$2018='Analítico Cx.'!$B39)*('Diário 3º PA'!$B$4:$B$2018&gt;=M$4)*('Diário 3º PA'!$B$4:$B$2018&lt;=EOMONTH(M$4,0))*('Diário 3º PA'!$F$4:$F$2018))
+SUMPRODUCT(('Diário 4º PA'!$E$4:$E$2000='Analítico Cx.'!$B39)*('Diário 4º PA'!$B$4:$B$2000&gt;=M$4)*('Diário 4º PA'!$B$4:$B$2000&lt;=EOMONTH(M$4,0))*('Diário 4º PA'!$F$4:$F$2000))</f>
        <v>0</v>
      </c>
      <c r="N39" s="99">
        <f>SUMPRODUCT(('Diário 1º PA'!$E$4:$E$2000='Analítico Cx.'!$B39)*('Diário 1º PA'!$B$4:$B$2000&gt;=N$4)*('Diário 1º PA'!$B$4:$B$2000&lt;=EOMONTH(N$4,0))*('Diário 1º PA'!$F$4:$F$2000))
+SUMPRODUCT(('Diário 2º PA'!$E$4:$E$1997='Analítico Cx.'!$B39)*('Diário 2º PA'!$B$4:$B$1997&gt;=N$4)*('Diário 2º PA'!$B$4:$B$1997&lt;=EOMONTH(N$4,0))*('Diário 2º PA'!$F$4:$F$1997))
+SUMPRODUCT(('Diário 3º PA'!$E$4:$E$2018='Analítico Cx.'!$B39)*('Diário 3º PA'!$B$4:$B$2018&gt;=N$4)*('Diário 3º PA'!$B$4:$B$2018&lt;=EOMONTH(N$4,0))*('Diário 3º PA'!$F$4:$F$2018))
+SUMPRODUCT(('Diário 4º PA'!$E$4:$E$2000='Analítico Cx.'!$B39)*('Diário 4º PA'!$B$4:$B$2000&gt;=N$4)*('Diário 4º PA'!$B$4:$B$2000&lt;=EOMONTH(N$4,0))*('Diário 4º PA'!$F$4:$F$2000))</f>
        <v>0</v>
      </c>
      <c r="O39" s="100">
        <f t="shared" si="9"/>
        <v>0</v>
      </c>
      <c r="P39" s="92">
        <f t="shared" si="8"/>
        <v>0</v>
      </c>
    </row>
    <row r="40" spans="1:16" ht="23.25" customHeight="1" x14ac:dyDescent="0.25">
      <c r="A40" s="36" t="s">
        <v>160</v>
      </c>
      <c r="B40" s="35" t="s">
        <v>161</v>
      </c>
      <c r="C40" s="99">
        <f>SUMPRODUCT(('Diário 1º PA'!$E$4:$E$2000='Analítico Cx.'!$B40)*('Diário 1º PA'!$B$4:$B$2000&gt;=C$4)*('Diário 1º PA'!$B$4:$B$2000&lt;=EOMONTH(C$4,0))*('Diário 1º PA'!$F$4:$F$2000))
+SUMPRODUCT(('Diário 2º PA'!$E$4:$E$1997='Analítico Cx.'!$B40)*('Diário 2º PA'!$B$4:$B$1997&gt;=C$4)*('Diário 2º PA'!$B$4:$B$1997&lt;=EOMONTH(C$4,0))*('Diário 2º PA'!$F$4:$F$1997))
+SUMPRODUCT(('Diário 3º PA'!$E$4:$E$2018='Analítico Cx.'!$B40)*('Diário 3º PA'!$B$4:$B$2018&gt;=C$4)*('Diário 3º PA'!$B$4:$B$2018&lt;=EOMONTH(C$4,0))*('Diário 3º PA'!$F$4:$F$2018))
+SUMPRODUCT(('Diário 4º PA'!$E$4:$E$2000='Analítico Cx.'!$B40)*('Diário 4º PA'!$B$4:$B$2000&gt;=C$4)*('Diário 4º PA'!$B$4:$B$2000&lt;=EOMONTH(C$4,0))*('Diário 4º PA'!$F$4:$F$2000))</f>
        <v>0</v>
      </c>
      <c r="D40" s="99">
        <f>SUMPRODUCT(('Diário 1º PA'!$E$4:$E$2000='Analítico Cx.'!$B40)*('Diário 1º PA'!$B$4:$B$2000&gt;=D$4)*('Diário 1º PA'!$B$4:$B$2000&lt;=EOMONTH(D$4,0))*('Diário 1º PA'!$F$4:$F$2000))
+SUMPRODUCT(('Diário 2º PA'!$E$4:$E$1997='Analítico Cx.'!$B40)*('Diário 2º PA'!$B$4:$B$1997&gt;=D$4)*('Diário 2º PA'!$B$4:$B$1997&lt;=EOMONTH(D$4,0))*('Diário 2º PA'!$F$4:$F$1997))
+SUMPRODUCT(('Diário 3º PA'!$E$4:$E$2018='Analítico Cx.'!$B40)*('Diário 3º PA'!$B$4:$B$2018&gt;=D$4)*('Diário 3º PA'!$B$4:$B$2018&lt;=EOMONTH(D$4,0))*('Diário 3º PA'!$F$4:$F$2018))
+SUMPRODUCT(('Diário 4º PA'!$E$4:$E$2000='Analítico Cx.'!$B40)*('Diário 4º PA'!$B$4:$B$2000&gt;=D$4)*('Diário 4º PA'!$B$4:$B$2000&lt;=EOMONTH(D$4,0))*('Diário 4º PA'!$F$4:$F$2000))</f>
        <v>0</v>
      </c>
      <c r="E40" s="99">
        <f>SUMPRODUCT(('Diário 1º PA'!$E$4:$E$2000='Analítico Cx.'!$B40)*('Diário 1º PA'!$B$4:$B$2000&gt;=E$4)*('Diário 1º PA'!$B$4:$B$2000&lt;=EOMONTH(E$4,0))*('Diário 1º PA'!$F$4:$F$2000))
+SUMPRODUCT(('Diário 2º PA'!$E$4:$E$1997='Analítico Cx.'!$B40)*('Diário 2º PA'!$B$4:$B$1997&gt;=E$4)*('Diário 2º PA'!$B$4:$B$1997&lt;=EOMONTH(E$4,0))*('Diário 2º PA'!$F$4:$F$1997))
+SUMPRODUCT(('Diário 3º PA'!$E$4:$E$2018='Analítico Cx.'!$B40)*('Diário 3º PA'!$B$4:$B$2018&gt;=E$4)*('Diário 3º PA'!$B$4:$B$2018&lt;=EOMONTH(E$4,0))*('Diário 3º PA'!$F$4:$F$2018))
+SUMPRODUCT(('Diário 4º PA'!$E$4:$E$2000='Analítico Cx.'!$B40)*('Diário 4º PA'!$B$4:$B$2000&gt;=E$4)*('Diário 4º PA'!$B$4:$B$2000&lt;=EOMONTH(E$4,0))*('Diário 4º PA'!$F$4:$F$2000))</f>
        <v>0</v>
      </c>
      <c r="F40" s="99">
        <f>SUMPRODUCT(('Diário 1º PA'!$E$4:$E$2000='Analítico Cx.'!$B40)*('Diário 1º PA'!$B$4:$B$2000&gt;=F$4)*('Diário 1º PA'!$B$4:$B$2000&lt;=EOMONTH(F$4,0))*('Diário 1º PA'!$F$4:$F$2000))
+SUMPRODUCT(('Diário 2º PA'!$E$4:$E$1997='Analítico Cx.'!$B40)*('Diário 2º PA'!$B$4:$B$1997&gt;=F$4)*('Diário 2º PA'!$B$4:$B$1997&lt;=EOMONTH(F$4,0))*('Diário 2º PA'!$F$4:$F$1997))
+SUMPRODUCT(('Diário 3º PA'!$E$4:$E$2018='Analítico Cx.'!$B40)*('Diário 3º PA'!$B$4:$B$2018&gt;=F$4)*('Diário 3º PA'!$B$4:$B$2018&lt;=EOMONTH(F$4,0))*('Diário 3º PA'!$F$4:$F$2018))
+SUMPRODUCT(('Diário 4º PA'!$E$4:$E$2000='Analítico Cx.'!$B40)*('Diário 4º PA'!$B$4:$B$2000&gt;=F$4)*('Diário 4º PA'!$B$4:$B$2000&lt;=EOMONTH(F$4,0))*('Diário 4º PA'!$F$4:$F$2000))</f>
        <v>0</v>
      </c>
      <c r="G40" s="99">
        <f>SUMPRODUCT(('Diário 1º PA'!$E$4:$E$2000='Analítico Cx.'!$B40)*('Diário 1º PA'!$B$4:$B$2000&gt;=G$4)*('Diário 1º PA'!$B$4:$B$2000&lt;=EOMONTH(G$4,0))*('Diário 1º PA'!$F$4:$F$2000))
+SUMPRODUCT(('Diário 2º PA'!$E$4:$E$1997='Analítico Cx.'!$B40)*('Diário 2º PA'!$B$4:$B$1997&gt;=G$4)*('Diário 2º PA'!$B$4:$B$1997&lt;=EOMONTH(G$4,0))*('Diário 2º PA'!$F$4:$F$1997))
+SUMPRODUCT(('Diário 3º PA'!$E$4:$E$2018='Analítico Cx.'!$B40)*('Diário 3º PA'!$B$4:$B$2018&gt;=G$4)*('Diário 3º PA'!$B$4:$B$2018&lt;=EOMONTH(G$4,0))*('Diário 3º PA'!$F$4:$F$2018))
+SUMPRODUCT(('Diário 4º PA'!$E$4:$E$2000='Analítico Cx.'!$B40)*('Diário 4º PA'!$B$4:$B$2000&gt;=G$4)*('Diário 4º PA'!$B$4:$B$2000&lt;=EOMONTH(G$4,0))*('Diário 4º PA'!$F$4:$F$2000))</f>
        <v>0</v>
      </c>
      <c r="H40" s="99">
        <f>SUMPRODUCT(('Diário 1º PA'!$E$4:$E$2000='Analítico Cx.'!$B40)*('Diário 1º PA'!$B$4:$B$2000&gt;=H$4)*('Diário 1º PA'!$B$4:$B$2000&lt;=EOMONTH(H$4,0))*('Diário 1º PA'!$F$4:$F$2000))
+SUMPRODUCT(('Diário 2º PA'!$E$4:$E$1997='Analítico Cx.'!$B40)*('Diário 2º PA'!$B$4:$B$1997&gt;=H$4)*('Diário 2º PA'!$B$4:$B$1997&lt;=EOMONTH(H$4,0))*('Diário 2º PA'!$F$4:$F$1997))
+SUMPRODUCT(('Diário 3º PA'!$E$4:$E$2018='Analítico Cx.'!$B40)*('Diário 3º PA'!$B$4:$B$2018&gt;=H$4)*('Diário 3º PA'!$B$4:$B$2018&lt;=EOMONTH(H$4,0))*('Diário 3º PA'!$F$4:$F$2018))
+SUMPRODUCT(('Diário 4º PA'!$E$4:$E$2000='Analítico Cx.'!$B40)*('Diário 4º PA'!$B$4:$B$2000&gt;=H$4)*('Diário 4º PA'!$B$4:$B$2000&lt;=EOMONTH(H$4,0))*('Diário 4º PA'!$F$4:$F$2000))</f>
        <v>0</v>
      </c>
      <c r="I40" s="99">
        <f>SUMPRODUCT(('Diário 1º PA'!$E$4:$E$2000='Analítico Cx.'!$B40)*('Diário 1º PA'!$B$4:$B$2000&gt;=I$4)*('Diário 1º PA'!$B$4:$B$2000&lt;=EOMONTH(I$4,0))*('Diário 1º PA'!$F$4:$F$2000))
+SUMPRODUCT(('Diário 2º PA'!$E$4:$E$1997='Analítico Cx.'!$B40)*('Diário 2º PA'!$B$4:$B$1997&gt;=I$4)*('Diário 2º PA'!$B$4:$B$1997&lt;=EOMONTH(I$4,0))*('Diário 2º PA'!$F$4:$F$1997))
+SUMPRODUCT(('Diário 3º PA'!$E$4:$E$2018='Analítico Cx.'!$B40)*('Diário 3º PA'!$B$4:$B$2018&gt;=I$4)*('Diário 3º PA'!$B$4:$B$2018&lt;=EOMONTH(I$4,0))*('Diário 3º PA'!$F$4:$F$2018))
+SUMPRODUCT(('Diário 4º PA'!$E$4:$E$2000='Analítico Cx.'!$B40)*('Diário 4º PA'!$B$4:$B$2000&gt;=I$4)*('Diário 4º PA'!$B$4:$B$2000&lt;=EOMONTH(I$4,0))*('Diário 4º PA'!$F$4:$F$2000))</f>
        <v>0</v>
      </c>
      <c r="J40" s="99">
        <f>SUMPRODUCT(('Diário 1º PA'!$E$4:$E$2000='Analítico Cx.'!$B40)*('Diário 1º PA'!$B$4:$B$2000&gt;=J$4)*('Diário 1º PA'!$B$4:$B$2000&lt;=EOMONTH(J$4,0))*('Diário 1º PA'!$F$4:$F$2000))
+SUMPRODUCT(('Diário 2º PA'!$E$4:$E$1997='Analítico Cx.'!$B40)*('Diário 2º PA'!$B$4:$B$1997&gt;=J$4)*('Diário 2º PA'!$B$4:$B$1997&lt;=EOMONTH(J$4,0))*('Diário 2º PA'!$F$4:$F$1997))
+SUMPRODUCT(('Diário 3º PA'!$E$4:$E$2018='Analítico Cx.'!$B40)*('Diário 3º PA'!$B$4:$B$2018&gt;=J$4)*('Diário 3º PA'!$B$4:$B$2018&lt;=EOMONTH(J$4,0))*('Diário 3º PA'!$F$4:$F$2018))
+SUMPRODUCT(('Diário 4º PA'!$E$4:$E$2000='Analítico Cx.'!$B40)*('Diário 4º PA'!$B$4:$B$2000&gt;=J$4)*('Diário 4º PA'!$B$4:$B$2000&lt;=EOMONTH(J$4,0))*('Diário 4º PA'!$F$4:$F$2000))</f>
        <v>0</v>
      </c>
      <c r="K40" s="99">
        <f>SUMPRODUCT(('Diário 1º PA'!$E$4:$E$2000='Analítico Cx.'!$B40)*('Diário 1º PA'!$B$4:$B$2000&gt;=K$4)*('Diário 1º PA'!$B$4:$B$2000&lt;=EOMONTH(K$4,0))*('Diário 1º PA'!$F$4:$F$2000))
+SUMPRODUCT(('Diário 2º PA'!$E$4:$E$1997='Analítico Cx.'!$B40)*('Diário 2º PA'!$B$4:$B$1997&gt;=K$4)*('Diário 2º PA'!$B$4:$B$1997&lt;=EOMONTH(K$4,0))*('Diário 2º PA'!$F$4:$F$1997))
+SUMPRODUCT(('Diário 3º PA'!$E$4:$E$2018='Analítico Cx.'!$B40)*('Diário 3º PA'!$B$4:$B$2018&gt;=K$4)*('Diário 3º PA'!$B$4:$B$2018&lt;=EOMONTH(K$4,0))*('Diário 3º PA'!$F$4:$F$2018))
+SUMPRODUCT(('Diário 4º PA'!$E$4:$E$2000='Analítico Cx.'!$B40)*('Diário 4º PA'!$B$4:$B$2000&gt;=K$4)*('Diário 4º PA'!$B$4:$B$2000&lt;=EOMONTH(K$4,0))*('Diário 4º PA'!$F$4:$F$2000))</f>
        <v>0</v>
      </c>
      <c r="L40" s="99">
        <f>SUMPRODUCT(('Diário 1º PA'!$E$4:$E$2000='Analítico Cx.'!$B40)*('Diário 1º PA'!$B$4:$B$2000&gt;=L$4)*('Diário 1º PA'!$B$4:$B$2000&lt;=EOMONTH(L$4,0))*('Diário 1º PA'!$F$4:$F$2000))
+SUMPRODUCT(('Diário 2º PA'!$E$4:$E$1997='Analítico Cx.'!$B40)*('Diário 2º PA'!$B$4:$B$1997&gt;=L$4)*('Diário 2º PA'!$B$4:$B$1997&lt;=EOMONTH(L$4,0))*('Diário 2º PA'!$F$4:$F$1997))
+SUMPRODUCT(('Diário 3º PA'!$E$4:$E$2018='Analítico Cx.'!$B40)*('Diário 3º PA'!$B$4:$B$2018&gt;=L$4)*('Diário 3º PA'!$B$4:$B$2018&lt;=EOMONTH(L$4,0))*('Diário 3º PA'!$F$4:$F$2018))
+SUMPRODUCT(('Diário 4º PA'!$E$4:$E$2000='Analítico Cx.'!$B40)*('Diário 4º PA'!$B$4:$B$2000&gt;=L$4)*('Diário 4º PA'!$B$4:$B$2000&lt;=EOMONTH(L$4,0))*('Diário 4º PA'!$F$4:$F$2000))</f>
        <v>0</v>
      </c>
      <c r="M40" s="99">
        <f>SUMPRODUCT(('Diário 1º PA'!$E$4:$E$2000='Analítico Cx.'!$B40)*('Diário 1º PA'!$B$4:$B$2000&gt;=M$4)*('Diário 1º PA'!$B$4:$B$2000&lt;=EOMONTH(M$4,0))*('Diário 1º PA'!$F$4:$F$2000))
+SUMPRODUCT(('Diário 2º PA'!$E$4:$E$1997='Analítico Cx.'!$B40)*('Diário 2º PA'!$B$4:$B$1997&gt;=M$4)*('Diário 2º PA'!$B$4:$B$1997&lt;=EOMONTH(M$4,0))*('Diário 2º PA'!$F$4:$F$1997))
+SUMPRODUCT(('Diário 3º PA'!$E$4:$E$2018='Analítico Cx.'!$B40)*('Diário 3º PA'!$B$4:$B$2018&gt;=M$4)*('Diário 3º PA'!$B$4:$B$2018&lt;=EOMONTH(M$4,0))*('Diário 3º PA'!$F$4:$F$2018))
+SUMPRODUCT(('Diário 4º PA'!$E$4:$E$2000='Analítico Cx.'!$B40)*('Diário 4º PA'!$B$4:$B$2000&gt;=M$4)*('Diário 4º PA'!$B$4:$B$2000&lt;=EOMONTH(M$4,0))*('Diário 4º PA'!$F$4:$F$2000))</f>
        <v>0</v>
      </c>
      <c r="N40" s="99">
        <f>SUMPRODUCT(('Diário 1º PA'!$E$4:$E$2000='Analítico Cx.'!$B40)*('Diário 1º PA'!$B$4:$B$2000&gt;=N$4)*('Diário 1º PA'!$B$4:$B$2000&lt;=EOMONTH(N$4,0))*('Diário 1º PA'!$F$4:$F$2000))
+SUMPRODUCT(('Diário 2º PA'!$E$4:$E$1997='Analítico Cx.'!$B40)*('Diário 2º PA'!$B$4:$B$1997&gt;=N$4)*('Diário 2º PA'!$B$4:$B$1997&lt;=EOMONTH(N$4,0))*('Diário 2º PA'!$F$4:$F$1997))
+SUMPRODUCT(('Diário 3º PA'!$E$4:$E$2018='Analítico Cx.'!$B40)*('Diário 3º PA'!$B$4:$B$2018&gt;=N$4)*('Diário 3º PA'!$B$4:$B$2018&lt;=EOMONTH(N$4,0))*('Diário 3º PA'!$F$4:$F$2018))
+SUMPRODUCT(('Diário 4º PA'!$E$4:$E$2000='Analítico Cx.'!$B40)*('Diário 4º PA'!$B$4:$B$2000&gt;=N$4)*('Diário 4º PA'!$B$4:$B$2000&lt;=EOMONTH(N$4,0))*('Diário 4º PA'!$F$4:$F$2000))</f>
        <v>0</v>
      </c>
      <c r="O40" s="100">
        <f t="shared" si="9"/>
        <v>0</v>
      </c>
      <c r="P40" s="92">
        <f t="shared" si="8"/>
        <v>0</v>
      </c>
    </row>
    <row r="41" spans="1:16" ht="23.25" customHeight="1" x14ac:dyDescent="0.25">
      <c r="A41" s="36" t="s">
        <v>162</v>
      </c>
      <c r="B41" s="35" t="s">
        <v>163</v>
      </c>
      <c r="C41" s="99">
        <f>SUMPRODUCT(('Diário 1º PA'!$E$4:$E$2000='Analítico Cx.'!$B41)*('Diário 1º PA'!$B$4:$B$2000&gt;=C$4)*('Diário 1º PA'!$B$4:$B$2000&lt;=EOMONTH(C$4,0))*('Diário 1º PA'!$F$4:$F$2000))
+SUMPRODUCT(('Diário 2º PA'!$E$4:$E$1997='Analítico Cx.'!$B41)*('Diário 2º PA'!$B$4:$B$1997&gt;=C$4)*('Diário 2º PA'!$B$4:$B$1997&lt;=EOMONTH(C$4,0))*('Diário 2º PA'!$F$4:$F$1997))
+SUMPRODUCT(('Diário 3º PA'!$E$4:$E$2018='Analítico Cx.'!$B41)*('Diário 3º PA'!$B$4:$B$2018&gt;=C$4)*('Diário 3º PA'!$B$4:$B$2018&lt;=EOMONTH(C$4,0))*('Diário 3º PA'!$F$4:$F$2018))
+SUMPRODUCT(('Diário 4º PA'!$E$4:$E$2000='Analítico Cx.'!$B41)*('Diário 4º PA'!$B$4:$B$2000&gt;=C$4)*('Diário 4º PA'!$B$4:$B$2000&lt;=EOMONTH(C$4,0))*('Diário 4º PA'!$F$4:$F$2000))</f>
        <v>0</v>
      </c>
      <c r="D41" s="99">
        <f>SUMPRODUCT(('Diário 1º PA'!$E$4:$E$2000='Analítico Cx.'!$B41)*('Diário 1º PA'!$B$4:$B$2000&gt;=D$4)*('Diário 1º PA'!$B$4:$B$2000&lt;=EOMONTH(D$4,0))*('Diário 1º PA'!$F$4:$F$2000))
+SUMPRODUCT(('Diário 2º PA'!$E$4:$E$1997='Analítico Cx.'!$B41)*('Diário 2º PA'!$B$4:$B$1997&gt;=D$4)*('Diário 2º PA'!$B$4:$B$1997&lt;=EOMONTH(D$4,0))*('Diário 2º PA'!$F$4:$F$1997))
+SUMPRODUCT(('Diário 3º PA'!$E$4:$E$2018='Analítico Cx.'!$B41)*('Diário 3º PA'!$B$4:$B$2018&gt;=D$4)*('Diário 3º PA'!$B$4:$B$2018&lt;=EOMONTH(D$4,0))*('Diário 3º PA'!$F$4:$F$2018))
+SUMPRODUCT(('Diário 4º PA'!$E$4:$E$2000='Analítico Cx.'!$B41)*('Diário 4º PA'!$B$4:$B$2000&gt;=D$4)*('Diário 4º PA'!$B$4:$B$2000&lt;=EOMONTH(D$4,0))*('Diário 4º PA'!$F$4:$F$2000))</f>
        <v>0</v>
      </c>
      <c r="E41" s="99">
        <f>SUMPRODUCT(('Diário 1º PA'!$E$4:$E$2000='Analítico Cx.'!$B41)*('Diário 1º PA'!$B$4:$B$2000&gt;=E$4)*('Diário 1º PA'!$B$4:$B$2000&lt;=EOMONTH(E$4,0))*('Diário 1º PA'!$F$4:$F$2000))
+SUMPRODUCT(('Diário 2º PA'!$E$4:$E$1997='Analítico Cx.'!$B41)*('Diário 2º PA'!$B$4:$B$1997&gt;=E$4)*('Diário 2º PA'!$B$4:$B$1997&lt;=EOMONTH(E$4,0))*('Diário 2º PA'!$F$4:$F$1997))
+SUMPRODUCT(('Diário 3º PA'!$E$4:$E$2018='Analítico Cx.'!$B41)*('Diário 3º PA'!$B$4:$B$2018&gt;=E$4)*('Diário 3º PA'!$B$4:$B$2018&lt;=EOMONTH(E$4,0))*('Diário 3º PA'!$F$4:$F$2018))
+SUMPRODUCT(('Diário 4º PA'!$E$4:$E$2000='Analítico Cx.'!$B41)*('Diário 4º PA'!$B$4:$B$2000&gt;=E$4)*('Diário 4º PA'!$B$4:$B$2000&lt;=EOMONTH(E$4,0))*('Diário 4º PA'!$F$4:$F$2000))</f>
        <v>0</v>
      </c>
      <c r="F41" s="99">
        <f>SUMPRODUCT(('Diário 1º PA'!$E$4:$E$2000='Analítico Cx.'!$B41)*('Diário 1º PA'!$B$4:$B$2000&gt;=F$4)*('Diário 1º PA'!$B$4:$B$2000&lt;=EOMONTH(F$4,0))*('Diário 1º PA'!$F$4:$F$2000))
+SUMPRODUCT(('Diário 2º PA'!$E$4:$E$1997='Analítico Cx.'!$B41)*('Diário 2º PA'!$B$4:$B$1997&gt;=F$4)*('Diário 2º PA'!$B$4:$B$1997&lt;=EOMONTH(F$4,0))*('Diário 2º PA'!$F$4:$F$1997))
+SUMPRODUCT(('Diário 3º PA'!$E$4:$E$2018='Analítico Cx.'!$B41)*('Diário 3º PA'!$B$4:$B$2018&gt;=F$4)*('Diário 3º PA'!$B$4:$B$2018&lt;=EOMONTH(F$4,0))*('Diário 3º PA'!$F$4:$F$2018))
+SUMPRODUCT(('Diário 4º PA'!$E$4:$E$2000='Analítico Cx.'!$B41)*('Diário 4º PA'!$B$4:$B$2000&gt;=F$4)*('Diário 4º PA'!$B$4:$B$2000&lt;=EOMONTH(F$4,0))*('Diário 4º PA'!$F$4:$F$2000))</f>
        <v>0</v>
      </c>
      <c r="G41" s="99">
        <f>SUMPRODUCT(('Diário 1º PA'!$E$4:$E$2000='Analítico Cx.'!$B41)*('Diário 1º PA'!$B$4:$B$2000&gt;=G$4)*('Diário 1º PA'!$B$4:$B$2000&lt;=EOMONTH(G$4,0))*('Diário 1º PA'!$F$4:$F$2000))
+SUMPRODUCT(('Diário 2º PA'!$E$4:$E$1997='Analítico Cx.'!$B41)*('Diário 2º PA'!$B$4:$B$1997&gt;=G$4)*('Diário 2º PA'!$B$4:$B$1997&lt;=EOMONTH(G$4,0))*('Diário 2º PA'!$F$4:$F$1997))
+SUMPRODUCT(('Diário 3º PA'!$E$4:$E$2018='Analítico Cx.'!$B41)*('Diário 3º PA'!$B$4:$B$2018&gt;=G$4)*('Diário 3º PA'!$B$4:$B$2018&lt;=EOMONTH(G$4,0))*('Diário 3º PA'!$F$4:$F$2018))
+SUMPRODUCT(('Diário 4º PA'!$E$4:$E$2000='Analítico Cx.'!$B41)*('Diário 4º PA'!$B$4:$B$2000&gt;=G$4)*('Diário 4º PA'!$B$4:$B$2000&lt;=EOMONTH(G$4,0))*('Diário 4º PA'!$F$4:$F$2000))</f>
        <v>0</v>
      </c>
      <c r="H41" s="99">
        <f>SUMPRODUCT(('Diário 1º PA'!$E$4:$E$2000='Analítico Cx.'!$B41)*('Diário 1º PA'!$B$4:$B$2000&gt;=H$4)*('Diário 1º PA'!$B$4:$B$2000&lt;=EOMONTH(H$4,0))*('Diário 1º PA'!$F$4:$F$2000))
+SUMPRODUCT(('Diário 2º PA'!$E$4:$E$1997='Analítico Cx.'!$B41)*('Diário 2º PA'!$B$4:$B$1997&gt;=H$4)*('Diário 2º PA'!$B$4:$B$1997&lt;=EOMONTH(H$4,0))*('Diário 2º PA'!$F$4:$F$1997))
+SUMPRODUCT(('Diário 3º PA'!$E$4:$E$2018='Analítico Cx.'!$B41)*('Diário 3º PA'!$B$4:$B$2018&gt;=H$4)*('Diário 3º PA'!$B$4:$B$2018&lt;=EOMONTH(H$4,0))*('Diário 3º PA'!$F$4:$F$2018))
+SUMPRODUCT(('Diário 4º PA'!$E$4:$E$2000='Analítico Cx.'!$B41)*('Diário 4º PA'!$B$4:$B$2000&gt;=H$4)*('Diário 4º PA'!$B$4:$B$2000&lt;=EOMONTH(H$4,0))*('Diário 4º PA'!$F$4:$F$2000))</f>
        <v>0</v>
      </c>
      <c r="I41" s="99">
        <f>SUMPRODUCT(('Diário 1º PA'!$E$4:$E$2000='Analítico Cx.'!$B41)*('Diário 1º PA'!$B$4:$B$2000&gt;=I$4)*('Diário 1º PA'!$B$4:$B$2000&lt;=EOMONTH(I$4,0))*('Diário 1º PA'!$F$4:$F$2000))
+SUMPRODUCT(('Diário 2º PA'!$E$4:$E$1997='Analítico Cx.'!$B41)*('Diário 2º PA'!$B$4:$B$1997&gt;=I$4)*('Diário 2º PA'!$B$4:$B$1997&lt;=EOMONTH(I$4,0))*('Diário 2º PA'!$F$4:$F$1997))
+SUMPRODUCT(('Diário 3º PA'!$E$4:$E$2018='Analítico Cx.'!$B41)*('Diário 3º PA'!$B$4:$B$2018&gt;=I$4)*('Diário 3º PA'!$B$4:$B$2018&lt;=EOMONTH(I$4,0))*('Diário 3º PA'!$F$4:$F$2018))
+SUMPRODUCT(('Diário 4º PA'!$E$4:$E$2000='Analítico Cx.'!$B41)*('Diário 4º PA'!$B$4:$B$2000&gt;=I$4)*('Diário 4º PA'!$B$4:$B$2000&lt;=EOMONTH(I$4,0))*('Diário 4º PA'!$F$4:$F$2000))</f>
        <v>0</v>
      </c>
      <c r="J41" s="99">
        <f>SUMPRODUCT(('Diário 1º PA'!$E$4:$E$2000='Analítico Cx.'!$B41)*('Diário 1º PA'!$B$4:$B$2000&gt;=J$4)*('Diário 1º PA'!$B$4:$B$2000&lt;=EOMONTH(J$4,0))*('Diário 1º PA'!$F$4:$F$2000))
+SUMPRODUCT(('Diário 2º PA'!$E$4:$E$1997='Analítico Cx.'!$B41)*('Diário 2º PA'!$B$4:$B$1997&gt;=J$4)*('Diário 2º PA'!$B$4:$B$1997&lt;=EOMONTH(J$4,0))*('Diário 2º PA'!$F$4:$F$1997))
+SUMPRODUCT(('Diário 3º PA'!$E$4:$E$2018='Analítico Cx.'!$B41)*('Diário 3º PA'!$B$4:$B$2018&gt;=J$4)*('Diário 3º PA'!$B$4:$B$2018&lt;=EOMONTH(J$4,0))*('Diário 3º PA'!$F$4:$F$2018))
+SUMPRODUCT(('Diário 4º PA'!$E$4:$E$2000='Analítico Cx.'!$B41)*('Diário 4º PA'!$B$4:$B$2000&gt;=J$4)*('Diário 4º PA'!$B$4:$B$2000&lt;=EOMONTH(J$4,0))*('Diário 4º PA'!$F$4:$F$2000))</f>
        <v>0</v>
      </c>
      <c r="K41" s="99">
        <f>SUMPRODUCT(('Diário 1º PA'!$E$4:$E$2000='Analítico Cx.'!$B41)*('Diário 1º PA'!$B$4:$B$2000&gt;=K$4)*('Diário 1º PA'!$B$4:$B$2000&lt;=EOMONTH(K$4,0))*('Diário 1º PA'!$F$4:$F$2000))
+SUMPRODUCT(('Diário 2º PA'!$E$4:$E$1997='Analítico Cx.'!$B41)*('Diário 2º PA'!$B$4:$B$1997&gt;=K$4)*('Diário 2º PA'!$B$4:$B$1997&lt;=EOMONTH(K$4,0))*('Diário 2º PA'!$F$4:$F$1997))
+SUMPRODUCT(('Diário 3º PA'!$E$4:$E$2018='Analítico Cx.'!$B41)*('Diário 3º PA'!$B$4:$B$2018&gt;=K$4)*('Diário 3º PA'!$B$4:$B$2018&lt;=EOMONTH(K$4,0))*('Diário 3º PA'!$F$4:$F$2018))
+SUMPRODUCT(('Diário 4º PA'!$E$4:$E$2000='Analítico Cx.'!$B41)*('Diário 4º PA'!$B$4:$B$2000&gt;=K$4)*('Diário 4º PA'!$B$4:$B$2000&lt;=EOMONTH(K$4,0))*('Diário 4º PA'!$F$4:$F$2000))</f>
        <v>0</v>
      </c>
      <c r="L41" s="99">
        <f>SUMPRODUCT(('Diário 1º PA'!$E$4:$E$2000='Analítico Cx.'!$B41)*('Diário 1º PA'!$B$4:$B$2000&gt;=L$4)*('Diário 1º PA'!$B$4:$B$2000&lt;=EOMONTH(L$4,0))*('Diário 1º PA'!$F$4:$F$2000))
+SUMPRODUCT(('Diário 2º PA'!$E$4:$E$1997='Analítico Cx.'!$B41)*('Diário 2º PA'!$B$4:$B$1997&gt;=L$4)*('Diário 2º PA'!$B$4:$B$1997&lt;=EOMONTH(L$4,0))*('Diário 2º PA'!$F$4:$F$1997))
+SUMPRODUCT(('Diário 3º PA'!$E$4:$E$2018='Analítico Cx.'!$B41)*('Diário 3º PA'!$B$4:$B$2018&gt;=L$4)*('Diário 3º PA'!$B$4:$B$2018&lt;=EOMONTH(L$4,0))*('Diário 3º PA'!$F$4:$F$2018))
+SUMPRODUCT(('Diário 4º PA'!$E$4:$E$2000='Analítico Cx.'!$B41)*('Diário 4º PA'!$B$4:$B$2000&gt;=L$4)*('Diário 4º PA'!$B$4:$B$2000&lt;=EOMONTH(L$4,0))*('Diário 4º PA'!$F$4:$F$2000))</f>
        <v>0</v>
      </c>
      <c r="M41" s="99">
        <f>SUMPRODUCT(('Diário 1º PA'!$E$4:$E$2000='Analítico Cx.'!$B41)*('Diário 1º PA'!$B$4:$B$2000&gt;=M$4)*('Diário 1º PA'!$B$4:$B$2000&lt;=EOMONTH(M$4,0))*('Diário 1º PA'!$F$4:$F$2000))
+SUMPRODUCT(('Diário 2º PA'!$E$4:$E$1997='Analítico Cx.'!$B41)*('Diário 2º PA'!$B$4:$B$1997&gt;=M$4)*('Diário 2º PA'!$B$4:$B$1997&lt;=EOMONTH(M$4,0))*('Diário 2º PA'!$F$4:$F$1997))
+SUMPRODUCT(('Diário 3º PA'!$E$4:$E$2018='Analítico Cx.'!$B41)*('Diário 3º PA'!$B$4:$B$2018&gt;=M$4)*('Diário 3º PA'!$B$4:$B$2018&lt;=EOMONTH(M$4,0))*('Diário 3º PA'!$F$4:$F$2018))
+SUMPRODUCT(('Diário 4º PA'!$E$4:$E$2000='Analítico Cx.'!$B41)*('Diário 4º PA'!$B$4:$B$2000&gt;=M$4)*('Diário 4º PA'!$B$4:$B$2000&lt;=EOMONTH(M$4,0))*('Diário 4º PA'!$F$4:$F$2000))</f>
        <v>0</v>
      </c>
      <c r="N41" s="99">
        <f>SUMPRODUCT(('Diário 1º PA'!$E$4:$E$2000='Analítico Cx.'!$B41)*('Diário 1º PA'!$B$4:$B$2000&gt;=N$4)*('Diário 1º PA'!$B$4:$B$2000&lt;=EOMONTH(N$4,0))*('Diário 1º PA'!$F$4:$F$2000))
+SUMPRODUCT(('Diário 2º PA'!$E$4:$E$1997='Analítico Cx.'!$B41)*('Diário 2º PA'!$B$4:$B$1997&gt;=N$4)*('Diário 2º PA'!$B$4:$B$1997&lt;=EOMONTH(N$4,0))*('Diário 2º PA'!$F$4:$F$1997))
+SUMPRODUCT(('Diário 3º PA'!$E$4:$E$2018='Analítico Cx.'!$B41)*('Diário 3º PA'!$B$4:$B$2018&gt;=N$4)*('Diário 3º PA'!$B$4:$B$2018&lt;=EOMONTH(N$4,0))*('Diário 3º PA'!$F$4:$F$2018))
+SUMPRODUCT(('Diário 4º PA'!$E$4:$E$2000='Analítico Cx.'!$B41)*('Diário 4º PA'!$B$4:$B$2000&gt;=N$4)*('Diário 4º PA'!$B$4:$B$2000&lt;=EOMONTH(N$4,0))*('Diário 4º PA'!$F$4:$F$2000))</f>
        <v>0</v>
      </c>
      <c r="O41" s="100">
        <f t="shared" si="9"/>
        <v>0</v>
      </c>
      <c r="P41" s="92">
        <f t="shared" si="8"/>
        <v>0</v>
      </c>
    </row>
    <row r="42" spans="1:16" ht="23.25" customHeight="1" x14ac:dyDescent="0.25">
      <c r="A42" s="36" t="s">
        <v>164</v>
      </c>
      <c r="B42" s="35" t="s">
        <v>165</v>
      </c>
      <c r="C42" s="99">
        <f>SUMPRODUCT(('Diário 1º PA'!$E$4:$E$2000='Analítico Cx.'!$B42)*('Diário 1º PA'!$B$4:$B$2000&gt;=C$4)*('Diário 1º PA'!$B$4:$B$2000&lt;=EOMONTH(C$4,0))*('Diário 1º PA'!$F$4:$F$2000))
+SUMPRODUCT(('Diário 2º PA'!$E$4:$E$1997='Analítico Cx.'!$B42)*('Diário 2º PA'!$B$4:$B$1997&gt;=C$4)*('Diário 2º PA'!$B$4:$B$1997&lt;=EOMONTH(C$4,0))*('Diário 2º PA'!$F$4:$F$1997))
+SUMPRODUCT(('Diário 3º PA'!$E$4:$E$2018='Analítico Cx.'!$B42)*('Diário 3º PA'!$B$4:$B$2018&gt;=C$4)*('Diário 3º PA'!$B$4:$B$2018&lt;=EOMONTH(C$4,0))*('Diário 3º PA'!$F$4:$F$2018))
+SUMPRODUCT(('Diário 4º PA'!$E$4:$E$2000='Analítico Cx.'!$B42)*('Diário 4º PA'!$B$4:$B$2000&gt;=C$4)*('Diário 4º PA'!$B$4:$B$2000&lt;=EOMONTH(C$4,0))*('Diário 4º PA'!$F$4:$F$2000))</f>
        <v>0</v>
      </c>
      <c r="D42" s="99">
        <f>SUMPRODUCT(('Diário 1º PA'!$E$4:$E$2000='Analítico Cx.'!$B42)*('Diário 1º PA'!$B$4:$B$2000&gt;=D$4)*('Diário 1º PA'!$B$4:$B$2000&lt;=EOMONTH(D$4,0))*('Diário 1º PA'!$F$4:$F$2000))
+SUMPRODUCT(('Diário 2º PA'!$E$4:$E$1997='Analítico Cx.'!$B42)*('Diário 2º PA'!$B$4:$B$1997&gt;=D$4)*('Diário 2º PA'!$B$4:$B$1997&lt;=EOMONTH(D$4,0))*('Diário 2º PA'!$F$4:$F$1997))
+SUMPRODUCT(('Diário 3º PA'!$E$4:$E$2018='Analítico Cx.'!$B42)*('Diário 3º PA'!$B$4:$B$2018&gt;=D$4)*('Diário 3º PA'!$B$4:$B$2018&lt;=EOMONTH(D$4,0))*('Diário 3º PA'!$F$4:$F$2018))
+SUMPRODUCT(('Diário 4º PA'!$E$4:$E$2000='Analítico Cx.'!$B42)*('Diário 4º PA'!$B$4:$B$2000&gt;=D$4)*('Diário 4º PA'!$B$4:$B$2000&lt;=EOMONTH(D$4,0))*('Diário 4º PA'!$F$4:$F$2000))</f>
        <v>0</v>
      </c>
      <c r="E42" s="99">
        <f>SUMPRODUCT(('Diário 1º PA'!$E$4:$E$2000='Analítico Cx.'!$B42)*('Diário 1º PA'!$B$4:$B$2000&gt;=E$4)*('Diário 1º PA'!$B$4:$B$2000&lt;=EOMONTH(E$4,0))*('Diário 1º PA'!$F$4:$F$2000))
+SUMPRODUCT(('Diário 2º PA'!$E$4:$E$1997='Analítico Cx.'!$B42)*('Diário 2º PA'!$B$4:$B$1997&gt;=E$4)*('Diário 2º PA'!$B$4:$B$1997&lt;=EOMONTH(E$4,0))*('Diário 2º PA'!$F$4:$F$1997))
+SUMPRODUCT(('Diário 3º PA'!$E$4:$E$2018='Analítico Cx.'!$B42)*('Diário 3º PA'!$B$4:$B$2018&gt;=E$4)*('Diário 3º PA'!$B$4:$B$2018&lt;=EOMONTH(E$4,0))*('Diário 3º PA'!$F$4:$F$2018))
+SUMPRODUCT(('Diário 4º PA'!$E$4:$E$2000='Analítico Cx.'!$B42)*('Diário 4º PA'!$B$4:$B$2000&gt;=E$4)*('Diário 4º PA'!$B$4:$B$2000&lt;=EOMONTH(E$4,0))*('Diário 4º PA'!$F$4:$F$2000))</f>
        <v>0</v>
      </c>
      <c r="F42" s="99">
        <f>SUMPRODUCT(('Diário 1º PA'!$E$4:$E$2000='Analítico Cx.'!$B42)*('Diário 1º PA'!$B$4:$B$2000&gt;=F$4)*('Diário 1º PA'!$B$4:$B$2000&lt;=EOMONTH(F$4,0))*('Diário 1º PA'!$F$4:$F$2000))
+SUMPRODUCT(('Diário 2º PA'!$E$4:$E$1997='Analítico Cx.'!$B42)*('Diário 2º PA'!$B$4:$B$1997&gt;=F$4)*('Diário 2º PA'!$B$4:$B$1997&lt;=EOMONTH(F$4,0))*('Diário 2º PA'!$F$4:$F$1997))
+SUMPRODUCT(('Diário 3º PA'!$E$4:$E$2018='Analítico Cx.'!$B42)*('Diário 3º PA'!$B$4:$B$2018&gt;=F$4)*('Diário 3º PA'!$B$4:$B$2018&lt;=EOMONTH(F$4,0))*('Diário 3º PA'!$F$4:$F$2018))
+SUMPRODUCT(('Diário 4º PA'!$E$4:$E$2000='Analítico Cx.'!$B42)*('Diário 4º PA'!$B$4:$B$2000&gt;=F$4)*('Diário 4º PA'!$B$4:$B$2000&lt;=EOMONTH(F$4,0))*('Diário 4º PA'!$F$4:$F$2000))</f>
        <v>147.80000000000001</v>
      </c>
      <c r="G42" s="99">
        <f>SUMPRODUCT(('Diário 1º PA'!$E$4:$E$2000='Analítico Cx.'!$B42)*('Diário 1º PA'!$B$4:$B$2000&gt;=G$4)*('Diário 1º PA'!$B$4:$B$2000&lt;=EOMONTH(G$4,0))*('Diário 1º PA'!$F$4:$F$2000))
+SUMPRODUCT(('Diário 2º PA'!$E$4:$E$1997='Analítico Cx.'!$B42)*('Diário 2º PA'!$B$4:$B$1997&gt;=G$4)*('Diário 2º PA'!$B$4:$B$1997&lt;=EOMONTH(G$4,0))*('Diário 2º PA'!$F$4:$F$1997))
+SUMPRODUCT(('Diário 3º PA'!$E$4:$E$2018='Analítico Cx.'!$B42)*('Diário 3º PA'!$B$4:$B$2018&gt;=G$4)*('Diário 3º PA'!$B$4:$B$2018&lt;=EOMONTH(G$4,0))*('Diário 3º PA'!$F$4:$F$2018))
+SUMPRODUCT(('Diário 4º PA'!$E$4:$E$2000='Analítico Cx.'!$B42)*('Diário 4º PA'!$B$4:$B$2000&gt;=G$4)*('Diário 4º PA'!$B$4:$B$2000&lt;=EOMONTH(G$4,0))*('Diário 4º PA'!$F$4:$F$2000))</f>
        <v>443.4</v>
      </c>
      <c r="H42" s="99">
        <f>SUMPRODUCT(('Diário 1º PA'!$E$4:$E$2000='Analítico Cx.'!$B42)*('Diário 1º PA'!$B$4:$B$2000&gt;=H$4)*('Diário 1º PA'!$B$4:$B$2000&lt;=EOMONTH(H$4,0))*('Diário 1º PA'!$F$4:$F$2000))
+SUMPRODUCT(('Diário 2º PA'!$E$4:$E$1997='Analítico Cx.'!$B42)*('Diário 2º PA'!$B$4:$B$1997&gt;=H$4)*('Diário 2º PA'!$B$4:$B$1997&lt;=EOMONTH(H$4,0))*('Diário 2º PA'!$F$4:$F$1997))
+SUMPRODUCT(('Diário 3º PA'!$E$4:$E$2018='Analítico Cx.'!$B42)*('Diário 3º PA'!$B$4:$B$2018&gt;=H$4)*('Diário 3º PA'!$B$4:$B$2018&lt;=EOMONTH(H$4,0))*('Diário 3º PA'!$F$4:$F$2018))
+SUMPRODUCT(('Diário 4º PA'!$E$4:$E$2000='Analítico Cx.'!$B42)*('Diário 4º PA'!$B$4:$B$2000&gt;=H$4)*('Diário 4º PA'!$B$4:$B$2000&lt;=EOMONTH(H$4,0))*('Diário 4º PA'!$F$4:$F$2000))</f>
        <v>443.4</v>
      </c>
      <c r="I42" s="99">
        <f>SUMPRODUCT(('Diário 1º PA'!$E$4:$E$2000='Analítico Cx.'!$B42)*('Diário 1º PA'!$B$4:$B$2000&gt;=I$4)*('Diário 1º PA'!$B$4:$B$2000&lt;=EOMONTH(I$4,0))*('Diário 1º PA'!$F$4:$F$2000))
+SUMPRODUCT(('Diário 2º PA'!$E$4:$E$1997='Analítico Cx.'!$B42)*('Diário 2º PA'!$B$4:$B$1997&gt;=I$4)*('Diário 2º PA'!$B$4:$B$1997&lt;=EOMONTH(I$4,0))*('Diário 2º PA'!$F$4:$F$1997))
+SUMPRODUCT(('Diário 3º PA'!$E$4:$E$2018='Analítico Cx.'!$B42)*('Diário 3º PA'!$B$4:$B$2018&gt;=I$4)*('Diário 3º PA'!$B$4:$B$2018&lt;=EOMONTH(I$4,0))*('Diário 3º PA'!$F$4:$F$2018))
+SUMPRODUCT(('Diário 4º PA'!$E$4:$E$2000='Analítico Cx.'!$B42)*('Diário 4º PA'!$B$4:$B$2000&gt;=I$4)*('Diário 4º PA'!$B$4:$B$2000&lt;=EOMONTH(I$4,0))*('Diário 4º PA'!$F$4:$F$2000))</f>
        <v>443.4</v>
      </c>
      <c r="J42" s="99">
        <f>SUMPRODUCT(('Diário 1º PA'!$E$4:$E$2000='Analítico Cx.'!$B42)*('Diário 1º PA'!$B$4:$B$2000&gt;=J$4)*('Diário 1º PA'!$B$4:$B$2000&lt;=EOMONTH(J$4,0))*('Diário 1º PA'!$F$4:$F$2000))
+SUMPRODUCT(('Diário 2º PA'!$E$4:$E$1997='Analítico Cx.'!$B42)*('Diário 2º PA'!$B$4:$B$1997&gt;=J$4)*('Diário 2º PA'!$B$4:$B$1997&lt;=EOMONTH(J$4,0))*('Diário 2º PA'!$F$4:$F$1997))
+SUMPRODUCT(('Diário 3º PA'!$E$4:$E$2018='Analítico Cx.'!$B42)*('Diário 3º PA'!$B$4:$B$2018&gt;=J$4)*('Diário 3º PA'!$B$4:$B$2018&lt;=EOMONTH(J$4,0))*('Diário 3º PA'!$F$4:$F$2018))
+SUMPRODUCT(('Diário 4º PA'!$E$4:$E$2000='Analítico Cx.'!$B42)*('Diário 4º PA'!$B$4:$B$2000&gt;=J$4)*('Diário 4º PA'!$B$4:$B$2000&lt;=EOMONTH(J$4,0))*('Diário 4º PA'!$F$4:$F$2000))</f>
        <v>443.4</v>
      </c>
      <c r="K42" s="99">
        <f>SUMPRODUCT(('Diário 1º PA'!$E$4:$E$2000='Analítico Cx.'!$B42)*('Diário 1º PA'!$B$4:$B$2000&gt;=K$4)*('Diário 1º PA'!$B$4:$B$2000&lt;=EOMONTH(K$4,0))*('Diário 1º PA'!$F$4:$F$2000))
+SUMPRODUCT(('Diário 2º PA'!$E$4:$E$1997='Analítico Cx.'!$B42)*('Diário 2º PA'!$B$4:$B$1997&gt;=K$4)*('Diário 2º PA'!$B$4:$B$1997&lt;=EOMONTH(K$4,0))*('Diário 2º PA'!$F$4:$F$1997))
+SUMPRODUCT(('Diário 3º PA'!$E$4:$E$2018='Analítico Cx.'!$B42)*('Diário 3º PA'!$B$4:$B$2018&gt;=K$4)*('Diário 3º PA'!$B$4:$B$2018&lt;=EOMONTH(K$4,0))*('Diário 3º PA'!$F$4:$F$2018))
+SUMPRODUCT(('Diário 4º PA'!$E$4:$E$2000='Analítico Cx.'!$B42)*('Diário 4º PA'!$B$4:$B$2000&gt;=K$4)*('Diário 4º PA'!$B$4:$B$2000&lt;=EOMONTH(K$4,0))*('Diário 4º PA'!$F$4:$F$2000))</f>
        <v>443.4</v>
      </c>
      <c r="L42" s="99">
        <f>SUMPRODUCT(('Diário 1º PA'!$E$4:$E$2000='Analítico Cx.'!$B42)*('Diário 1º PA'!$B$4:$B$2000&gt;=L$4)*('Diário 1º PA'!$B$4:$B$2000&lt;=EOMONTH(L$4,0))*('Diário 1º PA'!$F$4:$F$2000))
+SUMPRODUCT(('Diário 2º PA'!$E$4:$E$1997='Analítico Cx.'!$B42)*('Diário 2º PA'!$B$4:$B$1997&gt;=L$4)*('Diário 2º PA'!$B$4:$B$1997&lt;=EOMONTH(L$4,0))*('Diário 2º PA'!$F$4:$F$1997))
+SUMPRODUCT(('Diário 3º PA'!$E$4:$E$2018='Analítico Cx.'!$B42)*('Diário 3º PA'!$B$4:$B$2018&gt;=L$4)*('Diário 3º PA'!$B$4:$B$2018&lt;=EOMONTH(L$4,0))*('Diário 3º PA'!$F$4:$F$2018))
+SUMPRODUCT(('Diário 4º PA'!$E$4:$E$2000='Analítico Cx.'!$B42)*('Diário 4º PA'!$B$4:$B$2000&gt;=L$4)*('Diário 4º PA'!$B$4:$B$2000&lt;=EOMONTH(L$4,0))*('Diário 4º PA'!$F$4:$F$2000))</f>
        <v>0</v>
      </c>
      <c r="M42" s="99">
        <f>SUMPRODUCT(('Diário 1º PA'!$E$4:$E$2000='Analítico Cx.'!$B42)*('Diário 1º PA'!$B$4:$B$2000&gt;=M$4)*('Diário 1º PA'!$B$4:$B$2000&lt;=EOMONTH(M$4,0))*('Diário 1º PA'!$F$4:$F$2000))
+SUMPRODUCT(('Diário 2º PA'!$E$4:$E$1997='Analítico Cx.'!$B42)*('Diário 2º PA'!$B$4:$B$1997&gt;=M$4)*('Diário 2º PA'!$B$4:$B$1997&lt;=EOMONTH(M$4,0))*('Diário 2º PA'!$F$4:$F$1997))
+SUMPRODUCT(('Diário 3º PA'!$E$4:$E$2018='Analítico Cx.'!$B42)*('Diário 3º PA'!$B$4:$B$2018&gt;=M$4)*('Diário 3º PA'!$B$4:$B$2018&lt;=EOMONTH(M$4,0))*('Diário 3º PA'!$F$4:$F$2018))
+SUMPRODUCT(('Diário 4º PA'!$E$4:$E$2000='Analítico Cx.'!$B42)*('Diário 4º PA'!$B$4:$B$2000&gt;=M$4)*('Diário 4º PA'!$B$4:$B$2000&lt;=EOMONTH(M$4,0))*('Diário 4º PA'!$F$4:$F$2000))</f>
        <v>0</v>
      </c>
      <c r="N42" s="99">
        <f>SUMPRODUCT(('Diário 1º PA'!$E$4:$E$2000='Analítico Cx.'!$B42)*('Diário 1º PA'!$B$4:$B$2000&gt;=N$4)*('Diário 1º PA'!$B$4:$B$2000&lt;=EOMONTH(N$4,0))*('Diário 1º PA'!$F$4:$F$2000))
+SUMPRODUCT(('Diário 2º PA'!$E$4:$E$1997='Analítico Cx.'!$B42)*('Diário 2º PA'!$B$4:$B$1997&gt;=N$4)*('Diário 2º PA'!$B$4:$B$1997&lt;=EOMONTH(N$4,0))*('Diário 2º PA'!$F$4:$F$1997))
+SUMPRODUCT(('Diário 3º PA'!$E$4:$E$2018='Analítico Cx.'!$B42)*('Diário 3º PA'!$B$4:$B$2018&gt;=N$4)*('Diário 3º PA'!$B$4:$B$2018&lt;=EOMONTH(N$4,0))*('Diário 3º PA'!$F$4:$F$2018))
+SUMPRODUCT(('Diário 4º PA'!$E$4:$E$2000='Analítico Cx.'!$B42)*('Diário 4º PA'!$B$4:$B$2000&gt;=N$4)*('Diário 4º PA'!$B$4:$B$2000&lt;=EOMONTH(N$4,0))*('Diário 4º PA'!$F$4:$F$2000))</f>
        <v>0</v>
      </c>
      <c r="O42" s="100">
        <f t="shared" si="9"/>
        <v>2364.8000000000002</v>
      </c>
      <c r="P42" s="92">
        <f t="shared" si="8"/>
        <v>8.0276759287516604E-3</v>
      </c>
    </row>
    <row r="43" spans="1:16" ht="23.25" customHeight="1" x14ac:dyDescent="0.25">
      <c r="A43" s="36" t="s">
        <v>166</v>
      </c>
      <c r="B43" s="35" t="s">
        <v>167</v>
      </c>
      <c r="C43" s="99">
        <f>SUMPRODUCT(('Diário 1º PA'!$E$4:$E$2000='Analítico Cx.'!$B43)*('Diário 1º PA'!$B$4:$B$2000&gt;=C$4)*('Diário 1º PA'!$B$4:$B$2000&lt;=EOMONTH(C$4,0))*('Diário 1º PA'!$F$4:$F$2000))
+SUMPRODUCT(('Diário 2º PA'!$E$4:$E$1997='Analítico Cx.'!$B43)*('Diário 2º PA'!$B$4:$B$1997&gt;=C$4)*('Diário 2º PA'!$B$4:$B$1997&lt;=EOMONTH(C$4,0))*('Diário 2º PA'!$F$4:$F$1997))
+SUMPRODUCT(('Diário 3º PA'!$E$4:$E$2018='Analítico Cx.'!$B43)*('Diário 3º PA'!$B$4:$B$2018&gt;=C$4)*('Diário 3º PA'!$B$4:$B$2018&lt;=EOMONTH(C$4,0))*('Diário 3º PA'!$F$4:$F$2018))
+SUMPRODUCT(('Diário 4º PA'!$E$4:$E$2000='Analítico Cx.'!$B43)*('Diário 4º PA'!$B$4:$B$2000&gt;=C$4)*('Diário 4º PA'!$B$4:$B$2000&lt;=EOMONTH(C$4,0))*('Diário 4º PA'!$F$4:$F$2000))</f>
        <v>0</v>
      </c>
      <c r="D43" s="99">
        <f>SUMPRODUCT(('Diário 1º PA'!$E$4:$E$2000='Analítico Cx.'!$B43)*('Diário 1º PA'!$B$4:$B$2000&gt;=D$4)*('Diário 1º PA'!$B$4:$B$2000&lt;=EOMONTH(D$4,0))*('Diário 1º PA'!$F$4:$F$2000))
+SUMPRODUCT(('Diário 2º PA'!$E$4:$E$1997='Analítico Cx.'!$B43)*('Diário 2º PA'!$B$4:$B$1997&gt;=D$4)*('Diário 2º PA'!$B$4:$B$1997&lt;=EOMONTH(D$4,0))*('Diário 2º PA'!$F$4:$F$1997))
+SUMPRODUCT(('Diário 3º PA'!$E$4:$E$2018='Analítico Cx.'!$B43)*('Diário 3º PA'!$B$4:$B$2018&gt;=D$4)*('Diário 3º PA'!$B$4:$B$2018&lt;=EOMONTH(D$4,0))*('Diário 3º PA'!$F$4:$F$2018))
+SUMPRODUCT(('Diário 4º PA'!$E$4:$E$2000='Analítico Cx.'!$B43)*('Diário 4º PA'!$B$4:$B$2000&gt;=D$4)*('Diário 4º PA'!$B$4:$B$2000&lt;=EOMONTH(D$4,0))*('Diário 4º PA'!$F$4:$F$2000))</f>
        <v>0</v>
      </c>
      <c r="E43" s="99">
        <f>SUMPRODUCT(('Diário 1º PA'!$E$4:$E$2000='Analítico Cx.'!$B43)*('Diário 1º PA'!$B$4:$B$2000&gt;=E$4)*('Diário 1º PA'!$B$4:$B$2000&lt;=EOMONTH(E$4,0))*('Diário 1º PA'!$F$4:$F$2000))
+SUMPRODUCT(('Diário 2º PA'!$E$4:$E$1997='Analítico Cx.'!$B43)*('Diário 2º PA'!$B$4:$B$1997&gt;=E$4)*('Diário 2º PA'!$B$4:$B$1997&lt;=EOMONTH(E$4,0))*('Diário 2º PA'!$F$4:$F$1997))
+SUMPRODUCT(('Diário 3º PA'!$E$4:$E$2018='Analítico Cx.'!$B43)*('Diário 3º PA'!$B$4:$B$2018&gt;=E$4)*('Diário 3º PA'!$B$4:$B$2018&lt;=EOMONTH(E$4,0))*('Diário 3º PA'!$F$4:$F$2018))
+SUMPRODUCT(('Diário 4º PA'!$E$4:$E$2000='Analítico Cx.'!$B43)*('Diário 4º PA'!$B$4:$B$2000&gt;=E$4)*('Diário 4º PA'!$B$4:$B$2000&lt;=EOMONTH(E$4,0))*('Diário 4º PA'!$F$4:$F$2000))</f>
        <v>0</v>
      </c>
      <c r="F43" s="99">
        <f>SUMPRODUCT(('Diário 1º PA'!$E$4:$E$2000='Analítico Cx.'!$B43)*('Diário 1º PA'!$B$4:$B$2000&gt;=F$4)*('Diário 1º PA'!$B$4:$B$2000&lt;=EOMONTH(F$4,0))*('Diário 1º PA'!$F$4:$F$2000))
+SUMPRODUCT(('Diário 2º PA'!$E$4:$E$1997='Analítico Cx.'!$B43)*('Diário 2º PA'!$B$4:$B$1997&gt;=F$4)*('Diário 2º PA'!$B$4:$B$1997&lt;=EOMONTH(F$4,0))*('Diário 2º PA'!$F$4:$F$1997))
+SUMPRODUCT(('Diário 3º PA'!$E$4:$E$2018='Analítico Cx.'!$B43)*('Diário 3º PA'!$B$4:$B$2018&gt;=F$4)*('Diário 3º PA'!$B$4:$B$2018&lt;=EOMONTH(F$4,0))*('Diário 3º PA'!$F$4:$F$2018))
+SUMPRODUCT(('Diário 4º PA'!$E$4:$E$2000='Analítico Cx.'!$B43)*('Diário 4º PA'!$B$4:$B$2000&gt;=F$4)*('Diário 4º PA'!$B$4:$B$2000&lt;=EOMONTH(F$4,0))*('Diário 4º PA'!$F$4:$F$2000))</f>
        <v>0</v>
      </c>
      <c r="G43" s="99">
        <f>SUMPRODUCT(('Diário 1º PA'!$E$4:$E$2000='Analítico Cx.'!$B43)*('Diário 1º PA'!$B$4:$B$2000&gt;=G$4)*('Diário 1º PA'!$B$4:$B$2000&lt;=EOMONTH(G$4,0))*('Diário 1º PA'!$F$4:$F$2000))
+SUMPRODUCT(('Diário 2º PA'!$E$4:$E$1997='Analítico Cx.'!$B43)*('Diário 2º PA'!$B$4:$B$1997&gt;=G$4)*('Diário 2º PA'!$B$4:$B$1997&lt;=EOMONTH(G$4,0))*('Diário 2º PA'!$F$4:$F$1997))
+SUMPRODUCT(('Diário 3º PA'!$E$4:$E$2018='Analítico Cx.'!$B43)*('Diário 3º PA'!$B$4:$B$2018&gt;=G$4)*('Diário 3º PA'!$B$4:$B$2018&lt;=EOMONTH(G$4,0))*('Diário 3º PA'!$F$4:$F$2018))
+SUMPRODUCT(('Diário 4º PA'!$E$4:$E$2000='Analítico Cx.'!$B43)*('Diário 4º PA'!$B$4:$B$2000&gt;=G$4)*('Diário 4º PA'!$B$4:$B$2000&lt;=EOMONTH(G$4,0))*('Diário 4º PA'!$F$4:$F$2000))</f>
        <v>0</v>
      </c>
      <c r="H43" s="99">
        <f>SUMPRODUCT(('Diário 1º PA'!$E$4:$E$2000='Analítico Cx.'!$B43)*('Diário 1º PA'!$B$4:$B$2000&gt;=H$4)*('Diário 1º PA'!$B$4:$B$2000&lt;=EOMONTH(H$4,0))*('Diário 1º PA'!$F$4:$F$2000))
+SUMPRODUCT(('Diário 2º PA'!$E$4:$E$1997='Analítico Cx.'!$B43)*('Diário 2º PA'!$B$4:$B$1997&gt;=H$4)*('Diário 2º PA'!$B$4:$B$1997&lt;=EOMONTH(H$4,0))*('Diário 2º PA'!$F$4:$F$1997))
+SUMPRODUCT(('Diário 3º PA'!$E$4:$E$2018='Analítico Cx.'!$B43)*('Diário 3º PA'!$B$4:$B$2018&gt;=H$4)*('Diário 3º PA'!$B$4:$B$2018&lt;=EOMONTH(H$4,0))*('Diário 3º PA'!$F$4:$F$2018))
+SUMPRODUCT(('Diário 4º PA'!$E$4:$E$2000='Analítico Cx.'!$B43)*('Diário 4º PA'!$B$4:$B$2000&gt;=H$4)*('Diário 4º PA'!$B$4:$B$2000&lt;=EOMONTH(H$4,0))*('Diário 4º PA'!$F$4:$F$2000))</f>
        <v>0</v>
      </c>
      <c r="I43" s="99">
        <f>SUMPRODUCT(('Diário 1º PA'!$E$4:$E$2000='Analítico Cx.'!$B43)*('Diário 1º PA'!$B$4:$B$2000&gt;=I$4)*('Diário 1º PA'!$B$4:$B$2000&lt;=EOMONTH(I$4,0))*('Diário 1º PA'!$F$4:$F$2000))
+SUMPRODUCT(('Diário 2º PA'!$E$4:$E$1997='Analítico Cx.'!$B43)*('Diário 2º PA'!$B$4:$B$1997&gt;=I$4)*('Diário 2º PA'!$B$4:$B$1997&lt;=EOMONTH(I$4,0))*('Diário 2º PA'!$F$4:$F$1997))
+SUMPRODUCT(('Diário 3º PA'!$E$4:$E$2018='Analítico Cx.'!$B43)*('Diário 3º PA'!$B$4:$B$2018&gt;=I$4)*('Diário 3º PA'!$B$4:$B$2018&lt;=EOMONTH(I$4,0))*('Diário 3º PA'!$F$4:$F$2018))
+SUMPRODUCT(('Diário 4º PA'!$E$4:$E$2000='Analítico Cx.'!$B43)*('Diário 4º PA'!$B$4:$B$2000&gt;=I$4)*('Diário 4º PA'!$B$4:$B$2000&lt;=EOMONTH(I$4,0))*('Diário 4º PA'!$F$4:$F$2000))</f>
        <v>0</v>
      </c>
      <c r="J43" s="99">
        <f>SUMPRODUCT(('Diário 1º PA'!$E$4:$E$2000='Analítico Cx.'!$B43)*('Diário 1º PA'!$B$4:$B$2000&gt;=J$4)*('Diário 1º PA'!$B$4:$B$2000&lt;=EOMONTH(J$4,0))*('Diário 1º PA'!$F$4:$F$2000))
+SUMPRODUCT(('Diário 2º PA'!$E$4:$E$1997='Analítico Cx.'!$B43)*('Diário 2º PA'!$B$4:$B$1997&gt;=J$4)*('Diário 2º PA'!$B$4:$B$1997&lt;=EOMONTH(J$4,0))*('Diário 2º PA'!$F$4:$F$1997))
+SUMPRODUCT(('Diário 3º PA'!$E$4:$E$2018='Analítico Cx.'!$B43)*('Diário 3º PA'!$B$4:$B$2018&gt;=J$4)*('Diário 3º PA'!$B$4:$B$2018&lt;=EOMONTH(J$4,0))*('Diário 3º PA'!$F$4:$F$2018))
+SUMPRODUCT(('Diário 4º PA'!$E$4:$E$2000='Analítico Cx.'!$B43)*('Diário 4º PA'!$B$4:$B$2000&gt;=J$4)*('Diário 4º PA'!$B$4:$B$2000&lt;=EOMONTH(J$4,0))*('Diário 4º PA'!$F$4:$F$2000))</f>
        <v>0</v>
      </c>
      <c r="K43" s="99">
        <f>SUMPRODUCT(('Diário 1º PA'!$E$4:$E$2000='Analítico Cx.'!$B43)*('Diário 1º PA'!$B$4:$B$2000&gt;=K$4)*('Diário 1º PA'!$B$4:$B$2000&lt;=EOMONTH(K$4,0))*('Diário 1º PA'!$F$4:$F$2000))
+SUMPRODUCT(('Diário 2º PA'!$E$4:$E$1997='Analítico Cx.'!$B43)*('Diário 2º PA'!$B$4:$B$1997&gt;=K$4)*('Diário 2º PA'!$B$4:$B$1997&lt;=EOMONTH(K$4,0))*('Diário 2º PA'!$F$4:$F$1997))
+SUMPRODUCT(('Diário 3º PA'!$E$4:$E$2018='Analítico Cx.'!$B43)*('Diário 3º PA'!$B$4:$B$2018&gt;=K$4)*('Diário 3º PA'!$B$4:$B$2018&lt;=EOMONTH(K$4,0))*('Diário 3º PA'!$F$4:$F$2018))
+SUMPRODUCT(('Diário 4º PA'!$E$4:$E$2000='Analítico Cx.'!$B43)*('Diário 4º PA'!$B$4:$B$2000&gt;=K$4)*('Diário 4º PA'!$B$4:$B$2000&lt;=EOMONTH(K$4,0))*('Diário 4º PA'!$F$4:$F$2000))</f>
        <v>0</v>
      </c>
      <c r="L43" s="99">
        <f>SUMPRODUCT(('Diário 1º PA'!$E$4:$E$2000='Analítico Cx.'!$B43)*('Diário 1º PA'!$B$4:$B$2000&gt;=L$4)*('Diário 1º PA'!$B$4:$B$2000&lt;=EOMONTH(L$4,0))*('Diário 1º PA'!$F$4:$F$2000))
+SUMPRODUCT(('Diário 2º PA'!$E$4:$E$1997='Analítico Cx.'!$B43)*('Diário 2º PA'!$B$4:$B$1997&gt;=L$4)*('Diário 2º PA'!$B$4:$B$1997&lt;=EOMONTH(L$4,0))*('Diário 2º PA'!$F$4:$F$1997))
+SUMPRODUCT(('Diário 3º PA'!$E$4:$E$2018='Analítico Cx.'!$B43)*('Diário 3º PA'!$B$4:$B$2018&gt;=L$4)*('Diário 3º PA'!$B$4:$B$2018&lt;=EOMONTH(L$4,0))*('Diário 3º PA'!$F$4:$F$2018))
+SUMPRODUCT(('Diário 4º PA'!$E$4:$E$2000='Analítico Cx.'!$B43)*('Diário 4º PA'!$B$4:$B$2000&gt;=L$4)*('Diário 4º PA'!$B$4:$B$2000&lt;=EOMONTH(L$4,0))*('Diário 4º PA'!$F$4:$F$2000))</f>
        <v>0</v>
      </c>
      <c r="M43" s="99">
        <f>SUMPRODUCT(('Diário 1º PA'!$E$4:$E$2000='Analítico Cx.'!$B43)*('Diário 1º PA'!$B$4:$B$2000&gt;=M$4)*('Diário 1º PA'!$B$4:$B$2000&lt;=EOMONTH(M$4,0))*('Diário 1º PA'!$F$4:$F$2000))
+SUMPRODUCT(('Diário 2º PA'!$E$4:$E$1997='Analítico Cx.'!$B43)*('Diário 2º PA'!$B$4:$B$1997&gt;=M$4)*('Diário 2º PA'!$B$4:$B$1997&lt;=EOMONTH(M$4,0))*('Diário 2º PA'!$F$4:$F$1997))
+SUMPRODUCT(('Diário 3º PA'!$E$4:$E$2018='Analítico Cx.'!$B43)*('Diário 3º PA'!$B$4:$B$2018&gt;=M$4)*('Diário 3º PA'!$B$4:$B$2018&lt;=EOMONTH(M$4,0))*('Diário 3º PA'!$F$4:$F$2018))
+SUMPRODUCT(('Diário 4º PA'!$E$4:$E$2000='Analítico Cx.'!$B43)*('Diário 4º PA'!$B$4:$B$2000&gt;=M$4)*('Diário 4º PA'!$B$4:$B$2000&lt;=EOMONTH(M$4,0))*('Diário 4º PA'!$F$4:$F$2000))</f>
        <v>0</v>
      </c>
      <c r="N43" s="99">
        <f>SUMPRODUCT(('Diário 1º PA'!$E$4:$E$2000='Analítico Cx.'!$B43)*('Diário 1º PA'!$B$4:$B$2000&gt;=N$4)*('Diário 1º PA'!$B$4:$B$2000&lt;=EOMONTH(N$4,0))*('Diário 1º PA'!$F$4:$F$2000))
+SUMPRODUCT(('Diário 2º PA'!$E$4:$E$1997='Analítico Cx.'!$B43)*('Diário 2º PA'!$B$4:$B$1997&gt;=N$4)*('Diário 2º PA'!$B$4:$B$1997&lt;=EOMONTH(N$4,0))*('Diário 2º PA'!$F$4:$F$1997))
+SUMPRODUCT(('Diário 3º PA'!$E$4:$E$2018='Analítico Cx.'!$B43)*('Diário 3º PA'!$B$4:$B$2018&gt;=N$4)*('Diário 3º PA'!$B$4:$B$2018&lt;=EOMONTH(N$4,0))*('Diário 3º PA'!$F$4:$F$2018))
+SUMPRODUCT(('Diário 4º PA'!$E$4:$E$2000='Analítico Cx.'!$B43)*('Diário 4º PA'!$B$4:$B$2000&gt;=N$4)*('Diário 4º PA'!$B$4:$B$2000&lt;=EOMONTH(N$4,0))*('Diário 4º PA'!$F$4:$F$2000))</f>
        <v>0</v>
      </c>
      <c r="O43" s="100">
        <f t="shared" si="9"/>
        <v>0</v>
      </c>
      <c r="P43" s="92">
        <f t="shared" si="8"/>
        <v>0</v>
      </c>
    </row>
    <row r="44" spans="1:16" ht="23.25" customHeight="1" x14ac:dyDescent="0.25">
      <c r="A44" s="36" t="s">
        <v>168</v>
      </c>
      <c r="B44" s="35" t="s">
        <v>169</v>
      </c>
      <c r="C44" s="99">
        <f>SUMPRODUCT(('Diário 1º PA'!$E$4:$E$2000='Analítico Cx.'!$B44)*('Diário 1º PA'!$B$4:$B$2000&gt;=C$4)*('Diário 1º PA'!$B$4:$B$2000&lt;=EOMONTH(C$4,0))*('Diário 1º PA'!$F$4:$F$2000))
+SUMPRODUCT(('Diário 2º PA'!$E$4:$E$1997='Analítico Cx.'!$B44)*('Diário 2º PA'!$B$4:$B$1997&gt;=C$4)*('Diário 2º PA'!$B$4:$B$1997&lt;=EOMONTH(C$4,0))*('Diário 2º PA'!$F$4:$F$1997))
+SUMPRODUCT(('Diário 3º PA'!$E$4:$E$2018='Analítico Cx.'!$B44)*('Diário 3º PA'!$B$4:$B$2018&gt;=C$4)*('Diário 3º PA'!$B$4:$B$2018&lt;=EOMONTH(C$4,0))*('Diário 3º PA'!$F$4:$F$2018))
+SUMPRODUCT(('Diário 4º PA'!$E$4:$E$2000='Analítico Cx.'!$B44)*('Diário 4º PA'!$B$4:$B$2000&gt;=C$4)*('Diário 4º PA'!$B$4:$B$2000&lt;=EOMONTH(C$4,0))*('Diário 4º PA'!$F$4:$F$2000))</f>
        <v>0</v>
      </c>
      <c r="D44" s="99">
        <f>SUMPRODUCT(('Diário 1º PA'!$E$4:$E$2000='Analítico Cx.'!$B44)*('Diário 1º PA'!$B$4:$B$2000&gt;=D$4)*('Diário 1º PA'!$B$4:$B$2000&lt;=EOMONTH(D$4,0))*('Diário 1º PA'!$F$4:$F$2000))
+SUMPRODUCT(('Diário 2º PA'!$E$4:$E$1997='Analítico Cx.'!$B44)*('Diário 2º PA'!$B$4:$B$1997&gt;=D$4)*('Diário 2º PA'!$B$4:$B$1997&lt;=EOMONTH(D$4,0))*('Diário 2º PA'!$F$4:$F$1997))
+SUMPRODUCT(('Diário 3º PA'!$E$4:$E$2018='Analítico Cx.'!$B44)*('Diário 3º PA'!$B$4:$B$2018&gt;=D$4)*('Diário 3º PA'!$B$4:$B$2018&lt;=EOMONTH(D$4,0))*('Diário 3º PA'!$F$4:$F$2018))
+SUMPRODUCT(('Diário 4º PA'!$E$4:$E$2000='Analítico Cx.'!$B44)*('Diário 4º PA'!$B$4:$B$2000&gt;=D$4)*('Diário 4º PA'!$B$4:$B$2000&lt;=EOMONTH(D$4,0))*('Diário 4º PA'!$F$4:$F$2000))</f>
        <v>0</v>
      </c>
      <c r="E44" s="99">
        <f>SUMPRODUCT(('Diário 1º PA'!$E$4:$E$2000='Analítico Cx.'!$B44)*('Diário 1º PA'!$B$4:$B$2000&gt;=E$4)*('Diário 1º PA'!$B$4:$B$2000&lt;=EOMONTH(E$4,0))*('Diário 1º PA'!$F$4:$F$2000))
+SUMPRODUCT(('Diário 2º PA'!$E$4:$E$1997='Analítico Cx.'!$B44)*('Diário 2º PA'!$B$4:$B$1997&gt;=E$4)*('Diário 2º PA'!$B$4:$B$1997&lt;=EOMONTH(E$4,0))*('Diário 2º PA'!$F$4:$F$1997))
+SUMPRODUCT(('Diário 3º PA'!$E$4:$E$2018='Analítico Cx.'!$B44)*('Diário 3º PA'!$B$4:$B$2018&gt;=E$4)*('Diário 3º PA'!$B$4:$B$2018&lt;=EOMONTH(E$4,0))*('Diário 3º PA'!$F$4:$F$2018))
+SUMPRODUCT(('Diário 4º PA'!$E$4:$E$2000='Analítico Cx.'!$B44)*('Diário 4º PA'!$B$4:$B$2000&gt;=E$4)*('Diário 4º PA'!$B$4:$B$2000&lt;=EOMONTH(E$4,0))*('Diário 4º PA'!$F$4:$F$2000))</f>
        <v>0</v>
      </c>
      <c r="F44" s="99">
        <f>SUMPRODUCT(('Diário 1º PA'!$E$4:$E$2000='Analítico Cx.'!$B44)*('Diário 1º PA'!$B$4:$B$2000&gt;=F$4)*('Diário 1º PA'!$B$4:$B$2000&lt;=EOMONTH(F$4,0))*('Diário 1º PA'!$F$4:$F$2000))
+SUMPRODUCT(('Diário 2º PA'!$E$4:$E$1997='Analítico Cx.'!$B44)*('Diário 2º PA'!$B$4:$B$1997&gt;=F$4)*('Diário 2º PA'!$B$4:$B$1997&lt;=EOMONTH(F$4,0))*('Diário 2º PA'!$F$4:$F$1997))
+SUMPRODUCT(('Diário 3º PA'!$E$4:$E$2018='Analítico Cx.'!$B44)*('Diário 3º PA'!$B$4:$B$2018&gt;=F$4)*('Diário 3º PA'!$B$4:$B$2018&lt;=EOMONTH(F$4,0))*('Diário 3º PA'!$F$4:$F$2018))
+SUMPRODUCT(('Diário 4º PA'!$E$4:$E$2000='Analítico Cx.'!$B44)*('Diário 4º PA'!$B$4:$B$2000&gt;=F$4)*('Diário 4º PA'!$B$4:$B$2000&lt;=EOMONTH(F$4,0))*('Diário 4º PA'!$F$4:$F$2000))</f>
        <v>0</v>
      </c>
      <c r="G44" s="99">
        <f>SUMPRODUCT(('Diário 1º PA'!$E$4:$E$2000='Analítico Cx.'!$B44)*('Diário 1º PA'!$B$4:$B$2000&gt;=G$4)*('Diário 1º PA'!$B$4:$B$2000&lt;=EOMONTH(G$4,0))*('Diário 1º PA'!$F$4:$F$2000))
+SUMPRODUCT(('Diário 2º PA'!$E$4:$E$1997='Analítico Cx.'!$B44)*('Diário 2º PA'!$B$4:$B$1997&gt;=G$4)*('Diário 2º PA'!$B$4:$B$1997&lt;=EOMONTH(G$4,0))*('Diário 2º PA'!$F$4:$F$1997))
+SUMPRODUCT(('Diário 3º PA'!$E$4:$E$2018='Analítico Cx.'!$B44)*('Diário 3º PA'!$B$4:$B$2018&gt;=G$4)*('Diário 3º PA'!$B$4:$B$2018&lt;=EOMONTH(G$4,0))*('Diário 3º PA'!$F$4:$F$2018))
+SUMPRODUCT(('Diário 4º PA'!$E$4:$E$2000='Analítico Cx.'!$B44)*('Diário 4º PA'!$B$4:$B$2000&gt;=G$4)*('Diário 4º PA'!$B$4:$B$2000&lt;=EOMONTH(G$4,0))*('Diário 4º PA'!$F$4:$F$2000))</f>
        <v>0</v>
      </c>
      <c r="H44" s="99">
        <f>SUMPRODUCT(('Diário 1º PA'!$E$4:$E$2000='Analítico Cx.'!$B44)*('Diário 1º PA'!$B$4:$B$2000&gt;=H$4)*('Diário 1º PA'!$B$4:$B$2000&lt;=EOMONTH(H$4,0))*('Diário 1º PA'!$F$4:$F$2000))
+SUMPRODUCT(('Diário 2º PA'!$E$4:$E$1997='Analítico Cx.'!$B44)*('Diário 2º PA'!$B$4:$B$1997&gt;=H$4)*('Diário 2º PA'!$B$4:$B$1997&lt;=EOMONTH(H$4,0))*('Diário 2º PA'!$F$4:$F$1997))
+SUMPRODUCT(('Diário 3º PA'!$E$4:$E$2018='Analítico Cx.'!$B44)*('Diário 3º PA'!$B$4:$B$2018&gt;=H$4)*('Diário 3º PA'!$B$4:$B$2018&lt;=EOMONTH(H$4,0))*('Diário 3º PA'!$F$4:$F$2018))
+SUMPRODUCT(('Diário 4º PA'!$E$4:$E$2000='Analítico Cx.'!$B44)*('Diário 4º PA'!$B$4:$B$2000&gt;=H$4)*('Diário 4º PA'!$B$4:$B$2000&lt;=EOMONTH(H$4,0))*('Diário 4º PA'!$F$4:$F$2000))</f>
        <v>0</v>
      </c>
      <c r="I44" s="99">
        <f>SUMPRODUCT(('Diário 1º PA'!$E$4:$E$2000='Analítico Cx.'!$B44)*('Diário 1º PA'!$B$4:$B$2000&gt;=I$4)*('Diário 1º PA'!$B$4:$B$2000&lt;=EOMONTH(I$4,0))*('Diário 1º PA'!$F$4:$F$2000))
+SUMPRODUCT(('Diário 2º PA'!$E$4:$E$1997='Analítico Cx.'!$B44)*('Diário 2º PA'!$B$4:$B$1997&gt;=I$4)*('Diário 2º PA'!$B$4:$B$1997&lt;=EOMONTH(I$4,0))*('Diário 2º PA'!$F$4:$F$1997))
+SUMPRODUCT(('Diário 3º PA'!$E$4:$E$2018='Analítico Cx.'!$B44)*('Diário 3º PA'!$B$4:$B$2018&gt;=I$4)*('Diário 3º PA'!$B$4:$B$2018&lt;=EOMONTH(I$4,0))*('Diário 3º PA'!$F$4:$F$2018))
+SUMPRODUCT(('Diário 4º PA'!$E$4:$E$2000='Analítico Cx.'!$B44)*('Diário 4º PA'!$B$4:$B$2000&gt;=I$4)*('Diário 4º PA'!$B$4:$B$2000&lt;=EOMONTH(I$4,0))*('Diário 4º PA'!$F$4:$F$2000))</f>
        <v>0</v>
      </c>
      <c r="J44" s="99">
        <f>SUMPRODUCT(('Diário 1º PA'!$E$4:$E$2000='Analítico Cx.'!$B44)*('Diário 1º PA'!$B$4:$B$2000&gt;=J$4)*('Diário 1º PA'!$B$4:$B$2000&lt;=EOMONTH(J$4,0))*('Diário 1º PA'!$F$4:$F$2000))
+SUMPRODUCT(('Diário 2º PA'!$E$4:$E$1997='Analítico Cx.'!$B44)*('Diário 2º PA'!$B$4:$B$1997&gt;=J$4)*('Diário 2º PA'!$B$4:$B$1997&lt;=EOMONTH(J$4,0))*('Diário 2º PA'!$F$4:$F$1997))
+SUMPRODUCT(('Diário 3º PA'!$E$4:$E$2018='Analítico Cx.'!$B44)*('Diário 3º PA'!$B$4:$B$2018&gt;=J$4)*('Diário 3º PA'!$B$4:$B$2018&lt;=EOMONTH(J$4,0))*('Diário 3º PA'!$F$4:$F$2018))
+SUMPRODUCT(('Diário 4º PA'!$E$4:$E$2000='Analítico Cx.'!$B44)*('Diário 4º PA'!$B$4:$B$2000&gt;=J$4)*('Diário 4º PA'!$B$4:$B$2000&lt;=EOMONTH(J$4,0))*('Diário 4º PA'!$F$4:$F$2000))</f>
        <v>0</v>
      </c>
      <c r="K44" s="99">
        <f>SUMPRODUCT(('Diário 1º PA'!$E$4:$E$2000='Analítico Cx.'!$B44)*('Diário 1º PA'!$B$4:$B$2000&gt;=K$4)*('Diário 1º PA'!$B$4:$B$2000&lt;=EOMONTH(K$4,0))*('Diário 1º PA'!$F$4:$F$2000))
+SUMPRODUCT(('Diário 2º PA'!$E$4:$E$1997='Analítico Cx.'!$B44)*('Diário 2º PA'!$B$4:$B$1997&gt;=K$4)*('Diário 2º PA'!$B$4:$B$1997&lt;=EOMONTH(K$4,0))*('Diário 2º PA'!$F$4:$F$1997))
+SUMPRODUCT(('Diário 3º PA'!$E$4:$E$2018='Analítico Cx.'!$B44)*('Diário 3º PA'!$B$4:$B$2018&gt;=K$4)*('Diário 3º PA'!$B$4:$B$2018&lt;=EOMONTH(K$4,0))*('Diário 3º PA'!$F$4:$F$2018))
+SUMPRODUCT(('Diário 4º PA'!$E$4:$E$2000='Analítico Cx.'!$B44)*('Diário 4º PA'!$B$4:$B$2000&gt;=K$4)*('Diário 4º PA'!$B$4:$B$2000&lt;=EOMONTH(K$4,0))*('Diário 4º PA'!$F$4:$F$2000))</f>
        <v>0</v>
      </c>
      <c r="L44" s="99">
        <f>SUMPRODUCT(('Diário 1º PA'!$E$4:$E$2000='Analítico Cx.'!$B44)*('Diário 1º PA'!$B$4:$B$2000&gt;=L$4)*('Diário 1º PA'!$B$4:$B$2000&lt;=EOMONTH(L$4,0))*('Diário 1º PA'!$F$4:$F$2000))
+SUMPRODUCT(('Diário 2º PA'!$E$4:$E$1997='Analítico Cx.'!$B44)*('Diário 2º PA'!$B$4:$B$1997&gt;=L$4)*('Diário 2º PA'!$B$4:$B$1997&lt;=EOMONTH(L$4,0))*('Diário 2º PA'!$F$4:$F$1997))
+SUMPRODUCT(('Diário 3º PA'!$E$4:$E$2018='Analítico Cx.'!$B44)*('Diário 3º PA'!$B$4:$B$2018&gt;=L$4)*('Diário 3º PA'!$B$4:$B$2018&lt;=EOMONTH(L$4,0))*('Diário 3º PA'!$F$4:$F$2018))
+SUMPRODUCT(('Diário 4º PA'!$E$4:$E$2000='Analítico Cx.'!$B44)*('Diário 4º PA'!$B$4:$B$2000&gt;=L$4)*('Diário 4º PA'!$B$4:$B$2000&lt;=EOMONTH(L$4,0))*('Diário 4º PA'!$F$4:$F$2000))</f>
        <v>0</v>
      </c>
      <c r="M44" s="99">
        <f>SUMPRODUCT(('Diário 1º PA'!$E$4:$E$2000='Analítico Cx.'!$B44)*('Diário 1º PA'!$B$4:$B$2000&gt;=M$4)*('Diário 1º PA'!$B$4:$B$2000&lt;=EOMONTH(M$4,0))*('Diário 1º PA'!$F$4:$F$2000))
+SUMPRODUCT(('Diário 2º PA'!$E$4:$E$1997='Analítico Cx.'!$B44)*('Diário 2º PA'!$B$4:$B$1997&gt;=M$4)*('Diário 2º PA'!$B$4:$B$1997&lt;=EOMONTH(M$4,0))*('Diário 2º PA'!$F$4:$F$1997))
+SUMPRODUCT(('Diário 3º PA'!$E$4:$E$2018='Analítico Cx.'!$B44)*('Diário 3º PA'!$B$4:$B$2018&gt;=M$4)*('Diário 3º PA'!$B$4:$B$2018&lt;=EOMONTH(M$4,0))*('Diário 3º PA'!$F$4:$F$2018))
+SUMPRODUCT(('Diário 4º PA'!$E$4:$E$2000='Analítico Cx.'!$B44)*('Diário 4º PA'!$B$4:$B$2000&gt;=M$4)*('Diário 4º PA'!$B$4:$B$2000&lt;=EOMONTH(M$4,0))*('Diário 4º PA'!$F$4:$F$2000))</f>
        <v>0</v>
      </c>
      <c r="N44" s="99">
        <f>SUMPRODUCT(('Diário 1º PA'!$E$4:$E$2000='Analítico Cx.'!$B44)*('Diário 1º PA'!$B$4:$B$2000&gt;=N$4)*('Diário 1º PA'!$B$4:$B$2000&lt;=EOMONTH(N$4,0))*('Diário 1º PA'!$F$4:$F$2000))
+SUMPRODUCT(('Diário 2º PA'!$E$4:$E$1997='Analítico Cx.'!$B44)*('Diário 2º PA'!$B$4:$B$1997&gt;=N$4)*('Diário 2º PA'!$B$4:$B$1997&lt;=EOMONTH(N$4,0))*('Diário 2º PA'!$F$4:$F$1997))
+SUMPRODUCT(('Diário 3º PA'!$E$4:$E$2018='Analítico Cx.'!$B44)*('Diário 3º PA'!$B$4:$B$2018&gt;=N$4)*('Diário 3º PA'!$B$4:$B$2018&lt;=EOMONTH(N$4,0))*('Diário 3º PA'!$F$4:$F$2018))
+SUMPRODUCT(('Diário 4º PA'!$E$4:$E$2000='Analítico Cx.'!$B44)*('Diário 4º PA'!$B$4:$B$2000&gt;=N$4)*('Diário 4º PA'!$B$4:$B$2000&lt;=EOMONTH(N$4,0))*('Diário 4º PA'!$F$4:$F$2000))</f>
        <v>0</v>
      </c>
      <c r="O44" s="100">
        <f t="shared" si="9"/>
        <v>0</v>
      </c>
      <c r="P44" s="92">
        <f t="shared" si="8"/>
        <v>0</v>
      </c>
    </row>
    <row r="45" spans="1:16" s="20" customFormat="1" ht="23.25" customHeight="1" x14ac:dyDescent="0.25">
      <c r="A45" s="36" t="s">
        <v>170</v>
      </c>
      <c r="B45" s="34" t="s">
        <v>171</v>
      </c>
      <c r="C45" s="99">
        <f>SUMPRODUCT(('Diário 1º PA'!$E$4:$E$2000='Analítico Cx.'!$B45)*('Diário 1º PA'!$B$4:$B$2000&gt;=C$4)*('Diário 1º PA'!$B$4:$B$2000&lt;=EOMONTH(C$4,0))*('Diário 1º PA'!$F$4:$F$2000))
+SUMPRODUCT(('Diário 2º PA'!$E$4:$E$1997='Analítico Cx.'!$B45)*('Diário 2º PA'!$B$4:$B$1997&gt;=C$4)*('Diário 2º PA'!$B$4:$B$1997&lt;=EOMONTH(C$4,0))*('Diário 2º PA'!$F$4:$F$1997))
+SUMPRODUCT(('Diário 3º PA'!$E$4:$E$2018='Analítico Cx.'!$B45)*('Diário 3º PA'!$B$4:$B$2018&gt;=C$4)*('Diário 3º PA'!$B$4:$B$2018&lt;=EOMONTH(C$4,0))*('Diário 3º PA'!$F$4:$F$2018))
+SUMPRODUCT(('Diário 4º PA'!$E$4:$E$2000='Analítico Cx.'!$B45)*('Diário 4º PA'!$B$4:$B$2000&gt;=C$4)*('Diário 4º PA'!$B$4:$B$2000&lt;=EOMONTH(C$4,0))*('Diário 4º PA'!$F$4:$F$2000))</f>
        <v>0</v>
      </c>
      <c r="D45" s="99">
        <f>SUMPRODUCT(('Diário 1º PA'!$E$4:$E$2000='Analítico Cx.'!$B45)*('Diário 1º PA'!$B$4:$B$2000&gt;=D$4)*('Diário 1º PA'!$B$4:$B$2000&lt;=EOMONTH(D$4,0))*('Diário 1º PA'!$F$4:$F$2000))
+SUMPRODUCT(('Diário 2º PA'!$E$4:$E$1997='Analítico Cx.'!$B45)*('Diário 2º PA'!$B$4:$B$1997&gt;=D$4)*('Diário 2º PA'!$B$4:$B$1997&lt;=EOMONTH(D$4,0))*('Diário 2º PA'!$F$4:$F$1997))
+SUMPRODUCT(('Diário 3º PA'!$E$4:$E$2018='Analítico Cx.'!$B45)*('Diário 3º PA'!$B$4:$B$2018&gt;=D$4)*('Diário 3º PA'!$B$4:$B$2018&lt;=EOMONTH(D$4,0))*('Diário 3º PA'!$F$4:$F$2018))
+SUMPRODUCT(('Diário 4º PA'!$E$4:$E$2000='Analítico Cx.'!$B45)*('Diário 4º PA'!$B$4:$B$2000&gt;=D$4)*('Diário 4º PA'!$B$4:$B$2000&lt;=EOMONTH(D$4,0))*('Diário 4º PA'!$F$4:$F$2000))</f>
        <v>0</v>
      </c>
      <c r="E45" s="99">
        <f>SUMPRODUCT(('Diário 1º PA'!$E$4:$E$2000='Analítico Cx.'!$B45)*('Diário 1º PA'!$B$4:$B$2000&gt;=E$4)*('Diário 1º PA'!$B$4:$B$2000&lt;=EOMONTH(E$4,0))*('Diário 1º PA'!$F$4:$F$2000))
+SUMPRODUCT(('Diário 2º PA'!$E$4:$E$1997='Analítico Cx.'!$B45)*('Diário 2º PA'!$B$4:$B$1997&gt;=E$4)*('Diário 2º PA'!$B$4:$B$1997&lt;=EOMONTH(E$4,0))*('Diário 2º PA'!$F$4:$F$1997))
+SUMPRODUCT(('Diário 3º PA'!$E$4:$E$2018='Analítico Cx.'!$B45)*('Diário 3º PA'!$B$4:$B$2018&gt;=E$4)*('Diário 3º PA'!$B$4:$B$2018&lt;=EOMONTH(E$4,0))*('Diário 3º PA'!$F$4:$F$2018))
+SUMPRODUCT(('Diário 4º PA'!$E$4:$E$2000='Analítico Cx.'!$B45)*('Diário 4º PA'!$B$4:$B$2000&gt;=E$4)*('Diário 4º PA'!$B$4:$B$2000&lt;=EOMONTH(E$4,0))*('Diário 4º PA'!$F$4:$F$2000))</f>
        <v>0</v>
      </c>
      <c r="F45" s="99">
        <f>SUMPRODUCT(('Diário 1º PA'!$E$4:$E$2000='Analítico Cx.'!$B45)*('Diário 1º PA'!$B$4:$B$2000&gt;=F$4)*('Diário 1º PA'!$B$4:$B$2000&lt;=EOMONTH(F$4,0))*('Diário 1º PA'!$F$4:$F$2000))
+SUMPRODUCT(('Diário 2º PA'!$E$4:$E$1997='Analítico Cx.'!$B45)*('Diário 2º PA'!$B$4:$B$1997&gt;=F$4)*('Diário 2º PA'!$B$4:$B$1997&lt;=EOMONTH(F$4,0))*('Diário 2º PA'!$F$4:$F$1997))
+SUMPRODUCT(('Diário 3º PA'!$E$4:$E$2018='Analítico Cx.'!$B45)*('Diário 3º PA'!$B$4:$B$2018&gt;=F$4)*('Diário 3º PA'!$B$4:$B$2018&lt;=EOMONTH(F$4,0))*('Diário 3º PA'!$F$4:$F$2018))
+SUMPRODUCT(('Diário 4º PA'!$E$4:$E$2000='Analítico Cx.'!$B45)*('Diário 4º PA'!$B$4:$B$2000&gt;=F$4)*('Diário 4º PA'!$B$4:$B$2000&lt;=EOMONTH(F$4,0))*('Diário 4º PA'!$F$4:$F$2000))</f>
        <v>0</v>
      </c>
      <c r="G45" s="99">
        <f>SUMPRODUCT(('Diário 1º PA'!$E$4:$E$2000='Analítico Cx.'!$B45)*('Diário 1º PA'!$B$4:$B$2000&gt;=G$4)*('Diário 1º PA'!$B$4:$B$2000&lt;=EOMONTH(G$4,0))*('Diário 1º PA'!$F$4:$F$2000))
+SUMPRODUCT(('Diário 2º PA'!$E$4:$E$1997='Analítico Cx.'!$B45)*('Diário 2º PA'!$B$4:$B$1997&gt;=G$4)*('Diário 2º PA'!$B$4:$B$1997&lt;=EOMONTH(G$4,0))*('Diário 2º PA'!$F$4:$F$1997))
+SUMPRODUCT(('Diário 3º PA'!$E$4:$E$2018='Analítico Cx.'!$B45)*('Diário 3º PA'!$B$4:$B$2018&gt;=G$4)*('Diário 3º PA'!$B$4:$B$2018&lt;=EOMONTH(G$4,0))*('Diário 3º PA'!$F$4:$F$2018))
+SUMPRODUCT(('Diário 4º PA'!$E$4:$E$2000='Analítico Cx.'!$B45)*('Diário 4º PA'!$B$4:$B$2000&gt;=G$4)*('Diário 4º PA'!$B$4:$B$2000&lt;=EOMONTH(G$4,0))*('Diário 4º PA'!$F$4:$F$2000))</f>
        <v>0</v>
      </c>
      <c r="H45" s="99">
        <f>SUMPRODUCT(('Diário 1º PA'!$E$4:$E$2000='Analítico Cx.'!$B45)*('Diário 1º PA'!$B$4:$B$2000&gt;=H$4)*('Diário 1º PA'!$B$4:$B$2000&lt;=EOMONTH(H$4,0))*('Diário 1º PA'!$F$4:$F$2000))
+SUMPRODUCT(('Diário 2º PA'!$E$4:$E$1997='Analítico Cx.'!$B45)*('Diário 2º PA'!$B$4:$B$1997&gt;=H$4)*('Diário 2º PA'!$B$4:$B$1997&lt;=EOMONTH(H$4,0))*('Diário 2º PA'!$F$4:$F$1997))
+SUMPRODUCT(('Diário 3º PA'!$E$4:$E$2018='Analítico Cx.'!$B45)*('Diário 3º PA'!$B$4:$B$2018&gt;=H$4)*('Diário 3º PA'!$B$4:$B$2018&lt;=EOMONTH(H$4,0))*('Diário 3º PA'!$F$4:$F$2018))
+SUMPRODUCT(('Diário 4º PA'!$E$4:$E$2000='Analítico Cx.'!$B45)*('Diário 4º PA'!$B$4:$B$2000&gt;=H$4)*('Diário 4º PA'!$B$4:$B$2000&lt;=EOMONTH(H$4,0))*('Diário 4º PA'!$F$4:$F$2000))</f>
        <v>0</v>
      </c>
      <c r="I45" s="99">
        <f>SUMPRODUCT(('Diário 1º PA'!$E$4:$E$2000='Analítico Cx.'!$B45)*('Diário 1º PA'!$B$4:$B$2000&gt;=I$4)*('Diário 1º PA'!$B$4:$B$2000&lt;=EOMONTH(I$4,0))*('Diário 1º PA'!$F$4:$F$2000))
+SUMPRODUCT(('Diário 2º PA'!$E$4:$E$1997='Analítico Cx.'!$B45)*('Diário 2º PA'!$B$4:$B$1997&gt;=I$4)*('Diário 2º PA'!$B$4:$B$1997&lt;=EOMONTH(I$4,0))*('Diário 2º PA'!$F$4:$F$1997))
+SUMPRODUCT(('Diário 3º PA'!$E$4:$E$2018='Analítico Cx.'!$B45)*('Diário 3º PA'!$B$4:$B$2018&gt;=I$4)*('Diário 3º PA'!$B$4:$B$2018&lt;=EOMONTH(I$4,0))*('Diário 3º PA'!$F$4:$F$2018))
+SUMPRODUCT(('Diário 4º PA'!$E$4:$E$2000='Analítico Cx.'!$B45)*('Diário 4º PA'!$B$4:$B$2000&gt;=I$4)*('Diário 4º PA'!$B$4:$B$2000&lt;=EOMONTH(I$4,0))*('Diário 4º PA'!$F$4:$F$2000))</f>
        <v>0</v>
      </c>
      <c r="J45" s="99">
        <f>SUMPRODUCT(('Diário 1º PA'!$E$4:$E$2000='Analítico Cx.'!$B45)*('Diário 1º PA'!$B$4:$B$2000&gt;=J$4)*('Diário 1º PA'!$B$4:$B$2000&lt;=EOMONTH(J$4,0))*('Diário 1º PA'!$F$4:$F$2000))
+SUMPRODUCT(('Diário 2º PA'!$E$4:$E$1997='Analítico Cx.'!$B45)*('Diário 2º PA'!$B$4:$B$1997&gt;=J$4)*('Diário 2º PA'!$B$4:$B$1997&lt;=EOMONTH(J$4,0))*('Diário 2º PA'!$F$4:$F$1997))
+SUMPRODUCT(('Diário 3º PA'!$E$4:$E$2018='Analítico Cx.'!$B45)*('Diário 3º PA'!$B$4:$B$2018&gt;=J$4)*('Diário 3º PA'!$B$4:$B$2018&lt;=EOMONTH(J$4,0))*('Diário 3º PA'!$F$4:$F$2018))
+SUMPRODUCT(('Diário 4º PA'!$E$4:$E$2000='Analítico Cx.'!$B45)*('Diário 4º PA'!$B$4:$B$2000&gt;=J$4)*('Diário 4º PA'!$B$4:$B$2000&lt;=EOMONTH(J$4,0))*('Diário 4º PA'!$F$4:$F$2000))</f>
        <v>0</v>
      </c>
      <c r="K45" s="99">
        <f>SUMPRODUCT(('Diário 1º PA'!$E$4:$E$2000='Analítico Cx.'!$B45)*('Diário 1º PA'!$B$4:$B$2000&gt;=K$4)*('Diário 1º PA'!$B$4:$B$2000&lt;=EOMONTH(K$4,0))*('Diário 1º PA'!$F$4:$F$2000))
+SUMPRODUCT(('Diário 2º PA'!$E$4:$E$1997='Analítico Cx.'!$B45)*('Diário 2º PA'!$B$4:$B$1997&gt;=K$4)*('Diário 2º PA'!$B$4:$B$1997&lt;=EOMONTH(K$4,0))*('Diário 2º PA'!$F$4:$F$1997))
+SUMPRODUCT(('Diário 3º PA'!$E$4:$E$2018='Analítico Cx.'!$B45)*('Diário 3º PA'!$B$4:$B$2018&gt;=K$4)*('Diário 3º PA'!$B$4:$B$2018&lt;=EOMONTH(K$4,0))*('Diário 3º PA'!$F$4:$F$2018))
+SUMPRODUCT(('Diário 4º PA'!$E$4:$E$2000='Analítico Cx.'!$B45)*('Diário 4º PA'!$B$4:$B$2000&gt;=K$4)*('Diário 4º PA'!$B$4:$B$2000&lt;=EOMONTH(K$4,0))*('Diário 4º PA'!$F$4:$F$2000))</f>
        <v>0</v>
      </c>
      <c r="L45" s="99">
        <f>SUMPRODUCT(('Diário 1º PA'!$E$4:$E$2000='Analítico Cx.'!$B45)*('Diário 1º PA'!$B$4:$B$2000&gt;=L$4)*('Diário 1º PA'!$B$4:$B$2000&lt;=EOMONTH(L$4,0))*('Diário 1º PA'!$F$4:$F$2000))
+SUMPRODUCT(('Diário 2º PA'!$E$4:$E$1997='Analítico Cx.'!$B45)*('Diário 2º PA'!$B$4:$B$1997&gt;=L$4)*('Diário 2º PA'!$B$4:$B$1997&lt;=EOMONTH(L$4,0))*('Diário 2º PA'!$F$4:$F$1997))
+SUMPRODUCT(('Diário 3º PA'!$E$4:$E$2018='Analítico Cx.'!$B45)*('Diário 3º PA'!$B$4:$B$2018&gt;=L$4)*('Diário 3º PA'!$B$4:$B$2018&lt;=EOMONTH(L$4,0))*('Diário 3º PA'!$F$4:$F$2018))
+SUMPRODUCT(('Diário 4º PA'!$E$4:$E$2000='Analítico Cx.'!$B45)*('Diário 4º PA'!$B$4:$B$2000&gt;=L$4)*('Diário 4º PA'!$B$4:$B$2000&lt;=EOMONTH(L$4,0))*('Diário 4º PA'!$F$4:$F$2000))</f>
        <v>0</v>
      </c>
      <c r="M45" s="99">
        <f>SUMPRODUCT(('Diário 1º PA'!$E$4:$E$2000='Analítico Cx.'!$B45)*('Diário 1º PA'!$B$4:$B$2000&gt;=M$4)*('Diário 1º PA'!$B$4:$B$2000&lt;=EOMONTH(M$4,0))*('Diário 1º PA'!$F$4:$F$2000))
+SUMPRODUCT(('Diário 2º PA'!$E$4:$E$1997='Analítico Cx.'!$B45)*('Diário 2º PA'!$B$4:$B$1997&gt;=M$4)*('Diário 2º PA'!$B$4:$B$1997&lt;=EOMONTH(M$4,0))*('Diário 2º PA'!$F$4:$F$1997))
+SUMPRODUCT(('Diário 3º PA'!$E$4:$E$2018='Analítico Cx.'!$B45)*('Diário 3º PA'!$B$4:$B$2018&gt;=M$4)*('Diário 3º PA'!$B$4:$B$2018&lt;=EOMONTH(M$4,0))*('Diário 3º PA'!$F$4:$F$2018))
+SUMPRODUCT(('Diário 4º PA'!$E$4:$E$2000='Analítico Cx.'!$B45)*('Diário 4º PA'!$B$4:$B$2000&gt;=M$4)*('Diário 4º PA'!$B$4:$B$2000&lt;=EOMONTH(M$4,0))*('Diário 4º PA'!$F$4:$F$2000))</f>
        <v>0</v>
      </c>
      <c r="N45" s="99">
        <f>SUMPRODUCT(('Diário 1º PA'!$E$4:$E$2000='Analítico Cx.'!$B45)*('Diário 1º PA'!$B$4:$B$2000&gt;=N$4)*('Diário 1º PA'!$B$4:$B$2000&lt;=EOMONTH(N$4,0))*('Diário 1º PA'!$F$4:$F$2000))
+SUMPRODUCT(('Diário 2º PA'!$E$4:$E$1997='Analítico Cx.'!$B45)*('Diário 2º PA'!$B$4:$B$1997&gt;=N$4)*('Diário 2º PA'!$B$4:$B$1997&lt;=EOMONTH(N$4,0))*('Diário 2º PA'!$F$4:$F$1997))
+SUMPRODUCT(('Diário 3º PA'!$E$4:$E$2018='Analítico Cx.'!$B45)*('Diário 3º PA'!$B$4:$B$2018&gt;=N$4)*('Diário 3º PA'!$B$4:$B$2018&lt;=EOMONTH(N$4,0))*('Diário 3º PA'!$F$4:$F$2018))
+SUMPRODUCT(('Diário 4º PA'!$E$4:$E$2000='Analítico Cx.'!$B45)*('Diário 4º PA'!$B$4:$B$2000&gt;=N$4)*('Diário 4º PA'!$B$4:$B$2000&lt;=EOMONTH(N$4,0))*('Diário 4º PA'!$F$4:$F$2000))</f>
        <v>0</v>
      </c>
      <c r="O45" s="100">
        <f t="shared" si="9"/>
        <v>0</v>
      </c>
      <c r="P45" s="92">
        <f t="shared" si="8"/>
        <v>0</v>
      </c>
    </row>
    <row r="46" spans="1:16" ht="23.25" customHeight="1" x14ac:dyDescent="0.25">
      <c r="A46" s="16"/>
      <c r="B46" s="17" t="s">
        <v>172</v>
      </c>
      <c r="C46" s="101">
        <f t="shared" ref="C46:O46" si="10">SUBTOTAL(109,C34:C45)</f>
        <v>0</v>
      </c>
      <c r="D46" s="101">
        <f t="shared" si="10"/>
        <v>0</v>
      </c>
      <c r="E46" s="101">
        <f t="shared" si="10"/>
        <v>0</v>
      </c>
      <c r="F46" s="101">
        <f t="shared" si="10"/>
        <v>2890.55</v>
      </c>
      <c r="G46" s="101">
        <f t="shared" si="10"/>
        <v>6454.3799999999992</v>
      </c>
      <c r="H46" s="101">
        <f t="shared" si="10"/>
        <v>6567.15</v>
      </c>
      <c r="I46" s="101">
        <f t="shared" ref="I46:N46" si="11">SUBTOTAL(109,I34:I45)</f>
        <v>6567.15</v>
      </c>
      <c r="J46" s="101">
        <f t="shared" si="11"/>
        <v>6567.15</v>
      </c>
      <c r="K46" s="101">
        <f t="shared" si="11"/>
        <v>6567.15</v>
      </c>
      <c r="L46" s="101">
        <f t="shared" si="11"/>
        <v>0</v>
      </c>
      <c r="M46" s="101">
        <f t="shared" si="11"/>
        <v>0</v>
      </c>
      <c r="N46" s="101">
        <f t="shared" si="11"/>
        <v>0</v>
      </c>
      <c r="O46" s="101">
        <f t="shared" si="10"/>
        <v>35613.53</v>
      </c>
      <c r="P46" s="94">
        <f t="shared" si="8"/>
        <v>0.12089558420114813</v>
      </c>
    </row>
    <row r="47" spans="1:16" ht="23.25" customHeight="1" x14ac:dyDescent="0.25">
      <c r="A47" s="207" t="s">
        <v>92</v>
      </c>
      <c r="B47" s="223" t="s">
        <v>93</v>
      </c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08">
        <f t="shared" si="8"/>
        <v>0</v>
      </c>
    </row>
    <row r="48" spans="1:16" ht="23.25" customHeight="1" x14ac:dyDescent="0.25">
      <c r="A48" s="206" t="s">
        <v>173</v>
      </c>
      <c r="B48" s="35" t="s">
        <v>174</v>
      </c>
      <c r="C48" s="99">
        <f>SUMPRODUCT(('Diário 1º PA'!$E$4:$E$2000='Analítico Cx.'!$B48)*('Diário 1º PA'!$B$4:$B$2000&gt;=C$4)*('Diário 1º PA'!$B$4:$B$2000&lt;=EOMONTH(C$4,0))*('Diário 1º PA'!$F$4:$F$2000))
+SUMPRODUCT(('Diário 2º PA'!$E$4:$E$1997='Analítico Cx.'!$B48)*('Diário 2º PA'!$B$4:$B$1997&gt;=C$4)*('Diário 2º PA'!$B$4:$B$1997&lt;=EOMONTH(C$4,0))*('Diário 2º PA'!$F$4:$F$1997))
+SUMPRODUCT(('Diário 3º PA'!$E$4:$E$2018='Analítico Cx.'!$B48)*('Diário 3º PA'!$B$4:$B$2018&gt;=C$4)*('Diário 3º PA'!$B$4:$B$2018&lt;=EOMONTH(C$4,0))*('Diário 3º PA'!$F$4:$F$2018))
+SUMPRODUCT(('Diário 4º PA'!$E$4:$E$2000='Analítico Cx.'!$B48)*('Diário 4º PA'!$B$4:$B$2000&gt;=C$4)*('Diário 4º PA'!$B$4:$B$2000&lt;=EOMONTH(C$4,0))*('Diário 4º PA'!$F$4:$F$2000))</f>
        <v>0</v>
      </c>
      <c r="D48" s="99">
        <f>SUMPRODUCT(('Diário 1º PA'!$E$4:$E$2000='Analítico Cx.'!$B48)*('Diário 1º PA'!$B$4:$B$2000&gt;=D$4)*('Diário 1º PA'!$B$4:$B$2000&lt;=EOMONTH(D$4,0))*('Diário 1º PA'!$F$4:$F$2000))
+SUMPRODUCT(('Diário 2º PA'!$E$4:$E$1997='Analítico Cx.'!$B48)*('Diário 2º PA'!$B$4:$B$1997&gt;=D$4)*('Diário 2º PA'!$B$4:$B$1997&lt;=EOMONTH(D$4,0))*('Diário 2º PA'!$F$4:$F$1997))
+SUMPRODUCT(('Diário 3º PA'!$E$4:$E$2018='Analítico Cx.'!$B48)*('Diário 3º PA'!$B$4:$B$2018&gt;=D$4)*('Diário 3º PA'!$B$4:$B$2018&lt;=EOMONTH(D$4,0))*('Diário 3º PA'!$F$4:$F$2018))
+SUMPRODUCT(('Diário 4º PA'!$E$4:$E$2000='Analítico Cx.'!$B48)*('Diário 4º PA'!$B$4:$B$2000&gt;=D$4)*('Diário 4º PA'!$B$4:$B$2000&lt;=EOMONTH(D$4,0))*('Diário 4º PA'!$F$4:$F$2000))</f>
        <v>0</v>
      </c>
      <c r="E48" s="99">
        <f>SUMPRODUCT(('Diário 1º PA'!$E$4:$E$2000='Analítico Cx.'!$B48)*('Diário 1º PA'!$B$4:$B$2000&gt;=E$4)*('Diário 1º PA'!$B$4:$B$2000&lt;=EOMONTH(E$4,0))*('Diário 1º PA'!$F$4:$F$2000))
+SUMPRODUCT(('Diário 2º PA'!$E$4:$E$1997='Analítico Cx.'!$B48)*('Diário 2º PA'!$B$4:$B$1997&gt;=E$4)*('Diário 2º PA'!$B$4:$B$1997&lt;=EOMONTH(E$4,0))*('Diário 2º PA'!$F$4:$F$1997))
+SUMPRODUCT(('Diário 3º PA'!$E$4:$E$2018='Analítico Cx.'!$B48)*('Diário 3º PA'!$B$4:$B$2018&gt;=E$4)*('Diário 3º PA'!$B$4:$B$2018&lt;=EOMONTH(E$4,0))*('Diário 3º PA'!$F$4:$F$2018))
+SUMPRODUCT(('Diário 4º PA'!$E$4:$E$2000='Analítico Cx.'!$B48)*('Diário 4º PA'!$B$4:$B$2000&gt;=E$4)*('Diário 4º PA'!$B$4:$B$2000&lt;=EOMONTH(E$4,0))*('Diário 4º PA'!$F$4:$F$2000))</f>
        <v>0</v>
      </c>
      <c r="F48" s="99">
        <f>SUMPRODUCT(('Diário 1º PA'!$E$4:$E$2000='Analítico Cx.'!$B48)*('Diário 1º PA'!$B$4:$B$2000&gt;=F$4)*('Diário 1º PA'!$B$4:$B$2000&lt;=EOMONTH(F$4,0))*('Diário 1º PA'!$F$4:$F$2000))
+SUMPRODUCT(('Diário 2º PA'!$E$4:$E$1997='Analítico Cx.'!$B48)*('Diário 2º PA'!$B$4:$B$1997&gt;=F$4)*('Diário 2º PA'!$B$4:$B$1997&lt;=EOMONTH(F$4,0))*('Diário 2º PA'!$F$4:$F$1997))
+SUMPRODUCT(('Diário 3º PA'!$E$4:$E$2018='Analítico Cx.'!$B48)*('Diário 3º PA'!$B$4:$B$2018&gt;=F$4)*('Diário 3º PA'!$B$4:$B$2018&lt;=EOMONTH(F$4,0))*('Diário 3º PA'!$F$4:$F$2018))
+SUMPRODUCT(('Diário 4º PA'!$E$4:$E$2000='Analítico Cx.'!$B48)*('Diário 4º PA'!$B$4:$B$2000&gt;=F$4)*('Diário 4º PA'!$B$4:$B$2000&lt;=EOMONTH(F$4,0))*('Diário 4º PA'!$F$4:$F$2000))</f>
        <v>0</v>
      </c>
      <c r="G48" s="99">
        <f>SUMPRODUCT(('Diário 1º PA'!$E$4:$E$2000='Analítico Cx.'!$B48)*('Diário 1º PA'!$B$4:$B$2000&gt;=G$4)*('Diário 1º PA'!$B$4:$B$2000&lt;=EOMONTH(G$4,0))*('Diário 1º PA'!$F$4:$F$2000))
+SUMPRODUCT(('Diário 2º PA'!$E$4:$E$1997='Analítico Cx.'!$B48)*('Diário 2º PA'!$B$4:$B$1997&gt;=G$4)*('Diário 2º PA'!$B$4:$B$1997&lt;=EOMONTH(G$4,0))*('Diário 2º PA'!$F$4:$F$1997))
+SUMPRODUCT(('Diário 3º PA'!$E$4:$E$2018='Analítico Cx.'!$B48)*('Diário 3º PA'!$B$4:$B$2018&gt;=G$4)*('Diário 3º PA'!$B$4:$B$2018&lt;=EOMONTH(G$4,0))*('Diário 3º PA'!$F$4:$F$2018))
+SUMPRODUCT(('Diário 4º PA'!$E$4:$E$2000='Analítico Cx.'!$B48)*('Diário 4º PA'!$B$4:$B$2000&gt;=G$4)*('Diário 4º PA'!$B$4:$B$2000&lt;=EOMONTH(G$4,0))*('Diário 4º PA'!$F$4:$F$2000))</f>
        <v>0</v>
      </c>
      <c r="H48" s="99">
        <f>SUMPRODUCT(('Diário 1º PA'!$E$4:$E$2000='Analítico Cx.'!$B48)*('Diário 1º PA'!$B$4:$B$2000&gt;=H$4)*('Diário 1º PA'!$B$4:$B$2000&lt;=EOMONTH(H$4,0))*('Diário 1º PA'!$F$4:$F$2000))
+SUMPRODUCT(('Diário 2º PA'!$E$4:$E$1997='Analítico Cx.'!$B48)*('Diário 2º PA'!$B$4:$B$1997&gt;=H$4)*('Diário 2º PA'!$B$4:$B$1997&lt;=EOMONTH(H$4,0))*('Diário 2º PA'!$F$4:$F$1997))
+SUMPRODUCT(('Diário 3º PA'!$E$4:$E$2018='Analítico Cx.'!$B48)*('Diário 3º PA'!$B$4:$B$2018&gt;=H$4)*('Diário 3º PA'!$B$4:$B$2018&lt;=EOMONTH(H$4,0))*('Diário 3º PA'!$F$4:$F$2018))
+SUMPRODUCT(('Diário 4º PA'!$E$4:$E$2000='Analítico Cx.'!$B48)*('Diário 4º PA'!$B$4:$B$2000&gt;=H$4)*('Diário 4º PA'!$B$4:$B$2000&lt;=EOMONTH(H$4,0))*('Diário 4º PA'!$F$4:$F$2000))</f>
        <v>0</v>
      </c>
      <c r="I48" s="99">
        <f>SUMPRODUCT(('Diário 1º PA'!$E$4:$E$2000='Analítico Cx.'!$B48)*('Diário 1º PA'!$B$4:$B$2000&gt;=I$4)*('Diário 1º PA'!$B$4:$B$2000&lt;=EOMONTH(I$4,0))*('Diário 1º PA'!$F$4:$F$2000))
+SUMPRODUCT(('Diário 2º PA'!$E$4:$E$1997='Analítico Cx.'!$B48)*('Diário 2º PA'!$B$4:$B$1997&gt;=I$4)*('Diário 2º PA'!$B$4:$B$1997&lt;=EOMONTH(I$4,0))*('Diário 2º PA'!$F$4:$F$1997))
+SUMPRODUCT(('Diário 3º PA'!$E$4:$E$2018='Analítico Cx.'!$B48)*('Diário 3º PA'!$B$4:$B$2018&gt;=I$4)*('Diário 3º PA'!$B$4:$B$2018&lt;=EOMONTH(I$4,0))*('Diário 3º PA'!$F$4:$F$2018))
+SUMPRODUCT(('Diário 4º PA'!$E$4:$E$2000='Analítico Cx.'!$B48)*('Diário 4º PA'!$B$4:$B$2000&gt;=I$4)*('Diário 4º PA'!$B$4:$B$2000&lt;=EOMONTH(I$4,0))*('Diário 4º PA'!$F$4:$F$2000))</f>
        <v>0</v>
      </c>
      <c r="J48" s="99">
        <f>SUMPRODUCT(('Diário 1º PA'!$E$4:$E$2000='Analítico Cx.'!$B48)*('Diário 1º PA'!$B$4:$B$2000&gt;=J$4)*('Diário 1º PA'!$B$4:$B$2000&lt;=EOMONTH(J$4,0))*('Diário 1º PA'!$F$4:$F$2000))
+SUMPRODUCT(('Diário 2º PA'!$E$4:$E$1997='Analítico Cx.'!$B48)*('Diário 2º PA'!$B$4:$B$1997&gt;=J$4)*('Diário 2º PA'!$B$4:$B$1997&lt;=EOMONTH(J$4,0))*('Diário 2º PA'!$F$4:$F$1997))
+SUMPRODUCT(('Diário 3º PA'!$E$4:$E$2018='Analítico Cx.'!$B48)*('Diário 3º PA'!$B$4:$B$2018&gt;=J$4)*('Diário 3º PA'!$B$4:$B$2018&lt;=EOMONTH(J$4,0))*('Diário 3º PA'!$F$4:$F$2018))
+SUMPRODUCT(('Diário 4º PA'!$E$4:$E$2000='Analítico Cx.'!$B48)*('Diário 4º PA'!$B$4:$B$2000&gt;=J$4)*('Diário 4º PA'!$B$4:$B$2000&lt;=EOMONTH(J$4,0))*('Diário 4º PA'!$F$4:$F$2000))</f>
        <v>0</v>
      </c>
      <c r="K48" s="99">
        <f>SUMPRODUCT(('Diário 1º PA'!$E$4:$E$2000='Analítico Cx.'!$B48)*('Diário 1º PA'!$B$4:$B$2000&gt;=K$4)*('Diário 1º PA'!$B$4:$B$2000&lt;=EOMONTH(K$4,0))*('Diário 1º PA'!$F$4:$F$2000))
+SUMPRODUCT(('Diário 2º PA'!$E$4:$E$1997='Analítico Cx.'!$B48)*('Diário 2º PA'!$B$4:$B$1997&gt;=K$4)*('Diário 2º PA'!$B$4:$B$1997&lt;=EOMONTH(K$4,0))*('Diário 2º PA'!$F$4:$F$1997))
+SUMPRODUCT(('Diário 3º PA'!$E$4:$E$2018='Analítico Cx.'!$B48)*('Diário 3º PA'!$B$4:$B$2018&gt;=K$4)*('Diário 3º PA'!$B$4:$B$2018&lt;=EOMONTH(K$4,0))*('Diário 3º PA'!$F$4:$F$2018))
+SUMPRODUCT(('Diário 4º PA'!$E$4:$E$2000='Analítico Cx.'!$B48)*('Diário 4º PA'!$B$4:$B$2000&gt;=K$4)*('Diário 4º PA'!$B$4:$B$2000&lt;=EOMONTH(K$4,0))*('Diário 4º PA'!$F$4:$F$2000))</f>
        <v>0</v>
      </c>
      <c r="L48" s="99">
        <f>SUMPRODUCT(('Diário 1º PA'!$E$4:$E$2000='Analítico Cx.'!$B48)*('Diário 1º PA'!$B$4:$B$2000&gt;=L$4)*('Diário 1º PA'!$B$4:$B$2000&lt;=EOMONTH(L$4,0))*('Diário 1º PA'!$F$4:$F$2000))
+SUMPRODUCT(('Diário 2º PA'!$E$4:$E$1997='Analítico Cx.'!$B48)*('Diário 2º PA'!$B$4:$B$1997&gt;=L$4)*('Diário 2º PA'!$B$4:$B$1997&lt;=EOMONTH(L$4,0))*('Diário 2º PA'!$F$4:$F$1997))
+SUMPRODUCT(('Diário 3º PA'!$E$4:$E$2018='Analítico Cx.'!$B48)*('Diário 3º PA'!$B$4:$B$2018&gt;=L$4)*('Diário 3º PA'!$B$4:$B$2018&lt;=EOMONTH(L$4,0))*('Diário 3º PA'!$F$4:$F$2018))
+SUMPRODUCT(('Diário 4º PA'!$E$4:$E$2000='Analítico Cx.'!$B48)*('Diário 4º PA'!$B$4:$B$2000&gt;=L$4)*('Diário 4º PA'!$B$4:$B$2000&lt;=EOMONTH(L$4,0))*('Diário 4º PA'!$F$4:$F$2000))</f>
        <v>0</v>
      </c>
      <c r="M48" s="99">
        <f>SUMPRODUCT(('Diário 1º PA'!$E$4:$E$2000='Analítico Cx.'!$B48)*('Diário 1º PA'!$B$4:$B$2000&gt;=M$4)*('Diário 1º PA'!$B$4:$B$2000&lt;=EOMONTH(M$4,0))*('Diário 1º PA'!$F$4:$F$2000))
+SUMPRODUCT(('Diário 2º PA'!$E$4:$E$1997='Analítico Cx.'!$B48)*('Diário 2º PA'!$B$4:$B$1997&gt;=M$4)*('Diário 2º PA'!$B$4:$B$1997&lt;=EOMONTH(M$4,0))*('Diário 2º PA'!$F$4:$F$1997))
+SUMPRODUCT(('Diário 3º PA'!$E$4:$E$2018='Analítico Cx.'!$B48)*('Diário 3º PA'!$B$4:$B$2018&gt;=M$4)*('Diário 3º PA'!$B$4:$B$2018&lt;=EOMONTH(M$4,0))*('Diário 3º PA'!$F$4:$F$2018))
+SUMPRODUCT(('Diário 4º PA'!$E$4:$E$2000='Analítico Cx.'!$B48)*('Diário 4º PA'!$B$4:$B$2000&gt;=M$4)*('Diário 4º PA'!$B$4:$B$2000&lt;=EOMONTH(M$4,0))*('Diário 4º PA'!$F$4:$F$2000))</f>
        <v>0</v>
      </c>
      <c r="N48" s="99">
        <f>SUMPRODUCT(('Diário 1º PA'!$E$4:$E$2000='Analítico Cx.'!$B48)*('Diário 1º PA'!$B$4:$B$2000&gt;=N$4)*('Diário 1º PA'!$B$4:$B$2000&lt;=EOMONTH(N$4,0))*('Diário 1º PA'!$F$4:$F$2000))
+SUMPRODUCT(('Diário 2º PA'!$E$4:$E$1997='Analítico Cx.'!$B48)*('Diário 2º PA'!$B$4:$B$1997&gt;=N$4)*('Diário 2º PA'!$B$4:$B$1997&lt;=EOMONTH(N$4,0))*('Diário 2º PA'!$F$4:$F$1997))
+SUMPRODUCT(('Diário 3º PA'!$E$4:$E$2018='Analítico Cx.'!$B48)*('Diário 3º PA'!$B$4:$B$2018&gt;=N$4)*('Diário 3º PA'!$B$4:$B$2018&lt;=EOMONTH(N$4,0))*('Diário 3º PA'!$F$4:$F$2018))
+SUMPRODUCT(('Diário 4º PA'!$E$4:$E$2000='Analítico Cx.'!$B48)*('Diário 4º PA'!$B$4:$B$2000&gt;=N$4)*('Diário 4º PA'!$B$4:$B$2000&lt;=EOMONTH(N$4,0))*('Diário 4º PA'!$F$4:$F$2000))</f>
        <v>0</v>
      </c>
      <c r="O48" s="100">
        <f>SUM(C48:N48)</f>
        <v>0</v>
      </c>
      <c r="P48" s="92">
        <f t="shared" si="8"/>
        <v>0</v>
      </c>
    </row>
    <row r="49" spans="1:16" ht="23.25" customHeight="1" x14ac:dyDescent="0.25">
      <c r="A49" s="206" t="s">
        <v>175</v>
      </c>
      <c r="B49" s="35" t="s">
        <v>176</v>
      </c>
      <c r="C49" s="99">
        <f>SUMPRODUCT(('Diário 1º PA'!$E$4:$E$2000='Analítico Cx.'!$B49)*('Diário 1º PA'!$B$4:$B$2000&gt;=C$4)*('Diário 1º PA'!$B$4:$B$2000&lt;=EOMONTH(C$4,0))*('Diário 1º PA'!$F$4:$F$2000))
+SUMPRODUCT(('Diário 2º PA'!$E$4:$E$1997='Analítico Cx.'!$B49)*('Diário 2º PA'!$B$4:$B$1997&gt;=C$4)*('Diário 2º PA'!$B$4:$B$1997&lt;=EOMONTH(C$4,0))*('Diário 2º PA'!$F$4:$F$1997))
+SUMPRODUCT(('Diário 3º PA'!$E$4:$E$2018='Analítico Cx.'!$B49)*('Diário 3º PA'!$B$4:$B$2018&gt;=C$4)*('Diário 3º PA'!$B$4:$B$2018&lt;=EOMONTH(C$4,0))*('Diário 3º PA'!$F$4:$F$2018))
+SUMPRODUCT(('Diário 4º PA'!$E$4:$E$2000='Analítico Cx.'!$B49)*('Diário 4º PA'!$B$4:$B$2000&gt;=C$4)*('Diário 4º PA'!$B$4:$B$2000&lt;=EOMONTH(C$4,0))*('Diário 4º PA'!$F$4:$F$2000))</f>
        <v>0</v>
      </c>
      <c r="D49" s="99">
        <f>SUMPRODUCT(('Diário 1º PA'!$E$4:$E$2000='Analítico Cx.'!$B49)*('Diário 1º PA'!$B$4:$B$2000&gt;=D$4)*('Diário 1º PA'!$B$4:$B$2000&lt;=EOMONTH(D$4,0))*('Diário 1º PA'!$F$4:$F$2000))
+SUMPRODUCT(('Diário 2º PA'!$E$4:$E$1997='Analítico Cx.'!$B49)*('Diário 2º PA'!$B$4:$B$1997&gt;=D$4)*('Diário 2º PA'!$B$4:$B$1997&lt;=EOMONTH(D$4,0))*('Diário 2º PA'!$F$4:$F$1997))
+SUMPRODUCT(('Diário 3º PA'!$E$4:$E$2018='Analítico Cx.'!$B49)*('Diário 3º PA'!$B$4:$B$2018&gt;=D$4)*('Diário 3º PA'!$B$4:$B$2018&lt;=EOMONTH(D$4,0))*('Diário 3º PA'!$F$4:$F$2018))
+SUMPRODUCT(('Diário 4º PA'!$E$4:$E$2000='Analítico Cx.'!$B49)*('Diário 4º PA'!$B$4:$B$2000&gt;=D$4)*('Diário 4º PA'!$B$4:$B$2000&lt;=EOMONTH(D$4,0))*('Diário 4º PA'!$F$4:$F$2000))</f>
        <v>0</v>
      </c>
      <c r="E49" s="99">
        <f>SUMPRODUCT(('Diário 1º PA'!$E$4:$E$2000='Analítico Cx.'!$B49)*('Diário 1º PA'!$B$4:$B$2000&gt;=E$4)*('Diário 1º PA'!$B$4:$B$2000&lt;=EOMONTH(E$4,0))*('Diário 1º PA'!$F$4:$F$2000))
+SUMPRODUCT(('Diário 2º PA'!$E$4:$E$1997='Analítico Cx.'!$B49)*('Diário 2º PA'!$B$4:$B$1997&gt;=E$4)*('Diário 2º PA'!$B$4:$B$1997&lt;=EOMONTH(E$4,0))*('Diário 2º PA'!$F$4:$F$1997))
+SUMPRODUCT(('Diário 3º PA'!$E$4:$E$2018='Analítico Cx.'!$B49)*('Diário 3º PA'!$B$4:$B$2018&gt;=E$4)*('Diário 3º PA'!$B$4:$B$2018&lt;=EOMONTH(E$4,0))*('Diário 3º PA'!$F$4:$F$2018))
+SUMPRODUCT(('Diário 4º PA'!$E$4:$E$2000='Analítico Cx.'!$B49)*('Diário 4º PA'!$B$4:$B$2000&gt;=E$4)*('Diário 4º PA'!$B$4:$B$2000&lt;=EOMONTH(E$4,0))*('Diário 4º PA'!$F$4:$F$2000))</f>
        <v>0</v>
      </c>
      <c r="F49" s="99">
        <f>SUMPRODUCT(('Diário 1º PA'!$E$4:$E$2000='Analítico Cx.'!$B49)*('Diário 1º PA'!$B$4:$B$2000&gt;=F$4)*('Diário 1º PA'!$B$4:$B$2000&lt;=EOMONTH(F$4,0))*('Diário 1º PA'!$F$4:$F$2000))
+SUMPRODUCT(('Diário 2º PA'!$E$4:$E$1997='Analítico Cx.'!$B49)*('Diário 2º PA'!$B$4:$B$1997&gt;=F$4)*('Diário 2º PA'!$B$4:$B$1997&lt;=EOMONTH(F$4,0))*('Diário 2º PA'!$F$4:$F$1997))
+SUMPRODUCT(('Diário 3º PA'!$E$4:$E$2018='Analítico Cx.'!$B49)*('Diário 3º PA'!$B$4:$B$2018&gt;=F$4)*('Diário 3º PA'!$B$4:$B$2018&lt;=EOMONTH(F$4,0))*('Diário 3º PA'!$F$4:$F$2018))
+SUMPRODUCT(('Diário 4º PA'!$E$4:$E$2000='Analítico Cx.'!$B49)*('Diário 4º PA'!$B$4:$B$2000&gt;=F$4)*('Diário 4º PA'!$B$4:$B$2000&lt;=EOMONTH(F$4,0))*('Diário 4º PA'!$F$4:$F$2000))</f>
        <v>2400</v>
      </c>
      <c r="G49" s="99">
        <f>SUMPRODUCT(('Diário 1º PA'!$E$4:$E$2000='Analítico Cx.'!$B49)*('Diário 1º PA'!$B$4:$B$2000&gt;=G$4)*('Diário 1º PA'!$B$4:$B$2000&lt;=EOMONTH(G$4,0))*('Diário 1º PA'!$F$4:$F$2000))
+SUMPRODUCT(('Diário 2º PA'!$E$4:$E$1997='Analítico Cx.'!$B49)*('Diário 2º PA'!$B$4:$B$1997&gt;=G$4)*('Diário 2º PA'!$B$4:$B$1997&lt;=EOMONTH(G$4,0))*('Diário 2º PA'!$F$4:$F$1997))
+SUMPRODUCT(('Diário 3º PA'!$E$4:$E$2018='Analítico Cx.'!$B49)*('Diário 3º PA'!$B$4:$B$2018&gt;=G$4)*('Diário 3º PA'!$B$4:$B$2018&lt;=EOMONTH(G$4,0))*('Diário 3º PA'!$F$4:$F$2018))
+SUMPRODUCT(('Diário 4º PA'!$E$4:$E$2000='Analítico Cx.'!$B49)*('Diário 4º PA'!$B$4:$B$2000&gt;=G$4)*('Diário 4º PA'!$B$4:$B$2000&lt;=EOMONTH(G$4,0))*('Diário 4º PA'!$F$4:$F$2000))</f>
        <v>1800</v>
      </c>
      <c r="H49" s="99">
        <f>SUMPRODUCT(('Diário 1º PA'!$E$4:$E$2000='Analítico Cx.'!$B49)*('Diário 1º PA'!$B$4:$B$2000&gt;=H$4)*('Diário 1º PA'!$B$4:$B$2000&lt;=EOMONTH(H$4,0))*('Diário 1º PA'!$F$4:$F$2000))
+SUMPRODUCT(('Diário 2º PA'!$E$4:$E$1997='Analítico Cx.'!$B49)*('Diário 2º PA'!$B$4:$B$1997&gt;=H$4)*('Diário 2º PA'!$B$4:$B$1997&lt;=EOMONTH(H$4,0))*('Diário 2º PA'!$F$4:$F$1997))
+SUMPRODUCT(('Diário 3º PA'!$E$4:$E$2018='Analítico Cx.'!$B49)*('Diário 3º PA'!$B$4:$B$2018&gt;=H$4)*('Diário 3º PA'!$B$4:$B$2018&lt;=EOMONTH(H$4,0))*('Diário 3º PA'!$F$4:$F$2018))
+SUMPRODUCT(('Diário 4º PA'!$E$4:$E$2000='Analítico Cx.'!$B49)*('Diário 4º PA'!$B$4:$B$2000&gt;=H$4)*('Diário 4º PA'!$B$4:$B$2000&lt;=EOMONTH(H$4,0))*('Diário 4º PA'!$F$4:$F$2000))</f>
        <v>1800</v>
      </c>
      <c r="I49" s="99">
        <f>SUMPRODUCT(('Diário 1º PA'!$E$4:$E$2000='Analítico Cx.'!$B49)*('Diário 1º PA'!$B$4:$B$2000&gt;=I$4)*('Diário 1º PA'!$B$4:$B$2000&lt;=EOMONTH(I$4,0))*('Diário 1º PA'!$F$4:$F$2000))
+SUMPRODUCT(('Diário 2º PA'!$E$4:$E$1997='Analítico Cx.'!$B49)*('Diário 2º PA'!$B$4:$B$1997&gt;=I$4)*('Diário 2º PA'!$B$4:$B$1997&lt;=EOMONTH(I$4,0))*('Diário 2º PA'!$F$4:$F$1997))
+SUMPRODUCT(('Diário 3º PA'!$E$4:$E$2018='Analítico Cx.'!$B49)*('Diário 3º PA'!$B$4:$B$2018&gt;=I$4)*('Diário 3º PA'!$B$4:$B$2018&lt;=EOMONTH(I$4,0))*('Diário 3º PA'!$F$4:$F$2018))
+SUMPRODUCT(('Diário 4º PA'!$E$4:$E$2000='Analítico Cx.'!$B49)*('Diário 4º PA'!$B$4:$B$2000&gt;=I$4)*('Diário 4º PA'!$B$4:$B$2000&lt;=EOMONTH(I$4,0))*('Diário 4º PA'!$F$4:$F$2000))</f>
        <v>1800</v>
      </c>
      <c r="J49" s="99">
        <f>SUMPRODUCT(('Diário 1º PA'!$E$4:$E$2000='Analítico Cx.'!$B49)*('Diário 1º PA'!$B$4:$B$2000&gt;=J$4)*('Diário 1º PA'!$B$4:$B$2000&lt;=EOMONTH(J$4,0))*('Diário 1º PA'!$F$4:$F$2000))
+SUMPRODUCT(('Diário 2º PA'!$E$4:$E$1997='Analítico Cx.'!$B49)*('Diário 2º PA'!$B$4:$B$1997&gt;=J$4)*('Diário 2º PA'!$B$4:$B$1997&lt;=EOMONTH(J$4,0))*('Diário 2º PA'!$F$4:$F$1997))
+SUMPRODUCT(('Diário 3º PA'!$E$4:$E$2018='Analítico Cx.'!$B49)*('Diário 3º PA'!$B$4:$B$2018&gt;=J$4)*('Diário 3º PA'!$B$4:$B$2018&lt;=EOMONTH(J$4,0))*('Diário 3º PA'!$F$4:$F$2018))
+SUMPRODUCT(('Diário 4º PA'!$E$4:$E$2000='Analítico Cx.'!$B49)*('Diário 4º PA'!$B$4:$B$2000&gt;=J$4)*('Diário 4º PA'!$B$4:$B$2000&lt;=EOMONTH(J$4,0))*('Diário 4º PA'!$F$4:$F$2000))</f>
        <v>1800</v>
      </c>
      <c r="K49" s="99">
        <f>SUMPRODUCT(('Diário 1º PA'!$E$4:$E$2000='Analítico Cx.'!$B49)*('Diário 1º PA'!$B$4:$B$2000&gt;=K$4)*('Diário 1º PA'!$B$4:$B$2000&lt;=EOMONTH(K$4,0))*('Diário 1º PA'!$F$4:$F$2000))
+SUMPRODUCT(('Diário 2º PA'!$E$4:$E$1997='Analítico Cx.'!$B49)*('Diário 2º PA'!$B$4:$B$1997&gt;=K$4)*('Diário 2º PA'!$B$4:$B$1997&lt;=EOMONTH(K$4,0))*('Diário 2º PA'!$F$4:$F$1997))
+SUMPRODUCT(('Diário 3º PA'!$E$4:$E$2018='Analítico Cx.'!$B49)*('Diário 3º PA'!$B$4:$B$2018&gt;=K$4)*('Diário 3º PA'!$B$4:$B$2018&lt;=EOMONTH(K$4,0))*('Diário 3º PA'!$F$4:$F$2018))
+SUMPRODUCT(('Diário 4º PA'!$E$4:$E$2000='Analítico Cx.'!$B49)*('Diário 4º PA'!$B$4:$B$2000&gt;=K$4)*('Diário 4º PA'!$B$4:$B$2000&lt;=EOMONTH(K$4,0))*('Diário 4º PA'!$F$4:$F$2000))</f>
        <v>1800</v>
      </c>
      <c r="L49" s="99">
        <f>SUMPRODUCT(('Diário 1º PA'!$E$4:$E$2000='Analítico Cx.'!$B49)*('Diário 1º PA'!$B$4:$B$2000&gt;=L$4)*('Diário 1º PA'!$B$4:$B$2000&lt;=EOMONTH(L$4,0))*('Diário 1º PA'!$F$4:$F$2000))
+SUMPRODUCT(('Diário 2º PA'!$E$4:$E$1997='Analítico Cx.'!$B49)*('Diário 2º PA'!$B$4:$B$1997&gt;=L$4)*('Diário 2º PA'!$B$4:$B$1997&lt;=EOMONTH(L$4,0))*('Diário 2º PA'!$F$4:$F$1997))
+SUMPRODUCT(('Diário 3º PA'!$E$4:$E$2018='Analítico Cx.'!$B49)*('Diário 3º PA'!$B$4:$B$2018&gt;=L$4)*('Diário 3º PA'!$B$4:$B$2018&lt;=EOMONTH(L$4,0))*('Diário 3º PA'!$F$4:$F$2018))
+SUMPRODUCT(('Diário 4º PA'!$E$4:$E$2000='Analítico Cx.'!$B49)*('Diário 4º PA'!$B$4:$B$2000&gt;=L$4)*('Diário 4º PA'!$B$4:$B$2000&lt;=EOMONTH(L$4,0))*('Diário 4º PA'!$F$4:$F$2000))</f>
        <v>0</v>
      </c>
      <c r="M49" s="99">
        <f>SUMPRODUCT(('Diário 1º PA'!$E$4:$E$2000='Analítico Cx.'!$B49)*('Diário 1º PA'!$B$4:$B$2000&gt;=M$4)*('Diário 1º PA'!$B$4:$B$2000&lt;=EOMONTH(M$4,0))*('Diário 1º PA'!$F$4:$F$2000))
+SUMPRODUCT(('Diário 2º PA'!$E$4:$E$1997='Analítico Cx.'!$B49)*('Diário 2º PA'!$B$4:$B$1997&gt;=M$4)*('Diário 2º PA'!$B$4:$B$1997&lt;=EOMONTH(M$4,0))*('Diário 2º PA'!$F$4:$F$1997))
+SUMPRODUCT(('Diário 3º PA'!$E$4:$E$2018='Analítico Cx.'!$B49)*('Diário 3º PA'!$B$4:$B$2018&gt;=M$4)*('Diário 3º PA'!$B$4:$B$2018&lt;=EOMONTH(M$4,0))*('Diário 3º PA'!$F$4:$F$2018))
+SUMPRODUCT(('Diário 4º PA'!$E$4:$E$2000='Analítico Cx.'!$B49)*('Diário 4º PA'!$B$4:$B$2000&gt;=M$4)*('Diário 4º PA'!$B$4:$B$2000&lt;=EOMONTH(M$4,0))*('Diário 4º PA'!$F$4:$F$2000))</f>
        <v>0</v>
      </c>
      <c r="N49" s="99">
        <f>SUMPRODUCT(('Diário 1º PA'!$E$4:$E$2000='Analítico Cx.'!$B49)*('Diário 1º PA'!$B$4:$B$2000&gt;=N$4)*('Diário 1º PA'!$B$4:$B$2000&lt;=EOMONTH(N$4,0))*('Diário 1º PA'!$F$4:$F$2000))
+SUMPRODUCT(('Diário 2º PA'!$E$4:$E$1997='Analítico Cx.'!$B49)*('Diário 2º PA'!$B$4:$B$1997&gt;=N$4)*('Diário 2º PA'!$B$4:$B$1997&lt;=EOMONTH(N$4,0))*('Diário 2º PA'!$F$4:$F$1997))
+SUMPRODUCT(('Diário 3º PA'!$E$4:$E$2018='Analítico Cx.'!$B49)*('Diário 3º PA'!$B$4:$B$2018&gt;=N$4)*('Diário 3º PA'!$B$4:$B$2018&lt;=EOMONTH(N$4,0))*('Diário 3º PA'!$F$4:$F$2018))
+SUMPRODUCT(('Diário 4º PA'!$E$4:$E$2000='Analítico Cx.'!$B49)*('Diário 4º PA'!$B$4:$B$2000&gt;=N$4)*('Diário 4º PA'!$B$4:$B$2000&lt;=EOMONTH(N$4,0))*('Diário 4º PA'!$F$4:$F$2000))</f>
        <v>0</v>
      </c>
      <c r="O49" s="100">
        <f t="shared" ref="O49:O56" si="12">SUM(C49:N49)</f>
        <v>11400</v>
      </c>
      <c r="P49" s="92">
        <f t="shared" si="8"/>
        <v>3.8699046679536928E-2</v>
      </c>
    </row>
    <row r="50" spans="1:16" ht="23.25" customHeight="1" x14ac:dyDescent="0.25">
      <c r="A50" s="206" t="s">
        <v>177</v>
      </c>
      <c r="B50" s="35" t="s">
        <v>178</v>
      </c>
      <c r="C50" s="99">
        <f>SUMPRODUCT(('Diário 1º PA'!$E$4:$E$2000='Analítico Cx.'!$B50)*('Diário 1º PA'!$B$4:$B$2000&gt;=C$4)*('Diário 1º PA'!$B$4:$B$2000&lt;=EOMONTH(C$4,0))*('Diário 1º PA'!$F$4:$F$2000))
+SUMPRODUCT(('Diário 2º PA'!$E$4:$E$1997='Analítico Cx.'!$B50)*('Diário 2º PA'!$B$4:$B$1997&gt;=C$4)*('Diário 2º PA'!$B$4:$B$1997&lt;=EOMONTH(C$4,0))*('Diário 2º PA'!$F$4:$F$1997))
+SUMPRODUCT(('Diário 3º PA'!$E$4:$E$2018='Analítico Cx.'!$B50)*('Diário 3º PA'!$B$4:$B$2018&gt;=C$4)*('Diário 3º PA'!$B$4:$B$2018&lt;=EOMONTH(C$4,0))*('Diário 3º PA'!$F$4:$F$2018))
+SUMPRODUCT(('Diário 4º PA'!$E$4:$E$2000='Analítico Cx.'!$B50)*('Diário 4º PA'!$B$4:$B$2000&gt;=C$4)*('Diário 4º PA'!$B$4:$B$2000&lt;=EOMONTH(C$4,0))*('Diário 4º PA'!$F$4:$F$2000))</f>
        <v>0</v>
      </c>
      <c r="D50" s="99">
        <f>SUMPRODUCT(('Diário 1º PA'!$E$4:$E$2000='Analítico Cx.'!$B50)*('Diário 1º PA'!$B$4:$B$2000&gt;=D$4)*('Diário 1º PA'!$B$4:$B$2000&lt;=EOMONTH(D$4,0))*('Diário 1º PA'!$F$4:$F$2000))
+SUMPRODUCT(('Diário 2º PA'!$E$4:$E$1997='Analítico Cx.'!$B50)*('Diário 2º PA'!$B$4:$B$1997&gt;=D$4)*('Diário 2º PA'!$B$4:$B$1997&lt;=EOMONTH(D$4,0))*('Diário 2º PA'!$F$4:$F$1997))
+SUMPRODUCT(('Diário 3º PA'!$E$4:$E$2018='Analítico Cx.'!$B50)*('Diário 3º PA'!$B$4:$B$2018&gt;=D$4)*('Diário 3º PA'!$B$4:$B$2018&lt;=EOMONTH(D$4,0))*('Diário 3º PA'!$F$4:$F$2018))
+SUMPRODUCT(('Diário 4º PA'!$E$4:$E$2000='Analítico Cx.'!$B50)*('Diário 4º PA'!$B$4:$B$2000&gt;=D$4)*('Diário 4º PA'!$B$4:$B$2000&lt;=EOMONTH(D$4,0))*('Diário 4º PA'!$F$4:$F$2000))</f>
        <v>0</v>
      </c>
      <c r="E50" s="99">
        <f>SUMPRODUCT(('Diário 1º PA'!$E$4:$E$2000='Analítico Cx.'!$B50)*('Diário 1º PA'!$B$4:$B$2000&gt;=E$4)*('Diário 1º PA'!$B$4:$B$2000&lt;=EOMONTH(E$4,0))*('Diário 1º PA'!$F$4:$F$2000))
+SUMPRODUCT(('Diário 2º PA'!$E$4:$E$1997='Analítico Cx.'!$B50)*('Diário 2º PA'!$B$4:$B$1997&gt;=E$4)*('Diário 2º PA'!$B$4:$B$1997&lt;=EOMONTH(E$4,0))*('Diário 2º PA'!$F$4:$F$1997))
+SUMPRODUCT(('Diário 3º PA'!$E$4:$E$2018='Analítico Cx.'!$B50)*('Diário 3º PA'!$B$4:$B$2018&gt;=E$4)*('Diário 3º PA'!$B$4:$B$2018&lt;=EOMONTH(E$4,0))*('Diário 3º PA'!$F$4:$F$2018))
+SUMPRODUCT(('Diário 4º PA'!$E$4:$E$2000='Analítico Cx.'!$B50)*('Diário 4º PA'!$B$4:$B$2000&gt;=E$4)*('Diário 4º PA'!$B$4:$B$2000&lt;=EOMONTH(E$4,0))*('Diário 4º PA'!$F$4:$F$2000))</f>
        <v>0</v>
      </c>
      <c r="F50" s="99">
        <f>SUMPRODUCT(('Diário 1º PA'!$E$4:$E$2000='Analítico Cx.'!$B50)*('Diário 1º PA'!$B$4:$B$2000&gt;=F$4)*('Diário 1º PA'!$B$4:$B$2000&lt;=EOMONTH(F$4,0))*('Diário 1º PA'!$F$4:$F$2000))
+SUMPRODUCT(('Diário 2º PA'!$E$4:$E$1997='Analítico Cx.'!$B50)*('Diário 2º PA'!$B$4:$B$1997&gt;=F$4)*('Diário 2º PA'!$B$4:$B$1997&lt;=EOMONTH(F$4,0))*('Diário 2º PA'!$F$4:$F$1997))
+SUMPRODUCT(('Diário 3º PA'!$E$4:$E$2018='Analítico Cx.'!$B50)*('Diário 3º PA'!$B$4:$B$2018&gt;=F$4)*('Diário 3º PA'!$B$4:$B$2018&lt;=EOMONTH(F$4,0))*('Diário 3º PA'!$F$4:$F$2018))
+SUMPRODUCT(('Diário 4º PA'!$E$4:$E$2000='Analítico Cx.'!$B50)*('Diário 4º PA'!$B$4:$B$2000&gt;=F$4)*('Diário 4º PA'!$B$4:$B$2000&lt;=EOMONTH(F$4,0))*('Diário 4º PA'!$F$4:$F$2000))</f>
        <v>0</v>
      </c>
      <c r="G50" s="99">
        <f>SUMPRODUCT(('Diário 1º PA'!$E$4:$E$2000='Analítico Cx.'!$B50)*('Diário 1º PA'!$B$4:$B$2000&gt;=G$4)*('Diário 1º PA'!$B$4:$B$2000&lt;=EOMONTH(G$4,0))*('Diário 1º PA'!$F$4:$F$2000))
+SUMPRODUCT(('Diário 2º PA'!$E$4:$E$1997='Analítico Cx.'!$B50)*('Diário 2º PA'!$B$4:$B$1997&gt;=G$4)*('Diário 2º PA'!$B$4:$B$1997&lt;=EOMONTH(G$4,0))*('Diário 2º PA'!$F$4:$F$1997))
+SUMPRODUCT(('Diário 3º PA'!$E$4:$E$2018='Analítico Cx.'!$B50)*('Diário 3º PA'!$B$4:$B$2018&gt;=G$4)*('Diário 3º PA'!$B$4:$B$2018&lt;=EOMONTH(G$4,0))*('Diário 3º PA'!$F$4:$F$2018))
+SUMPRODUCT(('Diário 4º PA'!$E$4:$E$2000='Analítico Cx.'!$B50)*('Diário 4º PA'!$B$4:$B$2000&gt;=G$4)*('Diário 4º PA'!$B$4:$B$2000&lt;=EOMONTH(G$4,0))*('Diário 4º PA'!$F$4:$F$2000))</f>
        <v>0</v>
      </c>
      <c r="H50" s="99">
        <f>SUMPRODUCT(('Diário 1º PA'!$E$4:$E$2000='Analítico Cx.'!$B50)*('Diário 1º PA'!$B$4:$B$2000&gt;=H$4)*('Diário 1º PA'!$B$4:$B$2000&lt;=EOMONTH(H$4,0))*('Diário 1º PA'!$F$4:$F$2000))
+SUMPRODUCT(('Diário 2º PA'!$E$4:$E$1997='Analítico Cx.'!$B50)*('Diário 2º PA'!$B$4:$B$1997&gt;=H$4)*('Diário 2º PA'!$B$4:$B$1997&lt;=EOMONTH(H$4,0))*('Diário 2º PA'!$F$4:$F$1997))
+SUMPRODUCT(('Diário 3º PA'!$E$4:$E$2018='Analítico Cx.'!$B50)*('Diário 3º PA'!$B$4:$B$2018&gt;=H$4)*('Diário 3º PA'!$B$4:$B$2018&lt;=EOMONTH(H$4,0))*('Diário 3º PA'!$F$4:$F$2018))
+SUMPRODUCT(('Diário 4º PA'!$E$4:$E$2000='Analítico Cx.'!$B50)*('Diário 4º PA'!$B$4:$B$2000&gt;=H$4)*('Diário 4º PA'!$B$4:$B$2000&lt;=EOMONTH(H$4,0))*('Diário 4º PA'!$F$4:$F$2000))</f>
        <v>0</v>
      </c>
      <c r="I50" s="99">
        <f>SUMPRODUCT(('Diário 1º PA'!$E$4:$E$2000='Analítico Cx.'!$B50)*('Diário 1º PA'!$B$4:$B$2000&gt;=I$4)*('Diário 1º PA'!$B$4:$B$2000&lt;=EOMONTH(I$4,0))*('Diário 1º PA'!$F$4:$F$2000))
+SUMPRODUCT(('Diário 2º PA'!$E$4:$E$1997='Analítico Cx.'!$B50)*('Diário 2º PA'!$B$4:$B$1997&gt;=I$4)*('Diário 2º PA'!$B$4:$B$1997&lt;=EOMONTH(I$4,0))*('Diário 2º PA'!$F$4:$F$1997))
+SUMPRODUCT(('Diário 3º PA'!$E$4:$E$2018='Analítico Cx.'!$B50)*('Diário 3º PA'!$B$4:$B$2018&gt;=I$4)*('Diário 3º PA'!$B$4:$B$2018&lt;=EOMONTH(I$4,0))*('Diário 3º PA'!$F$4:$F$2018))
+SUMPRODUCT(('Diário 4º PA'!$E$4:$E$2000='Analítico Cx.'!$B50)*('Diário 4º PA'!$B$4:$B$2000&gt;=I$4)*('Diário 4º PA'!$B$4:$B$2000&lt;=EOMONTH(I$4,0))*('Diário 4º PA'!$F$4:$F$2000))</f>
        <v>0</v>
      </c>
      <c r="J50" s="99">
        <f>SUMPRODUCT(('Diário 1º PA'!$E$4:$E$2000='Analítico Cx.'!$B50)*('Diário 1º PA'!$B$4:$B$2000&gt;=J$4)*('Diário 1º PA'!$B$4:$B$2000&lt;=EOMONTH(J$4,0))*('Diário 1º PA'!$F$4:$F$2000))
+SUMPRODUCT(('Diário 2º PA'!$E$4:$E$1997='Analítico Cx.'!$B50)*('Diário 2º PA'!$B$4:$B$1997&gt;=J$4)*('Diário 2º PA'!$B$4:$B$1997&lt;=EOMONTH(J$4,0))*('Diário 2º PA'!$F$4:$F$1997))
+SUMPRODUCT(('Diário 3º PA'!$E$4:$E$2018='Analítico Cx.'!$B50)*('Diário 3º PA'!$B$4:$B$2018&gt;=J$4)*('Diário 3º PA'!$B$4:$B$2018&lt;=EOMONTH(J$4,0))*('Diário 3º PA'!$F$4:$F$2018))
+SUMPRODUCT(('Diário 4º PA'!$E$4:$E$2000='Analítico Cx.'!$B50)*('Diário 4º PA'!$B$4:$B$2000&gt;=J$4)*('Diário 4º PA'!$B$4:$B$2000&lt;=EOMONTH(J$4,0))*('Diário 4º PA'!$F$4:$F$2000))</f>
        <v>0</v>
      </c>
      <c r="K50" s="99">
        <f>SUMPRODUCT(('Diário 1º PA'!$E$4:$E$2000='Analítico Cx.'!$B50)*('Diário 1º PA'!$B$4:$B$2000&gt;=K$4)*('Diário 1º PA'!$B$4:$B$2000&lt;=EOMONTH(K$4,0))*('Diário 1º PA'!$F$4:$F$2000))
+SUMPRODUCT(('Diário 2º PA'!$E$4:$E$1997='Analítico Cx.'!$B50)*('Diário 2º PA'!$B$4:$B$1997&gt;=K$4)*('Diário 2º PA'!$B$4:$B$1997&lt;=EOMONTH(K$4,0))*('Diário 2º PA'!$F$4:$F$1997))
+SUMPRODUCT(('Diário 3º PA'!$E$4:$E$2018='Analítico Cx.'!$B50)*('Diário 3º PA'!$B$4:$B$2018&gt;=K$4)*('Diário 3º PA'!$B$4:$B$2018&lt;=EOMONTH(K$4,0))*('Diário 3º PA'!$F$4:$F$2018))
+SUMPRODUCT(('Diário 4º PA'!$E$4:$E$2000='Analítico Cx.'!$B50)*('Diário 4º PA'!$B$4:$B$2000&gt;=K$4)*('Diário 4º PA'!$B$4:$B$2000&lt;=EOMONTH(K$4,0))*('Diário 4º PA'!$F$4:$F$2000))</f>
        <v>0</v>
      </c>
      <c r="L50" s="99">
        <f>SUMPRODUCT(('Diário 1º PA'!$E$4:$E$2000='Analítico Cx.'!$B50)*('Diário 1º PA'!$B$4:$B$2000&gt;=L$4)*('Diário 1º PA'!$B$4:$B$2000&lt;=EOMONTH(L$4,0))*('Diário 1º PA'!$F$4:$F$2000))
+SUMPRODUCT(('Diário 2º PA'!$E$4:$E$1997='Analítico Cx.'!$B50)*('Diário 2º PA'!$B$4:$B$1997&gt;=L$4)*('Diário 2º PA'!$B$4:$B$1997&lt;=EOMONTH(L$4,0))*('Diário 2º PA'!$F$4:$F$1997))
+SUMPRODUCT(('Diário 3º PA'!$E$4:$E$2018='Analítico Cx.'!$B50)*('Diário 3º PA'!$B$4:$B$2018&gt;=L$4)*('Diário 3º PA'!$B$4:$B$2018&lt;=EOMONTH(L$4,0))*('Diário 3º PA'!$F$4:$F$2018))
+SUMPRODUCT(('Diário 4º PA'!$E$4:$E$2000='Analítico Cx.'!$B50)*('Diário 4º PA'!$B$4:$B$2000&gt;=L$4)*('Diário 4º PA'!$B$4:$B$2000&lt;=EOMONTH(L$4,0))*('Diário 4º PA'!$F$4:$F$2000))</f>
        <v>0</v>
      </c>
      <c r="M50" s="99">
        <f>SUMPRODUCT(('Diário 1º PA'!$E$4:$E$2000='Analítico Cx.'!$B50)*('Diário 1º PA'!$B$4:$B$2000&gt;=M$4)*('Diário 1º PA'!$B$4:$B$2000&lt;=EOMONTH(M$4,0))*('Diário 1º PA'!$F$4:$F$2000))
+SUMPRODUCT(('Diário 2º PA'!$E$4:$E$1997='Analítico Cx.'!$B50)*('Diário 2º PA'!$B$4:$B$1997&gt;=M$4)*('Diário 2º PA'!$B$4:$B$1997&lt;=EOMONTH(M$4,0))*('Diário 2º PA'!$F$4:$F$1997))
+SUMPRODUCT(('Diário 3º PA'!$E$4:$E$2018='Analítico Cx.'!$B50)*('Diário 3º PA'!$B$4:$B$2018&gt;=M$4)*('Diário 3º PA'!$B$4:$B$2018&lt;=EOMONTH(M$4,0))*('Diário 3º PA'!$F$4:$F$2018))
+SUMPRODUCT(('Diário 4º PA'!$E$4:$E$2000='Analítico Cx.'!$B50)*('Diário 4º PA'!$B$4:$B$2000&gt;=M$4)*('Diário 4º PA'!$B$4:$B$2000&lt;=EOMONTH(M$4,0))*('Diário 4º PA'!$F$4:$F$2000))</f>
        <v>0</v>
      </c>
      <c r="N50" s="99">
        <f>SUMPRODUCT(('Diário 1º PA'!$E$4:$E$2000='Analítico Cx.'!$B50)*('Diário 1º PA'!$B$4:$B$2000&gt;=N$4)*('Diário 1º PA'!$B$4:$B$2000&lt;=EOMONTH(N$4,0))*('Diário 1º PA'!$F$4:$F$2000))
+SUMPRODUCT(('Diário 2º PA'!$E$4:$E$1997='Analítico Cx.'!$B50)*('Diário 2º PA'!$B$4:$B$1997&gt;=N$4)*('Diário 2º PA'!$B$4:$B$1997&lt;=EOMONTH(N$4,0))*('Diário 2º PA'!$F$4:$F$1997))
+SUMPRODUCT(('Diário 3º PA'!$E$4:$E$2018='Analítico Cx.'!$B50)*('Diário 3º PA'!$B$4:$B$2018&gt;=N$4)*('Diário 3º PA'!$B$4:$B$2018&lt;=EOMONTH(N$4,0))*('Diário 3º PA'!$F$4:$F$2018))
+SUMPRODUCT(('Diário 4º PA'!$E$4:$E$2000='Analítico Cx.'!$B50)*('Diário 4º PA'!$B$4:$B$2000&gt;=N$4)*('Diário 4º PA'!$B$4:$B$2000&lt;=EOMONTH(N$4,0))*('Diário 4º PA'!$F$4:$F$2000))</f>
        <v>0</v>
      </c>
      <c r="O50" s="100">
        <f t="shared" si="12"/>
        <v>0</v>
      </c>
      <c r="P50" s="92">
        <f t="shared" si="8"/>
        <v>0</v>
      </c>
    </row>
    <row r="51" spans="1:16" ht="23.25" customHeight="1" x14ac:dyDescent="0.25">
      <c r="A51" s="206" t="s">
        <v>179</v>
      </c>
      <c r="B51" s="35" t="s">
        <v>180</v>
      </c>
      <c r="C51" s="99">
        <f>SUMPRODUCT(('Diário 1º PA'!$E$4:$E$2000='Analítico Cx.'!$B51)*('Diário 1º PA'!$B$4:$B$2000&gt;=C$4)*('Diário 1º PA'!$B$4:$B$2000&lt;=EOMONTH(C$4,0))*('Diário 1º PA'!$F$4:$F$2000))
+SUMPRODUCT(('Diário 2º PA'!$E$4:$E$1997='Analítico Cx.'!$B51)*('Diário 2º PA'!$B$4:$B$1997&gt;=C$4)*('Diário 2º PA'!$B$4:$B$1997&lt;=EOMONTH(C$4,0))*('Diário 2º PA'!$F$4:$F$1997))
+SUMPRODUCT(('Diário 3º PA'!$E$4:$E$2018='Analítico Cx.'!$B51)*('Diário 3º PA'!$B$4:$B$2018&gt;=C$4)*('Diário 3º PA'!$B$4:$B$2018&lt;=EOMONTH(C$4,0))*('Diário 3º PA'!$F$4:$F$2018))
+SUMPRODUCT(('Diário 4º PA'!$E$4:$E$2000='Analítico Cx.'!$B51)*('Diário 4º PA'!$B$4:$B$2000&gt;=C$4)*('Diário 4º PA'!$B$4:$B$2000&lt;=EOMONTH(C$4,0))*('Diário 4º PA'!$F$4:$F$2000))</f>
        <v>0</v>
      </c>
      <c r="D51" s="99">
        <f>SUMPRODUCT(('Diário 1º PA'!$E$4:$E$2000='Analítico Cx.'!$B51)*('Diário 1º PA'!$B$4:$B$2000&gt;=D$4)*('Diário 1º PA'!$B$4:$B$2000&lt;=EOMONTH(D$4,0))*('Diário 1º PA'!$F$4:$F$2000))
+SUMPRODUCT(('Diário 2º PA'!$E$4:$E$1997='Analítico Cx.'!$B51)*('Diário 2º PA'!$B$4:$B$1997&gt;=D$4)*('Diário 2º PA'!$B$4:$B$1997&lt;=EOMONTH(D$4,0))*('Diário 2º PA'!$F$4:$F$1997))
+SUMPRODUCT(('Diário 3º PA'!$E$4:$E$2018='Analítico Cx.'!$B51)*('Diário 3º PA'!$B$4:$B$2018&gt;=D$4)*('Diário 3º PA'!$B$4:$B$2018&lt;=EOMONTH(D$4,0))*('Diário 3º PA'!$F$4:$F$2018))
+SUMPRODUCT(('Diário 4º PA'!$E$4:$E$2000='Analítico Cx.'!$B51)*('Diário 4º PA'!$B$4:$B$2000&gt;=D$4)*('Diário 4º PA'!$B$4:$B$2000&lt;=EOMONTH(D$4,0))*('Diário 4º PA'!$F$4:$F$2000))</f>
        <v>0</v>
      </c>
      <c r="E51" s="99">
        <f>SUMPRODUCT(('Diário 1º PA'!$E$4:$E$2000='Analítico Cx.'!$B51)*('Diário 1º PA'!$B$4:$B$2000&gt;=E$4)*('Diário 1º PA'!$B$4:$B$2000&lt;=EOMONTH(E$4,0))*('Diário 1º PA'!$F$4:$F$2000))
+SUMPRODUCT(('Diário 2º PA'!$E$4:$E$1997='Analítico Cx.'!$B51)*('Diário 2º PA'!$B$4:$B$1997&gt;=E$4)*('Diário 2º PA'!$B$4:$B$1997&lt;=EOMONTH(E$4,0))*('Diário 2º PA'!$F$4:$F$1997))
+SUMPRODUCT(('Diário 3º PA'!$E$4:$E$2018='Analítico Cx.'!$B51)*('Diário 3º PA'!$B$4:$B$2018&gt;=E$4)*('Diário 3º PA'!$B$4:$B$2018&lt;=EOMONTH(E$4,0))*('Diário 3º PA'!$F$4:$F$2018))
+SUMPRODUCT(('Diário 4º PA'!$E$4:$E$2000='Analítico Cx.'!$B51)*('Diário 4º PA'!$B$4:$B$2000&gt;=E$4)*('Diário 4º PA'!$B$4:$B$2000&lt;=EOMONTH(E$4,0))*('Diário 4º PA'!$F$4:$F$2000))</f>
        <v>0</v>
      </c>
      <c r="F51" s="99">
        <f>SUMPRODUCT(('Diário 1º PA'!$E$4:$E$2000='Analítico Cx.'!$B51)*('Diário 1º PA'!$B$4:$B$2000&gt;=F$4)*('Diário 1º PA'!$B$4:$B$2000&lt;=EOMONTH(F$4,0))*('Diário 1º PA'!$F$4:$F$2000))
+SUMPRODUCT(('Diário 2º PA'!$E$4:$E$1997='Analítico Cx.'!$B51)*('Diário 2º PA'!$B$4:$B$1997&gt;=F$4)*('Diário 2º PA'!$B$4:$B$1997&lt;=EOMONTH(F$4,0))*('Diário 2º PA'!$F$4:$F$1997))
+SUMPRODUCT(('Diário 3º PA'!$E$4:$E$2018='Analítico Cx.'!$B51)*('Diário 3º PA'!$B$4:$B$2018&gt;=F$4)*('Diário 3º PA'!$B$4:$B$2018&lt;=EOMONTH(F$4,0))*('Diário 3º PA'!$F$4:$F$2018))
+SUMPRODUCT(('Diário 4º PA'!$E$4:$E$2000='Analítico Cx.'!$B51)*('Diário 4º PA'!$B$4:$B$2000&gt;=F$4)*('Diário 4º PA'!$B$4:$B$2000&lt;=EOMONTH(F$4,0))*('Diário 4º PA'!$F$4:$F$2000))</f>
        <v>0</v>
      </c>
      <c r="G51" s="99">
        <f>SUMPRODUCT(('Diário 1º PA'!$E$4:$E$2000='Analítico Cx.'!$B51)*('Diário 1º PA'!$B$4:$B$2000&gt;=G$4)*('Diário 1º PA'!$B$4:$B$2000&lt;=EOMONTH(G$4,0))*('Diário 1º PA'!$F$4:$F$2000))
+SUMPRODUCT(('Diário 2º PA'!$E$4:$E$1997='Analítico Cx.'!$B51)*('Diário 2º PA'!$B$4:$B$1997&gt;=G$4)*('Diário 2º PA'!$B$4:$B$1997&lt;=EOMONTH(G$4,0))*('Diário 2º PA'!$F$4:$F$1997))
+SUMPRODUCT(('Diário 3º PA'!$E$4:$E$2018='Analítico Cx.'!$B51)*('Diário 3º PA'!$B$4:$B$2018&gt;=G$4)*('Diário 3º PA'!$B$4:$B$2018&lt;=EOMONTH(G$4,0))*('Diário 3º PA'!$F$4:$F$2018))
+SUMPRODUCT(('Diário 4º PA'!$E$4:$E$2000='Analítico Cx.'!$B51)*('Diário 4º PA'!$B$4:$B$2000&gt;=G$4)*('Diário 4º PA'!$B$4:$B$2000&lt;=EOMONTH(G$4,0))*('Diário 4º PA'!$F$4:$F$2000))</f>
        <v>0</v>
      </c>
      <c r="H51" s="99">
        <f>SUMPRODUCT(('Diário 1º PA'!$E$4:$E$2000='Analítico Cx.'!$B51)*('Diário 1º PA'!$B$4:$B$2000&gt;=H$4)*('Diário 1º PA'!$B$4:$B$2000&lt;=EOMONTH(H$4,0))*('Diário 1º PA'!$F$4:$F$2000))
+SUMPRODUCT(('Diário 2º PA'!$E$4:$E$1997='Analítico Cx.'!$B51)*('Diário 2º PA'!$B$4:$B$1997&gt;=H$4)*('Diário 2º PA'!$B$4:$B$1997&lt;=EOMONTH(H$4,0))*('Diário 2º PA'!$F$4:$F$1997))
+SUMPRODUCT(('Diário 3º PA'!$E$4:$E$2018='Analítico Cx.'!$B51)*('Diário 3º PA'!$B$4:$B$2018&gt;=H$4)*('Diário 3º PA'!$B$4:$B$2018&lt;=EOMONTH(H$4,0))*('Diário 3º PA'!$F$4:$F$2018))
+SUMPRODUCT(('Diário 4º PA'!$E$4:$E$2000='Analítico Cx.'!$B51)*('Diário 4º PA'!$B$4:$B$2000&gt;=H$4)*('Diário 4º PA'!$B$4:$B$2000&lt;=EOMONTH(H$4,0))*('Diário 4º PA'!$F$4:$F$2000))</f>
        <v>0</v>
      </c>
      <c r="I51" s="99">
        <f>SUMPRODUCT(('Diário 1º PA'!$E$4:$E$2000='Analítico Cx.'!$B51)*('Diário 1º PA'!$B$4:$B$2000&gt;=I$4)*('Diário 1º PA'!$B$4:$B$2000&lt;=EOMONTH(I$4,0))*('Diário 1º PA'!$F$4:$F$2000))
+SUMPRODUCT(('Diário 2º PA'!$E$4:$E$1997='Analítico Cx.'!$B51)*('Diário 2º PA'!$B$4:$B$1997&gt;=I$4)*('Diário 2º PA'!$B$4:$B$1997&lt;=EOMONTH(I$4,0))*('Diário 2º PA'!$F$4:$F$1997))
+SUMPRODUCT(('Diário 3º PA'!$E$4:$E$2018='Analítico Cx.'!$B51)*('Diário 3º PA'!$B$4:$B$2018&gt;=I$4)*('Diário 3º PA'!$B$4:$B$2018&lt;=EOMONTH(I$4,0))*('Diário 3º PA'!$F$4:$F$2018))
+SUMPRODUCT(('Diário 4º PA'!$E$4:$E$2000='Analítico Cx.'!$B51)*('Diário 4º PA'!$B$4:$B$2000&gt;=I$4)*('Diário 4º PA'!$B$4:$B$2000&lt;=EOMONTH(I$4,0))*('Diário 4º PA'!$F$4:$F$2000))</f>
        <v>0</v>
      </c>
      <c r="J51" s="99">
        <f>SUMPRODUCT(('Diário 1º PA'!$E$4:$E$2000='Analítico Cx.'!$B51)*('Diário 1º PA'!$B$4:$B$2000&gt;=J$4)*('Diário 1º PA'!$B$4:$B$2000&lt;=EOMONTH(J$4,0))*('Diário 1º PA'!$F$4:$F$2000))
+SUMPRODUCT(('Diário 2º PA'!$E$4:$E$1997='Analítico Cx.'!$B51)*('Diário 2º PA'!$B$4:$B$1997&gt;=J$4)*('Diário 2º PA'!$B$4:$B$1997&lt;=EOMONTH(J$4,0))*('Diário 2º PA'!$F$4:$F$1997))
+SUMPRODUCT(('Diário 3º PA'!$E$4:$E$2018='Analítico Cx.'!$B51)*('Diário 3º PA'!$B$4:$B$2018&gt;=J$4)*('Diário 3º PA'!$B$4:$B$2018&lt;=EOMONTH(J$4,0))*('Diário 3º PA'!$F$4:$F$2018))
+SUMPRODUCT(('Diário 4º PA'!$E$4:$E$2000='Analítico Cx.'!$B51)*('Diário 4º PA'!$B$4:$B$2000&gt;=J$4)*('Diário 4º PA'!$B$4:$B$2000&lt;=EOMONTH(J$4,0))*('Diário 4º PA'!$F$4:$F$2000))</f>
        <v>0</v>
      </c>
      <c r="K51" s="99">
        <f>SUMPRODUCT(('Diário 1º PA'!$E$4:$E$2000='Analítico Cx.'!$B51)*('Diário 1º PA'!$B$4:$B$2000&gt;=K$4)*('Diário 1º PA'!$B$4:$B$2000&lt;=EOMONTH(K$4,0))*('Diário 1º PA'!$F$4:$F$2000))
+SUMPRODUCT(('Diário 2º PA'!$E$4:$E$1997='Analítico Cx.'!$B51)*('Diário 2º PA'!$B$4:$B$1997&gt;=K$4)*('Diário 2º PA'!$B$4:$B$1997&lt;=EOMONTH(K$4,0))*('Diário 2º PA'!$F$4:$F$1997))
+SUMPRODUCT(('Diário 3º PA'!$E$4:$E$2018='Analítico Cx.'!$B51)*('Diário 3º PA'!$B$4:$B$2018&gt;=K$4)*('Diário 3º PA'!$B$4:$B$2018&lt;=EOMONTH(K$4,0))*('Diário 3º PA'!$F$4:$F$2018))
+SUMPRODUCT(('Diário 4º PA'!$E$4:$E$2000='Analítico Cx.'!$B51)*('Diário 4º PA'!$B$4:$B$2000&gt;=K$4)*('Diário 4º PA'!$B$4:$B$2000&lt;=EOMONTH(K$4,0))*('Diário 4º PA'!$F$4:$F$2000))</f>
        <v>0</v>
      </c>
      <c r="L51" s="99">
        <f>SUMPRODUCT(('Diário 1º PA'!$E$4:$E$2000='Analítico Cx.'!$B51)*('Diário 1º PA'!$B$4:$B$2000&gt;=L$4)*('Diário 1º PA'!$B$4:$B$2000&lt;=EOMONTH(L$4,0))*('Diário 1º PA'!$F$4:$F$2000))
+SUMPRODUCT(('Diário 2º PA'!$E$4:$E$1997='Analítico Cx.'!$B51)*('Diário 2º PA'!$B$4:$B$1997&gt;=L$4)*('Diário 2º PA'!$B$4:$B$1997&lt;=EOMONTH(L$4,0))*('Diário 2º PA'!$F$4:$F$1997))
+SUMPRODUCT(('Diário 3º PA'!$E$4:$E$2018='Analítico Cx.'!$B51)*('Diário 3º PA'!$B$4:$B$2018&gt;=L$4)*('Diário 3º PA'!$B$4:$B$2018&lt;=EOMONTH(L$4,0))*('Diário 3º PA'!$F$4:$F$2018))
+SUMPRODUCT(('Diário 4º PA'!$E$4:$E$2000='Analítico Cx.'!$B51)*('Diário 4º PA'!$B$4:$B$2000&gt;=L$4)*('Diário 4º PA'!$B$4:$B$2000&lt;=EOMONTH(L$4,0))*('Diário 4º PA'!$F$4:$F$2000))</f>
        <v>0</v>
      </c>
      <c r="M51" s="99">
        <f>SUMPRODUCT(('Diário 1º PA'!$E$4:$E$2000='Analítico Cx.'!$B51)*('Diário 1º PA'!$B$4:$B$2000&gt;=M$4)*('Diário 1º PA'!$B$4:$B$2000&lt;=EOMONTH(M$4,0))*('Diário 1º PA'!$F$4:$F$2000))
+SUMPRODUCT(('Diário 2º PA'!$E$4:$E$1997='Analítico Cx.'!$B51)*('Diário 2º PA'!$B$4:$B$1997&gt;=M$4)*('Diário 2º PA'!$B$4:$B$1997&lt;=EOMONTH(M$4,0))*('Diário 2º PA'!$F$4:$F$1997))
+SUMPRODUCT(('Diário 3º PA'!$E$4:$E$2018='Analítico Cx.'!$B51)*('Diário 3º PA'!$B$4:$B$2018&gt;=M$4)*('Diário 3º PA'!$B$4:$B$2018&lt;=EOMONTH(M$4,0))*('Diário 3º PA'!$F$4:$F$2018))
+SUMPRODUCT(('Diário 4º PA'!$E$4:$E$2000='Analítico Cx.'!$B51)*('Diário 4º PA'!$B$4:$B$2000&gt;=M$4)*('Diário 4º PA'!$B$4:$B$2000&lt;=EOMONTH(M$4,0))*('Diário 4º PA'!$F$4:$F$2000))</f>
        <v>0</v>
      </c>
      <c r="N51" s="99">
        <f>SUMPRODUCT(('Diário 1º PA'!$E$4:$E$2000='Analítico Cx.'!$B51)*('Diário 1º PA'!$B$4:$B$2000&gt;=N$4)*('Diário 1º PA'!$B$4:$B$2000&lt;=EOMONTH(N$4,0))*('Diário 1º PA'!$F$4:$F$2000))
+SUMPRODUCT(('Diário 2º PA'!$E$4:$E$1997='Analítico Cx.'!$B51)*('Diário 2º PA'!$B$4:$B$1997&gt;=N$4)*('Diário 2º PA'!$B$4:$B$1997&lt;=EOMONTH(N$4,0))*('Diário 2º PA'!$F$4:$F$1997))
+SUMPRODUCT(('Diário 3º PA'!$E$4:$E$2018='Analítico Cx.'!$B51)*('Diário 3º PA'!$B$4:$B$2018&gt;=N$4)*('Diário 3º PA'!$B$4:$B$2018&lt;=EOMONTH(N$4,0))*('Diário 3º PA'!$F$4:$F$2018))
+SUMPRODUCT(('Diário 4º PA'!$E$4:$E$2000='Analítico Cx.'!$B51)*('Diário 4º PA'!$B$4:$B$2000&gt;=N$4)*('Diário 4º PA'!$B$4:$B$2000&lt;=EOMONTH(N$4,0))*('Diário 4º PA'!$F$4:$F$2000))</f>
        <v>0</v>
      </c>
      <c r="O51" s="100">
        <f t="shared" si="12"/>
        <v>0</v>
      </c>
      <c r="P51" s="92">
        <f t="shared" si="8"/>
        <v>0</v>
      </c>
    </row>
    <row r="52" spans="1:16" ht="23.25" customHeight="1" x14ac:dyDescent="0.25">
      <c r="A52" s="206" t="s">
        <v>181</v>
      </c>
      <c r="B52" s="35" t="s">
        <v>182</v>
      </c>
      <c r="C52" s="99">
        <f>SUMPRODUCT(('Diário 1º PA'!$E$4:$E$2000='Analítico Cx.'!$B52)*('Diário 1º PA'!$B$4:$B$2000&gt;=C$4)*('Diário 1º PA'!$B$4:$B$2000&lt;=EOMONTH(C$4,0))*('Diário 1º PA'!$F$4:$F$2000))
+SUMPRODUCT(('Diário 2º PA'!$E$4:$E$1997='Analítico Cx.'!$B52)*('Diário 2º PA'!$B$4:$B$1997&gt;=C$4)*('Diário 2º PA'!$B$4:$B$1997&lt;=EOMONTH(C$4,0))*('Diário 2º PA'!$F$4:$F$1997))
+SUMPRODUCT(('Diário 3º PA'!$E$4:$E$2018='Analítico Cx.'!$B52)*('Diário 3º PA'!$B$4:$B$2018&gt;=C$4)*('Diário 3º PA'!$B$4:$B$2018&lt;=EOMONTH(C$4,0))*('Diário 3º PA'!$F$4:$F$2018))
+SUMPRODUCT(('Diário 4º PA'!$E$4:$E$2000='Analítico Cx.'!$B52)*('Diário 4º PA'!$B$4:$B$2000&gt;=C$4)*('Diário 4º PA'!$B$4:$B$2000&lt;=EOMONTH(C$4,0))*('Diário 4º PA'!$F$4:$F$2000))</f>
        <v>0</v>
      </c>
      <c r="D52" s="99">
        <f>SUMPRODUCT(('Diário 1º PA'!$E$4:$E$2000='Analítico Cx.'!$B52)*('Diário 1º PA'!$B$4:$B$2000&gt;=D$4)*('Diário 1º PA'!$B$4:$B$2000&lt;=EOMONTH(D$4,0))*('Diário 1º PA'!$F$4:$F$2000))
+SUMPRODUCT(('Diário 2º PA'!$E$4:$E$1997='Analítico Cx.'!$B52)*('Diário 2º PA'!$B$4:$B$1997&gt;=D$4)*('Diário 2º PA'!$B$4:$B$1997&lt;=EOMONTH(D$4,0))*('Diário 2º PA'!$F$4:$F$1997))
+SUMPRODUCT(('Diário 3º PA'!$E$4:$E$2018='Analítico Cx.'!$B52)*('Diário 3º PA'!$B$4:$B$2018&gt;=D$4)*('Diário 3º PA'!$B$4:$B$2018&lt;=EOMONTH(D$4,0))*('Diário 3º PA'!$F$4:$F$2018))
+SUMPRODUCT(('Diário 4º PA'!$E$4:$E$2000='Analítico Cx.'!$B52)*('Diário 4º PA'!$B$4:$B$2000&gt;=D$4)*('Diário 4º PA'!$B$4:$B$2000&lt;=EOMONTH(D$4,0))*('Diário 4º PA'!$F$4:$F$2000))</f>
        <v>0</v>
      </c>
      <c r="E52" s="99">
        <f>SUMPRODUCT(('Diário 1º PA'!$E$4:$E$2000='Analítico Cx.'!$B52)*('Diário 1º PA'!$B$4:$B$2000&gt;=E$4)*('Diário 1º PA'!$B$4:$B$2000&lt;=EOMONTH(E$4,0))*('Diário 1º PA'!$F$4:$F$2000))
+SUMPRODUCT(('Diário 2º PA'!$E$4:$E$1997='Analítico Cx.'!$B52)*('Diário 2º PA'!$B$4:$B$1997&gt;=E$4)*('Diário 2º PA'!$B$4:$B$1997&lt;=EOMONTH(E$4,0))*('Diário 2º PA'!$F$4:$F$1997))
+SUMPRODUCT(('Diário 3º PA'!$E$4:$E$2018='Analítico Cx.'!$B52)*('Diário 3º PA'!$B$4:$B$2018&gt;=E$4)*('Diário 3º PA'!$B$4:$B$2018&lt;=EOMONTH(E$4,0))*('Diário 3º PA'!$F$4:$F$2018))
+SUMPRODUCT(('Diário 4º PA'!$E$4:$E$2000='Analítico Cx.'!$B52)*('Diário 4º PA'!$B$4:$B$2000&gt;=E$4)*('Diário 4º PA'!$B$4:$B$2000&lt;=EOMONTH(E$4,0))*('Diário 4º PA'!$F$4:$F$2000))</f>
        <v>0</v>
      </c>
      <c r="F52" s="99">
        <f>SUMPRODUCT(('Diário 1º PA'!$E$4:$E$2000='Analítico Cx.'!$B52)*('Diário 1º PA'!$B$4:$B$2000&gt;=F$4)*('Diário 1º PA'!$B$4:$B$2000&lt;=EOMONTH(F$4,0))*('Diário 1º PA'!$F$4:$F$2000))
+SUMPRODUCT(('Diário 2º PA'!$E$4:$E$1997='Analítico Cx.'!$B52)*('Diário 2º PA'!$B$4:$B$1997&gt;=F$4)*('Diário 2º PA'!$B$4:$B$1997&lt;=EOMONTH(F$4,0))*('Diário 2º PA'!$F$4:$F$1997))
+SUMPRODUCT(('Diário 3º PA'!$E$4:$E$2018='Analítico Cx.'!$B52)*('Diário 3º PA'!$B$4:$B$2018&gt;=F$4)*('Diário 3º PA'!$B$4:$B$2018&lt;=EOMONTH(F$4,0))*('Diário 3º PA'!$F$4:$F$2018))
+SUMPRODUCT(('Diário 4º PA'!$E$4:$E$2000='Analítico Cx.'!$B52)*('Diário 4º PA'!$B$4:$B$2000&gt;=F$4)*('Diário 4º PA'!$B$4:$B$2000&lt;=EOMONTH(F$4,0))*('Diário 4º PA'!$F$4:$F$2000))</f>
        <v>0</v>
      </c>
      <c r="G52" s="99">
        <f>SUMPRODUCT(('Diário 1º PA'!$E$4:$E$2000='Analítico Cx.'!$B52)*('Diário 1º PA'!$B$4:$B$2000&gt;=G$4)*('Diário 1º PA'!$B$4:$B$2000&lt;=EOMONTH(G$4,0))*('Diário 1º PA'!$F$4:$F$2000))
+SUMPRODUCT(('Diário 2º PA'!$E$4:$E$1997='Analítico Cx.'!$B52)*('Diário 2º PA'!$B$4:$B$1997&gt;=G$4)*('Diário 2º PA'!$B$4:$B$1997&lt;=EOMONTH(G$4,0))*('Diário 2º PA'!$F$4:$F$1997))
+SUMPRODUCT(('Diário 3º PA'!$E$4:$E$2018='Analítico Cx.'!$B52)*('Diário 3º PA'!$B$4:$B$2018&gt;=G$4)*('Diário 3º PA'!$B$4:$B$2018&lt;=EOMONTH(G$4,0))*('Diário 3º PA'!$F$4:$F$2018))
+SUMPRODUCT(('Diário 4º PA'!$E$4:$E$2000='Analítico Cx.'!$B52)*('Diário 4º PA'!$B$4:$B$2000&gt;=G$4)*('Diário 4º PA'!$B$4:$B$2000&lt;=EOMONTH(G$4,0))*('Diário 4º PA'!$F$4:$F$2000))</f>
        <v>0</v>
      </c>
      <c r="H52" s="99">
        <f>SUMPRODUCT(('Diário 1º PA'!$E$4:$E$2000='Analítico Cx.'!$B52)*('Diário 1º PA'!$B$4:$B$2000&gt;=H$4)*('Diário 1º PA'!$B$4:$B$2000&lt;=EOMONTH(H$4,0))*('Diário 1º PA'!$F$4:$F$2000))
+SUMPRODUCT(('Diário 2º PA'!$E$4:$E$1997='Analítico Cx.'!$B52)*('Diário 2º PA'!$B$4:$B$1997&gt;=H$4)*('Diário 2º PA'!$B$4:$B$1997&lt;=EOMONTH(H$4,0))*('Diário 2º PA'!$F$4:$F$1997))
+SUMPRODUCT(('Diário 3º PA'!$E$4:$E$2018='Analítico Cx.'!$B52)*('Diário 3º PA'!$B$4:$B$2018&gt;=H$4)*('Diário 3º PA'!$B$4:$B$2018&lt;=EOMONTH(H$4,0))*('Diário 3º PA'!$F$4:$F$2018))
+SUMPRODUCT(('Diário 4º PA'!$E$4:$E$2000='Analítico Cx.'!$B52)*('Diário 4º PA'!$B$4:$B$2000&gt;=H$4)*('Diário 4º PA'!$B$4:$B$2000&lt;=EOMONTH(H$4,0))*('Diário 4º PA'!$F$4:$F$2000))</f>
        <v>0</v>
      </c>
      <c r="I52" s="99">
        <f>SUMPRODUCT(('Diário 1º PA'!$E$4:$E$2000='Analítico Cx.'!$B52)*('Diário 1º PA'!$B$4:$B$2000&gt;=I$4)*('Diário 1º PA'!$B$4:$B$2000&lt;=EOMONTH(I$4,0))*('Diário 1º PA'!$F$4:$F$2000))
+SUMPRODUCT(('Diário 2º PA'!$E$4:$E$1997='Analítico Cx.'!$B52)*('Diário 2º PA'!$B$4:$B$1997&gt;=I$4)*('Diário 2º PA'!$B$4:$B$1997&lt;=EOMONTH(I$4,0))*('Diário 2º PA'!$F$4:$F$1997))
+SUMPRODUCT(('Diário 3º PA'!$E$4:$E$2018='Analítico Cx.'!$B52)*('Diário 3º PA'!$B$4:$B$2018&gt;=I$4)*('Diário 3º PA'!$B$4:$B$2018&lt;=EOMONTH(I$4,0))*('Diário 3º PA'!$F$4:$F$2018))
+SUMPRODUCT(('Diário 4º PA'!$E$4:$E$2000='Analítico Cx.'!$B52)*('Diário 4º PA'!$B$4:$B$2000&gt;=I$4)*('Diário 4º PA'!$B$4:$B$2000&lt;=EOMONTH(I$4,0))*('Diário 4º PA'!$F$4:$F$2000))</f>
        <v>0</v>
      </c>
      <c r="J52" s="99">
        <f>SUMPRODUCT(('Diário 1º PA'!$E$4:$E$2000='Analítico Cx.'!$B52)*('Diário 1º PA'!$B$4:$B$2000&gt;=J$4)*('Diário 1º PA'!$B$4:$B$2000&lt;=EOMONTH(J$4,0))*('Diário 1º PA'!$F$4:$F$2000))
+SUMPRODUCT(('Diário 2º PA'!$E$4:$E$1997='Analítico Cx.'!$B52)*('Diário 2º PA'!$B$4:$B$1997&gt;=J$4)*('Diário 2º PA'!$B$4:$B$1997&lt;=EOMONTH(J$4,0))*('Diário 2º PA'!$F$4:$F$1997))
+SUMPRODUCT(('Diário 3º PA'!$E$4:$E$2018='Analítico Cx.'!$B52)*('Diário 3º PA'!$B$4:$B$2018&gt;=J$4)*('Diário 3º PA'!$B$4:$B$2018&lt;=EOMONTH(J$4,0))*('Diário 3º PA'!$F$4:$F$2018))
+SUMPRODUCT(('Diário 4º PA'!$E$4:$E$2000='Analítico Cx.'!$B52)*('Diário 4º PA'!$B$4:$B$2000&gt;=J$4)*('Diário 4º PA'!$B$4:$B$2000&lt;=EOMONTH(J$4,0))*('Diário 4º PA'!$F$4:$F$2000))</f>
        <v>0</v>
      </c>
      <c r="K52" s="99">
        <f>SUMPRODUCT(('Diário 1º PA'!$E$4:$E$2000='Analítico Cx.'!$B52)*('Diário 1º PA'!$B$4:$B$2000&gt;=K$4)*('Diário 1º PA'!$B$4:$B$2000&lt;=EOMONTH(K$4,0))*('Diário 1º PA'!$F$4:$F$2000))
+SUMPRODUCT(('Diário 2º PA'!$E$4:$E$1997='Analítico Cx.'!$B52)*('Diário 2º PA'!$B$4:$B$1997&gt;=K$4)*('Diário 2º PA'!$B$4:$B$1997&lt;=EOMONTH(K$4,0))*('Diário 2º PA'!$F$4:$F$1997))
+SUMPRODUCT(('Diário 3º PA'!$E$4:$E$2018='Analítico Cx.'!$B52)*('Diário 3º PA'!$B$4:$B$2018&gt;=K$4)*('Diário 3º PA'!$B$4:$B$2018&lt;=EOMONTH(K$4,0))*('Diário 3º PA'!$F$4:$F$2018))
+SUMPRODUCT(('Diário 4º PA'!$E$4:$E$2000='Analítico Cx.'!$B52)*('Diário 4º PA'!$B$4:$B$2000&gt;=K$4)*('Diário 4º PA'!$B$4:$B$2000&lt;=EOMONTH(K$4,0))*('Diário 4º PA'!$F$4:$F$2000))</f>
        <v>0</v>
      </c>
      <c r="L52" s="99">
        <f>SUMPRODUCT(('Diário 1º PA'!$E$4:$E$2000='Analítico Cx.'!$B52)*('Diário 1º PA'!$B$4:$B$2000&gt;=L$4)*('Diário 1º PA'!$B$4:$B$2000&lt;=EOMONTH(L$4,0))*('Diário 1º PA'!$F$4:$F$2000))
+SUMPRODUCT(('Diário 2º PA'!$E$4:$E$1997='Analítico Cx.'!$B52)*('Diário 2º PA'!$B$4:$B$1997&gt;=L$4)*('Diário 2º PA'!$B$4:$B$1997&lt;=EOMONTH(L$4,0))*('Diário 2º PA'!$F$4:$F$1997))
+SUMPRODUCT(('Diário 3º PA'!$E$4:$E$2018='Analítico Cx.'!$B52)*('Diário 3º PA'!$B$4:$B$2018&gt;=L$4)*('Diário 3º PA'!$B$4:$B$2018&lt;=EOMONTH(L$4,0))*('Diário 3º PA'!$F$4:$F$2018))
+SUMPRODUCT(('Diário 4º PA'!$E$4:$E$2000='Analítico Cx.'!$B52)*('Diário 4º PA'!$B$4:$B$2000&gt;=L$4)*('Diário 4º PA'!$B$4:$B$2000&lt;=EOMONTH(L$4,0))*('Diário 4º PA'!$F$4:$F$2000))</f>
        <v>0</v>
      </c>
      <c r="M52" s="99">
        <f>SUMPRODUCT(('Diário 1º PA'!$E$4:$E$2000='Analítico Cx.'!$B52)*('Diário 1º PA'!$B$4:$B$2000&gt;=M$4)*('Diário 1º PA'!$B$4:$B$2000&lt;=EOMONTH(M$4,0))*('Diário 1º PA'!$F$4:$F$2000))
+SUMPRODUCT(('Diário 2º PA'!$E$4:$E$1997='Analítico Cx.'!$B52)*('Diário 2º PA'!$B$4:$B$1997&gt;=M$4)*('Diário 2º PA'!$B$4:$B$1997&lt;=EOMONTH(M$4,0))*('Diário 2º PA'!$F$4:$F$1997))
+SUMPRODUCT(('Diário 3º PA'!$E$4:$E$2018='Analítico Cx.'!$B52)*('Diário 3º PA'!$B$4:$B$2018&gt;=M$4)*('Diário 3º PA'!$B$4:$B$2018&lt;=EOMONTH(M$4,0))*('Diário 3º PA'!$F$4:$F$2018))
+SUMPRODUCT(('Diário 4º PA'!$E$4:$E$2000='Analítico Cx.'!$B52)*('Diário 4º PA'!$B$4:$B$2000&gt;=M$4)*('Diário 4º PA'!$B$4:$B$2000&lt;=EOMONTH(M$4,0))*('Diário 4º PA'!$F$4:$F$2000))</f>
        <v>0</v>
      </c>
      <c r="N52" s="99">
        <f>SUMPRODUCT(('Diário 1º PA'!$E$4:$E$2000='Analítico Cx.'!$B52)*('Diário 1º PA'!$B$4:$B$2000&gt;=N$4)*('Diário 1º PA'!$B$4:$B$2000&lt;=EOMONTH(N$4,0))*('Diário 1º PA'!$F$4:$F$2000))
+SUMPRODUCT(('Diário 2º PA'!$E$4:$E$1997='Analítico Cx.'!$B52)*('Diário 2º PA'!$B$4:$B$1997&gt;=N$4)*('Diário 2º PA'!$B$4:$B$1997&lt;=EOMONTH(N$4,0))*('Diário 2º PA'!$F$4:$F$1997))
+SUMPRODUCT(('Diário 3º PA'!$E$4:$E$2018='Analítico Cx.'!$B52)*('Diário 3º PA'!$B$4:$B$2018&gt;=N$4)*('Diário 3º PA'!$B$4:$B$2018&lt;=EOMONTH(N$4,0))*('Diário 3º PA'!$F$4:$F$2018))
+SUMPRODUCT(('Diário 4º PA'!$E$4:$E$2000='Analítico Cx.'!$B52)*('Diário 4º PA'!$B$4:$B$2000&gt;=N$4)*('Diário 4º PA'!$B$4:$B$2000&lt;=EOMONTH(N$4,0))*('Diário 4º PA'!$F$4:$F$2000))</f>
        <v>0</v>
      </c>
      <c r="O52" s="100">
        <f t="shared" si="12"/>
        <v>0</v>
      </c>
      <c r="P52" s="92">
        <f t="shared" si="8"/>
        <v>0</v>
      </c>
    </row>
    <row r="53" spans="1:16" ht="23.25" customHeight="1" x14ac:dyDescent="0.25">
      <c r="A53" s="206" t="s">
        <v>183</v>
      </c>
      <c r="B53" s="35" t="s">
        <v>184</v>
      </c>
      <c r="C53" s="99">
        <f>SUMPRODUCT(('Diário 1º PA'!$E$4:$E$2000='Analítico Cx.'!$B53)*('Diário 1º PA'!$B$4:$B$2000&gt;=C$4)*('Diário 1º PA'!$B$4:$B$2000&lt;=EOMONTH(C$4,0))*('Diário 1º PA'!$F$4:$F$2000))
+SUMPRODUCT(('Diário 2º PA'!$E$4:$E$1997='Analítico Cx.'!$B53)*('Diário 2º PA'!$B$4:$B$1997&gt;=C$4)*('Diário 2º PA'!$B$4:$B$1997&lt;=EOMONTH(C$4,0))*('Diário 2º PA'!$F$4:$F$1997))
+SUMPRODUCT(('Diário 3º PA'!$E$4:$E$2018='Analítico Cx.'!$B53)*('Diário 3º PA'!$B$4:$B$2018&gt;=C$4)*('Diário 3º PA'!$B$4:$B$2018&lt;=EOMONTH(C$4,0))*('Diário 3º PA'!$F$4:$F$2018))
+SUMPRODUCT(('Diário 4º PA'!$E$4:$E$2000='Analítico Cx.'!$B53)*('Diário 4º PA'!$B$4:$B$2000&gt;=C$4)*('Diário 4º PA'!$B$4:$B$2000&lt;=EOMONTH(C$4,0))*('Diário 4º PA'!$F$4:$F$2000))</f>
        <v>0</v>
      </c>
      <c r="D53" s="99">
        <f>SUMPRODUCT(('Diário 1º PA'!$E$4:$E$2000='Analítico Cx.'!$B53)*('Diário 1º PA'!$B$4:$B$2000&gt;=D$4)*('Diário 1º PA'!$B$4:$B$2000&lt;=EOMONTH(D$4,0))*('Diário 1º PA'!$F$4:$F$2000))
+SUMPRODUCT(('Diário 2º PA'!$E$4:$E$1997='Analítico Cx.'!$B53)*('Diário 2º PA'!$B$4:$B$1997&gt;=D$4)*('Diário 2º PA'!$B$4:$B$1997&lt;=EOMONTH(D$4,0))*('Diário 2º PA'!$F$4:$F$1997))
+SUMPRODUCT(('Diário 3º PA'!$E$4:$E$2018='Analítico Cx.'!$B53)*('Diário 3º PA'!$B$4:$B$2018&gt;=D$4)*('Diário 3º PA'!$B$4:$B$2018&lt;=EOMONTH(D$4,0))*('Diário 3º PA'!$F$4:$F$2018))
+SUMPRODUCT(('Diário 4º PA'!$E$4:$E$2000='Analítico Cx.'!$B53)*('Diário 4º PA'!$B$4:$B$2000&gt;=D$4)*('Diário 4º PA'!$B$4:$B$2000&lt;=EOMONTH(D$4,0))*('Diário 4º PA'!$F$4:$F$2000))</f>
        <v>0</v>
      </c>
      <c r="E53" s="99">
        <f>SUMPRODUCT(('Diário 1º PA'!$E$4:$E$2000='Analítico Cx.'!$B53)*('Diário 1º PA'!$B$4:$B$2000&gt;=E$4)*('Diário 1º PA'!$B$4:$B$2000&lt;=EOMONTH(E$4,0))*('Diário 1º PA'!$F$4:$F$2000))
+SUMPRODUCT(('Diário 2º PA'!$E$4:$E$1997='Analítico Cx.'!$B53)*('Diário 2º PA'!$B$4:$B$1997&gt;=E$4)*('Diário 2º PA'!$B$4:$B$1997&lt;=EOMONTH(E$4,0))*('Diário 2º PA'!$F$4:$F$1997))
+SUMPRODUCT(('Diário 3º PA'!$E$4:$E$2018='Analítico Cx.'!$B53)*('Diário 3º PA'!$B$4:$B$2018&gt;=E$4)*('Diário 3º PA'!$B$4:$B$2018&lt;=EOMONTH(E$4,0))*('Diário 3º PA'!$F$4:$F$2018))
+SUMPRODUCT(('Diário 4º PA'!$E$4:$E$2000='Analítico Cx.'!$B53)*('Diário 4º PA'!$B$4:$B$2000&gt;=E$4)*('Diário 4º PA'!$B$4:$B$2000&lt;=EOMONTH(E$4,0))*('Diário 4º PA'!$F$4:$F$2000))</f>
        <v>0</v>
      </c>
      <c r="F53" s="99">
        <f>SUMPRODUCT(('Diário 1º PA'!$E$4:$E$2000='Analítico Cx.'!$B53)*('Diário 1º PA'!$B$4:$B$2000&gt;=F$4)*('Diário 1º PA'!$B$4:$B$2000&lt;=EOMONTH(F$4,0))*('Diário 1º PA'!$F$4:$F$2000))
+SUMPRODUCT(('Diário 2º PA'!$E$4:$E$1997='Analítico Cx.'!$B53)*('Diário 2º PA'!$B$4:$B$1997&gt;=F$4)*('Diário 2º PA'!$B$4:$B$1997&lt;=EOMONTH(F$4,0))*('Diário 2º PA'!$F$4:$F$1997))
+SUMPRODUCT(('Diário 3º PA'!$E$4:$E$2018='Analítico Cx.'!$B53)*('Diário 3º PA'!$B$4:$B$2018&gt;=F$4)*('Diário 3º PA'!$B$4:$B$2018&lt;=EOMONTH(F$4,0))*('Diário 3º PA'!$F$4:$F$2018))
+SUMPRODUCT(('Diário 4º PA'!$E$4:$E$2000='Analítico Cx.'!$B53)*('Diário 4º PA'!$B$4:$B$2000&gt;=F$4)*('Diário 4º PA'!$B$4:$B$2000&lt;=EOMONTH(F$4,0))*('Diário 4º PA'!$F$4:$F$2000))</f>
        <v>0</v>
      </c>
      <c r="G53" s="99">
        <f>SUMPRODUCT(('Diário 1º PA'!$E$4:$E$2000='Analítico Cx.'!$B53)*('Diário 1º PA'!$B$4:$B$2000&gt;=G$4)*('Diário 1º PA'!$B$4:$B$2000&lt;=EOMONTH(G$4,0))*('Diário 1º PA'!$F$4:$F$2000))
+SUMPRODUCT(('Diário 2º PA'!$E$4:$E$1997='Analítico Cx.'!$B53)*('Diário 2º PA'!$B$4:$B$1997&gt;=G$4)*('Diário 2º PA'!$B$4:$B$1997&lt;=EOMONTH(G$4,0))*('Diário 2º PA'!$F$4:$F$1997))
+SUMPRODUCT(('Diário 3º PA'!$E$4:$E$2018='Analítico Cx.'!$B53)*('Diário 3º PA'!$B$4:$B$2018&gt;=G$4)*('Diário 3º PA'!$B$4:$B$2018&lt;=EOMONTH(G$4,0))*('Diário 3º PA'!$F$4:$F$2018))
+SUMPRODUCT(('Diário 4º PA'!$E$4:$E$2000='Analítico Cx.'!$B53)*('Diário 4º PA'!$B$4:$B$2000&gt;=G$4)*('Diário 4º PA'!$B$4:$B$2000&lt;=EOMONTH(G$4,0))*('Diário 4º PA'!$F$4:$F$2000))</f>
        <v>0</v>
      </c>
      <c r="H53" s="99">
        <f>SUMPRODUCT(('Diário 1º PA'!$E$4:$E$2000='Analítico Cx.'!$B53)*('Diário 1º PA'!$B$4:$B$2000&gt;=H$4)*('Diário 1º PA'!$B$4:$B$2000&lt;=EOMONTH(H$4,0))*('Diário 1º PA'!$F$4:$F$2000))
+SUMPRODUCT(('Diário 2º PA'!$E$4:$E$1997='Analítico Cx.'!$B53)*('Diário 2º PA'!$B$4:$B$1997&gt;=H$4)*('Diário 2º PA'!$B$4:$B$1997&lt;=EOMONTH(H$4,0))*('Diário 2º PA'!$F$4:$F$1997))
+SUMPRODUCT(('Diário 3º PA'!$E$4:$E$2018='Analítico Cx.'!$B53)*('Diário 3º PA'!$B$4:$B$2018&gt;=H$4)*('Diário 3º PA'!$B$4:$B$2018&lt;=EOMONTH(H$4,0))*('Diário 3º PA'!$F$4:$F$2018))
+SUMPRODUCT(('Diário 4º PA'!$E$4:$E$2000='Analítico Cx.'!$B53)*('Diário 4º PA'!$B$4:$B$2000&gt;=H$4)*('Diário 4º PA'!$B$4:$B$2000&lt;=EOMONTH(H$4,0))*('Diário 4º PA'!$F$4:$F$2000))</f>
        <v>0</v>
      </c>
      <c r="I53" s="99">
        <f>SUMPRODUCT(('Diário 1º PA'!$E$4:$E$2000='Analítico Cx.'!$B53)*('Diário 1º PA'!$B$4:$B$2000&gt;=I$4)*('Diário 1º PA'!$B$4:$B$2000&lt;=EOMONTH(I$4,0))*('Diário 1º PA'!$F$4:$F$2000))
+SUMPRODUCT(('Diário 2º PA'!$E$4:$E$1997='Analítico Cx.'!$B53)*('Diário 2º PA'!$B$4:$B$1997&gt;=I$4)*('Diário 2º PA'!$B$4:$B$1997&lt;=EOMONTH(I$4,0))*('Diário 2º PA'!$F$4:$F$1997))
+SUMPRODUCT(('Diário 3º PA'!$E$4:$E$2018='Analítico Cx.'!$B53)*('Diário 3º PA'!$B$4:$B$2018&gt;=I$4)*('Diário 3º PA'!$B$4:$B$2018&lt;=EOMONTH(I$4,0))*('Diário 3º PA'!$F$4:$F$2018))
+SUMPRODUCT(('Diário 4º PA'!$E$4:$E$2000='Analítico Cx.'!$B53)*('Diário 4º PA'!$B$4:$B$2000&gt;=I$4)*('Diário 4º PA'!$B$4:$B$2000&lt;=EOMONTH(I$4,0))*('Diário 4º PA'!$F$4:$F$2000))</f>
        <v>0</v>
      </c>
      <c r="J53" s="99">
        <f>SUMPRODUCT(('Diário 1º PA'!$E$4:$E$2000='Analítico Cx.'!$B53)*('Diário 1º PA'!$B$4:$B$2000&gt;=J$4)*('Diário 1º PA'!$B$4:$B$2000&lt;=EOMONTH(J$4,0))*('Diário 1º PA'!$F$4:$F$2000))
+SUMPRODUCT(('Diário 2º PA'!$E$4:$E$1997='Analítico Cx.'!$B53)*('Diário 2º PA'!$B$4:$B$1997&gt;=J$4)*('Diário 2º PA'!$B$4:$B$1997&lt;=EOMONTH(J$4,0))*('Diário 2º PA'!$F$4:$F$1997))
+SUMPRODUCT(('Diário 3º PA'!$E$4:$E$2018='Analítico Cx.'!$B53)*('Diário 3º PA'!$B$4:$B$2018&gt;=J$4)*('Diário 3º PA'!$B$4:$B$2018&lt;=EOMONTH(J$4,0))*('Diário 3º PA'!$F$4:$F$2018))
+SUMPRODUCT(('Diário 4º PA'!$E$4:$E$2000='Analítico Cx.'!$B53)*('Diário 4º PA'!$B$4:$B$2000&gt;=J$4)*('Diário 4º PA'!$B$4:$B$2000&lt;=EOMONTH(J$4,0))*('Diário 4º PA'!$F$4:$F$2000))</f>
        <v>0</v>
      </c>
      <c r="K53" s="99">
        <f>SUMPRODUCT(('Diário 1º PA'!$E$4:$E$2000='Analítico Cx.'!$B53)*('Diário 1º PA'!$B$4:$B$2000&gt;=K$4)*('Diário 1º PA'!$B$4:$B$2000&lt;=EOMONTH(K$4,0))*('Diário 1º PA'!$F$4:$F$2000))
+SUMPRODUCT(('Diário 2º PA'!$E$4:$E$1997='Analítico Cx.'!$B53)*('Diário 2º PA'!$B$4:$B$1997&gt;=K$4)*('Diário 2º PA'!$B$4:$B$1997&lt;=EOMONTH(K$4,0))*('Diário 2º PA'!$F$4:$F$1997))
+SUMPRODUCT(('Diário 3º PA'!$E$4:$E$2018='Analítico Cx.'!$B53)*('Diário 3º PA'!$B$4:$B$2018&gt;=K$4)*('Diário 3º PA'!$B$4:$B$2018&lt;=EOMONTH(K$4,0))*('Diário 3º PA'!$F$4:$F$2018))
+SUMPRODUCT(('Diário 4º PA'!$E$4:$E$2000='Analítico Cx.'!$B53)*('Diário 4º PA'!$B$4:$B$2000&gt;=K$4)*('Diário 4º PA'!$B$4:$B$2000&lt;=EOMONTH(K$4,0))*('Diário 4º PA'!$F$4:$F$2000))</f>
        <v>0</v>
      </c>
      <c r="L53" s="99">
        <f>SUMPRODUCT(('Diário 1º PA'!$E$4:$E$2000='Analítico Cx.'!$B53)*('Diário 1º PA'!$B$4:$B$2000&gt;=L$4)*('Diário 1º PA'!$B$4:$B$2000&lt;=EOMONTH(L$4,0))*('Diário 1º PA'!$F$4:$F$2000))
+SUMPRODUCT(('Diário 2º PA'!$E$4:$E$1997='Analítico Cx.'!$B53)*('Diário 2º PA'!$B$4:$B$1997&gt;=L$4)*('Diário 2º PA'!$B$4:$B$1997&lt;=EOMONTH(L$4,0))*('Diário 2º PA'!$F$4:$F$1997))
+SUMPRODUCT(('Diário 3º PA'!$E$4:$E$2018='Analítico Cx.'!$B53)*('Diário 3º PA'!$B$4:$B$2018&gt;=L$4)*('Diário 3º PA'!$B$4:$B$2018&lt;=EOMONTH(L$4,0))*('Diário 3º PA'!$F$4:$F$2018))
+SUMPRODUCT(('Diário 4º PA'!$E$4:$E$2000='Analítico Cx.'!$B53)*('Diário 4º PA'!$B$4:$B$2000&gt;=L$4)*('Diário 4º PA'!$B$4:$B$2000&lt;=EOMONTH(L$4,0))*('Diário 4º PA'!$F$4:$F$2000))</f>
        <v>0</v>
      </c>
      <c r="M53" s="99">
        <f>SUMPRODUCT(('Diário 1º PA'!$E$4:$E$2000='Analítico Cx.'!$B53)*('Diário 1º PA'!$B$4:$B$2000&gt;=M$4)*('Diário 1º PA'!$B$4:$B$2000&lt;=EOMONTH(M$4,0))*('Diário 1º PA'!$F$4:$F$2000))
+SUMPRODUCT(('Diário 2º PA'!$E$4:$E$1997='Analítico Cx.'!$B53)*('Diário 2º PA'!$B$4:$B$1997&gt;=M$4)*('Diário 2º PA'!$B$4:$B$1997&lt;=EOMONTH(M$4,0))*('Diário 2º PA'!$F$4:$F$1997))
+SUMPRODUCT(('Diário 3º PA'!$E$4:$E$2018='Analítico Cx.'!$B53)*('Diário 3º PA'!$B$4:$B$2018&gt;=M$4)*('Diário 3º PA'!$B$4:$B$2018&lt;=EOMONTH(M$4,0))*('Diário 3º PA'!$F$4:$F$2018))
+SUMPRODUCT(('Diário 4º PA'!$E$4:$E$2000='Analítico Cx.'!$B53)*('Diário 4º PA'!$B$4:$B$2000&gt;=M$4)*('Diário 4º PA'!$B$4:$B$2000&lt;=EOMONTH(M$4,0))*('Diário 4º PA'!$F$4:$F$2000))</f>
        <v>0</v>
      </c>
      <c r="N53" s="99">
        <f>SUMPRODUCT(('Diário 1º PA'!$E$4:$E$2000='Analítico Cx.'!$B53)*('Diário 1º PA'!$B$4:$B$2000&gt;=N$4)*('Diário 1º PA'!$B$4:$B$2000&lt;=EOMONTH(N$4,0))*('Diário 1º PA'!$F$4:$F$2000))
+SUMPRODUCT(('Diário 2º PA'!$E$4:$E$1997='Analítico Cx.'!$B53)*('Diário 2º PA'!$B$4:$B$1997&gt;=N$4)*('Diário 2º PA'!$B$4:$B$1997&lt;=EOMONTH(N$4,0))*('Diário 2º PA'!$F$4:$F$1997))
+SUMPRODUCT(('Diário 3º PA'!$E$4:$E$2018='Analítico Cx.'!$B53)*('Diário 3º PA'!$B$4:$B$2018&gt;=N$4)*('Diário 3º PA'!$B$4:$B$2018&lt;=EOMONTH(N$4,0))*('Diário 3º PA'!$F$4:$F$2018))
+SUMPRODUCT(('Diário 4º PA'!$E$4:$E$2000='Analítico Cx.'!$B53)*('Diário 4º PA'!$B$4:$B$2000&gt;=N$4)*('Diário 4º PA'!$B$4:$B$2000&lt;=EOMONTH(N$4,0))*('Diário 4º PA'!$F$4:$F$2000))</f>
        <v>0</v>
      </c>
      <c r="O53" s="100">
        <f t="shared" si="12"/>
        <v>0</v>
      </c>
      <c r="P53" s="92">
        <f t="shared" si="8"/>
        <v>0</v>
      </c>
    </row>
    <row r="54" spans="1:16" ht="23.25" customHeight="1" x14ac:dyDescent="0.25">
      <c r="A54" s="206" t="s">
        <v>185</v>
      </c>
      <c r="B54" s="35" t="s">
        <v>186</v>
      </c>
      <c r="C54" s="99">
        <f>SUMPRODUCT(('Diário 1º PA'!$E$4:$E$2000='Analítico Cx.'!$B54)*('Diário 1º PA'!$B$4:$B$2000&gt;=C$4)*('Diário 1º PA'!$B$4:$B$2000&lt;=EOMONTH(C$4,0))*('Diário 1º PA'!$F$4:$F$2000))
+SUMPRODUCT(('Diário 2º PA'!$E$4:$E$1997='Analítico Cx.'!$B54)*('Diário 2º PA'!$B$4:$B$1997&gt;=C$4)*('Diário 2º PA'!$B$4:$B$1997&lt;=EOMONTH(C$4,0))*('Diário 2º PA'!$F$4:$F$1997))
+SUMPRODUCT(('Diário 3º PA'!$E$4:$E$2018='Analítico Cx.'!$B54)*('Diário 3º PA'!$B$4:$B$2018&gt;=C$4)*('Diário 3º PA'!$B$4:$B$2018&lt;=EOMONTH(C$4,0))*('Diário 3º PA'!$F$4:$F$2018))
+SUMPRODUCT(('Diário 4º PA'!$E$4:$E$2000='Analítico Cx.'!$B54)*('Diário 4º PA'!$B$4:$B$2000&gt;=C$4)*('Diário 4º PA'!$B$4:$B$2000&lt;=EOMONTH(C$4,0))*('Diário 4º PA'!$F$4:$F$2000))</f>
        <v>0</v>
      </c>
      <c r="D54" s="99">
        <f>SUMPRODUCT(('Diário 1º PA'!$E$4:$E$2000='Analítico Cx.'!$B54)*('Diário 1º PA'!$B$4:$B$2000&gt;=D$4)*('Diário 1º PA'!$B$4:$B$2000&lt;=EOMONTH(D$4,0))*('Diário 1º PA'!$F$4:$F$2000))
+SUMPRODUCT(('Diário 2º PA'!$E$4:$E$1997='Analítico Cx.'!$B54)*('Diário 2º PA'!$B$4:$B$1997&gt;=D$4)*('Diário 2º PA'!$B$4:$B$1997&lt;=EOMONTH(D$4,0))*('Diário 2º PA'!$F$4:$F$1997))
+SUMPRODUCT(('Diário 3º PA'!$E$4:$E$2018='Analítico Cx.'!$B54)*('Diário 3º PA'!$B$4:$B$2018&gt;=D$4)*('Diário 3º PA'!$B$4:$B$2018&lt;=EOMONTH(D$4,0))*('Diário 3º PA'!$F$4:$F$2018))
+SUMPRODUCT(('Diário 4º PA'!$E$4:$E$2000='Analítico Cx.'!$B54)*('Diário 4º PA'!$B$4:$B$2000&gt;=D$4)*('Diário 4º PA'!$B$4:$B$2000&lt;=EOMONTH(D$4,0))*('Diário 4º PA'!$F$4:$F$2000))</f>
        <v>0</v>
      </c>
      <c r="E54" s="99">
        <f>SUMPRODUCT(('Diário 1º PA'!$E$4:$E$2000='Analítico Cx.'!$B54)*('Diário 1º PA'!$B$4:$B$2000&gt;=E$4)*('Diário 1º PA'!$B$4:$B$2000&lt;=EOMONTH(E$4,0))*('Diário 1º PA'!$F$4:$F$2000))
+SUMPRODUCT(('Diário 2º PA'!$E$4:$E$1997='Analítico Cx.'!$B54)*('Diário 2º PA'!$B$4:$B$1997&gt;=E$4)*('Diário 2º PA'!$B$4:$B$1997&lt;=EOMONTH(E$4,0))*('Diário 2º PA'!$F$4:$F$1997))
+SUMPRODUCT(('Diário 3º PA'!$E$4:$E$2018='Analítico Cx.'!$B54)*('Diário 3º PA'!$B$4:$B$2018&gt;=E$4)*('Diário 3º PA'!$B$4:$B$2018&lt;=EOMONTH(E$4,0))*('Diário 3º PA'!$F$4:$F$2018))
+SUMPRODUCT(('Diário 4º PA'!$E$4:$E$2000='Analítico Cx.'!$B54)*('Diário 4º PA'!$B$4:$B$2000&gt;=E$4)*('Diário 4º PA'!$B$4:$B$2000&lt;=EOMONTH(E$4,0))*('Diário 4º PA'!$F$4:$F$2000))</f>
        <v>0</v>
      </c>
      <c r="F54" s="99">
        <f>SUMPRODUCT(('Diário 1º PA'!$E$4:$E$2000='Analítico Cx.'!$B54)*('Diário 1º PA'!$B$4:$B$2000&gt;=F$4)*('Diário 1º PA'!$B$4:$B$2000&lt;=EOMONTH(F$4,0))*('Diário 1º PA'!$F$4:$F$2000))
+SUMPRODUCT(('Diário 2º PA'!$E$4:$E$1997='Analítico Cx.'!$B54)*('Diário 2º PA'!$B$4:$B$1997&gt;=F$4)*('Diário 2º PA'!$B$4:$B$1997&lt;=EOMONTH(F$4,0))*('Diário 2º PA'!$F$4:$F$1997))
+SUMPRODUCT(('Diário 3º PA'!$E$4:$E$2018='Analítico Cx.'!$B54)*('Diário 3º PA'!$B$4:$B$2018&gt;=F$4)*('Diário 3º PA'!$B$4:$B$2018&lt;=EOMONTH(F$4,0))*('Diário 3º PA'!$F$4:$F$2018))
+SUMPRODUCT(('Diário 4º PA'!$E$4:$E$2000='Analítico Cx.'!$B54)*('Diário 4º PA'!$B$4:$B$2000&gt;=F$4)*('Diário 4º PA'!$B$4:$B$2000&lt;=EOMONTH(F$4,0))*('Diário 4º PA'!$F$4:$F$2000))</f>
        <v>0</v>
      </c>
      <c r="G54" s="99">
        <f>SUMPRODUCT(('Diário 1º PA'!$E$4:$E$2000='Analítico Cx.'!$B54)*('Diário 1º PA'!$B$4:$B$2000&gt;=G$4)*('Diário 1º PA'!$B$4:$B$2000&lt;=EOMONTH(G$4,0))*('Diário 1º PA'!$F$4:$F$2000))
+SUMPRODUCT(('Diário 2º PA'!$E$4:$E$1997='Analítico Cx.'!$B54)*('Diário 2º PA'!$B$4:$B$1997&gt;=G$4)*('Diário 2º PA'!$B$4:$B$1997&lt;=EOMONTH(G$4,0))*('Diário 2º PA'!$F$4:$F$1997))
+SUMPRODUCT(('Diário 3º PA'!$E$4:$E$2018='Analítico Cx.'!$B54)*('Diário 3º PA'!$B$4:$B$2018&gt;=G$4)*('Diário 3º PA'!$B$4:$B$2018&lt;=EOMONTH(G$4,0))*('Diário 3º PA'!$F$4:$F$2018))
+SUMPRODUCT(('Diário 4º PA'!$E$4:$E$2000='Analítico Cx.'!$B54)*('Diário 4º PA'!$B$4:$B$2000&gt;=G$4)*('Diário 4º PA'!$B$4:$B$2000&lt;=EOMONTH(G$4,0))*('Diário 4º PA'!$F$4:$F$2000))</f>
        <v>0</v>
      </c>
      <c r="H54" s="99">
        <f>SUMPRODUCT(('Diário 1º PA'!$E$4:$E$2000='Analítico Cx.'!$B54)*('Diário 1º PA'!$B$4:$B$2000&gt;=H$4)*('Diário 1º PA'!$B$4:$B$2000&lt;=EOMONTH(H$4,0))*('Diário 1º PA'!$F$4:$F$2000))
+SUMPRODUCT(('Diário 2º PA'!$E$4:$E$1997='Analítico Cx.'!$B54)*('Diário 2º PA'!$B$4:$B$1997&gt;=H$4)*('Diário 2º PA'!$B$4:$B$1997&lt;=EOMONTH(H$4,0))*('Diário 2º PA'!$F$4:$F$1997))
+SUMPRODUCT(('Diário 3º PA'!$E$4:$E$2018='Analítico Cx.'!$B54)*('Diário 3º PA'!$B$4:$B$2018&gt;=H$4)*('Diário 3º PA'!$B$4:$B$2018&lt;=EOMONTH(H$4,0))*('Diário 3º PA'!$F$4:$F$2018))
+SUMPRODUCT(('Diário 4º PA'!$E$4:$E$2000='Analítico Cx.'!$B54)*('Diário 4º PA'!$B$4:$B$2000&gt;=H$4)*('Diário 4º PA'!$B$4:$B$2000&lt;=EOMONTH(H$4,0))*('Diário 4º PA'!$F$4:$F$2000))</f>
        <v>0</v>
      </c>
      <c r="I54" s="99">
        <f>SUMPRODUCT(('Diário 1º PA'!$E$4:$E$2000='Analítico Cx.'!$B54)*('Diário 1º PA'!$B$4:$B$2000&gt;=I$4)*('Diário 1º PA'!$B$4:$B$2000&lt;=EOMONTH(I$4,0))*('Diário 1º PA'!$F$4:$F$2000))
+SUMPRODUCT(('Diário 2º PA'!$E$4:$E$1997='Analítico Cx.'!$B54)*('Diário 2º PA'!$B$4:$B$1997&gt;=I$4)*('Diário 2º PA'!$B$4:$B$1997&lt;=EOMONTH(I$4,0))*('Diário 2º PA'!$F$4:$F$1997))
+SUMPRODUCT(('Diário 3º PA'!$E$4:$E$2018='Analítico Cx.'!$B54)*('Diário 3º PA'!$B$4:$B$2018&gt;=I$4)*('Diário 3º PA'!$B$4:$B$2018&lt;=EOMONTH(I$4,0))*('Diário 3º PA'!$F$4:$F$2018))
+SUMPRODUCT(('Diário 4º PA'!$E$4:$E$2000='Analítico Cx.'!$B54)*('Diário 4º PA'!$B$4:$B$2000&gt;=I$4)*('Diário 4º PA'!$B$4:$B$2000&lt;=EOMONTH(I$4,0))*('Diário 4º PA'!$F$4:$F$2000))</f>
        <v>0</v>
      </c>
      <c r="J54" s="99">
        <f>SUMPRODUCT(('Diário 1º PA'!$E$4:$E$2000='Analítico Cx.'!$B54)*('Diário 1º PA'!$B$4:$B$2000&gt;=J$4)*('Diário 1º PA'!$B$4:$B$2000&lt;=EOMONTH(J$4,0))*('Diário 1º PA'!$F$4:$F$2000))
+SUMPRODUCT(('Diário 2º PA'!$E$4:$E$1997='Analítico Cx.'!$B54)*('Diário 2º PA'!$B$4:$B$1997&gt;=J$4)*('Diário 2º PA'!$B$4:$B$1997&lt;=EOMONTH(J$4,0))*('Diário 2º PA'!$F$4:$F$1997))
+SUMPRODUCT(('Diário 3º PA'!$E$4:$E$2018='Analítico Cx.'!$B54)*('Diário 3º PA'!$B$4:$B$2018&gt;=J$4)*('Diário 3º PA'!$B$4:$B$2018&lt;=EOMONTH(J$4,0))*('Diário 3º PA'!$F$4:$F$2018))
+SUMPRODUCT(('Diário 4º PA'!$E$4:$E$2000='Analítico Cx.'!$B54)*('Diário 4º PA'!$B$4:$B$2000&gt;=J$4)*('Diário 4º PA'!$B$4:$B$2000&lt;=EOMONTH(J$4,0))*('Diário 4º PA'!$F$4:$F$2000))</f>
        <v>0</v>
      </c>
      <c r="K54" s="99">
        <f>SUMPRODUCT(('Diário 1º PA'!$E$4:$E$2000='Analítico Cx.'!$B54)*('Diário 1º PA'!$B$4:$B$2000&gt;=K$4)*('Diário 1º PA'!$B$4:$B$2000&lt;=EOMONTH(K$4,0))*('Diário 1º PA'!$F$4:$F$2000))
+SUMPRODUCT(('Diário 2º PA'!$E$4:$E$1997='Analítico Cx.'!$B54)*('Diário 2º PA'!$B$4:$B$1997&gt;=K$4)*('Diário 2º PA'!$B$4:$B$1997&lt;=EOMONTH(K$4,0))*('Diário 2º PA'!$F$4:$F$1997))
+SUMPRODUCT(('Diário 3º PA'!$E$4:$E$2018='Analítico Cx.'!$B54)*('Diário 3º PA'!$B$4:$B$2018&gt;=K$4)*('Diário 3º PA'!$B$4:$B$2018&lt;=EOMONTH(K$4,0))*('Diário 3º PA'!$F$4:$F$2018))
+SUMPRODUCT(('Diário 4º PA'!$E$4:$E$2000='Analítico Cx.'!$B54)*('Diário 4º PA'!$B$4:$B$2000&gt;=K$4)*('Diário 4º PA'!$B$4:$B$2000&lt;=EOMONTH(K$4,0))*('Diário 4º PA'!$F$4:$F$2000))</f>
        <v>0</v>
      </c>
      <c r="L54" s="99">
        <f>SUMPRODUCT(('Diário 1º PA'!$E$4:$E$2000='Analítico Cx.'!$B54)*('Diário 1º PA'!$B$4:$B$2000&gt;=L$4)*('Diário 1º PA'!$B$4:$B$2000&lt;=EOMONTH(L$4,0))*('Diário 1º PA'!$F$4:$F$2000))
+SUMPRODUCT(('Diário 2º PA'!$E$4:$E$1997='Analítico Cx.'!$B54)*('Diário 2º PA'!$B$4:$B$1997&gt;=L$4)*('Diário 2º PA'!$B$4:$B$1997&lt;=EOMONTH(L$4,0))*('Diário 2º PA'!$F$4:$F$1997))
+SUMPRODUCT(('Diário 3º PA'!$E$4:$E$2018='Analítico Cx.'!$B54)*('Diário 3º PA'!$B$4:$B$2018&gt;=L$4)*('Diário 3º PA'!$B$4:$B$2018&lt;=EOMONTH(L$4,0))*('Diário 3º PA'!$F$4:$F$2018))
+SUMPRODUCT(('Diário 4º PA'!$E$4:$E$2000='Analítico Cx.'!$B54)*('Diário 4º PA'!$B$4:$B$2000&gt;=L$4)*('Diário 4º PA'!$B$4:$B$2000&lt;=EOMONTH(L$4,0))*('Diário 4º PA'!$F$4:$F$2000))</f>
        <v>0</v>
      </c>
      <c r="M54" s="99">
        <f>SUMPRODUCT(('Diário 1º PA'!$E$4:$E$2000='Analítico Cx.'!$B54)*('Diário 1º PA'!$B$4:$B$2000&gt;=M$4)*('Diário 1º PA'!$B$4:$B$2000&lt;=EOMONTH(M$4,0))*('Diário 1º PA'!$F$4:$F$2000))
+SUMPRODUCT(('Diário 2º PA'!$E$4:$E$1997='Analítico Cx.'!$B54)*('Diário 2º PA'!$B$4:$B$1997&gt;=M$4)*('Diário 2º PA'!$B$4:$B$1997&lt;=EOMONTH(M$4,0))*('Diário 2º PA'!$F$4:$F$1997))
+SUMPRODUCT(('Diário 3º PA'!$E$4:$E$2018='Analítico Cx.'!$B54)*('Diário 3º PA'!$B$4:$B$2018&gt;=M$4)*('Diário 3º PA'!$B$4:$B$2018&lt;=EOMONTH(M$4,0))*('Diário 3º PA'!$F$4:$F$2018))
+SUMPRODUCT(('Diário 4º PA'!$E$4:$E$2000='Analítico Cx.'!$B54)*('Diário 4º PA'!$B$4:$B$2000&gt;=M$4)*('Diário 4º PA'!$B$4:$B$2000&lt;=EOMONTH(M$4,0))*('Diário 4º PA'!$F$4:$F$2000))</f>
        <v>0</v>
      </c>
      <c r="N54" s="99">
        <f>SUMPRODUCT(('Diário 1º PA'!$E$4:$E$2000='Analítico Cx.'!$B54)*('Diário 1º PA'!$B$4:$B$2000&gt;=N$4)*('Diário 1º PA'!$B$4:$B$2000&lt;=EOMONTH(N$4,0))*('Diário 1º PA'!$F$4:$F$2000))
+SUMPRODUCT(('Diário 2º PA'!$E$4:$E$1997='Analítico Cx.'!$B54)*('Diário 2º PA'!$B$4:$B$1997&gt;=N$4)*('Diário 2º PA'!$B$4:$B$1997&lt;=EOMONTH(N$4,0))*('Diário 2º PA'!$F$4:$F$1997))
+SUMPRODUCT(('Diário 3º PA'!$E$4:$E$2018='Analítico Cx.'!$B54)*('Diário 3º PA'!$B$4:$B$2018&gt;=N$4)*('Diário 3º PA'!$B$4:$B$2018&lt;=EOMONTH(N$4,0))*('Diário 3º PA'!$F$4:$F$2018))
+SUMPRODUCT(('Diário 4º PA'!$E$4:$E$2000='Analítico Cx.'!$B54)*('Diário 4º PA'!$B$4:$B$2000&gt;=N$4)*('Diário 4º PA'!$B$4:$B$2000&lt;=EOMONTH(N$4,0))*('Diário 4º PA'!$F$4:$F$2000))</f>
        <v>0</v>
      </c>
      <c r="O54" s="100">
        <f>SUM(C54:N54)</f>
        <v>0</v>
      </c>
      <c r="P54" s="92">
        <f t="shared" si="8"/>
        <v>0</v>
      </c>
    </row>
    <row r="55" spans="1:16" ht="23.25" customHeight="1" x14ac:dyDescent="0.25">
      <c r="A55" s="206" t="s">
        <v>187</v>
      </c>
      <c r="B55" s="35" t="s">
        <v>188</v>
      </c>
      <c r="C55" s="99">
        <f>SUMPRODUCT(('Diário 1º PA'!$E$4:$E$2000='Analítico Cx.'!$B55)*('Diário 1º PA'!$B$4:$B$2000&gt;=C$4)*('Diário 1º PA'!$B$4:$B$2000&lt;=EOMONTH(C$4,0))*('Diário 1º PA'!$F$4:$F$2000))
+SUMPRODUCT(('Diário 2º PA'!$E$4:$E$1997='Analítico Cx.'!$B55)*('Diário 2º PA'!$B$4:$B$1997&gt;=C$4)*('Diário 2º PA'!$B$4:$B$1997&lt;=EOMONTH(C$4,0))*('Diário 2º PA'!$F$4:$F$1997))
+SUMPRODUCT(('Diário 3º PA'!$E$4:$E$2018='Analítico Cx.'!$B55)*('Diário 3º PA'!$B$4:$B$2018&gt;=C$4)*('Diário 3º PA'!$B$4:$B$2018&lt;=EOMONTH(C$4,0))*('Diário 3º PA'!$F$4:$F$2018))
+SUMPRODUCT(('Diário 4º PA'!$E$4:$E$2000='Analítico Cx.'!$B55)*('Diário 4º PA'!$B$4:$B$2000&gt;=C$4)*('Diário 4º PA'!$B$4:$B$2000&lt;=EOMONTH(C$4,0))*('Diário 4º PA'!$F$4:$F$2000))</f>
        <v>0</v>
      </c>
      <c r="D55" s="99">
        <f>SUMPRODUCT(('Diário 1º PA'!$E$4:$E$2000='Analítico Cx.'!$B55)*('Diário 1º PA'!$B$4:$B$2000&gt;=D$4)*('Diário 1º PA'!$B$4:$B$2000&lt;=EOMONTH(D$4,0))*('Diário 1º PA'!$F$4:$F$2000))
+SUMPRODUCT(('Diário 2º PA'!$E$4:$E$1997='Analítico Cx.'!$B55)*('Diário 2º PA'!$B$4:$B$1997&gt;=D$4)*('Diário 2º PA'!$B$4:$B$1997&lt;=EOMONTH(D$4,0))*('Diário 2º PA'!$F$4:$F$1997))
+SUMPRODUCT(('Diário 3º PA'!$E$4:$E$2018='Analítico Cx.'!$B55)*('Diário 3º PA'!$B$4:$B$2018&gt;=D$4)*('Diário 3º PA'!$B$4:$B$2018&lt;=EOMONTH(D$4,0))*('Diário 3º PA'!$F$4:$F$2018))
+SUMPRODUCT(('Diário 4º PA'!$E$4:$E$2000='Analítico Cx.'!$B55)*('Diário 4º PA'!$B$4:$B$2000&gt;=D$4)*('Diário 4º PA'!$B$4:$B$2000&lt;=EOMONTH(D$4,0))*('Diário 4º PA'!$F$4:$F$2000))</f>
        <v>0</v>
      </c>
      <c r="E55" s="99">
        <f>SUMPRODUCT(('Diário 1º PA'!$E$4:$E$2000='Analítico Cx.'!$B55)*('Diário 1º PA'!$B$4:$B$2000&gt;=E$4)*('Diário 1º PA'!$B$4:$B$2000&lt;=EOMONTH(E$4,0))*('Diário 1º PA'!$F$4:$F$2000))
+SUMPRODUCT(('Diário 2º PA'!$E$4:$E$1997='Analítico Cx.'!$B55)*('Diário 2º PA'!$B$4:$B$1997&gt;=E$4)*('Diário 2º PA'!$B$4:$B$1997&lt;=EOMONTH(E$4,0))*('Diário 2º PA'!$F$4:$F$1997))
+SUMPRODUCT(('Diário 3º PA'!$E$4:$E$2018='Analítico Cx.'!$B55)*('Diário 3º PA'!$B$4:$B$2018&gt;=E$4)*('Diário 3º PA'!$B$4:$B$2018&lt;=EOMONTH(E$4,0))*('Diário 3º PA'!$F$4:$F$2018))
+SUMPRODUCT(('Diário 4º PA'!$E$4:$E$2000='Analítico Cx.'!$B55)*('Diário 4º PA'!$B$4:$B$2000&gt;=E$4)*('Diário 4º PA'!$B$4:$B$2000&lt;=EOMONTH(E$4,0))*('Diário 4º PA'!$F$4:$F$2000))</f>
        <v>0</v>
      </c>
      <c r="F55" s="99">
        <f>SUMPRODUCT(('Diário 1º PA'!$E$4:$E$2000='Analítico Cx.'!$B55)*('Diário 1º PA'!$B$4:$B$2000&gt;=F$4)*('Diário 1º PA'!$B$4:$B$2000&lt;=EOMONTH(F$4,0))*('Diário 1º PA'!$F$4:$F$2000))
+SUMPRODUCT(('Diário 2º PA'!$E$4:$E$1997='Analítico Cx.'!$B55)*('Diário 2º PA'!$B$4:$B$1997&gt;=F$4)*('Diário 2º PA'!$B$4:$B$1997&lt;=EOMONTH(F$4,0))*('Diário 2º PA'!$F$4:$F$1997))
+SUMPRODUCT(('Diário 3º PA'!$E$4:$E$2018='Analítico Cx.'!$B55)*('Diário 3º PA'!$B$4:$B$2018&gt;=F$4)*('Diário 3º PA'!$B$4:$B$2018&lt;=EOMONTH(F$4,0))*('Diário 3º PA'!$F$4:$F$2018))
+SUMPRODUCT(('Diário 4º PA'!$E$4:$E$2000='Analítico Cx.'!$B55)*('Diário 4º PA'!$B$4:$B$2000&gt;=F$4)*('Diário 4º PA'!$B$4:$B$2000&lt;=EOMONTH(F$4,0))*('Diário 4º PA'!$F$4:$F$2000))</f>
        <v>0</v>
      </c>
      <c r="G55" s="99">
        <f>SUMPRODUCT(('Diário 1º PA'!$E$4:$E$2000='Analítico Cx.'!$B55)*('Diário 1º PA'!$B$4:$B$2000&gt;=G$4)*('Diário 1º PA'!$B$4:$B$2000&lt;=EOMONTH(G$4,0))*('Diário 1º PA'!$F$4:$F$2000))
+SUMPRODUCT(('Diário 2º PA'!$E$4:$E$1997='Analítico Cx.'!$B55)*('Diário 2º PA'!$B$4:$B$1997&gt;=G$4)*('Diário 2º PA'!$B$4:$B$1997&lt;=EOMONTH(G$4,0))*('Diário 2º PA'!$F$4:$F$1997))
+SUMPRODUCT(('Diário 3º PA'!$E$4:$E$2018='Analítico Cx.'!$B55)*('Diário 3º PA'!$B$4:$B$2018&gt;=G$4)*('Diário 3º PA'!$B$4:$B$2018&lt;=EOMONTH(G$4,0))*('Diário 3º PA'!$F$4:$F$2018))
+SUMPRODUCT(('Diário 4º PA'!$E$4:$E$2000='Analítico Cx.'!$B55)*('Diário 4º PA'!$B$4:$B$2000&gt;=G$4)*('Diário 4º PA'!$B$4:$B$2000&lt;=EOMONTH(G$4,0))*('Diário 4º PA'!$F$4:$F$2000))</f>
        <v>0</v>
      </c>
      <c r="H55" s="99">
        <f>SUMPRODUCT(('Diário 1º PA'!$E$4:$E$2000='Analítico Cx.'!$B55)*('Diário 1º PA'!$B$4:$B$2000&gt;=H$4)*('Diário 1º PA'!$B$4:$B$2000&lt;=EOMONTH(H$4,0))*('Diário 1º PA'!$F$4:$F$2000))
+SUMPRODUCT(('Diário 2º PA'!$E$4:$E$1997='Analítico Cx.'!$B55)*('Diário 2º PA'!$B$4:$B$1997&gt;=H$4)*('Diário 2º PA'!$B$4:$B$1997&lt;=EOMONTH(H$4,0))*('Diário 2º PA'!$F$4:$F$1997))
+SUMPRODUCT(('Diário 3º PA'!$E$4:$E$2018='Analítico Cx.'!$B55)*('Diário 3º PA'!$B$4:$B$2018&gt;=H$4)*('Diário 3º PA'!$B$4:$B$2018&lt;=EOMONTH(H$4,0))*('Diário 3º PA'!$F$4:$F$2018))
+SUMPRODUCT(('Diário 4º PA'!$E$4:$E$2000='Analítico Cx.'!$B55)*('Diário 4º PA'!$B$4:$B$2000&gt;=H$4)*('Diário 4º PA'!$B$4:$B$2000&lt;=EOMONTH(H$4,0))*('Diário 4º PA'!$F$4:$F$2000))</f>
        <v>0</v>
      </c>
      <c r="I55" s="99">
        <f>SUMPRODUCT(('Diário 1º PA'!$E$4:$E$2000='Analítico Cx.'!$B55)*('Diário 1º PA'!$B$4:$B$2000&gt;=I$4)*('Diário 1º PA'!$B$4:$B$2000&lt;=EOMONTH(I$4,0))*('Diário 1º PA'!$F$4:$F$2000))
+SUMPRODUCT(('Diário 2º PA'!$E$4:$E$1997='Analítico Cx.'!$B55)*('Diário 2º PA'!$B$4:$B$1997&gt;=I$4)*('Diário 2º PA'!$B$4:$B$1997&lt;=EOMONTH(I$4,0))*('Diário 2º PA'!$F$4:$F$1997))
+SUMPRODUCT(('Diário 3º PA'!$E$4:$E$2018='Analítico Cx.'!$B55)*('Diário 3º PA'!$B$4:$B$2018&gt;=I$4)*('Diário 3º PA'!$B$4:$B$2018&lt;=EOMONTH(I$4,0))*('Diário 3º PA'!$F$4:$F$2018))
+SUMPRODUCT(('Diário 4º PA'!$E$4:$E$2000='Analítico Cx.'!$B55)*('Diário 4º PA'!$B$4:$B$2000&gt;=I$4)*('Diário 4º PA'!$B$4:$B$2000&lt;=EOMONTH(I$4,0))*('Diário 4º PA'!$F$4:$F$2000))</f>
        <v>0</v>
      </c>
      <c r="J55" s="99">
        <f>SUMPRODUCT(('Diário 1º PA'!$E$4:$E$2000='Analítico Cx.'!$B55)*('Diário 1º PA'!$B$4:$B$2000&gt;=J$4)*('Diário 1º PA'!$B$4:$B$2000&lt;=EOMONTH(J$4,0))*('Diário 1º PA'!$F$4:$F$2000))
+SUMPRODUCT(('Diário 2º PA'!$E$4:$E$1997='Analítico Cx.'!$B55)*('Diário 2º PA'!$B$4:$B$1997&gt;=J$4)*('Diário 2º PA'!$B$4:$B$1997&lt;=EOMONTH(J$4,0))*('Diário 2º PA'!$F$4:$F$1997))
+SUMPRODUCT(('Diário 3º PA'!$E$4:$E$2018='Analítico Cx.'!$B55)*('Diário 3º PA'!$B$4:$B$2018&gt;=J$4)*('Diário 3º PA'!$B$4:$B$2018&lt;=EOMONTH(J$4,0))*('Diário 3º PA'!$F$4:$F$2018))
+SUMPRODUCT(('Diário 4º PA'!$E$4:$E$2000='Analítico Cx.'!$B55)*('Diário 4º PA'!$B$4:$B$2000&gt;=J$4)*('Diário 4º PA'!$B$4:$B$2000&lt;=EOMONTH(J$4,0))*('Diário 4º PA'!$F$4:$F$2000))</f>
        <v>0</v>
      </c>
      <c r="K55" s="99">
        <f>SUMPRODUCT(('Diário 1º PA'!$E$4:$E$2000='Analítico Cx.'!$B55)*('Diário 1º PA'!$B$4:$B$2000&gt;=K$4)*('Diário 1º PA'!$B$4:$B$2000&lt;=EOMONTH(K$4,0))*('Diário 1º PA'!$F$4:$F$2000))
+SUMPRODUCT(('Diário 2º PA'!$E$4:$E$1997='Analítico Cx.'!$B55)*('Diário 2º PA'!$B$4:$B$1997&gt;=K$4)*('Diário 2º PA'!$B$4:$B$1997&lt;=EOMONTH(K$4,0))*('Diário 2º PA'!$F$4:$F$1997))
+SUMPRODUCT(('Diário 3º PA'!$E$4:$E$2018='Analítico Cx.'!$B55)*('Diário 3º PA'!$B$4:$B$2018&gt;=K$4)*('Diário 3º PA'!$B$4:$B$2018&lt;=EOMONTH(K$4,0))*('Diário 3º PA'!$F$4:$F$2018))
+SUMPRODUCT(('Diário 4º PA'!$E$4:$E$2000='Analítico Cx.'!$B55)*('Diário 4º PA'!$B$4:$B$2000&gt;=K$4)*('Diário 4º PA'!$B$4:$B$2000&lt;=EOMONTH(K$4,0))*('Diário 4º PA'!$F$4:$F$2000))</f>
        <v>0</v>
      </c>
      <c r="L55" s="99">
        <f>SUMPRODUCT(('Diário 1º PA'!$E$4:$E$2000='Analítico Cx.'!$B55)*('Diário 1º PA'!$B$4:$B$2000&gt;=L$4)*('Diário 1º PA'!$B$4:$B$2000&lt;=EOMONTH(L$4,0))*('Diário 1º PA'!$F$4:$F$2000))
+SUMPRODUCT(('Diário 2º PA'!$E$4:$E$1997='Analítico Cx.'!$B55)*('Diário 2º PA'!$B$4:$B$1997&gt;=L$4)*('Diário 2º PA'!$B$4:$B$1997&lt;=EOMONTH(L$4,0))*('Diário 2º PA'!$F$4:$F$1997))
+SUMPRODUCT(('Diário 3º PA'!$E$4:$E$2018='Analítico Cx.'!$B55)*('Diário 3º PA'!$B$4:$B$2018&gt;=L$4)*('Diário 3º PA'!$B$4:$B$2018&lt;=EOMONTH(L$4,0))*('Diário 3º PA'!$F$4:$F$2018))
+SUMPRODUCT(('Diário 4º PA'!$E$4:$E$2000='Analítico Cx.'!$B55)*('Diário 4º PA'!$B$4:$B$2000&gt;=L$4)*('Diário 4º PA'!$B$4:$B$2000&lt;=EOMONTH(L$4,0))*('Diário 4º PA'!$F$4:$F$2000))</f>
        <v>0</v>
      </c>
      <c r="M55" s="99">
        <f>SUMPRODUCT(('Diário 1º PA'!$E$4:$E$2000='Analítico Cx.'!$B55)*('Diário 1º PA'!$B$4:$B$2000&gt;=M$4)*('Diário 1º PA'!$B$4:$B$2000&lt;=EOMONTH(M$4,0))*('Diário 1º PA'!$F$4:$F$2000))
+SUMPRODUCT(('Diário 2º PA'!$E$4:$E$1997='Analítico Cx.'!$B55)*('Diário 2º PA'!$B$4:$B$1997&gt;=M$4)*('Diário 2º PA'!$B$4:$B$1997&lt;=EOMONTH(M$4,0))*('Diário 2º PA'!$F$4:$F$1997))
+SUMPRODUCT(('Diário 3º PA'!$E$4:$E$2018='Analítico Cx.'!$B55)*('Diário 3º PA'!$B$4:$B$2018&gt;=M$4)*('Diário 3º PA'!$B$4:$B$2018&lt;=EOMONTH(M$4,0))*('Diário 3º PA'!$F$4:$F$2018))
+SUMPRODUCT(('Diário 4º PA'!$E$4:$E$2000='Analítico Cx.'!$B55)*('Diário 4º PA'!$B$4:$B$2000&gt;=M$4)*('Diário 4º PA'!$B$4:$B$2000&lt;=EOMONTH(M$4,0))*('Diário 4º PA'!$F$4:$F$2000))</f>
        <v>0</v>
      </c>
      <c r="N55" s="99">
        <f>SUMPRODUCT(('Diário 1º PA'!$E$4:$E$2000='Analítico Cx.'!$B55)*('Diário 1º PA'!$B$4:$B$2000&gt;=N$4)*('Diário 1º PA'!$B$4:$B$2000&lt;=EOMONTH(N$4,0))*('Diário 1º PA'!$F$4:$F$2000))
+SUMPRODUCT(('Diário 2º PA'!$E$4:$E$1997='Analítico Cx.'!$B55)*('Diário 2º PA'!$B$4:$B$1997&gt;=N$4)*('Diário 2º PA'!$B$4:$B$1997&lt;=EOMONTH(N$4,0))*('Diário 2º PA'!$F$4:$F$1997))
+SUMPRODUCT(('Diário 3º PA'!$E$4:$E$2018='Analítico Cx.'!$B55)*('Diário 3º PA'!$B$4:$B$2018&gt;=N$4)*('Diário 3º PA'!$B$4:$B$2018&lt;=EOMONTH(N$4,0))*('Diário 3º PA'!$F$4:$F$2018))
+SUMPRODUCT(('Diário 4º PA'!$E$4:$E$2000='Analítico Cx.'!$B55)*('Diário 4º PA'!$B$4:$B$2000&gt;=N$4)*('Diário 4º PA'!$B$4:$B$2000&lt;=EOMONTH(N$4,0))*('Diário 4º PA'!$F$4:$F$2000))</f>
        <v>0</v>
      </c>
      <c r="O55" s="100">
        <f>SUM(C55:N55)</f>
        <v>0</v>
      </c>
      <c r="P55" s="92">
        <f t="shared" si="8"/>
        <v>0</v>
      </c>
    </row>
    <row r="56" spans="1:16" ht="23.25" customHeight="1" x14ac:dyDescent="0.25">
      <c r="A56" s="206" t="s">
        <v>189</v>
      </c>
      <c r="B56" s="37" t="s">
        <v>190</v>
      </c>
      <c r="C56" s="99">
        <f>SUMPRODUCT(('Diário 1º PA'!$E$4:$E$2000='Analítico Cx.'!$B56)*('Diário 1º PA'!$B$4:$B$2000&gt;=C$4)*('Diário 1º PA'!$B$4:$B$2000&lt;=EOMONTH(C$4,0))*('Diário 1º PA'!$F$4:$F$2000))
+SUMPRODUCT(('Diário 2º PA'!$E$4:$E$1997='Analítico Cx.'!$B56)*('Diário 2º PA'!$B$4:$B$1997&gt;=C$4)*('Diário 2º PA'!$B$4:$B$1997&lt;=EOMONTH(C$4,0))*('Diário 2º PA'!$F$4:$F$1997))
+SUMPRODUCT(('Diário 3º PA'!$E$4:$E$2018='Analítico Cx.'!$B56)*('Diário 3º PA'!$B$4:$B$2018&gt;=C$4)*('Diário 3º PA'!$B$4:$B$2018&lt;=EOMONTH(C$4,0))*('Diário 3º PA'!$F$4:$F$2018))
+SUMPRODUCT(('Diário 4º PA'!$E$4:$E$2000='Analítico Cx.'!$B56)*('Diário 4º PA'!$B$4:$B$2000&gt;=C$4)*('Diário 4º PA'!$B$4:$B$2000&lt;=EOMONTH(C$4,0))*('Diário 4º PA'!$F$4:$F$2000))</f>
        <v>0</v>
      </c>
      <c r="D56" s="99">
        <f>SUMPRODUCT(('Diário 1º PA'!$E$4:$E$2000='Analítico Cx.'!$B56)*('Diário 1º PA'!$B$4:$B$2000&gt;=D$4)*('Diário 1º PA'!$B$4:$B$2000&lt;=EOMONTH(D$4,0))*('Diário 1º PA'!$F$4:$F$2000))
+SUMPRODUCT(('Diário 2º PA'!$E$4:$E$1997='Analítico Cx.'!$B56)*('Diário 2º PA'!$B$4:$B$1997&gt;=D$4)*('Diário 2º PA'!$B$4:$B$1997&lt;=EOMONTH(D$4,0))*('Diário 2º PA'!$F$4:$F$1997))
+SUMPRODUCT(('Diário 3º PA'!$E$4:$E$2018='Analítico Cx.'!$B56)*('Diário 3º PA'!$B$4:$B$2018&gt;=D$4)*('Diário 3º PA'!$B$4:$B$2018&lt;=EOMONTH(D$4,0))*('Diário 3º PA'!$F$4:$F$2018))
+SUMPRODUCT(('Diário 4º PA'!$E$4:$E$2000='Analítico Cx.'!$B56)*('Diário 4º PA'!$B$4:$B$2000&gt;=D$4)*('Diário 4º PA'!$B$4:$B$2000&lt;=EOMONTH(D$4,0))*('Diário 4º PA'!$F$4:$F$2000))</f>
        <v>0</v>
      </c>
      <c r="E56" s="99">
        <f>SUMPRODUCT(('Diário 1º PA'!$E$4:$E$2000='Analítico Cx.'!$B56)*('Diário 1º PA'!$B$4:$B$2000&gt;=E$4)*('Diário 1º PA'!$B$4:$B$2000&lt;=EOMONTH(E$4,0))*('Diário 1º PA'!$F$4:$F$2000))
+SUMPRODUCT(('Diário 2º PA'!$E$4:$E$1997='Analítico Cx.'!$B56)*('Diário 2º PA'!$B$4:$B$1997&gt;=E$4)*('Diário 2º PA'!$B$4:$B$1997&lt;=EOMONTH(E$4,0))*('Diário 2º PA'!$F$4:$F$1997))
+SUMPRODUCT(('Diário 3º PA'!$E$4:$E$2018='Analítico Cx.'!$B56)*('Diário 3º PA'!$B$4:$B$2018&gt;=E$4)*('Diário 3º PA'!$B$4:$B$2018&lt;=EOMONTH(E$4,0))*('Diário 3º PA'!$F$4:$F$2018))
+SUMPRODUCT(('Diário 4º PA'!$E$4:$E$2000='Analítico Cx.'!$B56)*('Diário 4º PA'!$B$4:$B$2000&gt;=E$4)*('Diário 4º PA'!$B$4:$B$2000&lt;=EOMONTH(E$4,0))*('Diário 4º PA'!$F$4:$F$2000))</f>
        <v>0</v>
      </c>
      <c r="F56" s="99">
        <f>SUMPRODUCT(('Diário 1º PA'!$E$4:$E$2000='Analítico Cx.'!$B56)*('Diário 1º PA'!$B$4:$B$2000&gt;=F$4)*('Diário 1º PA'!$B$4:$B$2000&lt;=EOMONTH(F$4,0))*('Diário 1º PA'!$F$4:$F$2000))
+SUMPRODUCT(('Diário 2º PA'!$E$4:$E$1997='Analítico Cx.'!$B56)*('Diário 2º PA'!$B$4:$B$1997&gt;=F$4)*('Diário 2º PA'!$B$4:$B$1997&lt;=EOMONTH(F$4,0))*('Diário 2º PA'!$F$4:$F$1997))
+SUMPRODUCT(('Diário 3º PA'!$E$4:$E$2018='Analítico Cx.'!$B56)*('Diário 3º PA'!$B$4:$B$2018&gt;=F$4)*('Diário 3º PA'!$B$4:$B$2018&lt;=EOMONTH(F$4,0))*('Diário 3º PA'!$F$4:$F$2018))
+SUMPRODUCT(('Diário 4º PA'!$E$4:$E$2000='Analítico Cx.'!$B56)*('Diário 4º PA'!$B$4:$B$2000&gt;=F$4)*('Diário 4º PA'!$B$4:$B$2000&lt;=EOMONTH(F$4,0))*('Diário 4º PA'!$F$4:$F$2000))</f>
        <v>2000</v>
      </c>
      <c r="G56" s="99">
        <f>SUMPRODUCT(('Diário 1º PA'!$E$4:$E$2000='Analítico Cx.'!$B56)*('Diário 1º PA'!$B$4:$B$2000&gt;=G$4)*('Diário 1º PA'!$B$4:$B$2000&lt;=EOMONTH(G$4,0))*('Diário 1º PA'!$F$4:$F$2000))
+SUMPRODUCT(('Diário 2º PA'!$E$4:$E$1997='Analítico Cx.'!$B56)*('Diário 2º PA'!$B$4:$B$1997&gt;=G$4)*('Diário 2º PA'!$B$4:$B$1997&lt;=EOMONTH(G$4,0))*('Diário 2º PA'!$F$4:$F$1997))
+SUMPRODUCT(('Diário 3º PA'!$E$4:$E$2018='Analítico Cx.'!$B56)*('Diário 3º PA'!$B$4:$B$2018&gt;=G$4)*('Diário 3º PA'!$B$4:$B$2018&lt;=EOMONTH(G$4,0))*('Diário 3º PA'!$F$4:$F$2018))
+SUMPRODUCT(('Diário 4º PA'!$E$4:$E$2000='Analítico Cx.'!$B56)*('Diário 4º PA'!$B$4:$B$2000&gt;=G$4)*('Diário 4º PA'!$B$4:$B$2000&lt;=EOMONTH(G$4,0))*('Diário 4º PA'!$F$4:$F$2000))</f>
        <v>1500</v>
      </c>
      <c r="H56" s="99">
        <f>SUMPRODUCT(('Diário 1º PA'!$E$4:$E$2000='Analítico Cx.'!$B56)*('Diário 1º PA'!$B$4:$B$2000&gt;=H$4)*('Diário 1º PA'!$B$4:$B$2000&lt;=EOMONTH(H$4,0))*('Diário 1º PA'!$F$4:$F$2000))
+SUMPRODUCT(('Diário 2º PA'!$E$4:$E$1997='Analítico Cx.'!$B56)*('Diário 2º PA'!$B$4:$B$1997&gt;=H$4)*('Diário 2º PA'!$B$4:$B$1997&lt;=EOMONTH(H$4,0))*('Diário 2º PA'!$F$4:$F$1997))
+SUMPRODUCT(('Diário 3º PA'!$E$4:$E$2018='Analítico Cx.'!$B56)*('Diário 3º PA'!$B$4:$B$2018&gt;=H$4)*('Diário 3º PA'!$B$4:$B$2018&lt;=EOMONTH(H$4,0))*('Diário 3º PA'!$F$4:$F$2018))
+SUMPRODUCT(('Diário 4º PA'!$E$4:$E$2000='Analítico Cx.'!$B56)*('Diário 4º PA'!$B$4:$B$2000&gt;=H$4)*('Diário 4º PA'!$B$4:$B$2000&lt;=EOMONTH(H$4,0))*('Diário 4º PA'!$F$4:$F$2000))</f>
        <v>1500</v>
      </c>
      <c r="I56" s="99">
        <f>SUMPRODUCT(('Diário 1º PA'!$E$4:$E$2000='Analítico Cx.'!$B56)*('Diário 1º PA'!$B$4:$B$2000&gt;=I$4)*('Diário 1º PA'!$B$4:$B$2000&lt;=EOMONTH(I$4,0))*('Diário 1º PA'!$F$4:$F$2000))
+SUMPRODUCT(('Diário 2º PA'!$E$4:$E$1997='Analítico Cx.'!$B56)*('Diário 2º PA'!$B$4:$B$1997&gt;=I$4)*('Diário 2º PA'!$B$4:$B$1997&lt;=EOMONTH(I$4,0))*('Diário 2º PA'!$F$4:$F$1997))
+SUMPRODUCT(('Diário 3º PA'!$E$4:$E$2018='Analítico Cx.'!$B56)*('Diário 3º PA'!$B$4:$B$2018&gt;=I$4)*('Diário 3º PA'!$B$4:$B$2018&lt;=EOMONTH(I$4,0))*('Diário 3º PA'!$F$4:$F$2018))
+SUMPRODUCT(('Diário 4º PA'!$E$4:$E$2000='Analítico Cx.'!$B56)*('Diário 4º PA'!$B$4:$B$2000&gt;=I$4)*('Diário 4º PA'!$B$4:$B$2000&lt;=EOMONTH(I$4,0))*('Diário 4º PA'!$F$4:$F$2000))</f>
        <v>1500</v>
      </c>
      <c r="J56" s="99">
        <f>SUMPRODUCT(('Diário 1º PA'!$E$4:$E$2000='Analítico Cx.'!$B56)*('Diário 1º PA'!$B$4:$B$2000&gt;=J$4)*('Diário 1º PA'!$B$4:$B$2000&lt;=EOMONTH(J$4,0))*('Diário 1º PA'!$F$4:$F$2000))
+SUMPRODUCT(('Diário 2º PA'!$E$4:$E$1997='Analítico Cx.'!$B56)*('Diário 2º PA'!$B$4:$B$1997&gt;=J$4)*('Diário 2º PA'!$B$4:$B$1997&lt;=EOMONTH(J$4,0))*('Diário 2º PA'!$F$4:$F$1997))
+SUMPRODUCT(('Diário 3º PA'!$E$4:$E$2018='Analítico Cx.'!$B56)*('Diário 3º PA'!$B$4:$B$2018&gt;=J$4)*('Diário 3º PA'!$B$4:$B$2018&lt;=EOMONTH(J$4,0))*('Diário 3º PA'!$F$4:$F$2018))
+SUMPRODUCT(('Diário 4º PA'!$E$4:$E$2000='Analítico Cx.'!$B56)*('Diário 4º PA'!$B$4:$B$2000&gt;=J$4)*('Diário 4º PA'!$B$4:$B$2000&lt;=EOMONTH(J$4,0))*('Diário 4º PA'!$F$4:$F$2000))</f>
        <v>1500</v>
      </c>
      <c r="K56" s="99">
        <f>SUMPRODUCT(('Diário 1º PA'!$E$4:$E$2000='Analítico Cx.'!$B56)*('Diário 1º PA'!$B$4:$B$2000&gt;=K$4)*('Diário 1º PA'!$B$4:$B$2000&lt;=EOMONTH(K$4,0))*('Diário 1º PA'!$F$4:$F$2000))
+SUMPRODUCT(('Diário 2º PA'!$E$4:$E$1997='Analítico Cx.'!$B56)*('Diário 2º PA'!$B$4:$B$1997&gt;=K$4)*('Diário 2º PA'!$B$4:$B$1997&lt;=EOMONTH(K$4,0))*('Diário 2º PA'!$F$4:$F$1997))
+SUMPRODUCT(('Diário 3º PA'!$E$4:$E$2018='Analítico Cx.'!$B56)*('Diário 3º PA'!$B$4:$B$2018&gt;=K$4)*('Diário 3º PA'!$B$4:$B$2018&lt;=EOMONTH(K$4,0))*('Diário 3º PA'!$F$4:$F$2018))
+SUMPRODUCT(('Diário 4º PA'!$E$4:$E$2000='Analítico Cx.'!$B56)*('Diário 4º PA'!$B$4:$B$2000&gt;=K$4)*('Diário 4º PA'!$B$4:$B$2000&lt;=EOMONTH(K$4,0))*('Diário 4º PA'!$F$4:$F$2000))</f>
        <v>1500</v>
      </c>
      <c r="L56" s="99">
        <f>SUMPRODUCT(('Diário 1º PA'!$E$4:$E$2000='Analítico Cx.'!$B56)*('Diário 1º PA'!$B$4:$B$2000&gt;=L$4)*('Diário 1º PA'!$B$4:$B$2000&lt;=EOMONTH(L$4,0))*('Diário 1º PA'!$F$4:$F$2000))
+SUMPRODUCT(('Diário 2º PA'!$E$4:$E$1997='Analítico Cx.'!$B56)*('Diário 2º PA'!$B$4:$B$1997&gt;=L$4)*('Diário 2º PA'!$B$4:$B$1997&lt;=EOMONTH(L$4,0))*('Diário 2º PA'!$F$4:$F$1997))
+SUMPRODUCT(('Diário 3º PA'!$E$4:$E$2018='Analítico Cx.'!$B56)*('Diário 3º PA'!$B$4:$B$2018&gt;=L$4)*('Diário 3º PA'!$B$4:$B$2018&lt;=EOMONTH(L$4,0))*('Diário 3º PA'!$F$4:$F$2018))
+SUMPRODUCT(('Diário 4º PA'!$E$4:$E$2000='Analítico Cx.'!$B56)*('Diário 4º PA'!$B$4:$B$2000&gt;=L$4)*('Diário 4º PA'!$B$4:$B$2000&lt;=EOMONTH(L$4,0))*('Diário 4º PA'!$F$4:$F$2000))</f>
        <v>0</v>
      </c>
      <c r="M56" s="99">
        <f>SUMPRODUCT(('Diário 1º PA'!$E$4:$E$2000='Analítico Cx.'!$B56)*('Diário 1º PA'!$B$4:$B$2000&gt;=M$4)*('Diário 1º PA'!$B$4:$B$2000&lt;=EOMONTH(M$4,0))*('Diário 1º PA'!$F$4:$F$2000))
+SUMPRODUCT(('Diário 2º PA'!$E$4:$E$1997='Analítico Cx.'!$B56)*('Diário 2º PA'!$B$4:$B$1997&gt;=M$4)*('Diário 2º PA'!$B$4:$B$1997&lt;=EOMONTH(M$4,0))*('Diário 2º PA'!$F$4:$F$1997))
+SUMPRODUCT(('Diário 3º PA'!$E$4:$E$2018='Analítico Cx.'!$B56)*('Diário 3º PA'!$B$4:$B$2018&gt;=M$4)*('Diário 3º PA'!$B$4:$B$2018&lt;=EOMONTH(M$4,0))*('Diário 3º PA'!$F$4:$F$2018))
+SUMPRODUCT(('Diário 4º PA'!$E$4:$E$2000='Analítico Cx.'!$B56)*('Diário 4º PA'!$B$4:$B$2000&gt;=M$4)*('Diário 4º PA'!$B$4:$B$2000&lt;=EOMONTH(M$4,0))*('Diário 4º PA'!$F$4:$F$2000))</f>
        <v>0</v>
      </c>
      <c r="N56" s="99">
        <f>SUMPRODUCT(('Diário 1º PA'!$E$4:$E$2000='Analítico Cx.'!$B56)*('Diário 1º PA'!$B$4:$B$2000&gt;=N$4)*('Diário 1º PA'!$B$4:$B$2000&lt;=EOMONTH(N$4,0))*('Diário 1º PA'!$F$4:$F$2000))
+SUMPRODUCT(('Diário 2º PA'!$E$4:$E$1997='Analítico Cx.'!$B56)*('Diário 2º PA'!$B$4:$B$1997&gt;=N$4)*('Diário 2º PA'!$B$4:$B$1997&lt;=EOMONTH(N$4,0))*('Diário 2º PA'!$F$4:$F$1997))
+SUMPRODUCT(('Diário 3º PA'!$E$4:$E$2018='Analítico Cx.'!$B56)*('Diário 3º PA'!$B$4:$B$2018&gt;=N$4)*('Diário 3º PA'!$B$4:$B$2018&lt;=EOMONTH(N$4,0))*('Diário 3º PA'!$F$4:$F$2018))
+SUMPRODUCT(('Diário 4º PA'!$E$4:$E$2000='Analítico Cx.'!$B56)*('Diário 4º PA'!$B$4:$B$2000&gt;=N$4)*('Diário 4º PA'!$B$4:$B$2000&lt;=EOMONTH(N$4,0))*('Diário 4º PA'!$F$4:$F$2000))</f>
        <v>0</v>
      </c>
      <c r="O56" s="100">
        <f t="shared" si="12"/>
        <v>9500</v>
      </c>
      <c r="P56" s="92">
        <f t="shared" si="8"/>
        <v>3.2249205566280768E-2</v>
      </c>
    </row>
    <row r="57" spans="1:16" ht="23.25" customHeight="1" x14ac:dyDescent="0.25">
      <c r="A57" s="16"/>
      <c r="B57" s="17" t="s">
        <v>191</v>
      </c>
      <c r="C57" s="101">
        <f t="shared" ref="C57:O57" si="13">SUBTOTAL(109,C48:C56)</f>
        <v>0</v>
      </c>
      <c r="D57" s="101">
        <f t="shared" si="13"/>
        <v>0</v>
      </c>
      <c r="E57" s="101">
        <f t="shared" si="13"/>
        <v>0</v>
      </c>
      <c r="F57" s="101">
        <f t="shared" si="13"/>
        <v>4400</v>
      </c>
      <c r="G57" s="101">
        <f t="shared" si="13"/>
        <v>3300</v>
      </c>
      <c r="H57" s="101">
        <f t="shared" si="13"/>
        <v>3300</v>
      </c>
      <c r="I57" s="101">
        <f t="shared" ref="I57:N57" si="14">SUBTOTAL(109,I48:I56)</f>
        <v>3300</v>
      </c>
      <c r="J57" s="101">
        <f t="shared" si="14"/>
        <v>3300</v>
      </c>
      <c r="K57" s="101">
        <f t="shared" si="14"/>
        <v>3300</v>
      </c>
      <c r="L57" s="101">
        <f t="shared" si="14"/>
        <v>0</v>
      </c>
      <c r="M57" s="101">
        <f t="shared" si="14"/>
        <v>0</v>
      </c>
      <c r="N57" s="101">
        <f t="shared" si="14"/>
        <v>0</v>
      </c>
      <c r="O57" s="101">
        <f t="shared" si="13"/>
        <v>20900</v>
      </c>
      <c r="P57" s="93">
        <f t="shared" si="8"/>
        <v>7.0948252245817703E-2</v>
      </c>
    </row>
    <row r="58" spans="1:16" ht="23.25" customHeight="1" thickBot="1" x14ac:dyDescent="0.3">
      <c r="A58" s="227"/>
      <c r="B58" s="228" t="s">
        <v>192</v>
      </c>
      <c r="C58" s="229">
        <f t="shared" ref="C58:O58" si="15">SUBTOTAL(109,C20:C57)</f>
        <v>0</v>
      </c>
      <c r="D58" s="229">
        <f t="shared" si="15"/>
        <v>0</v>
      </c>
      <c r="E58" s="229">
        <f t="shared" si="15"/>
        <v>0</v>
      </c>
      <c r="F58" s="229">
        <f t="shared" si="15"/>
        <v>15241.82</v>
      </c>
      <c r="G58" s="229">
        <f t="shared" si="15"/>
        <v>27180.77</v>
      </c>
      <c r="H58" s="229">
        <f t="shared" si="15"/>
        <v>27617.980000000003</v>
      </c>
      <c r="I58" s="229">
        <f t="shared" si="15"/>
        <v>27613.980000000003</v>
      </c>
      <c r="J58" s="229">
        <f t="shared" si="15"/>
        <v>27618.980000000003</v>
      </c>
      <c r="K58" s="229">
        <f t="shared" si="15"/>
        <v>27617.980000000003</v>
      </c>
      <c r="L58" s="229">
        <f t="shared" si="15"/>
        <v>0</v>
      </c>
      <c r="M58" s="229">
        <f t="shared" si="15"/>
        <v>0</v>
      </c>
      <c r="N58" s="229">
        <f t="shared" si="15"/>
        <v>0</v>
      </c>
      <c r="O58" s="229">
        <f t="shared" si="15"/>
        <v>152891.51</v>
      </c>
      <c r="P58" s="230">
        <f t="shared" si="8"/>
        <v>0.51901365635042873</v>
      </c>
    </row>
    <row r="59" spans="1:16" ht="23.25" customHeight="1" thickBot="1" x14ac:dyDescent="0.3">
      <c r="A59" s="231" t="s">
        <v>95</v>
      </c>
      <c r="B59" s="216" t="s">
        <v>96</v>
      </c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198"/>
    </row>
    <row r="60" spans="1:16" ht="23.25" customHeight="1" x14ac:dyDescent="0.25">
      <c r="A60" s="36" t="s">
        <v>193</v>
      </c>
      <c r="B60" s="56" t="s">
        <v>194</v>
      </c>
      <c r="C60" s="99">
        <f>SUMPRODUCT(('Diário 1º PA'!$E$4:$E$2000='Analítico Cx.'!$B60)*('Diário 1º PA'!$B$4:$B$2000&gt;=C$4)*('Diário 1º PA'!$B$4:$B$2000&lt;=EOMONTH(C$4,0))*('Diário 1º PA'!$F$4:$F$2000))
+SUMPRODUCT(('Diário 2º PA'!$E$4:$E$1997='Analítico Cx.'!$B60)*('Diário 2º PA'!$B$4:$B$1997&gt;=C$4)*('Diário 2º PA'!$B$4:$B$1997&lt;=EOMONTH(C$4,0))*('Diário 2º PA'!$F$4:$F$1997))
+SUMPRODUCT(('Diário 3º PA'!$E$4:$E$2018='Analítico Cx.'!$B60)*('Diário 3º PA'!$B$4:$B$2018&gt;=C$4)*('Diário 3º PA'!$B$4:$B$2018&lt;=EOMONTH(C$4,0))*('Diário 3º PA'!$F$4:$F$2018))
+SUMPRODUCT(('Diário 4º PA'!$E$4:$E$2000='Analítico Cx.'!$B60)*('Diário 4º PA'!$B$4:$B$2000&gt;=C$4)*('Diário 4º PA'!$B$4:$B$2000&lt;=EOMONTH(C$4,0))*('Diário 4º PA'!$F$4:$F$2000))</f>
        <v>0</v>
      </c>
      <c r="D60" s="99">
        <f>SUMPRODUCT(('Diário 1º PA'!$E$4:$E$2000='Analítico Cx.'!$B60)*('Diário 1º PA'!$B$4:$B$2000&gt;=D$4)*('Diário 1º PA'!$B$4:$B$2000&lt;=EOMONTH(D$4,0))*('Diário 1º PA'!$F$4:$F$2000))
+SUMPRODUCT(('Diário 2º PA'!$E$4:$E$1997='Analítico Cx.'!$B60)*('Diário 2º PA'!$B$4:$B$1997&gt;=D$4)*('Diário 2º PA'!$B$4:$B$1997&lt;=EOMONTH(D$4,0))*('Diário 2º PA'!$F$4:$F$1997))
+SUMPRODUCT(('Diário 3º PA'!$E$4:$E$2018='Analítico Cx.'!$B60)*('Diário 3º PA'!$B$4:$B$2018&gt;=D$4)*('Diário 3º PA'!$B$4:$B$2018&lt;=EOMONTH(D$4,0))*('Diário 3º PA'!$F$4:$F$2018))
+SUMPRODUCT(('Diário 4º PA'!$E$4:$E$2000='Analítico Cx.'!$B60)*('Diário 4º PA'!$B$4:$B$2000&gt;=D$4)*('Diário 4º PA'!$B$4:$B$2000&lt;=EOMONTH(D$4,0))*('Diário 4º PA'!$F$4:$F$2000))</f>
        <v>0</v>
      </c>
      <c r="E60" s="99">
        <f>SUMPRODUCT(('Diário 1º PA'!$E$4:$E$2000='Analítico Cx.'!$B60)*('Diário 1º PA'!$B$4:$B$2000&gt;=E$4)*('Diário 1º PA'!$B$4:$B$2000&lt;=EOMONTH(E$4,0))*('Diário 1º PA'!$F$4:$F$2000))
+SUMPRODUCT(('Diário 2º PA'!$E$4:$E$1997='Analítico Cx.'!$B60)*('Diário 2º PA'!$B$4:$B$1997&gt;=E$4)*('Diário 2º PA'!$B$4:$B$1997&lt;=EOMONTH(E$4,0))*('Diário 2º PA'!$F$4:$F$1997))
+SUMPRODUCT(('Diário 3º PA'!$E$4:$E$2018='Analítico Cx.'!$B60)*('Diário 3º PA'!$B$4:$B$2018&gt;=E$4)*('Diário 3º PA'!$B$4:$B$2018&lt;=EOMONTH(E$4,0))*('Diário 3º PA'!$F$4:$F$2018))
+SUMPRODUCT(('Diário 4º PA'!$E$4:$E$2000='Analítico Cx.'!$B60)*('Diário 4º PA'!$B$4:$B$2000&gt;=E$4)*('Diário 4º PA'!$B$4:$B$2000&lt;=EOMONTH(E$4,0))*('Diário 4º PA'!$F$4:$F$2000))</f>
        <v>0</v>
      </c>
      <c r="F60" s="99">
        <f>SUMPRODUCT(('Diário 1º PA'!$E$4:$E$2000='Analítico Cx.'!$B60)*('Diário 1º PA'!$B$4:$B$2000&gt;=F$4)*('Diário 1º PA'!$B$4:$B$2000&lt;=EOMONTH(F$4,0))*('Diário 1º PA'!$F$4:$F$2000))
+SUMPRODUCT(('Diário 2º PA'!$E$4:$E$1997='Analítico Cx.'!$B60)*('Diário 2º PA'!$B$4:$B$1997&gt;=F$4)*('Diário 2º PA'!$B$4:$B$1997&lt;=EOMONTH(F$4,0))*('Diário 2º PA'!$F$4:$F$1997))
+SUMPRODUCT(('Diário 3º PA'!$E$4:$E$2018='Analítico Cx.'!$B60)*('Diário 3º PA'!$B$4:$B$2018&gt;=F$4)*('Diário 3º PA'!$B$4:$B$2018&lt;=EOMONTH(F$4,0))*('Diário 3º PA'!$F$4:$F$2018))
+SUMPRODUCT(('Diário 4º PA'!$E$4:$E$2000='Analítico Cx.'!$B60)*('Diário 4º PA'!$B$4:$B$2000&gt;=F$4)*('Diário 4º PA'!$B$4:$B$2000&lt;=EOMONTH(F$4,0))*('Diário 4º PA'!$F$4:$F$2000))</f>
        <v>1600</v>
      </c>
      <c r="G60" s="99">
        <f>SUMPRODUCT(('Diário 1º PA'!$E$4:$E$2000='Analítico Cx.'!$B60)*('Diário 1º PA'!$B$4:$B$2000&gt;=G$4)*('Diário 1º PA'!$B$4:$B$2000&lt;=EOMONTH(G$4,0))*('Diário 1º PA'!$F$4:$F$2000))
+SUMPRODUCT(('Diário 2º PA'!$E$4:$E$1997='Analítico Cx.'!$B60)*('Diário 2º PA'!$B$4:$B$1997&gt;=G$4)*('Diário 2º PA'!$B$4:$B$1997&lt;=EOMONTH(G$4,0))*('Diário 2º PA'!$F$4:$F$1997))
+SUMPRODUCT(('Diário 3º PA'!$E$4:$E$2018='Analítico Cx.'!$B60)*('Diário 3º PA'!$B$4:$B$2018&gt;=G$4)*('Diário 3º PA'!$B$4:$B$2018&lt;=EOMONTH(G$4,0))*('Diário 3º PA'!$F$4:$F$2018))
+SUMPRODUCT(('Diário 4º PA'!$E$4:$E$2000='Analítico Cx.'!$B60)*('Diário 4º PA'!$B$4:$B$2000&gt;=G$4)*('Diário 4º PA'!$B$4:$B$2000&lt;=EOMONTH(G$4,0))*('Diário 4º PA'!$F$4:$F$2000))</f>
        <v>1600</v>
      </c>
      <c r="H60" s="99">
        <f>SUMPRODUCT(('Diário 1º PA'!$E$4:$E$2000='Analítico Cx.'!$B60)*('Diário 1º PA'!$B$4:$B$2000&gt;=H$4)*('Diário 1º PA'!$B$4:$B$2000&lt;=EOMONTH(H$4,0))*('Diário 1º PA'!$F$4:$F$2000))
+SUMPRODUCT(('Diário 2º PA'!$E$4:$E$1997='Analítico Cx.'!$B60)*('Diário 2º PA'!$B$4:$B$1997&gt;=H$4)*('Diário 2º PA'!$B$4:$B$1997&lt;=EOMONTH(H$4,0))*('Diário 2º PA'!$F$4:$F$1997))
+SUMPRODUCT(('Diário 3º PA'!$E$4:$E$2018='Analítico Cx.'!$B60)*('Diário 3º PA'!$B$4:$B$2018&gt;=H$4)*('Diário 3º PA'!$B$4:$B$2018&lt;=EOMONTH(H$4,0))*('Diário 3º PA'!$F$4:$F$2018))
+SUMPRODUCT(('Diário 4º PA'!$E$4:$E$2000='Analítico Cx.'!$B60)*('Diário 4º PA'!$B$4:$B$2000&gt;=H$4)*('Diário 4º PA'!$B$4:$B$2000&lt;=EOMONTH(H$4,0))*('Diário 4º PA'!$F$4:$F$2000))</f>
        <v>1600</v>
      </c>
      <c r="I60" s="99">
        <f>SUMPRODUCT(('Diário 1º PA'!$E$4:$E$2000='Analítico Cx.'!$B60)*('Diário 1º PA'!$B$4:$B$2000&gt;=I$4)*('Diário 1º PA'!$B$4:$B$2000&lt;=EOMONTH(I$4,0))*('Diário 1º PA'!$F$4:$F$2000))
+SUMPRODUCT(('Diário 2º PA'!$E$4:$E$1997='Analítico Cx.'!$B60)*('Diário 2º PA'!$B$4:$B$1997&gt;=I$4)*('Diário 2º PA'!$B$4:$B$1997&lt;=EOMONTH(I$4,0))*('Diário 2º PA'!$F$4:$F$1997))
+SUMPRODUCT(('Diário 3º PA'!$E$4:$E$2018='Analítico Cx.'!$B60)*('Diário 3º PA'!$B$4:$B$2018&gt;=I$4)*('Diário 3º PA'!$B$4:$B$2018&lt;=EOMONTH(I$4,0))*('Diário 3º PA'!$F$4:$F$2018))
+SUMPRODUCT(('Diário 4º PA'!$E$4:$E$2000='Analítico Cx.'!$B60)*('Diário 4º PA'!$B$4:$B$2000&gt;=I$4)*('Diário 4º PA'!$B$4:$B$2000&lt;=EOMONTH(I$4,0))*('Diário 4º PA'!$F$4:$F$2000))</f>
        <v>1600</v>
      </c>
      <c r="J60" s="99">
        <f>SUMPRODUCT(('Diário 1º PA'!$E$4:$E$2000='Analítico Cx.'!$B60)*('Diário 1º PA'!$B$4:$B$2000&gt;=J$4)*('Diário 1º PA'!$B$4:$B$2000&lt;=EOMONTH(J$4,0))*('Diário 1º PA'!$F$4:$F$2000))
+SUMPRODUCT(('Diário 2º PA'!$E$4:$E$1997='Analítico Cx.'!$B60)*('Diário 2º PA'!$B$4:$B$1997&gt;=J$4)*('Diário 2º PA'!$B$4:$B$1997&lt;=EOMONTH(J$4,0))*('Diário 2º PA'!$F$4:$F$1997))
+SUMPRODUCT(('Diário 3º PA'!$E$4:$E$2018='Analítico Cx.'!$B60)*('Diário 3º PA'!$B$4:$B$2018&gt;=J$4)*('Diário 3º PA'!$B$4:$B$2018&lt;=EOMONTH(J$4,0))*('Diário 3º PA'!$F$4:$F$2018))
+SUMPRODUCT(('Diário 4º PA'!$E$4:$E$2000='Analítico Cx.'!$B60)*('Diário 4º PA'!$B$4:$B$2000&gt;=J$4)*('Diário 4º PA'!$B$4:$B$2000&lt;=EOMONTH(J$4,0))*('Diário 4º PA'!$F$4:$F$2000))</f>
        <v>1600</v>
      </c>
      <c r="K60" s="99">
        <f>SUMPRODUCT(('Diário 1º PA'!$E$4:$E$2000='Analítico Cx.'!$B60)*('Diário 1º PA'!$B$4:$B$2000&gt;=K$4)*('Diário 1º PA'!$B$4:$B$2000&lt;=EOMONTH(K$4,0))*('Diário 1º PA'!$F$4:$F$2000))
+SUMPRODUCT(('Diário 2º PA'!$E$4:$E$1997='Analítico Cx.'!$B60)*('Diário 2º PA'!$B$4:$B$1997&gt;=K$4)*('Diário 2º PA'!$B$4:$B$1997&lt;=EOMONTH(K$4,0))*('Diário 2º PA'!$F$4:$F$1997))
+SUMPRODUCT(('Diário 3º PA'!$E$4:$E$2018='Analítico Cx.'!$B60)*('Diário 3º PA'!$B$4:$B$2018&gt;=K$4)*('Diário 3º PA'!$B$4:$B$2018&lt;=EOMONTH(K$4,0))*('Diário 3º PA'!$F$4:$F$2018))
+SUMPRODUCT(('Diário 4º PA'!$E$4:$E$2000='Analítico Cx.'!$B60)*('Diário 4º PA'!$B$4:$B$2000&gt;=K$4)*('Diário 4º PA'!$B$4:$B$2000&lt;=EOMONTH(K$4,0))*('Diário 4º PA'!$F$4:$F$2000))</f>
        <v>1600</v>
      </c>
      <c r="L60" s="99">
        <f>SUMPRODUCT(('Diário 1º PA'!$E$4:$E$2000='Analítico Cx.'!$B60)*('Diário 1º PA'!$B$4:$B$2000&gt;=L$4)*('Diário 1º PA'!$B$4:$B$2000&lt;=EOMONTH(L$4,0))*('Diário 1º PA'!$F$4:$F$2000))
+SUMPRODUCT(('Diário 2º PA'!$E$4:$E$1997='Analítico Cx.'!$B60)*('Diário 2º PA'!$B$4:$B$1997&gt;=L$4)*('Diário 2º PA'!$B$4:$B$1997&lt;=EOMONTH(L$4,0))*('Diário 2º PA'!$F$4:$F$1997))
+SUMPRODUCT(('Diário 3º PA'!$E$4:$E$2018='Analítico Cx.'!$B60)*('Diário 3º PA'!$B$4:$B$2018&gt;=L$4)*('Diário 3º PA'!$B$4:$B$2018&lt;=EOMONTH(L$4,0))*('Diário 3º PA'!$F$4:$F$2018))
+SUMPRODUCT(('Diário 4º PA'!$E$4:$E$2000='Analítico Cx.'!$B60)*('Diário 4º PA'!$B$4:$B$2000&gt;=L$4)*('Diário 4º PA'!$B$4:$B$2000&lt;=EOMONTH(L$4,0))*('Diário 4º PA'!$F$4:$F$2000))</f>
        <v>0</v>
      </c>
      <c r="M60" s="99">
        <f>SUMPRODUCT(('Diário 1º PA'!$E$4:$E$2000='Analítico Cx.'!$B60)*('Diário 1º PA'!$B$4:$B$2000&gt;=M$4)*('Diário 1º PA'!$B$4:$B$2000&lt;=EOMONTH(M$4,0))*('Diário 1º PA'!$F$4:$F$2000))
+SUMPRODUCT(('Diário 2º PA'!$E$4:$E$1997='Analítico Cx.'!$B60)*('Diário 2º PA'!$B$4:$B$1997&gt;=M$4)*('Diário 2º PA'!$B$4:$B$1997&lt;=EOMONTH(M$4,0))*('Diário 2º PA'!$F$4:$F$1997))
+SUMPRODUCT(('Diário 3º PA'!$E$4:$E$2018='Analítico Cx.'!$B60)*('Diário 3º PA'!$B$4:$B$2018&gt;=M$4)*('Diário 3º PA'!$B$4:$B$2018&lt;=EOMONTH(M$4,0))*('Diário 3º PA'!$F$4:$F$2018))
+SUMPRODUCT(('Diário 4º PA'!$E$4:$E$2000='Analítico Cx.'!$B60)*('Diário 4º PA'!$B$4:$B$2000&gt;=M$4)*('Diário 4º PA'!$B$4:$B$2000&lt;=EOMONTH(M$4,0))*('Diário 4º PA'!$F$4:$F$2000))</f>
        <v>0</v>
      </c>
      <c r="N60" s="99">
        <f>SUMPRODUCT(('Diário 1º PA'!$E$4:$E$2000='Analítico Cx.'!$B60)*('Diário 1º PA'!$B$4:$B$2000&gt;=N$4)*('Diário 1º PA'!$B$4:$B$2000&lt;=EOMONTH(N$4,0))*('Diário 1º PA'!$F$4:$F$2000))
+SUMPRODUCT(('Diário 2º PA'!$E$4:$E$1997='Analítico Cx.'!$B60)*('Diário 2º PA'!$B$4:$B$1997&gt;=N$4)*('Diário 2º PA'!$B$4:$B$1997&lt;=EOMONTH(N$4,0))*('Diário 2º PA'!$F$4:$F$1997))
+SUMPRODUCT(('Diário 3º PA'!$E$4:$E$2018='Analítico Cx.'!$B60)*('Diário 3º PA'!$B$4:$B$2018&gt;=N$4)*('Diário 3º PA'!$B$4:$B$2018&lt;=EOMONTH(N$4,0))*('Diário 3º PA'!$F$4:$F$2018))
+SUMPRODUCT(('Diário 4º PA'!$E$4:$E$2000='Analítico Cx.'!$B60)*('Diário 4º PA'!$B$4:$B$2000&gt;=N$4)*('Diário 4º PA'!$B$4:$B$2000&lt;=EOMONTH(N$4,0))*('Diário 4º PA'!$F$4:$F$2000))</f>
        <v>0</v>
      </c>
      <c r="O60" s="100">
        <f t="shared" ref="O60:O68" si="16">SUM(C60:N60)</f>
        <v>9600</v>
      </c>
      <c r="P60" s="92">
        <f t="shared" ref="P60:P91" si="17">IF($O$140=0,0,O60/$O$140)</f>
        <v>3.2588670888031093E-2</v>
      </c>
    </row>
    <row r="61" spans="1:16" ht="23.25" customHeight="1" x14ac:dyDescent="0.25">
      <c r="A61" s="36" t="s">
        <v>195</v>
      </c>
      <c r="B61" s="56" t="s">
        <v>196</v>
      </c>
      <c r="C61" s="99">
        <f>SUMPRODUCT(('Diário 1º PA'!$E$4:$E$2000='Analítico Cx.'!$B61)*('Diário 1º PA'!$B$4:$B$2000&gt;=C$4)*('Diário 1º PA'!$B$4:$B$2000&lt;=EOMONTH(C$4,0))*('Diário 1º PA'!$F$4:$F$2000))
+SUMPRODUCT(('Diário 2º PA'!$E$4:$E$1997='Analítico Cx.'!$B61)*('Diário 2º PA'!$B$4:$B$1997&gt;=C$4)*('Diário 2º PA'!$B$4:$B$1997&lt;=EOMONTH(C$4,0))*('Diário 2º PA'!$F$4:$F$1997))
+SUMPRODUCT(('Diário 3º PA'!$E$4:$E$2018='Analítico Cx.'!$B61)*('Diário 3º PA'!$B$4:$B$2018&gt;=C$4)*('Diário 3º PA'!$B$4:$B$2018&lt;=EOMONTH(C$4,0))*('Diário 3º PA'!$F$4:$F$2018))
+SUMPRODUCT(('Diário 4º PA'!$E$4:$E$2000='Analítico Cx.'!$B61)*('Diário 4º PA'!$B$4:$B$2000&gt;=C$4)*('Diário 4º PA'!$B$4:$B$2000&lt;=EOMONTH(C$4,0))*('Diário 4º PA'!$F$4:$F$2000))</f>
        <v>0</v>
      </c>
      <c r="D61" s="99">
        <f>SUMPRODUCT(('Diário 1º PA'!$E$4:$E$2000='Analítico Cx.'!$B61)*('Diário 1º PA'!$B$4:$B$2000&gt;=D$4)*('Diário 1º PA'!$B$4:$B$2000&lt;=EOMONTH(D$4,0))*('Diário 1º PA'!$F$4:$F$2000))
+SUMPRODUCT(('Diário 2º PA'!$E$4:$E$1997='Analítico Cx.'!$B61)*('Diário 2º PA'!$B$4:$B$1997&gt;=D$4)*('Diário 2º PA'!$B$4:$B$1997&lt;=EOMONTH(D$4,0))*('Diário 2º PA'!$F$4:$F$1997))
+SUMPRODUCT(('Diário 3º PA'!$E$4:$E$2018='Analítico Cx.'!$B61)*('Diário 3º PA'!$B$4:$B$2018&gt;=D$4)*('Diário 3º PA'!$B$4:$B$2018&lt;=EOMONTH(D$4,0))*('Diário 3º PA'!$F$4:$F$2018))
+SUMPRODUCT(('Diário 4º PA'!$E$4:$E$2000='Analítico Cx.'!$B61)*('Diário 4º PA'!$B$4:$B$2000&gt;=D$4)*('Diário 4º PA'!$B$4:$B$2000&lt;=EOMONTH(D$4,0))*('Diário 4º PA'!$F$4:$F$2000))</f>
        <v>0</v>
      </c>
      <c r="E61" s="99">
        <f>SUMPRODUCT(('Diário 1º PA'!$E$4:$E$2000='Analítico Cx.'!$B61)*('Diário 1º PA'!$B$4:$B$2000&gt;=E$4)*('Diário 1º PA'!$B$4:$B$2000&lt;=EOMONTH(E$4,0))*('Diário 1º PA'!$F$4:$F$2000))
+SUMPRODUCT(('Diário 2º PA'!$E$4:$E$1997='Analítico Cx.'!$B61)*('Diário 2º PA'!$B$4:$B$1997&gt;=E$4)*('Diário 2º PA'!$B$4:$B$1997&lt;=EOMONTH(E$4,0))*('Diário 2º PA'!$F$4:$F$1997))
+SUMPRODUCT(('Diário 3º PA'!$E$4:$E$2018='Analítico Cx.'!$B61)*('Diário 3º PA'!$B$4:$B$2018&gt;=E$4)*('Diário 3º PA'!$B$4:$B$2018&lt;=EOMONTH(E$4,0))*('Diário 3º PA'!$F$4:$F$2018))
+SUMPRODUCT(('Diário 4º PA'!$E$4:$E$2000='Analítico Cx.'!$B61)*('Diário 4º PA'!$B$4:$B$2000&gt;=E$4)*('Diário 4º PA'!$B$4:$B$2000&lt;=EOMONTH(E$4,0))*('Diário 4º PA'!$F$4:$F$2000))</f>
        <v>0</v>
      </c>
      <c r="F61" s="99">
        <f>SUMPRODUCT(('Diário 1º PA'!$E$4:$E$2000='Analítico Cx.'!$B61)*('Diário 1º PA'!$B$4:$B$2000&gt;=F$4)*('Diário 1º PA'!$B$4:$B$2000&lt;=EOMONTH(F$4,0))*('Diário 1º PA'!$F$4:$F$2000))
+SUMPRODUCT(('Diário 2º PA'!$E$4:$E$1997='Analítico Cx.'!$B61)*('Diário 2º PA'!$B$4:$B$1997&gt;=F$4)*('Diário 2º PA'!$B$4:$B$1997&lt;=EOMONTH(F$4,0))*('Diário 2º PA'!$F$4:$F$1997))
+SUMPRODUCT(('Diário 3º PA'!$E$4:$E$2018='Analítico Cx.'!$B61)*('Diário 3º PA'!$B$4:$B$2018&gt;=F$4)*('Diário 3º PA'!$B$4:$B$2018&lt;=EOMONTH(F$4,0))*('Diário 3º PA'!$F$4:$F$2018))
+SUMPRODUCT(('Diário 4º PA'!$E$4:$E$2000='Analítico Cx.'!$B61)*('Diário 4º PA'!$B$4:$B$2000&gt;=F$4)*('Diário 4º PA'!$B$4:$B$2000&lt;=EOMONTH(F$4,0))*('Diário 4º PA'!$F$4:$F$2000))</f>
        <v>0</v>
      </c>
      <c r="G61" s="99">
        <f>SUMPRODUCT(('Diário 1º PA'!$E$4:$E$2000='Analítico Cx.'!$B61)*('Diário 1º PA'!$B$4:$B$2000&gt;=G$4)*('Diário 1º PA'!$B$4:$B$2000&lt;=EOMONTH(G$4,0))*('Diário 1º PA'!$F$4:$F$2000))
+SUMPRODUCT(('Diário 2º PA'!$E$4:$E$1997='Analítico Cx.'!$B61)*('Diário 2º PA'!$B$4:$B$1997&gt;=G$4)*('Diário 2º PA'!$B$4:$B$1997&lt;=EOMONTH(G$4,0))*('Diário 2º PA'!$F$4:$F$1997))
+SUMPRODUCT(('Diário 3º PA'!$E$4:$E$2018='Analítico Cx.'!$B61)*('Diário 3º PA'!$B$4:$B$2018&gt;=G$4)*('Diário 3º PA'!$B$4:$B$2018&lt;=EOMONTH(G$4,0))*('Diário 3º PA'!$F$4:$F$2018))
+SUMPRODUCT(('Diário 4º PA'!$E$4:$E$2000='Analítico Cx.'!$B61)*('Diário 4º PA'!$B$4:$B$2000&gt;=G$4)*('Diário 4º PA'!$B$4:$B$2000&lt;=EOMONTH(G$4,0))*('Diário 4º PA'!$F$4:$F$2000))</f>
        <v>0</v>
      </c>
      <c r="H61" s="99">
        <f>SUMPRODUCT(('Diário 1º PA'!$E$4:$E$2000='Analítico Cx.'!$B61)*('Diário 1º PA'!$B$4:$B$2000&gt;=H$4)*('Diário 1º PA'!$B$4:$B$2000&lt;=EOMONTH(H$4,0))*('Diário 1º PA'!$F$4:$F$2000))
+SUMPRODUCT(('Diário 2º PA'!$E$4:$E$1997='Analítico Cx.'!$B61)*('Diário 2º PA'!$B$4:$B$1997&gt;=H$4)*('Diário 2º PA'!$B$4:$B$1997&lt;=EOMONTH(H$4,0))*('Diário 2º PA'!$F$4:$F$1997))
+SUMPRODUCT(('Diário 3º PA'!$E$4:$E$2018='Analítico Cx.'!$B61)*('Diário 3º PA'!$B$4:$B$2018&gt;=H$4)*('Diário 3º PA'!$B$4:$B$2018&lt;=EOMONTH(H$4,0))*('Diário 3º PA'!$F$4:$F$2018))
+SUMPRODUCT(('Diário 4º PA'!$E$4:$E$2000='Analítico Cx.'!$B61)*('Diário 4º PA'!$B$4:$B$2000&gt;=H$4)*('Diário 4º PA'!$B$4:$B$2000&lt;=EOMONTH(H$4,0))*('Diário 4º PA'!$F$4:$F$2000))</f>
        <v>0</v>
      </c>
      <c r="I61" s="99">
        <f>SUMPRODUCT(('Diário 1º PA'!$E$4:$E$2000='Analítico Cx.'!$B61)*('Diário 1º PA'!$B$4:$B$2000&gt;=I$4)*('Diário 1º PA'!$B$4:$B$2000&lt;=EOMONTH(I$4,0))*('Diário 1º PA'!$F$4:$F$2000))
+SUMPRODUCT(('Diário 2º PA'!$E$4:$E$1997='Analítico Cx.'!$B61)*('Diário 2º PA'!$B$4:$B$1997&gt;=I$4)*('Diário 2º PA'!$B$4:$B$1997&lt;=EOMONTH(I$4,0))*('Diário 2º PA'!$F$4:$F$1997))
+SUMPRODUCT(('Diário 3º PA'!$E$4:$E$2018='Analítico Cx.'!$B61)*('Diário 3º PA'!$B$4:$B$2018&gt;=I$4)*('Diário 3º PA'!$B$4:$B$2018&lt;=EOMONTH(I$4,0))*('Diário 3º PA'!$F$4:$F$2018))
+SUMPRODUCT(('Diário 4º PA'!$E$4:$E$2000='Analítico Cx.'!$B61)*('Diário 4º PA'!$B$4:$B$2000&gt;=I$4)*('Diário 4º PA'!$B$4:$B$2000&lt;=EOMONTH(I$4,0))*('Diário 4º PA'!$F$4:$F$2000))</f>
        <v>0</v>
      </c>
      <c r="J61" s="99">
        <f>SUMPRODUCT(('Diário 1º PA'!$E$4:$E$2000='Analítico Cx.'!$B61)*('Diário 1º PA'!$B$4:$B$2000&gt;=J$4)*('Diário 1º PA'!$B$4:$B$2000&lt;=EOMONTH(J$4,0))*('Diário 1º PA'!$F$4:$F$2000))
+SUMPRODUCT(('Diário 2º PA'!$E$4:$E$1997='Analítico Cx.'!$B61)*('Diário 2º PA'!$B$4:$B$1997&gt;=J$4)*('Diário 2º PA'!$B$4:$B$1997&lt;=EOMONTH(J$4,0))*('Diário 2º PA'!$F$4:$F$1997))
+SUMPRODUCT(('Diário 3º PA'!$E$4:$E$2018='Analítico Cx.'!$B61)*('Diário 3º PA'!$B$4:$B$2018&gt;=J$4)*('Diário 3º PA'!$B$4:$B$2018&lt;=EOMONTH(J$4,0))*('Diário 3º PA'!$F$4:$F$2018))
+SUMPRODUCT(('Diário 4º PA'!$E$4:$E$2000='Analítico Cx.'!$B61)*('Diário 4º PA'!$B$4:$B$2000&gt;=J$4)*('Diário 4º PA'!$B$4:$B$2000&lt;=EOMONTH(J$4,0))*('Diário 4º PA'!$F$4:$F$2000))</f>
        <v>0</v>
      </c>
      <c r="K61" s="99">
        <f>SUMPRODUCT(('Diário 1º PA'!$E$4:$E$2000='Analítico Cx.'!$B61)*('Diário 1º PA'!$B$4:$B$2000&gt;=K$4)*('Diário 1º PA'!$B$4:$B$2000&lt;=EOMONTH(K$4,0))*('Diário 1º PA'!$F$4:$F$2000))
+SUMPRODUCT(('Diário 2º PA'!$E$4:$E$1997='Analítico Cx.'!$B61)*('Diário 2º PA'!$B$4:$B$1997&gt;=K$4)*('Diário 2º PA'!$B$4:$B$1997&lt;=EOMONTH(K$4,0))*('Diário 2º PA'!$F$4:$F$1997))
+SUMPRODUCT(('Diário 3º PA'!$E$4:$E$2018='Analítico Cx.'!$B61)*('Diário 3º PA'!$B$4:$B$2018&gt;=K$4)*('Diário 3º PA'!$B$4:$B$2018&lt;=EOMONTH(K$4,0))*('Diário 3º PA'!$F$4:$F$2018))
+SUMPRODUCT(('Diário 4º PA'!$E$4:$E$2000='Analítico Cx.'!$B61)*('Diário 4º PA'!$B$4:$B$2000&gt;=K$4)*('Diário 4º PA'!$B$4:$B$2000&lt;=EOMONTH(K$4,0))*('Diário 4º PA'!$F$4:$F$2000))</f>
        <v>0</v>
      </c>
      <c r="L61" s="99">
        <f>SUMPRODUCT(('Diário 1º PA'!$E$4:$E$2000='Analítico Cx.'!$B61)*('Diário 1º PA'!$B$4:$B$2000&gt;=L$4)*('Diário 1º PA'!$B$4:$B$2000&lt;=EOMONTH(L$4,0))*('Diário 1º PA'!$F$4:$F$2000))
+SUMPRODUCT(('Diário 2º PA'!$E$4:$E$1997='Analítico Cx.'!$B61)*('Diário 2º PA'!$B$4:$B$1997&gt;=L$4)*('Diário 2º PA'!$B$4:$B$1997&lt;=EOMONTH(L$4,0))*('Diário 2º PA'!$F$4:$F$1997))
+SUMPRODUCT(('Diário 3º PA'!$E$4:$E$2018='Analítico Cx.'!$B61)*('Diário 3º PA'!$B$4:$B$2018&gt;=L$4)*('Diário 3º PA'!$B$4:$B$2018&lt;=EOMONTH(L$4,0))*('Diário 3º PA'!$F$4:$F$2018))
+SUMPRODUCT(('Diário 4º PA'!$E$4:$E$2000='Analítico Cx.'!$B61)*('Diário 4º PA'!$B$4:$B$2000&gt;=L$4)*('Diário 4º PA'!$B$4:$B$2000&lt;=EOMONTH(L$4,0))*('Diário 4º PA'!$F$4:$F$2000))</f>
        <v>0</v>
      </c>
      <c r="M61" s="99">
        <f>SUMPRODUCT(('Diário 1º PA'!$E$4:$E$2000='Analítico Cx.'!$B61)*('Diário 1º PA'!$B$4:$B$2000&gt;=M$4)*('Diário 1º PA'!$B$4:$B$2000&lt;=EOMONTH(M$4,0))*('Diário 1º PA'!$F$4:$F$2000))
+SUMPRODUCT(('Diário 2º PA'!$E$4:$E$1997='Analítico Cx.'!$B61)*('Diário 2º PA'!$B$4:$B$1997&gt;=M$4)*('Diário 2º PA'!$B$4:$B$1997&lt;=EOMONTH(M$4,0))*('Diário 2º PA'!$F$4:$F$1997))
+SUMPRODUCT(('Diário 3º PA'!$E$4:$E$2018='Analítico Cx.'!$B61)*('Diário 3º PA'!$B$4:$B$2018&gt;=M$4)*('Diário 3º PA'!$B$4:$B$2018&lt;=EOMONTH(M$4,0))*('Diário 3º PA'!$F$4:$F$2018))
+SUMPRODUCT(('Diário 4º PA'!$E$4:$E$2000='Analítico Cx.'!$B61)*('Diário 4º PA'!$B$4:$B$2000&gt;=M$4)*('Diário 4º PA'!$B$4:$B$2000&lt;=EOMONTH(M$4,0))*('Diário 4º PA'!$F$4:$F$2000))</f>
        <v>0</v>
      </c>
      <c r="N61" s="99">
        <f>SUMPRODUCT(('Diário 1º PA'!$E$4:$E$2000='Analítico Cx.'!$B61)*('Diário 1º PA'!$B$4:$B$2000&gt;=N$4)*('Diário 1º PA'!$B$4:$B$2000&lt;=EOMONTH(N$4,0))*('Diário 1º PA'!$F$4:$F$2000))
+SUMPRODUCT(('Diário 2º PA'!$E$4:$E$1997='Analítico Cx.'!$B61)*('Diário 2º PA'!$B$4:$B$1997&gt;=N$4)*('Diário 2º PA'!$B$4:$B$1997&lt;=EOMONTH(N$4,0))*('Diário 2º PA'!$F$4:$F$1997))
+SUMPRODUCT(('Diário 3º PA'!$E$4:$E$2018='Analítico Cx.'!$B61)*('Diário 3º PA'!$B$4:$B$2018&gt;=N$4)*('Diário 3º PA'!$B$4:$B$2018&lt;=EOMONTH(N$4,0))*('Diário 3º PA'!$F$4:$F$2018))
+SUMPRODUCT(('Diário 4º PA'!$E$4:$E$2000='Analítico Cx.'!$B61)*('Diário 4º PA'!$B$4:$B$2000&gt;=N$4)*('Diário 4º PA'!$B$4:$B$2000&lt;=EOMONTH(N$4,0))*('Diário 4º PA'!$F$4:$F$2000))</f>
        <v>0</v>
      </c>
      <c r="O61" s="100">
        <f t="shared" si="16"/>
        <v>0</v>
      </c>
      <c r="P61" s="92">
        <f t="shared" si="17"/>
        <v>0</v>
      </c>
    </row>
    <row r="62" spans="1:16" ht="23.25" customHeight="1" x14ac:dyDescent="0.25">
      <c r="A62" s="36" t="s">
        <v>197</v>
      </c>
      <c r="B62" s="56" t="s">
        <v>198</v>
      </c>
      <c r="C62" s="99">
        <f>SUMPRODUCT(('Diário 1º PA'!$E$4:$E$2000='Analítico Cx.'!$B62)*('Diário 1º PA'!$B$4:$B$2000&gt;=C$4)*('Diário 1º PA'!$B$4:$B$2000&lt;=EOMONTH(C$4,0))*('Diário 1º PA'!$F$4:$F$2000))
+SUMPRODUCT(('Diário 2º PA'!$E$4:$E$1997='Analítico Cx.'!$B62)*('Diário 2º PA'!$B$4:$B$1997&gt;=C$4)*('Diário 2º PA'!$B$4:$B$1997&lt;=EOMONTH(C$4,0))*('Diário 2º PA'!$F$4:$F$1997))
+SUMPRODUCT(('Diário 3º PA'!$E$4:$E$2018='Analítico Cx.'!$B62)*('Diário 3º PA'!$B$4:$B$2018&gt;=C$4)*('Diário 3º PA'!$B$4:$B$2018&lt;=EOMONTH(C$4,0))*('Diário 3º PA'!$F$4:$F$2018))
+SUMPRODUCT(('Diário 4º PA'!$E$4:$E$2000='Analítico Cx.'!$B62)*('Diário 4º PA'!$B$4:$B$2000&gt;=C$4)*('Diário 4º PA'!$B$4:$B$2000&lt;=EOMONTH(C$4,0))*('Diário 4º PA'!$F$4:$F$2000))</f>
        <v>0</v>
      </c>
      <c r="D62" s="99">
        <f>SUMPRODUCT(('Diário 1º PA'!$E$4:$E$2000='Analítico Cx.'!$B62)*('Diário 1º PA'!$B$4:$B$2000&gt;=D$4)*('Diário 1º PA'!$B$4:$B$2000&lt;=EOMONTH(D$4,0))*('Diário 1º PA'!$F$4:$F$2000))
+SUMPRODUCT(('Diário 2º PA'!$E$4:$E$1997='Analítico Cx.'!$B62)*('Diário 2º PA'!$B$4:$B$1997&gt;=D$4)*('Diário 2º PA'!$B$4:$B$1997&lt;=EOMONTH(D$4,0))*('Diário 2º PA'!$F$4:$F$1997))
+SUMPRODUCT(('Diário 3º PA'!$E$4:$E$2018='Analítico Cx.'!$B62)*('Diário 3º PA'!$B$4:$B$2018&gt;=D$4)*('Diário 3º PA'!$B$4:$B$2018&lt;=EOMONTH(D$4,0))*('Diário 3º PA'!$F$4:$F$2018))
+SUMPRODUCT(('Diário 4º PA'!$E$4:$E$2000='Analítico Cx.'!$B62)*('Diário 4º PA'!$B$4:$B$2000&gt;=D$4)*('Diário 4º PA'!$B$4:$B$2000&lt;=EOMONTH(D$4,0))*('Diário 4º PA'!$F$4:$F$2000))</f>
        <v>0</v>
      </c>
      <c r="E62" s="99">
        <f>SUMPRODUCT(('Diário 1º PA'!$E$4:$E$2000='Analítico Cx.'!$B62)*('Diário 1º PA'!$B$4:$B$2000&gt;=E$4)*('Diário 1º PA'!$B$4:$B$2000&lt;=EOMONTH(E$4,0))*('Diário 1º PA'!$F$4:$F$2000))
+SUMPRODUCT(('Diário 2º PA'!$E$4:$E$1997='Analítico Cx.'!$B62)*('Diário 2º PA'!$B$4:$B$1997&gt;=E$4)*('Diário 2º PA'!$B$4:$B$1997&lt;=EOMONTH(E$4,0))*('Diário 2º PA'!$F$4:$F$1997))
+SUMPRODUCT(('Diário 3º PA'!$E$4:$E$2018='Analítico Cx.'!$B62)*('Diário 3º PA'!$B$4:$B$2018&gt;=E$4)*('Diário 3º PA'!$B$4:$B$2018&lt;=EOMONTH(E$4,0))*('Diário 3º PA'!$F$4:$F$2018))
+SUMPRODUCT(('Diário 4º PA'!$E$4:$E$2000='Analítico Cx.'!$B62)*('Diário 4º PA'!$B$4:$B$2000&gt;=E$4)*('Diário 4º PA'!$B$4:$B$2000&lt;=EOMONTH(E$4,0))*('Diário 4º PA'!$F$4:$F$2000))</f>
        <v>0</v>
      </c>
      <c r="F62" s="99">
        <f>SUMPRODUCT(('Diário 1º PA'!$E$4:$E$2000='Analítico Cx.'!$B62)*('Diário 1º PA'!$B$4:$B$2000&gt;=F$4)*('Diário 1º PA'!$B$4:$B$2000&lt;=EOMONTH(F$4,0))*('Diário 1º PA'!$F$4:$F$2000))
+SUMPRODUCT(('Diário 2º PA'!$E$4:$E$1997='Analítico Cx.'!$B62)*('Diário 2º PA'!$B$4:$B$1997&gt;=F$4)*('Diário 2º PA'!$B$4:$B$1997&lt;=EOMONTH(F$4,0))*('Diário 2º PA'!$F$4:$F$1997))
+SUMPRODUCT(('Diário 3º PA'!$E$4:$E$2018='Analítico Cx.'!$B62)*('Diário 3º PA'!$B$4:$B$2018&gt;=F$4)*('Diário 3º PA'!$B$4:$B$2018&lt;=EOMONTH(F$4,0))*('Diário 3º PA'!$F$4:$F$2018))
+SUMPRODUCT(('Diário 4º PA'!$E$4:$E$2000='Analítico Cx.'!$B62)*('Diário 4º PA'!$B$4:$B$2000&gt;=F$4)*('Diário 4º PA'!$B$4:$B$2000&lt;=EOMONTH(F$4,0))*('Diário 4º PA'!$F$4:$F$2000))</f>
        <v>0</v>
      </c>
      <c r="G62" s="99">
        <f>SUMPRODUCT(('Diário 1º PA'!$E$4:$E$2000='Analítico Cx.'!$B62)*('Diário 1º PA'!$B$4:$B$2000&gt;=G$4)*('Diário 1º PA'!$B$4:$B$2000&lt;=EOMONTH(G$4,0))*('Diário 1º PA'!$F$4:$F$2000))
+SUMPRODUCT(('Diário 2º PA'!$E$4:$E$1997='Analítico Cx.'!$B62)*('Diário 2º PA'!$B$4:$B$1997&gt;=G$4)*('Diário 2º PA'!$B$4:$B$1997&lt;=EOMONTH(G$4,0))*('Diário 2º PA'!$F$4:$F$1997))
+SUMPRODUCT(('Diário 3º PA'!$E$4:$E$2018='Analítico Cx.'!$B62)*('Diário 3º PA'!$B$4:$B$2018&gt;=G$4)*('Diário 3º PA'!$B$4:$B$2018&lt;=EOMONTH(G$4,0))*('Diário 3º PA'!$F$4:$F$2018))
+SUMPRODUCT(('Diário 4º PA'!$E$4:$E$2000='Analítico Cx.'!$B62)*('Diário 4º PA'!$B$4:$B$2000&gt;=G$4)*('Diário 4º PA'!$B$4:$B$2000&lt;=EOMONTH(G$4,0))*('Diário 4º PA'!$F$4:$F$2000))</f>
        <v>0</v>
      </c>
      <c r="H62" s="99">
        <f>SUMPRODUCT(('Diário 1º PA'!$E$4:$E$2000='Analítico Cx.'!$B62)*('Diário 1º PA'!$B$4:$B$2000&gt;=H$4)*('Diário 1º PA'!$B$4:$B$2000&lt;=EOMONTH(H$4,0))*('Diário 1º PA'!$F$4:$F$2000))
+SUMPRODUCT(('Diário 2º PA'!$E$4:$E$1997='Analítico Cx.'!$B62)*('Diário 2º PA'!$B$4:$B$1997&gt;=H$4)*('Diário 2º PA'!$B$4:$B$1997&lt;=EOMONTH(H$4,0))*('Diário 2º PA'!$F$4:$F$1997))
+SUMPRODUCT(('Diário 3º PA'!$E$4:$E$2018='Analítico Cx.'!$B62)*('Diário 3º PA'!$B$4:$B$2018&gt;=H$4)*('Diário 3º PA'!$B$4:$B$2018&lt;=EOMONTH(H$4,0))*('Diário 3º PA'!$F$4:$F$2018))
+SUMPRODUCT(('Diário 4º PA'!$E$4:$E$2000='Analítico Cx.'!$B62)*('Diário 4º PA'!$B$4:$B$2000&gt;=H$4)*('Diário 4º PA'!$B$4:$B$2000&lt;=EOMONTH(H$4,0))*('Diário 4º PA'!$F$4:$F$2000))</f>
        <v>0</v>
      </c>
      <c r="I62" s="99">
        <f>SUMPRODUCT(('Diário 1º PA'!$E$4:$E$2000='Analítico Cx.'!$B62)*('Diário 1º PA'!$B$4:$B$2000&gt;=I$4)*('Diário 1º PA'!$B$4:$B$2000&lt;=EOMONTH(I$4,0))*('Diário 1º PA'!$F$4:$F$2000))
+SUMPRODUCT(('Diário 2º PA'!$E$4:$E$1997='Analítico Cx.'!$B62)*('Diário 2º PA'!$B$4:$B$1997&gt;=I$4)*('Diário 2º PA'!$B$4:$B$1997&lt;=EOMONTH(I$4,0))*('Diário 2º PA'!$F$4:$F$1997))
+SUMPRODUCT(('Diário 3º PA'!$E$4:$E$2018='Analítico Cx.'!$B62)*('Diário 3º PA'!$B$4:$B$2018&gt;=I$4)*('Diário 3º PA'!$B$4:$B$2018&lt;=EOMONTH(I$4,0))*('Diário 3º PA'!$F$4:$F$2018))
+SUMPRODUCT(('Diário 4º PA'!$E$4:$E$2000='Analítico Cx.'!$B62)*('Diário 4º PA'!$B$4:$B$2000&gt;=I$4)*('Diário 4º PA'!$B$4:$B$2000&lt;=EOMONTH(I$4,0))*('Diário 4º PA'!$F$4:$F$2000))</f>
        <v>0</v>
      </c>
      <c r="J62" s="99">
        <f>SUMPRODUCT(('Diário 1º PA'!$E$4:$E$2000='Analítico Cx.'!$B62)*('Diário 1º PA'!$B$4:$B$2000&gt;=J$4)*('Diário 1º PA'!$B$4:$B$2000&lt;=EOMONTH(J$4,0))*('Diário 1º PA'!$F$4:$F$2000))
+SUMPRODUCT(('Diário 2º PA'!$E$4:$E$1997='Analítico Cx.'!$B62)*('Diário 2º PA'!$B$4:$B$1997&gt;=J$4)*('Diário 2º PA'!$B$4:$B$1997&lt;=EOMONTH(J$4,0))*('Diário 2º PA'!$F$4:$F$1997))
+SUMPRODUCT(('Diário 3º PA'!$E$4:$E$2018='Analítico Cx.'!$B62)*('Diário 3º PA'!$B$4:$B$2018&gt;=J$4)*('Diário 3º PA'!$B$4:$B$2018&lt;=EOMONTH(J$4,0))*('Diário 3º PA'!$F$4:$F$2018))
+SUMPRODUCT(('Diário 4º PA'!$E$4:$E$2000='Analítico Cx.'!$B62)*('Diário 4º PA'!$B$4:$B$2000&gt;=J$4)*('Diário 4º PA'!$B$4:$B$2000&lt;=EOMONTH(J$4,0))*('Diário 4º PA'!$F$4:$F$2000))</f>
        <v>0</v>
      </c>
      <c r="K62" s="99">
        <f>SUMPRODUCT(('Diário 1º PA'!$E$4:$E$2000='Analítico Cx.'!$B62)*('Diário 1º PA'!$B$4:$B$2000&gt;=K$4)*('Diário 1º PA'!$B$4:$B$2000&lt;=EOMONTH(K$4,0))*('Diário 1º PA'!$F$4:$F$2000))
+SUMPRODUCT(('Diário 2º PA'!$E$4:$E$1997='Analítico Cx.'!$B62)*('Diário 2º PA'!$B$4:$B$1997&gt;=K$4)*('Diário 2º PA'!$B$4:$B$1997&lt;=EOMONTH(K$4,0))*('Diário 2º PA'!$F$4:$F$1997))
+SUMPRODUCT(('Diário 3º PA'!$E$4:$E$2018='Analítico Cx.'!$B62)*('Diário 3º PA'!$B$4:$B$2018&gt;=K$4)*('Diário 3º PA'!$B$4:$B$2018&lt;=EOMONTH(K$4,0))*('Diário 3º PA'!$F$4:$F$2018))
+SUMPRODUCT(('Diário 4º PA'!$E$4:$E$2000='Analítico Cx.'!$B62)*('Diário 4º PA'!$B$4:$B$2000&gt;=K$4)*('Diário 4º PA'!$B$4:$B$2000&lt;=EOMONTH(K$4,0))*('Diário 4º PA'!$F$4:$F$2000))</f>
        <v>0</v>
      </c>
      <c r="L62" s="99">
        <f>SUMPRODUCT(('Diário 1º PA'!$E$4:$E$2000='Analítico Cx.'!$B62)*('Diário 1º PA'!$B$4:$B$2000&gt;=L$4)*('Diário 1º PA'!$B$4:$B$2000&lt;=EOMONTH(L$4,0))*('Diário 1º PA'!$F$4:$F$2000))
+SUMPRODUCT(('Diário 2º PA'!$E$4:$E$1997='Analítico Cx.'!$B62)*('Diário 2º PA'!$B$4:$B$1997&gt;=L$4)*('Diário 2º PA'!$B$4:$B$1997&lt;=EOMONTH(L$4,0))*('Diário 2º PA'!$F$4:$F$1997))
+SUMPRODUCT(('Diário 3º PA'!$E$4:$E$2018='Analítico Cx.'!$B62)*('Diário 3º PA'!$B$4:$B$2018&gt;=L$4)*('Diário 3º PA'!$B$4:$B$2018&lt;=EOMONTH(L$4,0))*('Diário 3º PA'!$F$4:$F$2018))
+SUMPRODUCT(('Diário 4º PA'!$E$4:$E$2000='Analítico Cx.'!$B62)*('Diário 4º PA'!$B$4:$B$2000&gt;=L$4)*('Diário 4º PA'!$B$4:$B$2000&lt;=EOMONTH(L$4,0))*('Diário 4º PA'!$F$4:$F$2000))</f>
        <v>0</v>
      </c>
      <c r="M62" s="99">
        <f>SUMPRODUCT(('Diário 1º PA'!$E$4:$E$2000='Analítico Cx.'!$B62)*('Diário 1º PA'!$B$4:$B$2000&gt;=M$4)*('Diário 1º PA'!$B$4:$B$2000&lt;=EOMONTH(M$4,0))*('Diário 1º PA'!$F$4:$F$2000))
+SUMPRODUCT(('Diário 2º PA'!$E$4:$E$1997='Analítico Cx.'!$B62)*('Diário 2º PA'!$B$4:$B$1997&gt;=M$4)*('Diário 2º PA'!$B$4:$B$1997&lt;=EOMONTH(M$4,0))*('Diário 2º PA'!$F$4:$F$1997))
+SUMPRODUCT(('Diário 3º PA'!$E$4:$E$2018='Analítico Cx.'!$B62)*('Diário 3º PA'!$B$4:$B$2018&gt;=M$4)*('Diário 3º PA'!$B$4:$B$2018&lt;=EOMONTH(M$4,0))*('Diário 3º PA'!$F$4:$F$2018))
+SUMPRODUCT(('Diário 4º PA'!$E$4:$E$2000='Analítico Cx.'!$B62)*('Diário 4º PA'!$B$4:$B$2000&gt;=M$4)*('Diário 4º PA'!$B$4:$B$2000&lt;=EOMONTH(M$4,0))*('Diário 4º PA'!$F$4:$F$2000))</f>
        <v>0</v>
      </c>
      <c r="N62" s="99">
        <f>SUMPRODUCT(('Diário 1º PA'!$E$4:$E$2000='Analítico Cx.'!$B62)*('Diário 1º PA'!$B$4:$B$2000&gt;=N$4)*('Diário 1º PA'!$B$4:$B$2000&lt;=EOMONTH(N$4,0))*('Diário 1º PA'!$F$4:$F$2000))
+SUMPRODUCT(('Diário 2º PA'!$E$4:$E$1997='Analítico Cx.'!$B62)*('Diário 2º PA'!$B$4:$B$1997&gt;=N$4)*('Diário 2º PA'!$B$4:$B$1997&lt;=EOMONTH(N$4,0))*('Diário 2º PA'!$F$4:$F$1997))
+SUMPRODUCT(('Diário 3º PA'!$E$4:$E$2018='Analítico Cx.'!$B62)*('Diário 3º PA'!$B$4:$B$2018&gt;=N$4)*('Diário 3º PA'!$B$4:$B$2018&lt;=EOMONTH(N$4,0))*('Diário 3º PA'!$F$4:$F$2018))
+SUMPRODUCT(('Diário 4º PA'!$E$4:$E$2000='Analítico Cx.'!$B62)*('Diário 4º PA'!$B$4:$B$2000&gt;=N$4)*('Diário 4º PA'!$B$4:$B$2000&lt;=EOMONTH(N$4,0))*('Diário 4º PA'!$F$4:$F$2000))</f>
        <v>0</v>
      </c>
      <c r="O62" s="100">
        <f t="shared" si="16"/>
        <v>0</v>
      </c>
      <c r="P62" s="92">
        <f t="shared" si="17"/>
        <v>0</v>
      </c>
    </row>
    <row r="63" spans="1:16" ht="23.25" customHeight="1" x14ac:dyDescent="0.25">
      <c r="A63" s="36" t="s">
        <v>199</v>
      </c>
      <c r="B63" s="56" t="s">
        <v>200</v>
      </c>
      <c r="C63" s="99">
        <f>SUMPRODUCT(('Diário 1º PA'!$E$4:$E$2000='Analítico Cx.'!$B63)*('Diário 1º PA'!$B$4:$B$2000&gt;=C$4)*('Diário 1º PA'!$B$4:$B$2000&lt;=EOMONTH(C$4,0))*('Diário 1º PA'!$F$4:$F$2000))
+SUMPRODUCT(('Diário 2º PA'!$E$4:$E$1997='Analítico Cx.'!$B63)*('Diário 2º PA'!$B$4:$B$1997&gt;=C$4)*('Diário 2º PA'!$B$4:$B$1997&lt;=EOMONTH(C$4,0))*('Diário 2º PA'!$F$4:$F$1997))
+SUMPRODUCT(('Diário 3º PA'!$E$4:$E$2018='Analítico Cx.'!$B63)*('Diário 3º PA'!$B$4:$B$2018&gt;=C$4)*('Diário 3º PA'!$B$4:$B$2018&lt;=EOMONTH(C$4,0))*('Diário 3º PA'!$F$4:$F$2018))
+SUMPRODUCT(('Diário 4º PA'!$E$4:$E$2000='Analítico Cx.'!$B63)*('Diário 4º PA'!$B$4:$B$2000&gt;=C$4)*('Diário 4º PA'!$B$4:$B$2000&lt;=EOMONTH(C$4,0))*('Diário 4º PA'!$F$4:$F$2000))</f>
        <v>0</v>
      </c>
      <c r="D63" s="99">
        <f>SUMPRODUCT(('Diário 1º PA'!$E$4:$E$2000='Analítico Cx.'!$B63)*('Diário 1º PA'!$B$4:$B$2000&gt;=D$4)*('Diário 1º PA'!$B$4:$B$2000&lt;=EOMONTH(D$4,0))*('Diário 1º PA'!$F$4:$F$2000))
+SUMPRODUCT(('Diário 2º PA'!$E$4:$E$1997='Analítico Cx.'!$B63)*('Diário 2º PA'!$B$4:$B$1997&gt;=D$4)*('Diário 2º PA'!$B$4:$B$1997&lt;=EOMONTH(D$4,0))*('Diário 2º PA'!$F$4:$F$1997))
+SUMPRODUCT(('Diário 3º PA'!$E$4:$E$2018='Analítico Cx.'!$B63)*('Diário 3º PA'!$B$4:$B$2018&gt;=D$4)*('Diário 3º PA'!$B$4:$B$2018&lt;=EOMONTH(D$4,0))*('Diário 3º PA'!$F$4:$F$2018))
+SUMPRODUCT(('Diário 4º PA'!$E$4:$E$2000='Analítico Cx.'!$B63)*('Diário 4º PA'!$B$4:$B$2000&gt;=D$4)*('Diário 4º PA'!$B$4:$B$2000&lt;=EOMONTH(D$4,0))*('Diário 4º PA'!$F$4:$F$2000))</f>
        <v>0</v>
      </c>
      <c r="E63" s="99">
        <f>SUMPRODUCT(('Diário 1º PA'!$E$4:$E$2000='Analítico Cx.'!$B63)*('Diário 1º PA'!$B$4:$B$2000&gt;=E$4)*('Diário 1º PA'!$B$4:$B$2000&lt;=EOMONTH(E$4,0))*('Diário 1º PA'!$F$4:$F$2000))
+SUMPRODUCT(('Diário 2º PA'!$E$4:$E$1997='Analítico Cx.'!$B63)*('Diário 2º PA'!$B$4:$B$1997&gt;=E$4)*('Diário 2º PA'!$B$4:$B$1997&lt;=EOMONTH(E$4,0))*('Diário 2º PA'!$F$4:$F$1997))
+SUMPRODUCT(('Diário 3º PA'!$E$4:$E$2018='Analítico Cx.'!$B63)*('Diário 3º PA'!$B$4:$B$2018&gt;=E$4)*('Diário 3º PA'!$B$4:$B$2018&lt;=EOMONTH(E$4,0))*('Diário 3º PA'!$F$4:$F$2018))
+SUMPRODUCT(('Diário 4º PA'!$E$4:$E$2000='Analítico Cx.'!$B63)*('Diário 4º PA'!$B$4:$B$2000&gt;=E$4)*('Diário 4º PA'!$B$4:$B$2000&lt;=EOMONTH(E$4,0))*('Diário 4º PA'!$F$4:$F$2000))</f>
        <v>0</v>
      </c>
      <c r="F63" s="99">
        <f>SUMPRODUCT(('Diário 1º PA'!$E$4:$E$2000='Analítico Cx.'!$B63)*('Diário 1º PA'!$B$4:$B$2000&gt;=F$4)*('Diário 1º PA'!$B$4:$B$2000&lt;=EOMONTH(F$4,0))*('Diário 1º PA'!$F$4:$F$2000))
+SUMPRODUCT(('Diário 2º PA'!$E$4:$E$1997='Analítico Cx.'!$B63)*('Diário 2º PA'!$B$4:$B$1997&gt;=F$4)*('Diário 2º PA'!$B$4:$B$1997&lt;=EOMONTH(F$4,0))*('Diário 2º PA'!$F$4:$F$1997))
+SUMPRODUCT(('Diário 3º PA'!$E$4:$E$2018='Analítico Cx.'!$B63)*('Diário 3º PA'!$B$4:$B$2018&gt;=F$4)*('Diário 3º PA'!$B$4:$B$2018&lt;=EOMONTH(F$4,0))*('Diário 3º PA'!$F$4:$F$2018))
+SUMPRODUCT(('Diário 4º PA'!$E$4:$E$2000='Analítico Cx.'!$B63)*('Diário 4º PA'!$B$4:$B$2000&gt;=F$4)*('Diário 4º PA'!$B$4:$B$2000&lt;=EOMONTH(F$4,0))*('Diário 4º PA'!$F$4:$F$2000))</f>
        <v>0</v>
      </c>
      <c r="G63" s="99">
        <f>SUMPRODUCT(('Diário 1º PA'!$E$4:$E$2000='Analítico Cx.'!$B63)*('Diário 1º PA'!$B$4:$B$2000&gt;=G$4)*('Diário 1º PA'!$B$4:$B$2000&lt;=EOMONTH(G$4,0))*('Diário 1º PA'!$F$4:$F$2000))
+SUMPRODUCT(('Diário 2º PA'!$E$4:$E$1997='Analítico Cx.'!$B63)*('Diário 2º PA'!$B$4:$B$1997&gt;=G$4)*('Diário 2º PA'!$B$4:$B$1997&lt;=EOMONTH(G$4,0))*('Diário 2º PA'!$F$4:$F$1997))
+SUMPRODUCT(('Diário 3º PA'!$E$4:$E$2018='Analítico Cx.'!$B63)*('Diário 3º PA'!$B$4:$B$2018&gt;=G$4)*('Diário 3º PA'!$B$4:$B$2018&lt;=EOMONTH(G$4,0))*('Diário 3º PA'!$F$4:$F$2018))
+SUMPRODUCT(('Diário 4º PA'!$E$4:$E$2000='Analítico Cx.'!$B63)*('Diário 4º PA'!$B$4:$B$2000&gt;=G$4)*('Diário 4º PA'!$B$4:$B$2000&lt;=EOMONTH(G$4,0))*('Diário 4º PA'!$F$4:$F$2000))</f>
        <v>0</v>
      </c>
      <c r="H63" s="99">
        <f>SUMPRODUCT(('Diário 1º PA'!$E$4:$E$2000='Analítico Cx.'!$B63)*('Diário 1º PA'!$B$4:$B$2000&gt;=H$4)*('Diário 1º PA'!$B$4:$B$2000&lt;=EOMONTH(H$4,0))*('Diário 1º PA'!$F$4:$F$2000))
+SUMPRODUCT(('Diário 2º PA'!$E$4:$E$1997='Analítico Cx.'!$B63)*('Diário 2º PA'!$B$4:$B$1997&gt;=H$4)*('Diário 2º PA'!$B$4:$B$1997&lt;=EOMONTH(H$4,0))*('Diário 2º PA'!$F$4:$F$1997))
+SUMPRODUCT(('Diário 3º PA'!$E$4:$E$2018='Analítico Cx.'!$B63)*('Diário 3º PA'!$B$4:$B$2018&gt;=H$4)*('Diário 3º PA'!$B$4:$B$2018&lt;=EOMONTH(H$4,0))*('Diário 3º PA'!$F$4:$F$2018))
+SUMPRODUCT(('Diário 4º PA'!$E$4:$E$2000='Analítico Cx.'!$B63)*('Diário 4º PA'!$B$4:$B$2000&gt;=H$4)*('Diário 4º PA'!$B$4:$B$2000&lt;=EOMONTH(H$4,0))*('Diário 4º PA'!$F$4:$F$2000))</f>
        <v>0</v>
      </c>
      <c r="I63" s="99">
        <f>SUMPRODUCT(('Diário 1º PA'!$E$4:$E$2000='Analítico Cx.'!$B63)*('Diário 1º PA'!$B$4:$B$2000&gt;=I$4)*('Diário 1º PA'!$B$4:$B$2000&lt;=EOMONTH(I$4,0))*('Diário 1º PA'!$F$4:$F$2000))
+SUMPRODUCT(('Diário 2º PA'!$E$4:$E$1997='Analítico Cx.'!$B63)*('Diário 2º PA'!$B$4:$B$1997&gt;=I$4)*('Diário 2º PA'!$B$4:$B$1997&lt;=EOMONTH(I$4,0))*('Diário 2º PA'!$F$4:$F$1997))
+SUMPRODUCT(('Diário 3º PA'!$E$4:$E$2018='Analítico Cx.'!$B63)*('Diário 3º PA'!$B$4:$B$2018&gt;=I$4)*('Diário 3º PA'!$B$4:$B$2018&lt;=EOMONTH(I$4,0))*('Diário 3º PA'!$F$4:$F$2018))
+SUMPRODUCT(('Diário 4º PA'!$E$4:$E$2000='Analítico Cx.'!$B63)*('Diário 4º PA'!$B$4:$B$2000&gt;=I$4)*('Diário 4º PA'!$B$4:$B$2000&lt;=EOMONTH(I$4,0))*('Diário 4º PA'!$F$4:$F$2000))</f>
        <v>0</v>
      </c>
      <c r="J63" s="99">
        <f>SUMPRODUCT(('Diário 1º PA'!$E$4:$E$2000='Analítico Cx.'!$B63)*('Diário 1º PA'!$B$4:$B$2000&gt;=J$4)*('Diário 1º PA'!$B$4:$B$2000&lt;=EOMONTH(J$4,0))*('Diário 1º PA'!$F$4:$F$2000))
+SUMPRODUCT(('Diário 2º PA'!$E$4:$E$1997='Analítico Cx.'!$B63)*('Diário 2º PA'!$B$4:$B$1997&gt;=J$4)*('Diário 2º PA'!$B$4:$B$1997&lt;=EOMONTH(J$4,0))*('Diário 2º PA'!$F$4:$F$1997))
+SUMPRODUCT(('Diário 3º PA'!$E$4:$E$2018='Analítico Cx.'!$B63)*('Diário 3º PA'!$B$4:$B$2018&gt;=J$4)*('Diário 3º PA'!$B$4:$B$2018&lt;=EOMONTH(J$4,0))*('Diário 3º PA'!$F$4:$F$2018))
+SUMPRODUCT(('Diário 4º PA'!$E$4:$E$2000='Analítico Cx.'!$B63)*('Diário 4º PA'!$B$4:$B$2000&gt;=J$4)*('Diário 4º PA'!$B$4:$B$2000&lt;=EOMONTH(J$4,0))*('Diário 4º PA'!$F$4:$F$2000))</f>
        <v>0</v>
      </c>
      <c r="K63" s="99">
        <f>SUMPRODUCT(('Diário 1º PA'!$E$4:$E$2000='Analítico Cx.'!$B63)*('Diário 1º PA'!$B$4:$B$2000&gt;=K$4)*('Diário 1º PA'!$B$4:$B$2000&lt;=EOMONTH(K$4,0))*('Diário 1º PA'!$F$4:$F$2000))
+SUMPRODUCT(('Diário 2º PA'!$E$4:$E$1997='Analítico Cx.'!$B63)*('Diário 2º PA'!$B$4:$B$1997&gt;=K$4)*('Diário 2º PA'!$B$4:$B$1997&lt;=EOMONTH(K$4,0))*('Diário 2º PA'!$F$4:$F$1997))
+SUMPRODUCT(('Diário 3º PA'!$E$4:$E$2018='Analítico Cx.'!$B63)*('Diário 3º PA'!$B$4:$B$2018&gt;=K$4)*('Diário 3º PA'!$B$4:$B$2018&lt;=EOMONTH(K$4,0))*('Diário 3º PA'!$F$4:$F$2018))
+SUMPRODUCT(('Diário 4º PA'!$E$4:$E$2000='Analítico Cx.'!$B63)*('Diário 4º PA'!$B$4:$B$2000&gt;=K$4)*('Diário 4º PA'!$B$4:$B$2000&lt;=EOMONTH(K$4,0))*('Diário 4º PA'!$F$4:$F$2000))</f>
        <v>0</v>
      </c>
      <c r="L63" s="99">
        <f>SUMPRODUCT(('Diário 1º PA'!$E$4:$E$2000='Analítico Cx.'!$B63)*('Diário 1º PA'!$B$4:$B$2000&gt;=L$4)*('Diário 1º PA'!$B$4:$B$2000&lt;=EOMONTH(L$4,0))*('Diário 1º PA'!$F$4:$F$2000))
+SUMPRODUCT(('Diário 2º PA'!$E$4:$E$1997='Analítico Cx.'!$B63)*('Diário 2º PA'!$B$4:$B$1997&gt;=L$4)*('Diário 2º PA'!$B$4:$B$1997&lt;=EOMONTH(L$4,0))*('Diário 2º PA'!$F$4:$F$1997))
+SUMPRODUCT(('Diário 3º PA'!$E$4:$E$2018='Analítico Cx.'!$B63)*('Diário 3º PA'!$B$4:$B$2018&gt;=L$4)*('Diário 3º PA'!$B$4:$B$2018&lt;=EOMONTH(L$4,0))*('Diário 3º PA'!$F$4:$F$2018))
+SUMPRODUCT(('Diário 4º PA'!$E$4:$E$2000='Analítico Cx.'!$B63)*('Diário 4º PA'!$B$4:$B$2000&gt;=L$4)*('Diário 4º PA'!$B$4:$B$2000&lt;=EOMONTH(L$4,0))*('Diário 4º PA'!$F$4:$F$2000))</f>
        <v>0</v>
      </c>
      <c r="M63" s="99">
        <f>SUMPRODUCT(('Diário 1º PA'!$E$4:$E$2000='Analítico Cx.'!$B63)*('Diário 1º PA'!$B$4:$B$2000&gt;=M$4)*('Diário 1º PA'!$B$4:$B$2000&lt;=EOMONTH(M$4,0))*('Diário 1º PA'!$F$4:$F$2000))
+SUMPRODUCT(('Diário 2º PA'!$E$4:$E$1997='Analítico Cx.'!$B63)*('Diário 2º PA'!$B$4:$B$1997&gt;=M$4)*('Diário 2º PA'!$B$4:$B$1997&lt;=EOMONTH(M$4,0))*('Diário 2º PA'!$F$4:$F$1997))
+SUMPRODUCT(('Diário 3º PA'!$E$4:$E$2018='Analítico Cx.'!$B63)*('Diário 3º PA'!$B$4:$B$2018&gt;=M$4)*('Diário 3º PA'!$B$4:$B$2018&lt;=EOMONTH(M$4,0))*('Diário 3º PA'!$F$4:$F$2018))
+SUMPRODUCT(('Diário 4º PA'!$E$4:$E$2000='Analítico Cx.'!$B63)*('Diário 4º PA'!$B$4:$B$2000&gt;=M$4)*('Diário 4º PA'!$B$4:$B$2000&lt;=EOMONTH(M$4,0))*('Diário 4º PA'!$F$4:$F$2000))</f>
        <v>0</v>
      </c>
      <c r="N63" s="99">
        <f>SUMPRODUCT(('Diário 1º PA'!$E$4:$E$2000='Analítico Cx.'!$B63)*('Diário 1º PA'!$B$4:$B$2000&gt;=N$4)*('Diário 1º PA'!$B$4:$B$2000&lt;=EOMONTH(N$4,0))*('Diário 1º PA'!$F$4:$F$2000))
+SUMPRODUCT(('Diário 2º PA'!$E$4:$E$1997='Analítico Cx.'!$B63)*('Diário 2º PA'!$B$4:$B$1997&gt;=N$4)*('Diário 2º PA'!$B$4:$B$1997&lt;=EOMONTH(N$4,0))*('Diário 2º PA'!$F$4:$F$1997))
+SUMPRODUCT(('Diário 3º PA'!$E$4:$E$2018='Analítico Cx.'!$B63)*('Diário 3º PA'!$B$4:$B$2018&gt;=N$4)*('Diário 3º PA'!$B$4:$B$2018&lt;=EOMONTH(N$4,0))*('Diário 3º PA'!$F$4:$F$2018))
+SUMPRODUCT(('Diário 4º PA'!$E$4:$E$2000='Analítico Cx.'!$B63)*('Diário 4º PA'!$B$4:$B$2000&gt;=N$4)*('Diário 4º PA'!$B$4:$B$2000&lt;=EOMONTH(N$4,0))*('Diário 4º PA'!$F$4:$F$2000))</f>
        <v>0</v>
      </c>
      <c r="O63" s="100">
        <f t="shared" si="16"/>
        <v>0</v>
      </c>
      <c r="P63" s="92">
        <f t="shared" si="17"/>
        <v>0</v>
      </c>
    </row>
    <row r="64" spans="1:16" ht="23.25" customHeight="1" x14ac:dyDescent="0.25">
      <c r="A64" s="36" t="s">
        <v>201</v>
      </c>
      <c r="B64" s="56" t="s">
        <v>202</v>
      </c>
      <c r="C64" s="99">
        <f>SUMPRODUCT(('Diário 1º PA'!$E$4:$E$2000='Analítico Cx.'!$B64)*('Diário 1º PA'!$B$4:$B$2000&gt;=C$4)*('Diário 1º PA'!$B$4:$B$2000&lt;=EOMONTH(C$4,0))*('Diário 1º PA'!$F$4:$F$2000))
+SUMPRODUCT(('Diário 2º PA'!$E$4:$E$1997='Analítico Cx.'!$B64)*('Diário 2º PA'!$B$4:$B$1997&gt;=C$4)*('Diário 2º PA'!$B$4:$B$1997&lt;=EOMONTH(C$4,0))*('Diário 2º PA'!$F$4:$F$1997))
+SUMPRODUCT(('Diário 3º PA'!$E$4:$E$2018='Analítico Cx.'!$B64)*('Diário 3º PA'!$B$4:$B$2018&gt;=C$4)*('Diário 3º PA'!$B$4:$B$2018&lt;=EOMONTH(C$4,0))*('Diário 3º PA'!$F$4:$F$2018))
+SUMPRODUCT(('Diário 4º PA'!$E$4:$E$2000='Analítico Cx.'!$B64)*('Diário 4º PA'!$B$4:$B$2000&gt;=C$4)*('Diário 4º PA'!$B$4:$B$2000&lt;=EOMONTH(C$4,0))*('Diário 4º PA'!$F$4:$F$2000))</f>
        <v>0</v>
      </c>
      <c r="D64" s="99">
        <f>SUMPRODUCT(('Diário 1º PA'!$E$4:$E$2000='Analítico Cx.'!$B64)*('Diário 1º PA'!$B$4:$B$2000&gt;=D$4)*('Diário 1º PA'!$B$4:$B$2000&lt;=EOMONTH(D$4,0))*('Diário 1º PA'!$F$4:$F$2000))
+SUMPRODUCT(('Diário 2º PA'!$E$4:$E$1997='Analítico Cx.'!$B64)*('Diário 2º PA'!$B$4:$B$1997&gt;=D$4)*('Diário 2º PA'!$B$4:$B$1997&lt;=EOMONTH(D$4,0))*('Diário 2º PA'!$F$4:$F$1997))
+SUMPRODUCT(('Diário 3º PA'!$E$4:$E$2018='Analítico Cx.'!$B64)*('Diário 3º PA'!$B$4:$B$2018&gt;=D$4)*('Diário 3º PA'!$B$4:$B$2018&lt;=EOMONTH(D$4,0))*('Diário 3º PA'!$F$4:$F$2018))
+SUMPRODUCT(('Diário 4º PA'!$E$4:$E$2000='Analítico Cx.'!$B64)*('Diário 4º PA'!$B$4:$B$2000&gt;=D$4)*('Diário 4º PA'!$B$4:$B$2000&lt;=EOMONTH(D$4,0))*('Diário 4º PA'!$F$4:$F$2000))</f>
        <v>0</v>
      </c>
      <c r="E64" s="99">
        <f>SUMPRODUCT(('Diário 1º PA'!$E$4:$E$2000='Analítico Cx.'!$B64)*('Diário 1º PA'!$B$4:$B$2000&gt;=E$4)*('Diário 1º PA'!$B$4:$B$2000&lt;=EOMONTH(E$4,0))*('Diário 1º PA'!$F$4:$F$2000))
+SUMPRODUCT(('Diário 2º PA'!$E$4:$E$1997='Analítico Cx.'!$B64)*('Diário 2º PA'!$B$4:$B$1997&gt;=E$4)*('Diário 2º PA'!$B$4:$B$1997&lt;=EOMONTH(E$4,0))*('Diário 2º PA'!$F$4:$F$1997))
+SUMPRODUCT(('Diário 3º PA'!$E$4:$E$2018='Analítico Cx.'!$B64)*('Diário 3º PA'!$B$4:$B$2018&gt;=E$4)*('Diário 3º PA'!$B$4:$B$2018&lt;=EOMONTH(E$4,0))*('Diário 3º PA'!$F$4:$F$2018))
+SUMPRODUCT(('Diário 4º PA'!$E$4:$E$2000='Analítico Cx.'!$B64)*('Diário 4º PA'!$B$4:$B$2000&gt;=E$4)*('Diário 4º PA'!$B$4:$B$2000&lt;=EOMONTH(E$4,0))*('Diário 4º PA'!$F$4:$F$2000))</f>
        <v>0</v>
      </c>
      <c r="F64" s="99">
        <f>SUMPRODUCT(('Diário 1º PA'!$E$4:$E$2000='Analítico Cx.'!$B64)*('Diário 1º PA'!$B$4:$B$2000&gt;=F$4)*('Diário 1º PA'!$B$4:$B$2000&lt;=EOMONTH(F$4,0))*('Diário 1º PA'!$F$4:$F$2000))
+SUMPRODUCT(('Diário 2º PA'!$E$4:$E$1997='Analítico Cx.'!$B64)*('Diário 2º PA'!$B$4:$B$1997&gt;=F$4)*('Diário 2º PA'!$B$4:$B$1997&lt;=EOMONTH(F$4,0))*('Diário 2º PA'!$F$4:$F$1997))
+SUMPRODUCT(('Diário 3º PA'!$E$4:$E$2018='Analítico Cx.'!$B64)*('Diário 3º PA'!$B$4:$B$2018&gt;=F$4)*('Diário 3º PA'!$B$4:$B$2018&lt;=EOMONTH(F$4,0))*('Diário 3º PA'!$F$4:$F$2018))
+SUMPRODUCT(('Diário 4º PA'!$E$4:$E$2000='Analítico Cx.'!$B64)*('Diário 4º PA'!$B$4:$B$2000&gt;=F$4)*('Diário 4º PA'!$B$4:$B$2000&lt;=EOMONTH(F$4,0))*('Diário 4º PA'!$F$4:$F$2000))</f>
        <v>0</v>
      </c>
      <c r="G64" s="99">
        <f>SUMPRODUCT(('Diário 1º PA'!$E$4:$E$2000='Analítico Cx.'!$B64)*('Diário 1º PA'!$B$4:$B$2000&gt;=G$4)*('Diário 1º PA'!$B$4:$B$2000&lt;=EOMONTH(G$4,0))*('Diário 1º PA'!$F$4:$F$2000))
+SUMPRODUCT(('Diário 2º PA'!$E$4:$E$1997='Analítico Cx.'!$B64)*('Diário 2º PA'!$B$4:$B$1997&gt;=G$4)*('Diário 2º PA'!$B$4:$B$1997&lt;=EOMONTH(G$4,0))*('Diário 2º PA'!$F$4:$F$1997))
+SUMPRODUCT(('Diário 3º PA'!$E$4:$E$2018='Analítico Cx.'!$B64)*('Diário 3º PA'!$B$4:$B$2018&gt;=G$4)*('Diário 3º PA'!$B$4:$B$2018&lt;=EOMONTH(G$4,0))*('Diário 3º PA'!$F$4:$F$2018))
+SUMPRODUCT(('Diário 4º PA'!$E$4:$E$2000='Analítico Cx.'!$B64)*('Diário 4º PA'!$B$4:$B$2000&gt;=G$4)*('Diário 4º PA'!$B$4:$B$2000&lt;=EOMONTH(G$4,0))*('Diário 4º PA'!$F$4:$F$2000))</f>
        <v>0</v>
      </c>
      <c r="H64" s="99">
        <f>SUMPRODUCT(('Diário 1º PA'!$E$4:$E$2000='Analítico Cx.'!$B64)*('Diário 1º PA'!$B$4:$B$2000&gt;=H$4)*('Diário 1º PA'!$B$4:$B$2000&lt;=EOMONTH(H$4,0))*('Diário 1º PA'!$F$4:$F$2000))
+SUMPRODUCT(('Diário 2º PA'!$E$4:$E$1997='Analítico Cx.'!$B64)*('Diário 2º PA'!$B$4:$B$1997&gt;=H$4)*('Diário 2º PA'!$B$4:$B$1997&lt;=EOMONTH(H$4,0))*('Diário 2º PA'!$F$4:$F$1997))
+SUMPRODUCT(('Diário 3º PA'!$E$4:$E$2018='Analítico Cx.'!$B64)*('Diário 3º PA'!$B$4:$B$2018&gt;=H$4)*('Diário 3º PA'!$B$4:$B$2018&lt;=EOMONTH(H$4,0))*('Diário 3º PA'!$F$4:$F$2018))
+SUMPRODUCT(('Diário 4º PA'!$E$4:$E$2000='Analítico Cx.'!$B64)*('Diário 4º PA'!$B$4:$B$2000&gt;=H$4)*('Diário 4º PA'!$B$4:$B$2000&lt;=EOMONTH(H$4,0))*('Diário 4º PA'!$F$4:$F$2000))</f>
        <v>0</v>
      </c>
      <c r="I64" s="99">
        <f>SUMPRODUCT(('Diário 1º PA'!$E$4:$E$2000='Analítico Cx.'!$B64)*('Diário 1º PA'!$B$4:$B$2000&gt;=I$4)*('Diário 1º PA'!$B$4:$B$2000&lt;=EOMONTH(I$4,0))*('Diário 1º PA'!$F$4:$F$2000))
+SUMPRODUCT(('Diário 2º PA'!$E$4:$E$1997='Analítico Cx.'!$B64)*('Diário 2º PA'!$B$4:$B$1997&gt;=I$4)*('Diário 2º PA'!$B$4:$B$1997&lt;=EOMONTH(I$4,0))*('Diário 2º PA'!$F$4:$F$1997))
+SUMPRODUCT(('Diário 3º PA'!$E$4:$E$2018='Analítico Cx.'!$B64)*('Diário 3º PA'!$B$4:$B$2018&gt;=I$4)*('Diário 3º PA'!$B$4:$B$2018&lt;=EOMONTH(I$4,0))*('Diário 3º PA'!$F$4:$F$2018))
+SUMPRODUCT(('Diário 4º PA'!$E$4:$E$2000='Analítico Cx.'!$B64)*('Diário 4º PA'!$B$4:$B$2000&gt;=I$4)*('Diário 4º PA'!$B$4:$B$2000&lt;=EOMONTH(I$4,0))*('Diário 4º PA'!$F$4:$F$2000))</f>
        <v>0</v>
      </c>
      <c r="J64" s="99">
        <f>SUMPRODUCT(('Diário 1º PA'!$E$4:$E$2000='Analítico Cx.'!$B64)*('Diário 1º PA'!$B$4:$B$2000&gt;=J$4)*('Diário 1º PA'!$B$4:$B$2000&lt;=EOMONTH(J$4,0))*('Diário 1º PA'!$F$4:$F$2000))
+SUMPRODUCT(('Diário 2º PA'!$E$4:$E$1997='Analítico Cx.'!$B64)*('Diário 2º PA'!$B$4:$B$1997&gt;=J$4)*('Diário 2º PA'!$B$4:$B$1997&lt;=EOMONTH(J$4,0))*('Diário 2º PA'!$F$4:$F$1997))
+SUMPRODUCT(('Diário 3º PA'!$E$4:$E$2018='Analítico Cx.'!$B64)*('Diário 3º PA'!$B$4:$B$2018&gt;=J$4)*('Diário 3º PA'!$B$4:$B$2018&lt;=EOMONTH(J$4,0))*('Diário 3º PA'!$F$4:$F$2018))
+SUMPRODUCT(('Diário 4º PA'!$E$4:$E$2000='Analítico Cx.'!$B64)*('Diário 4º PA'!$B$4:$B$2000&gt;=J$4)*('Diário 4º PA'!$B$4:$B$2000&lt;=EOMONTH(J$4,0))*('Diário 4º PA'!$F$4:$F$2000))</f>
        <v>0</v>
      </c>
      <c r="K64" s="99">
        <f>SUMPRODUCT(('Diário 1º PA'!$E$4:$E$2000='Analítico Cx.'!$B64)*('Diário 1º PA'!$B$4:$B$2000&gt;=K$4)*('Diário 1º PA'!$B$4:$B$2000&lt;=EOMONTH(K$4,0))*('Diário 1º PA'!$F$4:$F$2000))
+SUMPRODUCT(('Diário 2º PA'!$E$4:$E$1997='Analítico Cx.'!$B64)*('Diário 2º PA'!$B$4:$B$1997&gt;=K$4)*('Diário 2º PA'!$B$4:$B$1997&lt;=EOMONTH(K$4,0))*('Diário 2º PA'!$F$4:$F$1997))
+SUMPRODUCT(('Diário 3º PA'!$E$4:$E$2018='Analítico Cx.'!$B64)*('Diário 3º PA'!$B$4:$B$2018&gt;=K$4)*('Diário 3º PA'!$B$4:$B$2018&lt;=EOMONTH(K$4,0))*('Diário 3º PA'!$F$4:$F$2018))
+SUMPRODUCT(('Diário 4º PA'!$E$4:$E$2000='Analítico Cx.'!$B64)*('Diário 4º PA'!$B$4:$B$2000&gt;=K$4)*('Diário 4º PA'!$B$4:$B$2000&lt;=EOMONTH(K$4,0))*('Diário 4º PA'!$F$4:$F$2000))</f>
        <v>0</v>
      </c>
      <c r="L64" s="99">
        <f>SUMPRODUCT(('Diário 1º PA'!$E$4:$E$2000='Analítico Cx.'!$B64)*('Diário 1º PA'!$B$4:$B$2000&gt;=L$4)*('Diário 1º PA'!$B$4:$B$2000&lt;=EOMONTH(L$4,0))*('Diário 1º PA'!$F$4:$F$2000))
+SUMPRODUCT(('Diário 2º PA'!$E$4:$E$1997='Analítico Cx.'!$B64)*('Diário 2º PA'!$B$4:$B$1997&gt;=L$4)*('Diário 2º PA'!$B$4:$B$1997&lt;=EOMONTH(L$4,0))*('Diário 2º PA'!$F$4:$F$1997))
+SUMPRODUCT(('Diário 3º PA'!$E$4:$E$2018='Analítico Cx.'!$B64)*('Diário 3º PA'!$B$4:$B$2018&gt;=L$4)*('Diário 3º PA'!$B$4:$B$2018&lt;=EOMONTH(L$4,0))*('Diário 3º PA'!$F$4:$F$2018))
+SUMPRODUCT(('Diário 4º PA'!$E$4:$E$2000='Analítico Cx.'!$B64)*('Diário 4º PA'!$B$4:$B$2000&gt;=L$4)*('Diário 4º PA'!$B$4:$B$2000&lt;=EOMONTH(L$4,0))*('Diário 4º PA'!$F$4:$F$2000))</f>
        <v>0</v>
      </c>
      <c r="M64" s="99">
        <f>SUMPRODUCT(('Diário 1º PA'!$E$4:$E$2000='Analítico Cx.'!$B64)*('Diário 1º PA'!$B$4:$B$2000&gt;=M$4)*('Diário 1º PA'!$B$4:$B$2000&lt;=EOMONTH(M$4,0))*('Diário 1º PA'!$F$4:$F$2000))
+SUMPRODUCT(('Diário 2º PA'!$E$4:$E$1997='Analítico Cx.'!$B64)*('Diário 2º PA'!$B$4:$B$1997&gt;=M$4)*('Diário 2º PA'!$B$4:$B$1997&lt;=EOMONTH(M$4,0))*('Diário 2º PA'!$F$4:$F$1997))
+SUMPRODUCT(('Diário 3º PA'!$E$4:$E$2018='Analítico Cx.'!$B64)*('Diário 3º PA'!$B$4:$B$2018&gt;=M$4)*('Diário 3º PA'!$B$4:$B$2018&lt;=EOMONTH(M$4,0))*('Diário 3º PA'!$F$4:$F$2018))
+SUMPRODUCT(('Diário 4º PA'!$E$4:$E$2000='Analítico Cx.'!$B64)*('Diário 4º PA'!$B$4:$B$2000&gt;=M$4)*('Diário 4º PA'!$B$4:$B$2000&lt;=EOMONTH(M$4,0))*('Diário 4º PA'!$F$4:$F$2000))</f>
        <v>0</v>
      </c>
      <c r="N64" s="99">
        <f>SUMPRODUCT(('Diário 1º PA'!$E$4:$E$2000='Analítico Cx.'!$B64)*('Diário 1º PA'!$B$4:$B$2000&gt;=N$4)*('Diário 1º PA'!$B$4:$B$2000&lt;=EOMONTH(N$4,0))*('Diário 1º PA'!$F$4:$F$2000))
+SUMPRODUCT(('Diário 2º PA'!$E$4:$E$1997='Analítico Cx.'!$B64)*('Diário 2º PA'!$B$4:$B$1997&gt;=N$4)*('Diário 2º PA'!$B$4:$B$1997&lt;=EOMONTH(N$4,0))*('Diário 2º PA'!$F$4:$F$1997))
+SUMPRODUCT(('Diário 3º PA'!$E$4:$E$2018='Analítico Cx.'!$B64)*('Diário 3º PA'!$B$4:$B$2018&gt;=N$4)*('Diário 3º PA'!$B$4:$B$2018&lt;=EOMONTH(N$4,0))*('Diário 3º PA'!$F$4:$F$2018))
+SUMPRODUCT(('Diário 4º PA'!$E$4:$E$2000='Analítico Cx.'!$B64)*('Diário 4º PA'!$B$4:$B$2000&gt;=N$4)*('Diário 4º PA'!$B$4:$B$2000&lt;=EOMONTH(N$4,0))*('Diário 4º PA'!$F$4:$F$2000))</f>
        <v>0</v>
      </c>
      <c r="O64" s="100">
        <f t="shared" si="16"/>
        <v>0</v>
      </c>
      <c r="P64" s="92">
        <f t="shared" si="17"/>
        <v>0</v>
      </c>
    </row>
    <row r="65" spans="1:16" ht="23.25" customHeight="1" x14ac:dyDescent="0.25">
      <c r="A65" s="36" t="s">
        <v>203</v>
      </c>
      <c r="B65" s="56" t="s">
        <v>204</v>
      </c>
      <c r="C65" s="99">
        <f>SUMPRODUCT(('Diário 1º PA'!$E$4:$E$2000='Analítico Cx.'!$B65)*('Diário 1º PA'!$B$4:$B$2000&gt;=C$4)*('Diário 1º PA'!$B$4:$B$2000&lt;=EOMONTH(C$4,0))*('Diário 1º PA'!$F$4:$F$2000))
+SUMPRODUCT(('Diário 2º PA'!$E$4:$E$1997='Analítico Cx.'!$B65)*('Diário 2º PA'!$B$4:$B$1997&gt;=C$4)*('Diário 2º PA'!$B$4:$B$1997&lt;=EOMONTH(C$4,0))*('Diário 2º PA'!$F$4:$F$1997))
+SUMPRODUCT(('Diário 3º PA'!$E$4:$E$2018='Analítico Cx.'!$B65)*('Diário 3º PA'!$B$4:$B$2018&gt;=C$4)*('Diário 3º PA'!$B$4:$B$2018&lt;=EOMONTH(C$4,0))*('Diário 3º PA'!$F$4:$F$2018))
+SUMPRODUCT(('Diário 4º PA'!$E$4:$E$2000='Analítico Cx.'!$B65)*('Diário 4º PA'!$B$4:$B$2000&gt;=C$4)*('Diário 4º PA'!$B$4:$B$2000&lt;=EOMONTH(C$4,0))*('Diário 4º PA'!$F$4:$F$2000))</f>
        <v>0</v>
      </c>
      <c r="D65" s="99">
        <f>SUMPRODUCT(('Diário 1º PA'!$E$4:$E$2000='Analítico Cx.'!$B65)*('Diário 1º PA'!$B$4:$B$2000&gt;=D$4)*('Diário 1º PA'!$B$4:$B$2000&lt;=EOMONTH(D$4,0))*('Diário 1º PA'!$F$4:$F$2000))
+SUMPRODUCT(('Diário 2º PA'!$E$4:$E$1997='Analítico Cx.'!$B65)*('Diário 2º PA'!$B$4:$B$1997&gt;=D$4)*('Diário 2º PA'!$B$4:$B$1997&lt;=EOMONTH(D$4,0))*('Diário 2º PA'!$F$4:$F$1997))
+SUMPRODUCT(('Diário 3º PA'!$E$4:$E$2018='Analítico Cx.'!$B65)*('Diário 3º PA'!$B$4:$B$2018&gt;=D$4)*('Diário 3º PA'!$B$4:$B$2018&lt;=EOMONTH(D$4,0))*('Diário 3º PA'!$F$4:$F$2018))
+SUMPRODUCT(('Diário 4º PA'!$E$4:$E$2000='Analítico Cx.'!$B65)*('Diário 4º PA'!$B$4:$B$2000&gt;=D$4)*('Diário 4º PA'!$B$4:$B$2000&lt;=EOMONTH(D$4,0))*('Diário 4º PA'!$F$4:$F$2000))</f>
        <v>0</v>
      </c>
      <c r="E65" s="99">
        <f>SUMPRODUCT(('Diário 1º PA'!$E$4:$E$2000='Analítico Cx.'!$B65)*('Diário 1º PA'!$B$4:$B$2000&gt;=E$4)*('Diário 1º PA'!$B$4:$B$2000&lt;=EOMONTH(E$4,0))*('Diário 1º PA'!$F$4:$F$2000))
+SUMPRODUCT(('Diário 2º PA'!$E$4:$E$1997='Analítico Cx.'!$B65)*('Diário 2º PA'!$B$4:$B$1997&gt;=E$4)*('Diário 2º PA'!$B$4:$B$1997&lt;=EOMONTH(E$4,0))*('Diário 2º PA'!$F$4:$F$1997))
+SUMPRODUCT(('Diário 3º PA'!$E$4:$E$2018='Analítico Cx.'!$B65)*('Diário 3º PA'!$B$4:$B$2018&gt;=E$4)*('Diário 3º PA'!$B$4:$B$2018&lt;=EOMONTH(E$4,0))*('Diário 3º PA'!$F$4:$F$2018))
+SUMPRODUCT(('Diário 4º PA'!$E$4:$E$2000='Analítico Cx.'!$B65)*('Diário 4º PA'!$B$4:$B$2000&gt;=E$4)*('Diário 4º PA'!$B$4:$B$2000&lt;=EOMONTH(E$4,0))*('Diário 4º PA'!$F$4:$F$2000))</f>
        <v>0</v>
      </c>
      <c r="F65" s="99">
        <f>SUMPRODUCT(('Diário 1º PA'!$E$4:$E$2000='Analítico Cx.'!$B65)*('Diário 1º PA'!$B$4:$B$2000&gt;=F$4)*('Diário 1º PA'!$B$4:$B$2000&lt;=EOMONTH(F$4,0))*('Diário 1º PA'!$F$4:$F$2000))
+SUMPRODUCT(('Diário 2º PA'!$E$4:$E$1997='Analítico Cx.'!$B65)*('Diário 2º PA'!$B$4:$B$1997&gt;=F$4)*('Diário 2º PA'!$B$4:$B$1997&lt;=EOMONTH(F$4,0))*('Diário 2º PA'!$F$4:$F$1997))
+SUMPRODUCT(('Diário 3º PA'!$E$4:$E$2018='Analítico Cx.'!$B65)*('Diário 3º PA'!$B$4:$B$2018&gt;=F$4)*('Diário 3º PA'!$B$4:$B$2018&lt;=EOMONTH(F$4,0))*('Diário 3º PA'!$F$4:$F$2018))
+SUMPRODUCT(('Diário 4º PA'!$E$4:$E$2000='Analítico Cx.'!$B65)*('Diário 4º PA'!$B$4:$B$2000&gt;=F$4)*('Diário 4º PA'!$B$4:$B$2000&lt;=EOMONTH(F$4,0))*('Diário 4º PA'!$F$4:$F$2000))</f>
        <v>0</v>
      </c>
      <c r="G65" s="99">
        <f>SUMPRODUCT(('Diário 1º PA'!$E$4:$E$2000='Analítico Cx.'!$B65)*('Diário 1º PA'!$B$4:$B$2000&gt;=G$4)*('Diário 1º PA'!$B$4:$B$2000&lt;=EOMONTH(G$4,0))*('Diário 1º PA'!$F$4:$F$2000))
+SUMPRODUCT(('Diário 2º PA'!$E$4:$E$1997='Analítico Cx.'!$B65)*('Diário 2º PA'!$B$4:$B$1997&gt;=G$4)*('Diário 2º PA'!$B$4:$B$1997&lt;=EOMONTH(G$4,0))*('Diário 2º PA'!$F$4:$F$1997))
+SUMPRODUCT(('Diário 3º PA'!$E$4:$E$2018='Analítico Cx.'!$B65)*('Diário 3º PA'!$B$4:$B$2018&gt;=G$4)*('Diário 3º PA'!$B$4:$B$2018&lt;=EOMONTH(G$4,0))*('Diário 3º PA'!$F$4:$F$2018))
+SUMPRODUCT(('Diário 4º PA'!$E$4:$E$2000='Analítico Cx.'!$B65)*('Diário 4º PA'!$B$4:$B$2000&gt;=G$4)*('Diário 4º PA'!$B$4:$B$2000&lt;=EOMONTH(G$4,0))*('Diário 4º PA'!$F$4:$F$2000))</f>
        <v>0</v>
      </c>
      <c r="H65" s="99">
        <f>SUMPRODUCT(('Diário 1º PA'!$E$4:$E$2000='Analítico Cx.'!$B65)*('Diário 1º PA'!$B$4:$B$2000&gt;=H$4)*('Diário 1º PA'!$B$4:$B$2000&lt;=EOMONTH(H$4,0))*('Diário 1º PA'!$F$4:$F$2000))
+SUMPRODUCT(('Diário 2º PA'!$E$4:$E$1997='Analítico Cx.'!$B65)*('Diário 2º PA'!$B$4:$B$1997&gt;=H$4)*('Diário 2º PA'!$B$4:$B$1997&lt;=EOMONTH(H$4,0))*('Diário 2º PA'!$F$4:$F$1997))
+SUMPRODUCT(('Diário 3º PA'!$E$4:$E$2018='Analítico Cx.'!$B65)*('Diário 3º PA'!$B$4:$B$2018&gt;=H$4)*('Diário 3º PA'!$B$4:$B$2018&lt;=EOMONTH(H$4,0))*('Diário 3º PA'!$F$4:$F$2018))
+SUMPRODUCT(('Diário 4º PA'!$E$4:$E$2000='Analítico Cx.'!$B65)*('Diário 4º PA'!$B$4:$B$2000&gt;=H$4)*('Diário 4º PA'!$B$4:$B$2000&lt;=EOMONTH(H$4,0))*('Diário 4º PA'!$F$4:$F$2000))</f>
        <v>0</v>
      </c>
      <c r="I65" s="99">
        <f>SUMPRODUCT(('Diário 1º PA'!$E$4:$E$2000='Analítico Cx.'!$B65)*('Diário 1º PA'!$B$4:$B$2000&gt;=I$4)*('Diário 1º PA'!$B$4:$B$2000&lt;=EOMONTH(I$4,0))*('Diário 1º PA'!$F$4:$F$2000))
+SUMPRODUCT(('Diário 2º PA'!$E$4:$E$1997='Analítico Cx.'!$B65)*('Diário 2º PA'!$B$4:$B$1997&gt;=I$4)*('Diário 2º PA'!$B$4:$B$1997&lt;=EOMONTH(I$4,0))*('Diário 2º PA'!$F$4:$F$1997))
+SUMPRODUCT(('Diário 3º PA'!$E$4:$E$2018='Analítico Cx.'!$B65)*('Diário 3º PA'!$B$4:$B$2018&gt;=I$4)*('Diário 3º PA'!$B$4:$B$2018&lt;=EOMONTH(I$4,0))*('Diário 3º PA'!$F$4:$F$2018))
+SUMPRODUCT(('Diário 4º PA'!$E$4:$E$2000='Analítico Cx.'!$B65)*('Diário 4º PA'!$B$4:$B$2000&gt;=I$4)*('Diário 4º PA'!$B$4:$B$2000&lt;=EOMONTH(I$4,0))*('Diário 4º PA'!$F$4:$F$2000))</f>
        <v>0</v>
      </c>
      <c r="J65" s="99">
        <f>SUMPRODUCT(('Diário 1º PA'!$E$4:$E$2000='Analítico Cx.'!$B65)*('Diário 1º PA'!$B$4:$B$2000&gt;=J$4)*('Diário 1º PA'!$B$4:$B$2000&lt;=EOMONTH(J$4,0))*('Diário 1º PA'!$F$4:$F$2000))
+SUMPRODUCT(('Diário 2º PA'!$E$4:$E$1997='Analítico Cx.'!$B65)*('Diário 2º PA'!$B$4:$B$1997&gt;=J$4)*('Diário 2º PA'!$B$4:$B$1997&lt;=EOMONTH(J$4,0))*('Diário 2º PA'!$F$4:$F$1997))
+SUMPRODUCT(('Diário 3º PA'!$E$4:$E$2018='Analítico Cx.'!$B65)*('Diário 3º PA'!$B$4:$B$2018&gt;=J$4)*('Diário 3º PA'!$B$4:$B$2018&lt;=EOMONTH(J$4,0))*('Diário 3º PA'!$F$4:$F$2018))
+SUMPRODUCT(('Diário 4º PA'!$E$4:$E$2000='Analítico Cx.'!$B65)*('Diário 4º PA'!$B$4:$B$2000&gt;=J$4)*('Diário 4º PA'!$B$4:$B$2000&lt;=EOMONTH(J$4,0))*('Diário 4º PA'!$F$4:$F$2000))</f>
        <v>0</v>
      </c>
      <c r="K65" s="99">
        <f>SUMPRODUCT(('Diário 1º PA'!$E$4:$E$2000='Analítico Cx.'!$B65)*('Diário 1º PA'!$B$4:$B$2000&gt;=K$4)*('Diário 1º PA'!$B$4:$B$2000&lt;=EOMONTH(K$4,0))*('Diário 1º PA'!$F$4:$F$2000))
+SUMPRODUCT(('Diário 2º PA'!$E$4:$E$1997='Analítico Cx.'!$B65)*('Diário 2º PA'!$B$4:$B$1997&gt;=K$4)*('Diário 2º PA'!$B$4:$B$1997&lt;=EOMONTH(K$4,0))*('Diário 2º PA'!$F$4:$F$1997))
+SUMPRODUCT(('Diário 3º PA'!$E$4:$E$2018='Analítico Cx.'!$B65)*('Diário 3º PA'!$B$4:$B$2018&gt;=K$4)*('Diário 3º PA'!$B$4:$B$2018&lt;=EOMONTH(K$4,0))*('Diário 3º PA'!$F$4:$F$2018))
+SUMPRODUCT(('Diário 4º PA'!$E$4:$E$2000='Analítico Cx.'!$B65)*('Diário 4º PA'!$B$4:$B$2000&gt;=K$4)*('Diário 4º PA'!$B$4:$B$2000&lt;=EOMONTH(K$4,0))*('Diário 4º PA'!$F$4:$F$2000))</f>
        <v>0</v>
      </c>
      <c r="L65" s="99">
        <f>SUMPRODUCT(('Diário 1º PA'!$E$4:$E$2000='Analítico Cx.'!$B65)*('Diário 1º PA'!$B$4:$B$2000&gt;=L$4)*('Diário 1º PA'!$B$4:$B$2000&lt;=EOMONTH(L$4,0))*('Diário 1º PA'!$F$4:$F$2000))
+SUMPRODUCT(('Diário 2º PA'!$E$4:$E$1997='Analítico Cx.'!$B65)*('Diário 2º PA'!$B$4:$B$1997&gt;=L$4)*('Diário 2º PA'!$B$4:$B$1997&lt;=EOMONTH(L$4,0))*('Diário 2º PA'!$F$4:$F$1997))
+SUMPRODUCT(('Diário 3º PA'!$E$4:$E$2018='Analítico Cx.'!$B65)*('Diário 3º PA'!$B$4:$B$2018&gt;=L$4)*('Diário 3º PA'!$B$4:$B$2018&lt;=EOMONTH(L$4,0))*('Diário 3º PA'!$F$4:$F$2018))
+SUMPRODUCT(('Diário 4º PA'!$E$4:$E$2000='Analítico Cx.'!$B65)*('Diário 4º PA'!$B$4:$B$2000&gt;=L$4)*('Diário 4º PA'!$B$4:$B$2000&lt;=EOMONTH(L$4,0))*('Diário 4º PA'!$F$4:$F$2000))</f>
        <v>0</v>
      </c>
      <c r="M65" s="99">
        <f>SUMPRODUCT(('Diário 1º PA'!$E$4:$E$2000='Analítico Cx.'!$B65)*('Diário 1º PA'!$B$4:$B$2000&gt;=M$4)*('Diário 1º PA'!$B$4:$B$2000&lt;=EOMONTH(M$4,0))*('Diário 1º PA'!$F$4:$F$2000))
+SUMPRODUCT(('Diário 2º PA'!$E$4:$E$1997='Analítico Cx.'!$B65)*('Diário 2º PA'!$B$4:$B$1997&gt;=M$4)*('Diário 2º PA'!$B$4:$B$1997&lt;=EOMONTH(M$4,0))*('Diário 2º PA'!$F$4:$F$1997))
+SUMPRODUCT(('Diário 3º PA'!$E$4:$E$2018='Analítico Cx.'!$B65)*('Diário 3º PA'!$B$4:$B$2018&gt;=M$4)*('Diário 3º PA'!$B$4:$B$2018&lt;=EOMONTH(M$4,0))*('Diário 3º PA'!$F$4:$F$2018))
+SUMPRODUCT(('Diário 4º PA'!$E$4:$E$2000='Analítico Cx.'!$B65)*('Diário 4º PA'!$B$4:$B$2000&gt;=M$4)*('Diário 4º PA'!$B$4:$B$2000&lt;=EOMONTH(M$4,0))*('Diário 4º PA'!$F$4:$F$2000))</f>
        <v>0</v>
      </c>
      <c r="N65" s="99">
        <f>SUMPRODUCT(('Diário 1º PA'!$E$4:$E$2000='Analítico Cx.'!$B65)*('Diário 1º PA'!$B$4:$B$2000&gt;=N$4)*('Diário 1º PA'!$B$4:$B$2000&lt;=EOMONTH(N$4,0))*('Diário 1º PA'!$F$4:$F$2000))
+SUMPRODUCT(('Diário 2º PA'!$E$4:$E$1997='Analítico Cx.'!$B65)*('Diário 2º PA'!$B$4:$B$1997&gt;=N$4)*('Diário 2º PA'!$B$4:$B$1997&lt;=EOMONTH(N$4,0))*('Diário 2º PA'!$F$4:$F$1997))
+SUMPRODUCT(('Diário 3º PA'!$E$4:$E$2018='Analítico Cx.'!$B65)*('Diário 3º PA'!$B$4:$B$2018&gt;=N$4)*('Diário 3º PA'!$B$4:$B$2018&lt;=EOMONTH(N$4,0))*('Diário 3º PA'!$F$4:$F$2018))
+SUMPRODUCT(('Diário 4º PA'!$E$4:$E$2000='Analítico Cx.'!$B65)*('Diário 4º PA'!$B$4:$B$2000&gt;=N$4)*('Diário 4º PA'!$B$4:$B$2000&lt;=EOMONTH(N$4,0))*('Diário 4º PA'!$F$4:$F$2000))</f>
        <v>0</v>
      </c>
      <c r="O65" s="100">
        <f t="shared" si="16"/>
        <v>0</v>
      </c>
      <c r="P65" s="92">
        <f t="shared" si="17"/>
        <v>0</v>
      </c>
    </row>
    <row r="66" spans="1:16" ht="23.25" customHeight="1" x14ac:dyDescent="0.25">
      <c r="A66" s="36" t="s">
        <v>205</v>
      </c>
      <c r="B66" s="56" t="s">
        <v>206</v>
      </c>
      <c r="C66" s="99">
        <f>SUMPRODUCT(('Diário 1º PA'!$E$4:$E$2000='Analítico Cx.'!$B66)*('Diário 1º PA'!$B$4:$B$2000&gt;=C$4)*('Diário 1º PA'!$B$4:$B$2000&lt;=EOMONTH(C$4,0))*('Diário 1º PA'!$F$4:$F$2000))
+SUMPRODUCT(('Diário 2º PA'!$E$4:$E$1997='Analítico Cx.'!$B66)*('Diário 2º PA'!$B$4:$B$1997&gt;=C$4)*('Diário 2º PA'!$B$4:$B$1997&lt;=EOMONTH(C$4,0))*('Diário 2º PA'!$F$4:$F$1997))
+SUMPRODUCT(('Diário 3º PA'!$E$4:$E$2018='Analítico Cx.'!$B66)*('Diário 3º PA'!$B$4:$B$2018&gt;=C$4)*('Diário 3º PA'!$B$4:$B$2018&lt;=EOMONTH(C$4,0))*('Diário 3º PA'!$F$4:$F$2018))
+SUMPRODUCT(('Diário 4º PA'!$E$4:$E$2000='Analítico Cx.'!$B66)*('Diário 4º PA'!$B$4:$B$2000&gt;=C$4)*('Diário 4º PA'!$B$4:$B$2000&lt;=EOMONTH(C$4,0))*('Diário 4º PA'!$F$4:$F$2000))</f>
        <v>0</v>
      </c>
      <c r="D66" s="99">
        <f>SUMPRODUCT(('Diário 1º PA'!$E$4:$E$2000='Analítico Cx.'!$B66)*('Diário 1º PA'!$B$4:$B$2000&gt;=D$4)*('Diário 1º PA'!$B$4:$B$2000&lt;=EOMONTH(D$4,0))*('Diário 1º PA'!$F$4:$F$2000))
+SUMPRODUCT(('Diário 2º PA'!$E$4:$E$1997='Analítico Cx.'!$B66)*('Diário 2º PA'!$B$4:$B$1997&gt;=D$4)*('Diário 2º PA'!$B$4:$B$1997&lt;=EOMONTH(D$4,0))*('Diário 2º PA'!$F$4:$F$1997))
+SUMPRODUCT(('Diário 3º PA'!$E$4:$E$2018='Analítico Cx.'!$B66)*('Diário 3º PA'!$B$4:$B$2018&gt;=D$4)*('Diário 3º PA'!$B$4:$B$2018&lt;=EOMONTH(D$4,0))*('Diário 3º PA'!$F$4:$F$2018))
+SUMPRODUCT(('Diário 4º PA'!$E$4:$E$2000='Analítico Cx.'!$B66)*('Diário 4º PA'!$B$4:$B$2000&gt;=D$4)*('Diário 4º PA'!$B$4:$B$2000&lt;=EOMONTH(D$4,0))*('Diário 4º PA'!$F$4:$F$2000))</f>
        <v>0</v>
      </c>
      <c r="E66" s="99">
        <f>SUMPRODUCT(('Diário 1º PA'!$E$4:$E$2000='Analítico Cx.'!$B66)*('Diário 1º PA'!$B$4:$B$2000&gt;=E$4)*('Diário 1º PA'!$B$4:$B$2000&lt;=EOMONTH(E$4,0))*('Diário 1º PA'!$F$4:$F$2000))
+SUMPRODUCT(('Diário 2º PA'!$E$4:$E$1997='Analítico Cx.'!$B66)*('Diário 2º PA'!$B$4:$B$1997&gt;=E$4)*('Diário 2º PA'!$B$4:$B$1997&lt;=EOMONTH(E$4,0))*('Diário 2º PA'!$F$4:$F$1997))
+SUMPRODUCT(('Diário 3º PA'!$E$4:$E$2018='Analítico Cx.'!$B66)*('Diário 3º PA'!$B$4:$B$2018&gt;=E$4)*('Diário 3º PA'!$B$4:$B$2018&lt;=EOMONTH(E$4,0))*('Diário 3º PA'!$F$4:$F$2018))
+SUMPRODUCT(('Diário 4º PA'!$E$4:$E$2000='Analítico Cx.'!$B66)*('Diário 4º PA'!$B$4:$B$2000&gt;=E$4)*('Diário 4º PA'!$B$4:$B$2000&lt;=EOMONTH(E$4,0))*('Diário 4º PA'!$F$4:$F$2000))</f>
        <v>0</v>
      </c>
      <c r="F66" s="99">
        <f>SUMPRODUCT(('Diário 1º PA'!$E$4:$E$2000='Analítico Cx.'!$B66)*('Diário 1º PA'!$B$4:$B$2000&gt;=F$4)*('Diário 1º PA'!$B$4:$B$2000&lt;=EOMONTH(F$4,0))*('Diário 1º PA'!$F$4:$F$2000))
+SUMPRODUCT(('Diário 2º PA'!$E$4:$E$1997='Analítico Cx.'!$B66)*('Diário 2º PA'!$B$4:$B$1997&gt;=F$4)*('Diário 2º PA'!$B$4:$B$1997&lt;=EOMONTH(F$4,0))*('Diário 2º PA'!$F$4:$F$1997))
+SUMPRODUCT(('Diário 3º PA'!$E$4:$E$2018='Analítico Cx.'!$B66)*('Diário 3º PA'!$B$4:$B$2018&gt;=F$4)*('Diário 3º PA'!$B$4:$B$2018&lt;=EOMONTH(F$4,0))*('Diário 3º PA'!$F$4:$F$2018))
+SUMPRODUCT(('Diário 4º PA'!$E$4:$E$2000='Analítico Cx.'!$B66)*('Diário 4º PA'!$B$4:$B$2000&gt;=F$4)*('Diário 4º PA'!$B$4:$B$2000&lt;=EOMONTH(F$4,0))*('Diário 4º PA'!$F$4:$F$2000))</f>
        <v>0</v>
      </c>
      <c r="G66" s="99">
        <f>SUMPRODUCT(('Diário 1º PA'!$E$4:$E$2000='Analítico Cx.'!$B66)*('Diário 1º PA'!$B$4:$B$2000&gt;=G$4)*('Diário 1º PA'!$B$4:$B$2000&lt;=EOMONTH(G$4,0))*('Diário 1º PA'!$F$4:$F$2000))
+SUMPRODUCT(('Diário 2º PA'!$E$4:$E$1997='Analítico Cx.'!$B66)*('Diário 2º PA'!$B$4:$B$1997&gt;=G$4)*('Diário 2º PA'!$B$4:$B$1997&lt;=EOMONTH(G$4,0))*('Diário 2º PA'!$F$4:$F$1997))
+SUMPRODUCT(('Diário 3º PA'!$E$4:$E$2018='Analítico Cx.'!$B66)*('Diário 3º PA'!$B$4:$B$2018&gt;=G$4)*('Diário 3º PA'!$B$4:$B$2018&lt;=EOMONTH(G$4,0))*('Diário 3º PA'!$F$4:$F$2018))
+SUMPRODUCT(('Diário 4º PA'!$E$4:$E$2000='Analítico Cx.'!$B66)*('Diário 4º PA'!$B$4:$B$2000&gt;=G$4)*('Diário 4º PA'!$B$4:$B$2000&lt;=EOMONTH(G$4,0))*('Diário 4º PA'!$F$4:$F$2000))</f>
        <v>0</v>
      </c>
      <c r="H66" s="99">
        <f>SUMPRODUCT(('Diário 1º PA'!$E$4:$E$2000='Analítico Cx.'!$B66)*('Diário 1º PA'!$B$4:$B$2000&gt;=H$4)*('Diário 1º PA'!$B$4:$B$2000&lt;=EOMONTH(H$4,0))*('Diário 1º PA'!$F$4:$F$2000))
+SUMPRODUCT(('Diário 2º PA'!$E$4:$E$1997='Analítico Cx.'!$B66)*('Diário 2º PA'!$B$4:$B$1997&gt;=H$4)*('Diário 2º PA'!$B$4:$B$1997&lt;=EOMONTH(H$4,0))*('Diário 2º PA'!$F$4:$F$1997))
+SUMPRODUCT(('Diário 3º PA'!$E$4:$E$2018='Analítico Cx.'!$B66)*('Diário 3º PA'!$B$4:$B$2018&gt;=H$4)*('Diário 3º PA'!$B$4:$B$2018&lt;=EOMONTH(H$4,0))*('Diário 3º PA'!$F$4:$F$2018))
+SUMPRODUCT(('Diário 4º PA'!$E$4:$E$2000='Analítico Cx.'!$B66)*('Diário 4º PA'!$B$4:$B$2000&gt;=H$4)*('Diário 4º PA'!$B$4:$B$2000&lt;=EOMONTH(H$4,0))*('Diário 4º PA'!$F$4:$F$2000))</f>
        <v>0</v>
      </c>
      <c r="I66" s="99">
        <f>SUMPRODUCT(('Diário 1º PA'!$E$4:$E$2000='Analítico Cx.'!$B66)*('Diário 1º PA'!$B$4:$B$2000&gt;=I$4)*('Diário 1º PA'!$B$4:$B$2000&lt;=EOMONTH(I$4,0))*('Diário 1º PA'!$F$4:$F$2000))
+SUMPRODUCT(('Diário 2º PA'!$E$4:$E$1997='Analítico Cx.'!$B66)*('Diário 2º PA'!$B$4:$B$1997&gt;=I$4)*('Diário 2º PA'!$B$4:$B$1997&lt;=EOMONTH(I$4,0))*('Diário 2º PA'!$F$4:$F$1997))
+SUMPRODUCT(('Diário 3º PA'!$E$4:$E$2018='Analítico Cx.'!$B66)*('Diário 3º PA'!$B$4:$B$2018&gt;=I$4)*('Diário 3º PA'!$B$4:$B$2018&lt;=EOMONTH(I$4,0))*('Diário 3º PA'!$F$4:$F$2018))
+SUMPRODUCT(('Diário 4º PA'!$E$4:$E$2000='Analítico Cx.'!$B66)*('Diário 4º PA'!$B$4:$B$2000&gt;=I$4)*('Diário 4º PA'!$B$4:$B$2000&lt;=EOMONTH(I$4,0))*('Diário 4º PA'!$F$4:$F$2000))</f>
        <v>0</v>
      </c>
      <c r="J66" s="99">
        <f>SUMPRODUCT(('Diário 1º PA'!$E$4:$E$2000='Analítico Cx.'!$B66)*('Diário 1º PA'!$B$4:$B$2000&gt;=J$4)*('Diário 1º PA'!$B$4:$B$2000&lt;=EOMONTH(J$4,0))*('Diário 1º PA'!$F$4:$F$2000))
+SUMPRODUCT(('Diário 2º PA'!$E$4:$E$1997='Analítico Cx.'!$B66)*('Diário 2º PA'!$B$4:$B$1997&gt;=J$4)*('Diário 2º PA'!$B$4:$B$1997&lt;=EOMONTH(J$4,0))*('Diário 2º PA'!$F$4:$F$1997))
+SUMPRODUCT(('Diário 3º PA'!$E$4:$E$2018='Analítico Cx.'!$B66)*('Diário 3º PA'!$B$4:$B$2018&gt;=J$4)*('Diário 3º PA'!$B$4:$B$2018&lt;=EOMONTH(J$4,0))*('Diário 3º PA'!$F$4:$F$2018))
+SUMPRODUCT(('Diário 4º PA'!$E$4:$E$2000='Analítico Cx.'!$B66)*('Diário 4º PA'!$B$4:$B$2000&gt;=J$4)*('Diário 4º PA'!$B$4:$B$2000&lt;=EOMONTH(J$4,0))*('Diário 4º PA'!$F$4:$F$2000))</f>
        <v>0</v>
      </c>
      <c r="K66" s="99">
        <f>SUMPRODUCT(('Diário 1º PA'!$E$4:$E$2000='Analítico Cx.'!$B66)*('Diário 1º PA'!$B$4:$B$2000&gt;=K$4)*('Diário 1º PA'!$B$4:$B$2000&lt;=EOMONTH(K$4,0))*('Diário 1º PA'!$F$4:$F$2000))
+SUMPRODUCT(('Diário 2º PA'!$E$4:$E$1997='Analítico Cx.'!$B66)*('Diário 2º PA'!$B$4:$B$1997&gt;=K$4)*('Diário 2º PA'!$B$4:$B$1997&lt;=EOMONTH(K$4,0))*('Diário 2º PA'!$F$4:$F$1997))
+SUMPRODUCT(('Diário 3º PA'!$E$4:$E$2018='Analítico Cx.'!$B66)*('Diário 3º PA'!$B$4:$B$2018&gt;=K$4)*('Diário 3º PA'!$B$4:$B$2018&lt;=EOMONTH(K$4,0))*('Diário 3º PA'!$F$4:$F$2018))
+SUMPRODUCT(('Diário 4º PA'!$E$4:$E$2000='Analítico Cx.'!$B66)*('Diário 4º PA'!$B$4:$B$2000&gt;=K$4)*('Diário 4º PA'!$B$4:$B$2000&lt;=EOMONTH(K$4,0))*('Diário 4º PA'!$F$4:$F$2000))</f>
        <v>0</v>
      </c>
      <c r="L66" s="99">
        <f>SUMPRODUCT(('Diário 1º PA'!$E$4:$E$2000='Analítico Cx.'!$B66)*('Diário 1º PA'!$B$4:$B$2000&gt;=L$4)*('Diário 1º PA'!$B$4:$B$2000&lt;=EOMONTH(L$4,0))*('Diário 1º PA'!$F$4:$F$2000))
+SUMPRODUCT(('Diário 2º PA'!$E$4:$E$1997='Analítico Cx.'!$B66)*('Diário 2º PA'!$B$4:$B$1997&gt;=L$4)*('Diário 2º PA'!$B$4:$B$1997&lt;=EOMONTH(L$4,0))*('Diário 2º PA'!$F$4:$F$1997))
+SUMPRODUCT(('Diário 3º PA'!$E$4:$E$2018='Analítico Cx.'!$B66)*('Diário 3º PA'!$B$4:$B$2018&gt;=L$4)*('Diário 3º PA'!$B$4:$B$2018&lt;=EOMONTH(L$4,0))*('Diário 3º PA'!$F$4:$F$2018))
+SUMPRODUCT(('Diário 4º PA'!$E$4:$E$2000='Analítico Cx.'!$B66)*('Diário 4º PA'!$B$4:$B$2000&gt;=L$4)*('Diário 4º PA'!$B$4:$B$2000&lt;=EOMONTH(L$4,0))*('Diário 4º PA'!$F$4:$F$2000))</f>
        <v>0</v>
      </c>
      <c r="M66" s="99">
        <f>SUMPRODUCT(('Diário 1º PA'!$E$4:$E$2000='Analítico Cx.'!$B66)*('Diário 1º PA'!$B$4:$B$2000&gt;=M$4)*('Diário 1º PA'!$B$4:$B$2000&lt;=EOMONTH(M$4,0))*('Diário 1º PA'!$F$4:$F$2000))
+SUMPRODUCT(('Diário 2º PA'!$E$4:$E$1997='Analítico Cx.'!$B66)*('Diário 2º PA'!$B$4:$B$1997&gt;=M$4)*('Diário 2º PA'!$B$4:$B$1997&lt;=EOMONTH(M$4,0))*('Diário 2º PA'!$F$4:$F$1997))
+SUMPRODUCT(('Diário 3º PA'!$E$4:$E$2018='Analítico Cx.'!$B66)*('Diário 3º PA'!$B$4:$B$2018&gt;=M$4)*('Diário 3º PA'!$B$4:$B$2018&lt;=EOMONTH(M$4,0))*('Diário 3º PA'!$F$4:$F$2018))
+SUMPRODUCT(('Diário 4º PA'!$E$4:$E$2000='Analítico Cx.'!$B66)*('Diário 4º PA'!$B$4:$B$2000&gt;=M$4)*('Diário 4º PA'!$B$4:$B$2000&lt;=EOMONTH(M$4,0))*('Diário 4º PA'!$F$4:$F$2000))</f>
        <v>0</v>
      </c>
      <c r="N66" s="99">
        <f>SUMPRODUCT(('Diário 1º PA'!$E$4:$E$2000='Analítico Cx.'!$B66)*('Diário 1º PA'!$B$4:$B$2000&gt;=N$4)*('Diário 1º PA'!$B$4:$B$2000&lt;=EOMONTH(N$4,0))*('Diário 1º PA'!$F$4:$F$2000))
+SUMPRODUCT(('Diário 2º PA'!$E$4:$E$1997='Analítico Cx.'!$B66)*('Diário 2º PA'!$B$4:$B$1997&gt;=N$4)*('Diário 2º PA'!$B$4:$B$1997&lt;=EOMONTH(N$4,0))*('Diário 2º PA'!$F$4:$F$1997))
+SUMPRODUCT(('Diário 3º PA'!$E$4:$E$2018='Analítico Cx.'!$B66)*('Diário 3º PA'!$B$4:$B$2018&gt;=N$4)*('Diário 3º PA'!$B$4:$B$2018&lt;=EOMONTH(N$4,0))*('Diário 3º PA'!$F$4:$F$2018))
+SUMPRODUCT(('Diário 4º PA'!$E$4:$E$2000='Analítico Cx.'!$B66)*('Diário 4º PA'!$B$4:$B$2000&gt;=N$4)*('Diário 4º PA'!$B$4:$B$2000&lt;=EOMONTH(N$4,0))*('Diário 4º PA'!$F$4:$F$2000))</f>
        <v>0</v>
      </c>
      <c r="O66" s="100">
        <f t="shared" si="16"/>
        <v>0</v>
      </c>
      <c r="P66" s="92">
        <f t="shared" si="17"/>
        <v>0</v>
      </c>
    </row>
    <row r="67" spans="1:16" ht="23.25" customHeight="1" x14ac:dyDescent="0.25">
      <c r="A67" s="36" t="s">
        <v>207</v>
      </c>
      <c r="B67" s="56" t="s">
        <v>208</v>
      </c>
      <c r="C67" s="99">
        <f>SUMPRODUCT(('Diário 1º PA'!$E$4:$E$2000='Analítico Cx.'!$B67)*('Diário 1º PA'!$B$4:$B$2000&gt;=C$4)*('Diário 1º PA'!$B$4:$B$2000&lt;=EOMONTH(C$4,0))*('Diário 1º PA'!$F$4:$F$2000))
+SUMPRODUCT(('Diário 2º PA'!$E$4:$E$1997='Analítico Cx.'!$B67)*('Diário 2º PA'!$B$4:$B$1997&gt;=C$4)*('Diário 2º PA'!$B$4:$B$1997&lt;=EOMONTH(C$4,0))*('Diário 2º PA'!$F$4:$F$1997))
+SUMPRODUCT(('Diário 3º PA'!$E$4:$E$2018='Analítico Cx.'!$B67)*('Diário 3º PA'!$B$4:$B$2018&gt;=C$4)*('Diário 3º PA'!$B$4:$B$2018&lt;=EOMONTH(C$4,0))*('Diário 3º PA'!$F$4:$F$2018))
+SUMPRODUCT(('Diário 4º PA'!$E$4:$E$2000='Analítico Cx.'!$B67)*('Diário 4º PA'!$B$4:$B$2000&gt;=C$4)*('Diário 4º PA'!$B$4:$B$2000&lt;=EOMONTH(C$4,0))*('Diário 4º PA'!$F$4:$F$2000))</f>
        <v>0</v>
      </c>
      <c r="D67" s="99">
        <f>SUMPRODUCT(('Diário 1º PA'!$E$4:$E$2000='Analítico Cx.'!$B67)*('Diário 1º PA'!$B$4:$B$2000&gt;=D$4)*('Diário 1º PA'!$B$4:$B$2000&lt;=EOMONTH(D$4,0))*('Diário 1º PA'!$F$4:$F$2000))
+SUMPRODUCT(('Diário 2º PA'!$E$4:$E$1997='Analítico Cx.'!$B67)*('Diário 2º PA'!$B$4:$B$1997&gt;=D$4)*('Diário 2º PA'!$B$4:$B$1997&lt;=EOMONTH(D$4,0))*('Diário 2º PA'!$F$4:$F$1997))
+SUMPRODUCT(('Diário 3º PA'!$E$4:$E$2018='Analítico Cx.'!$B67)*('Diário 3º PA'!$B$4:$B$2018&gt;=D$4)*('Diário 3º PA'!$B$4:$B$2018&lt;=EOMONTH(D$4,0))*('Diário 3º PA'!$F$4:$F$2018))
+SUMPRODUCT(('Diário 4º PA'!$E$4:$E$2000='Analítico Cx.'!$B67)*('Diário 4º PA'!$B$4:$B$2000&gt;=D$4)*('Diário 4º PA'!$B$4:$B$2000&lt;=EOMONTH(D$4,0))*('Diário 4º PA'!$F$4:$F$2000))</f>
        <v>0</v>
      </c>
      <c r="E67" s="99">
        <f>SUMPRODUCT(('Diário 1º PA'!$E$4:$E$2000='Analítico Cx.'!$B67)*('Diário 1º PA'!$B$4:$B$2000&gt;=E$4)*('Diário 1º PA'!$B$4:$B$2000&lt;=EOMONTH(E$4,0))*('Diário 1º PA'!$F$4:$F$2000))
+SUMPRODUCT(('Diário 2º PA'!$E$4:$E$1997='Analítico Cx.'!$B67)*('Diário 2º PA'!$B$4:$B$1997&gt;=E$4)*('Diário 2º PA'!$B$4:$B$1997&lt;=EOMONTH(E$4,0))*('Diário 2º PA'!$F$4:$F$1997))
+SUMPRODUCT(('Diário 3º PA'!$E$4:$E$2018='Analítico Cx.'!$B67)*('Diário 3º PA'!$B$4:$B$2018&gt;=E$4)*('Diário 3º PA'!$B$4:$B$2018&lt;=EOMONTH(E$4,0))*('Diário 3º PA'!$F$4:$F$2018))
+SUMPRODUCT(('Diário 4º PA'!$E$4:$E$2000='Analítico Cx.'!$B67)*('Diário 4º PA'!$B$4:$B$2000&gt;=E$4)*('Diário 4º PA'!$B$4:$B$2000&lt;=EOMONTH(E$4,0))*('Diário 4º PA'!$F$4:$F$2000))</f>
        <v>0</v>
      </c>
      <c r="F67" s="99">
        <f>SUMPRODUCT(('Diário 1º PA'!$E$4:$E$2000='Analítico Cx.'!$B67)*('Diário 1º PA'!$B$4:$B$2000&gt;=F$4)*('Diário 1º PA'!$B$4:$B$2000&lt;=EOMONTH(F$4,0))*('Diário 1º PA'!$F$4:$F$2000))
+SUMPRODUCT(('Diário 2º PA'!$E$4:$E$1997='Analítico Cx.'!$B67)*('Diário 2º PA'!$B$4:$B$1997&gt;=F$4)*('Diário 2º PA'!$B$4:$B$1997&lt;=EOMONTH(F$4,0))*('Diário 2º PA'!$F$4:$F$1997))
+SUMPRODUCT(('Diário 3º PA'!$E$4:$E$2018='Analítico Cx.'!$B67)*('Diário 3º PA'!$B$4:$B$2018&gt;=F$4)*('Diário 3º PA'!$B$4:$B$2018&lt;=EOMONTH(F$4,0))*('Diário 3º PA'!$F$4:$F$2018))
+SUMPRODUCT(('Diário 4º PA'!$E$4:$E$2000='Analítico Cx.'!$B67)*('Diário 4º PA'!$B$4:$B$2000&gt;=F$4)*('Diário 4º PA'!$B$4:$B$2000&lt;=EOMONTH(F$4,0))*('Diário 4º PA'!$F$4:$F$2000))</f>
        <v>0</v>
      </c>
      <c r="G67" s="99">
        <f>SUMPRODUCT(('Diário 1º PA'!$E$4:$E$2000='Analítico Cx.'!$B67)*('Diário 1º PA'!$B$4:$B$2000&gt;=G$4)*('Diário 1º PA'!$B$4:$B$2000&lt;=EOMONTH(G$4,0))*('Diário 1º PA'!$F$4:$F$2000))
+SUMPRODUCT(('Diário 2º PA'!$E$4:$E$1997='Analítico Cx.'!$B67)*('Diário 2º PA'!$B$4:$B$1997&gt;=G$4)*('Diário 2º PA'!$B$4:$B$1997&lt;=EOMONTH(G$4,0))*('Diário 2º PA'!$F$4:$F$1997))
+SUMPRODUCT(('Diário 3º PA'!$E$4:$E$2018='Analítico Cx.'!$B67)*('Diário 3º PA'!$B$4:$B$2018&gt;=G$4)*('Diário 3º PA'!$B$4:$B$2018&lt;=EOMONTH(G$4,0))*('Diário 3º PA'!$F$4:$F$2018))
+SUMPRODUCT(('Diário 4º PA'!$E$4:$E$2000='Analítico Cx.'!$B67)*('Diário 4º PA'!$B$4:$B$2000&gt;=G$4)*('Diário 4º PA'!$B$4:$B$2000&lt;=EOMONTH(G$4,0))*('Diário 4º PA'!$F$4:$F$2000))</f>
        <v>0</v>
      </c>
      <c r="H67" s="99">
        <f>SUMPRODUCT(('Diário 1º PA'!$E$4:$E$2000='Analítico Cx.'!$B67)*('Diário 1º PA'!$B$4:$B$2000&gt;=H$4)*('Diário 1º PA'!$B$4:$B$2000&lt;=EOMONTH(H$4,0))*('Diário 1º PA'!$F$4:$F$2000))
+SUMPRODUCT(('Diário 2º PA'!$E$4:$E$1997='Analítico Cx.'!$B67)*('Diário 2º PA'!$B$4:$B$1997&gt;=H$4)*('Diário 2º PA'!$B$4:$B$1997&lt;=EOMONTH(H$4,0))*('Diário 2º PA'!$F$4:$F$1997))
+SUMPRODUCT(('Diário 3º PA'!$E$4:$E$2018='Analítico Cx.'!$B67)*('Diário 3º PA'!$B$4:$B$2018&gt;=H$4)*('Diário 3º PA'!$B$4:$B$2018&lt;=EOMONTH(H$4,0))*('Diário 3º PA'!$F$4:$F$2018))
+SUMPRODUCT(('Diário 4º PA'!$E$4:$E$2000='Analítico Cx.'!$B67)*('Diário 4º PA'!$B$4:$B$2000&gt;=H$4)*('Diário 4º PA'!$B$4:$B$2000&lt;=EOMONTH(H$4,0))*('Diário 4º PA'!$F$4:$F$2000))</f>
        <v>0</v>
      </c>
      <c r="I67" s="99">
        <f>SUMPRODUCT(('Diário 1º PA'!$E$4:$E$2000='Analítico Cx.'!$B67)*('Diário 1º PA'!$B$4:$B$2000&gt;=I$4)*('Diário 1º PA'!$B$4:$B$2000&lt;=EOMONTH(I$4,0))*('Diário 1º PA'!$F$4:$F$2000))
+SUMPRODUCT(('Diário 2º PA'!$E$4:$E$1997='Analítico Cx.'!$B67)*('Diário 2º PA'!$B$4:$B$1997&gt;=I$4)*('Diário 2º PA'!$B$4:$B$1997&lt;=EOMONTH(I$4,0))*('Diário 2º PA'!$F$4:$F$1997))
+SUMPRODUCT(('Diário 3º PA'!$E$4:$E$2018='Analítico Cx.'!$B67)*('Diário 3º PA'!$B$4:$B$2018&gt;=I$4)*('Diário 3º PA'!$B$4:$B$2018&lt;=EOMONTH(I$4,0))*('Diário 3º PA'!$F$4:$F$2018))
+SUMPRODUCT(('Diário 4º PA'!$E$4:$E$2000='Analítico Cx.'!$B67)*('Diário 4º PA'!$B$4:$B$2000&gt;=I$4)*('Diário 4º PA'!$B$4:$B$2000&lt;=EOMONTH(I$4,0))*('Diário 4º PA'!$F$4:$F$2000))</f>
        <v>0</v>
      </c>
      <c r="J67" s="99">
        <f>SUMPRODUCT(('Diário 1º PA'!$E$4:$E$2000='Analítico Cx.'!$B67)*('Diário 1º PA'!$B$4:$B$2000&gt;=J$4)*('Diário 1º PA'!$B$4:$B$2000&lt;=EOMONTH(J$4,0))*('Diário 1º PA'!$F$4:$F$2000))
+SUMPRODUCT(('Diário 2º PA'!$E$4:$E$1997='Analítico Cx.'!$B67)*('Diário 2º PA'!$B$4:$B$1997&gt;=J$4)*('Diário 2º PA'!$B$4:$B$1997&lt;=EOMONTH(J$4,0))*('Diário 2º PA'!$F$4:$F$1997))
+SUMPRODUCT(('Diário 3º PA'!$E$4:$E$2018='Analítico Cx.'!$B67)*('Diário 3º PA'!$B$4:$B$2018&gt;=J$4)*('Diário 3º PA'!$B$4:$B$2018&lt;=EOMONTH(J$4,0))*('Diário 3º PA'!$F$4:$F$2018))
+SUMPRODUCT(('Diário 4º PA'!$E$4:$E$2000='Analítico Cx.'!$B67)*('Diário 4º PA'!$B$4:$B$2000&gt;=J$4)*('Diário 4º PA'!$B$4:$B$2000&lt;=EOMONTH(J$4,0))*('Diário 4º PA'!$F$4:$F$2000))</f>
        <v>0</v>
      </c>
      <c r="K67" s="99">
        <f>SUMPRODUCT(('Diário 1º PA'!$E$4:$E$2000='Analítico Cx.'!$B67)*('Diário 1º PA'!$B$4:$B$2000&gt;=K$4)*('Diário 1º PA'!$B$4:$B$2000&lt;=EOMONTH(K$4,0))*('Diário 1º PA'!$F$4:$F$2000))
+SUMPRODUCT(('Diário 2º PA'!$E$4:$E$1997='Analítico Cx.'!$B67)*('Diário 2º PA'!$B$4:$B$1997&gt;=K$4)*('Diário 2º PA'!$B$4:$B$1997&lt;=EOMONTH(K$4,0))*('Diário 2º PA'!$F$4:$F$1997))
+SUMPRODUCT(('Diário 3º PA'!$E$4:$E$2018='Analítico Cx.'!$B67)*('Diário 3º PA'!$B$4:$B$2018&gt;=K$4)*('Diário 3º PA'!$B$4:$B$2018&lt;=EOMONTH(K$4,0))*('Diário 3º PA'!$F$4:$F$2018))
+SUMPRODUCT(('Diário 4º PA'!$E$4:$E$2000='Analítico Cx.'!$B67)*('Diário 4º PA'!$B$4:$B$2000&gt;=K$4)*('Diário 4º PA'!$B$4:$B$2000&lt;=EOMONTH(K$4,0))*('Diário 4º PA'!$F$4:$F$2000))</f>
        <v>0</v>
      </c>
      <c r="L67" s="99">
        <f>SUMPRODUCT(('Diário 1º PA'!$E$4:$E$2000='Analítico Cx.'!$B67)*('Diário 1º PA'!$B$4:$B$2000&gt;=L$4)*('Diário 1º PA'!$B$4:$B$2000&lt;=EOMONTH(L$4,0))*('Diário 1º PA'!$F$4:$F$2000))
+SUMPRODUCT(('Diário 2º PA'!$E$4:$E$1997='Analítico Cx.'!$B67)*('Diário 2º PA'!$B$4:$B$1997&gt;=L$4)*('Diário 2º PA'!$B$4:$B$1997&lt;=EOMONTH(L$4,0))*('Diário 2º PA'!$F$4:$F$1997))
+SUMPRODUCT(('Diário 3º PA'!$E$4:$E$2018='Analítico Cx.'!$B67)*('Diário 3º PA'!$B$4:$B$2018&gt;=L$4)*('Diário 3º PA'!$B$4:$B$2018&lt;=EOMONTH(L$4,0))*('Diário 3º PA'!$F$4:$F$2018))
+SUMPRODUCT(('Diário 4º PA'!$E$4:$E$2000='Analítico Cx.'!$B67)*('Diário 4º PA'!$B$4:$B$2000&gt;=L$4)*('Diário 4º PA'!$B$4:$B$2000&lt;=EOMONTH(L$4,0))*('Diário 4º PA'!$F$4:$F$2000))</f>
        <v>0</v>
      </c>
      <c r="M67" s="99">
        <f>SUMPRODUCT(('Diário 1º PA'!$E$4:$E$2000='Analítico Cx.'!$B67)*('Diário 1º PA'!$B$4:$B$2000&gt;=M$4)*('Diário 1º PA'!$B$4:$B$2000&lt;=EOMONTH(M$4,0))*('Diário 1º PA'!$F$4:$F$2000))
+SUMPRODUCT(('Diário 2º PA'!$E$4:$E$1997='Analítico Cx.'!$B67)*('Diário 2º PA'!$B$4:$B$1997&gt;=M$4)*('Diário 2º PA'!$B$4:$B$1997&lt;=EOMONTH(M$4,0))*('Diário 2º PA'!$F$4:$F$1997))
+SUMPRODUCT(('Diário 3º PA'!$E$4:$E$2018='Analítico Cx.'!$B67)*('Diário 3º PA'!$B$4:$B$2018&gt;=M$4)*('Diário 3º PA'!$B$4:$B$2018&lt;=EOMONTH(M$4,0))*('Diário 3º PA'!$F$4:$F$2018))
+SUMPRODUCT(('Diário 4º PA'!$E$4:$E$2000='Analítico Cx.'!$B67)*('Diário 4º PA'!$B$4:$B$2000&gt;=M$4)*('Diário 4º PA'!$B$4:$B$2000&lt;=EOMONTH(M$4,0))*('Diário 4º PA'!$F$4:$F$2000))</f>
        <v>0</v>
      </c>
      <c r="N67" s="99">
        <f>SUMPRODUCT(('Diário 1º PA'!$E$4:$E$2000='Analítico Cx.'!$B67)*('Diário 1º PA'!$B$4:$B$2000&gt;=N$4)*('Diário 1º PA'!$B$4:$B$2000&lt;=EOMONTH(N$4,0))*('Diário 1º PA'!$F$4:$F$2000))
+SUMPRODUCT(('Diário 2º PA'!$E$4:$E$1997='Analítico Cx.'!$B67)*('Diário 2º PA'!$B$4:$B$1997&gt;=N$4)*('Diário 2º PA'!$B$4:$B$1997&lt;=EOMONTH(N$4,0))*('Diário 2º PA'!$F$4:$F$1997))
+SUMPRODUCT(('Diário 3º PA'!$E$4:$E$2018='Analítico Cx.'!$B67)*('Diário 3º PA'!$B$4:$B$2018&gt;=N$4)*('Diário 3º PA'!$B$4:$B$2018&lt;=EOMONTH(N$4,0))*('Diário 3º PA'!$F$4:$F$2018))
+SUMPRODUCT(('Diário 4º PA'!$E$4:$E$2000='Analítico Cx.'!$B67)*('Diário 4º PA'!$B$4:$B$2000&gt;=N$4)*('Diário 4º PA'!$B$4:$B$2000&lt;=EOMONTH(N$4,0))*('Diário 4º PA'!$F$4:$F$2000))</f>
        <v>0</v>
      </c>
      <c r="O67" s="100">
        <f t="shared" si="16"/>
        <v>0</v>
      </c>
      <c r="P67" s="92">
        <f t="shared" si="17"/>
        <v>0</v>
      </c>
    </row>
    <row r="68" spans="1:16" ht="23.25" customHeight="1" x14ac:dyDescent="0.25">
      <c r="A68" s="36" t="s">
        <v>209</v>
      </c>
      <c r="B68" s="56" t="s">
        <v>210</v>
      </c>
      <c r="C68" s="99">
        <f>SUMPRODUCT(('Diário 1º PA'!$E$4:$E$2000='Analítico Cx.'!$B68)*('Diário 1º PA'!$B$4:$B$2000&gt;=C$4)*('Diário 1º PA'!$B$4:$B$2000&lt;=EOMONTH(C$4,0))*('Diário 1º PA'!$F$4:$F$2000))
+SUMPRODUCT(('Diário 2º PA'!$E$4:$E$1997='Analítico Cx.'!$B68)*('Diário 2º PA'!$B$4:$B$1997&gt;=C$4)*('Diário 2º PA'!$B$4:$B$1997&lt;=EOMONTH(C$4,0))*('Diário 2º PA'!$F$4:$F$1997))
+SUMPRODUCT(('Diário 3º PA'!$E$4:$E$2018='Analítico Cx.'!$B68)*('Diário 3º PA'!$B$4:$B$2018&gt;=C$4)*('Diário 3º PA'!$B$4:$B$2018&lt;=EOMONTH(C$4,0))*('Diário 3º PA'!$F$4:$F$2018))
+SUMPRODUCT(('Diário 4º PA'!$E$4:$E$2000='Analítico Cx.'!$B68)*('Diário 4º PA'!$B$4:$B$2000&gt;=C$4)*('Diário 4º PA'!$B$4:$B$2000&lt;=EOMONTH(C$4,0))*('Diário 4º PA'!$F$4:$F$2000))</f>
        <v>0</v>
      </c>
      <c r="D68" s="99">
        <f>SUMPRODUCT(('Diário 1º PA'!$E$4:$E$2000='Analítico Cx.'!$B68)*('Diário 1º PA'!$B$4:$B$2000&gt;=D$4)*('Diário 1º PA'!$B$4:$B$2000&lt;=EOMONTH(D$4,0))*('Diário 1º PA'!$F$4:$F$2000))
+SUMPRODUCT(('Diário 2º PA'!$E$4:$E$1997='Analítico Cx.'!$B68)*('Diário 2º PA'!$B$4:$B$1997&gt;=D$4)*('Diário 2º PA'!$B$4:$B$1997&lt;=EOMONTH(D$4,0))*('Diário 2º PA'!$F$4:$F$1997))
+SUMPRODUCT(('Diário 3º PA'!$E$4:$E$2018='Analítico Cx.'!$B68)*('Diário 3º PA'!$B$4:$B$2018&gt;=D$4)*('Diário 3º PA'!$B$4:$B$2018&lt;=EOMONTH(D$4,0))*('Diário 3º PA'!$F$4:$F$2018))
+SUMPRODUCT(('Diário 4º PA'!$E$4:$E$2000='Analítico Cx.'!$B68)*('Diário 4º PA'!$B$4:$B$2000&gt;=D$4)*('Diário 4º PA'!$B$4:$B$2000&lt;=EOMONTH(D$4,0))*('Diário 4º PA'!$F$4:$F$2000))</f>
        <v>0</v>
      </c>
      <c r="E68" s="99">
        <f>SUMPRODUCT(('Diário 1º PA'!$E$4:$E$2000='Analítico Cx.'!$B68)*('Diário 1º PA'!$B$4:$B$2000&gt;=E$4)*('Diário 1º PA'!$B$4:$B$2000&lt;=EOMONTH(E$4,0))*('Diário 1º PA'!$F$4:$F$2000))
+SUMPRODUCT(('Diário 2º PA'!$E$4:$E$1997='Analítico Cx.'!$B68)*('Diário 2º PA'!$B$4:$B$1997&gt;=E$4)*('Diário 2º PA'!$B$4:$B$1997&lt;=EOMONTH(E$4,0))*('Diário 2º PA'!$F$4:$F$1997))
+SUMPRODUCT(('Diário 3º PA'!$E$4:$E$2018='Analítico Cx.'!$B68)*('Diário 3º PA'!$B$4:$B$2018&gt;=E$4)*('Diário 3º PA'!$B$4:$B$2018&lt;=EOMONTH(E$4,0))*('Diário 3º PA'!$F$4:$F$2018))
+SUMPRODUCT(('Diário 4º PA'!$E$4:$E$2000='Analítico Cx.'!$B68)*('Diário 4º PA'!$B$4:$B$2000&gt;=E$4)*('Diário 4º PA'!$B$4:$B$2000&lt;=EOMONTH(E$4,0))*('Diário 4º PA'!$F$4:$F$2000))</f>
        <v>0</v>
      </c>
      <c r="F68" s="99">
        <f>SUMPRODUCT(('Diário 1º PA'!$E$4:$E$2000='Analítico Cx.'!$B68)*('Diário 1º PA'!$B$4:$B$2000&gt;=F$4)*('Diário 1º PA'!$B$4:$B$2000&lt;=EOMONTH(F$4,0))*('Diário 1º PA'!$F$4:$F$2000))
+SUMPRODUCT(('Diário 2º PA'!$E$4:$E$1997='Analítico Cx.'!$B68)*('Diário 2º PA'!$B$4:$B$1997&gt;=F$4)*('Diário 2º PA'!$B$4:$B$1997&lt;=EOMONTH(F$4,0))*('Diário 2º PA'!$F$4:$F$1997))
+SUMPRODUCT(('Diário 3º PA'!$E$4:$E$2018='Analítico Cx.'!$B68)*('Diário 3º PA'!$B$4:$B$2018&gt;=F$4)*('Diário 3º PA'!$B$4:$B$2018&lt;=EOMONTH(F$4,0))*('Diário 3º PA'!$F$4:$F$2018))
+SUMPRODUCT(('Diário 4º PA'!$E$4:$E$2000='Analítico Cx.'!$B68)*('Diário 4º PA'!$B$4:$B$2000&gt;=F$4)*('Diário 4º PA'!$B$4:$B$2000&lt;=EOMONTH(F$4,0))*('Diário 4º PA'!$F$4:$F$2000))</f>
        <v>0</v>
      </c>
      <c r="G68" s="99">
        <f>SUMPRODUCT(('Diário 1º PA'!$E$4:$E$2000='Analítico Cx.'!$B68)*('Diário 1º PA'!$B$4:$B$2000&gt;=G$4)*('Diário 1º PA'!$B$4:$B$2000&lt;=EOMONTH(G$4,0))*('Diário 1º PA'!$F$4:$F$2000))
+SUMPRODUCT(('Diário 2º PA'!$E$4:$E$1997='Analítico Cx.'!$B68)*('Diário 2º PA'!$B$4:$B$1997&gt;=G$4)*('Diário 2º PA'!$B$4:$B$1997&lt;=EOMONTH(G$4,0))*('Diário 2º PA'!$F$4:$F$1997))
+SUMPRODUCT(('Diário 3º PA'!$E$4:$E$2018='Analítico Cx.'!$B68)*('Diário 3º PA'!$B$4:$B$2018&gt;=G$4)*('Diário 3º PA'!$B$4:$B$2018&lt;=EOMONTH(G$4,0))*('Diário 3º PA'!$F$4:$F$2018))
+SUMPRODUCT(('Diário 4º PA'!$E$4:$E$2000='Analítico Cx.'!$B68)*('Diário 4º PA'!$B$4:$B$2000&gt;=G$4)*('Diário 4º PA'!$B$4:$B$2000&lt;=EOMONTH(G$4,0))*('Diário 4º PA'!$F$4:$F$2000))</f>
        <v>0</v>
      </c>
      <c r="H68" s="99">
        <f>SUMPRODUCT(('Diário 1º PA'!$E$4:$E$2000='Analítico Cx.'!$B68)*('Diário 1º PA'!$B$4:$B$2000&gt;=H$4)*('Diário 1º PA'!$B$4:$B$2000&lt;=EOMONTH(H$4,0))*('Diário 1º PA'!$F$4:$F$2000))
+SUMPRODUCT(('Diário 2º PA'!$E$4:$E$1997='Analítico Cx.'!$B68)*('Diário 2º PA'!$B$4:$B$1997&gt;=H$4)*('Diário 2º PA'!$B$4:$B$1997&lt;=EOMONTH(H$4,0))*('Diário 2º PA'!$F$4:$F$1997))
+SUMPRODUCT(('Diário 3º PA'!$E$4:$E$2018='Analítico Cx.'!$B68)*('Diário 3º PA'!$B$4:$B$2018&gt;=H$4)*('Diário 3º PA'!$B$4:$B$2018&lt;=EOMONTH(H$4,0))*('Diário 3º PA'!$F$4:$F$2018))
+SUMPRODUCT(('Diário 4º PA'!$E$4:$E$2000='Analítico Cx.'!$B68)*('Diário 4º PA'!$B$4:$B$2000&gt;=H$4)*('Diário 4º PA'!$B$4:$B$2000&lt;=EOMONTH(H$4,0))*('Diário 4º PA'!$F$4:$F$2000))</f>
        <v>0</v>
      </c>
      <c r="I68" s="99">
        <f>SUMPRODUCT(('Diário 1º PA'!$E$4:$E$2000='Analítico Cx.'!$B68)*('Diário 1º PA'!$B$4:$B$2000&gt;=I$4)*('Diário 1º PA'!$B$4:$B$2000&lt;=EOMONTH(I$4,0))*('Diário 1º PA'!$F$4:$F$2000))
+SUMPRODUCT(('Diário 2º PA'!$E$4:$E$1997='Analítico Cx.'!$B68)*('Diário 2º PA'!$B$4:$B$1997&gt;=I$4)*('Diário 2º PA'!$B$4:$B$1997&lt;=EOMONTH(I$4,0))*('Diário 2º PA'!$F$4:$F$1997))
+SUMPRODUCT(('Diário 3º PA'!$E$4:$E$2018='Analítico Cx.'!$B68)*('Diário 3º PA'!$B$4:$B$2018&gt;=I$4)*('Diário 3º PA'!$B$4:$B$2018&lt;=EOMONTH(I$4,0))*('Diário 3º PA'!$F$4:$F$2018))
+SUMPRODUCT(('Diário 4º PA'!$E$4:$E$2000='Analítico Cx.'!$B68)*('Diário 4º PA'!$B$4:$B$2000&gt;=I$4)*('Diário 4º PA'!$B$4:$B$2000&lt;=EOMONTH(I$4,0))*('Diário 4º PA'!$F$4:$F$2000))</f>
        <v>0</v>
      </c>
      <c r="J68" s="99">
        <f>SUMPRODUCT(('Diário 1º PA'!$E$4:$E$2000='Analítico Cx.'!$B68)*('Diário 1º PA'!$B$4:$B$2000&gt;=J$4)*('Diário 1º PA'!$B$4:$B$2000&lt;=EOMONTH(J$4,0))*('Diário 1º PA'!$F$4:$F$2000))
+SUMPRODUCT(('Diário 2º PA'!$E$4:$E$1997='Analítico Cx.'!$B68)*('Diário 2º PA'!$B$4:$B$1997&gt;=J$4)*('Diário 2º PA'!$B$4:$B$1997&lt;=EOMONTH(J$4,0))*('Diário 2º PA'!$F$4:$F$1997))
+SUMPRODUCT(('Diário 3º PA'!$E$4:$E$2018='Analítico Cx.'!$B68)*('Diário 3º PA'!$B$4:$B$2018&gt;=J$4)*('Diário 3º PA'!$B$4:$B$2018&lt;=EOMONTH(J$4,0))*('Diário 3º PA'!$F$4:$F$2018))
+SUMPRODUCT(('Diário 4º PA'!$E$4:$E$2000='Analítico Cx.'!$B68)*('Diário 4º PA'!$B$4:$B$2000&gt;=J$4)*('Diário 4º PA'!$B$4:$B$2000&lt;=EOMONTH(J$4,0))*('Diário 4º PA'!$F$4:$F$2000))</f>
        <v>0</v>
      </c>
      <c r="K68" s="99">
        <f>SUMPRODUCT(('Diário 1º PA'!$E$4:$E$2000='Analítico Cx.'!$B68)*('Diário 1º PA'!$B$4:$B$2000&gt;=K$4)*('Diário 1º PA'!$B$4:$B$2000&lt;=EOMONTH(K$4,0))*('Diário 1º PA'!$F$4:$F$2000))
+SUMPRODUCT(('Diário 2º PA'!$E$4:$E$1997='Analítico Cx.'!$B68)*('Diário 2º PA'!$B$4:$B$1997&gt;=K$4)*('Diário 2º PA'!$B$4:$B$1997&lt;=EOMONTH(K$4,0))*('Diário 2º PA'!$F$4:$F$1997))
+SUMPRODUCT(('Diário 3º PA'!$E$4:$E$2018='Analítico Cx.'!$B68)*('Diário 3º PA'!$B$4:$B$2018&gt;=K$4)*('Diário 3º PA'!$B$4:$B$2018&lt;=EOMONTH(K$4,0))*('Diário 3º PA'!$F$4:$F$2018))
+SUMPRODUCT(('Diário 4º PA'!$E$4:$E$2000='Analítico Cx.'!$B68)*('Diário 4º PA'!$B$4:$B$2000&gt;=K$4)*('Diário 4º PA'!$B$4:$B$2000&lt;=EOMONTH(K$4,0))*('Diário 4º PA'!$F$4:$F$2000))</f>
        <v>0</v>
      </c>
      <c r="L68" s="99">
        <f>SUMPRODUCT(('Diário 1º PA'!$E$4:$E$2000='Analítico Cx.'!$B68)*('Diário 1º PA'!$B$4:$B$2000&gt;=L$4)*('Diário 1º PA'!$B$4:$B$2000&lt;=EOMONTH(L$4,0))*('Diário 1º PA'!$F$4:$F$2000))
+SUMPRODUCT(('Diário 2º PA'!$E$4:$E$1997='Analítico Cx.'!$B68)*('Diário 2º PA'!$B$4:$B$1997&gt;=L$4)*('Diário 2º PA'!$B$4:$B$1997&lt;=EOMONTH(L$4,0))*('Diário 2º PA'!$F$4:$F$1997))
+SUMPRODUCT(('Diário 3º PA'!$E$4:$E$2018='Analítico Cx.'!$B68)*('Diário 3º PA'!$B$4:$B$2018&gt;=L$4)*('Diário 3º PA'!$B$4:$B$2018&lt;=EOMONTH(L$4,0))*('Diário 3º PA'!$F$4:$F$2018))
+SUMPRODUCT(('Diário 4º PA'!$E$4:$E$2000='Analítico Cx.'!$B68)*('Diário 4º PA'!$B$4:$B$2000&gt;=L$4)*('Diário 4º PA'!$B$4:$B$2000&lt;=EOMONTH(L$4,0))*('Diário 4º PA'!$F$4:$F$2000))</f>
        <v>0</v>
      </c>
      <c r="M68" s="99">
        <f>SUMPRODUCT(('Diário 1º PA'!$E$4:$E$2000='Analítico Cx.'!$B68)*('Diário 1º PA'!$B$4:$B$2000&gt;=M$4)*('Diário 1º PA'!$B$4:$B$2000&lt;=EOMONTH(M$4,0))*('Diário 1º PA'!$F$4:$F$2000))
+SUMPRODUCT(('Diário 2º PA'!$E$4:$E$1997='Analítico Cx.'!$B68)*('Diário 2º PA'!$B$4:$B$1997&gt;=M$4)*('Diário 2º PA'!$B$4:$B$1997&lt;=EOMONTH(M$4,0))*('Diário 2º PA'!$F$4:$F$1997))
+SUMPRODUCT(('Diário 3º PA'!$E$4:$E$2018='Analítico Cx.'!$B68)*('Diário 3º PA'!$B$4:$B$2018&gt;=M$4)*('Diário 3º PA'!$B$4:$B$2018&lt;=EOMONTH(M$4,0))*('Diário 3º PA'!$F$4:$F$2018))
+SUMPRODUCT(('Diário 4º PA'!$E$4:$E$2000='Analítico Cx.'!$B68)*('Diário 4º PA'!$B$4:$B$2000&gt;=M$4)*('Diário 4º PA'!$B$4:$B$2000&lt;=EOMONTH(M$4,0))*('Diário 4º PA'!$F$4:$F$2000))</f>
        <v>0</v>
      </c>
      <c r="N68" s="99">
        <f>SUMPRODUCT(('Diário 1º PA'!$E$4:$E$2000='Analítico Cx.'!$B68)*('Diário 1º PA'!$B$4:$B$2000&gt;=N$4)*('Diário 1º PA'!$B$4:$B$2000&lt;=EOMONTH(N$4,0))*('Diário 1º PA'!$F$4:$F$2000))
+SUMPRODUCT(('Diário 2º PA'!$E$4:$E$1997='Analítico Cx.'!$B68)*('Diário 2º PA'!$B$4:$B$1997&gt;=N$4)*('Diário 2º PA'!$B$4:$B$1997&lt;=EOMONTH(N$4,0))*('Diário 2º PA'!$F$4:$F$1997))
+SUMPRODUCT(('Diário 3º PA'!$E$4:$E$2018='Analítico Cx.'!$B68)*('Diário 3º PA'!$B$4:$B$2018&gt;=N$4)*('Diário 3º PA'!$B$4:$B$2018&lt;=EOMONTH(N$4,0))*('Diário 3º PA'!$F$4:$F$2018))
+SUMPRODUCT(('Diário 4º PA'!$E$4:$E$2000='Analítico Cx.'!$B68)*('Diário 4º PA'!$B$4:$B$2000&gt;=N$4)*('Diário 4º PA'!$B$4:$B$2000&lt;=EOMONTH(N$4,0))*('Diário 4º PA'!$F$4:$F$2000))</f>
        <v>0</v>
      </c>
      <c r="O68" s="100">
        <f t="shared" si="16"/>
        <v>0</v>
      </c>
      <c r="P68" s="92">
        <f t="shared" si="17"/>
        <v>0</v>
      </c>
    </row>
    <row r="69" spans="1:16" ht="23.25" customHeight="1" x14ac:dyDescent="0.25">
      <c r="A69" s="36" t="s">
        <v>211</v>
      </c>
      <c r="B69" s="56" t="s">
        <v>212</v>
      </c>
      <c r="C69" s="99">
        <f>SUMPRODUCT(('Diário 1º PA'!$E$4:$E$2000='Analítico Cx.'!$B69)*('Diário 1º PA'!$B$4:$B$2000&gt;=C$4)*('Diário 1º PA'!$B$4:$B$2000&lt;=EOMONTH(C$4,0))*('Diário 1º PA'!$F$4:$F$2000))
+SUMPRODUCT(('Diário 2º PA'!$E$4:$E$1997='Analítico Cx.'!$B69)*('Diário 2º PA'!$B$4:$B$1997&gt;=C$4)*('Diário 2º PA'!$B$4:$B$1997&lt;=EOMONTH(C$4,0))*('Diário 2º PA'!$F$4:$F$1997))
+SUMPRODUCT(('Diário 3º PA'!$E$4:$E$2018='Analítico Cx.'!$B69)*('Diário 3º PA'!$B$4:$B$2018&gt;=C$4)*('Diário 3º PA'!$B$4:$B$2018&lt;=EOMONTH(C$4,0))*('Diário 3º PA'!$F$4:$F$2018))
+SUMPRODUCT(('Diário 4º PA'!$E$4:$E$2000='Analítico Cx.'!$B69)*('Diário 4º PA'!$B$4:$B$2000&gt;=C$4)*('Diário 4º PA'!$B$4:$B$2000&lt;=EOMONTH(C$4,0))*('Diário 4º PA'!$F$4:$F$2000))</f>
        <v>0</v>
      </c>
      <c r="D69" s="99">
        <f>SUMPRODUCT(('Diário 1º PA'!$E$4:$E$2000='Analítico Cx.'!$B69)*('Diário 1º PA'!$B$4:$B$2000&gt;=D$4)*('Diário 1º PA'!$B$4:$B$2000&lt;=EOMONTH(D$4,0))*('Diário 1º PA'!$F$4:$F$2000))
+SUMPRODUCT(('Diário 2º PA'!$E$4:$E$1997='Analítico Cx.'!$B69)*('Diário 2º PA'!$B$4:$B$1997&gt;=D$4)*('Diário 2º PA'!$B$4:$B$1997&lt;=EOMONTH(D$4,0))*('Diário 2º PA'!$F$4:$F$1997))
+SUMPRODUCT(('Diário 3º PA'!$E$4:$E$2018='Analítico Cx.'!$B69)*('Diário 3º PA'!$B$4:$B$2018&gt;=D$4)*('Diário 3º PA'!$B$4:$B$2018&lt;=EOMONTH(D$4,0))*('Diário 3º PA'!$F$4:$F$2018))
+SUMPRODUCT(('Diário 4º PA'!$E$4:$E$2000='Analítico Cx.'!$B69)*('Diário 4º PA'!$B$4:$B$2000&gt;=D$4)*('Diário 4º PA'!$B$4:$B$2000&lt;=EOMONTH(D$4,0))*('Diário 4º PA'!$F$4:$F$2000))</f>
        <v>0</v>
      </c>
      <c r="E69" s="99">
        <f>SUMPRODUCT(('Diário 1º PA'!$E$4:$E$2000='Analítico Cx.'!$B69)*('Diário 1º PA'!$B$4:$B$2000&gt;=E$4)*('Diário 1º PA'!$B$4:$B$2000&lt;=EOMONTH(E$4,0))*('Diário 1º PA'!$F$4:$F$2000))
+SUMPRODUCT(('Diário 2º PA'!$E$4:$E$1997='Analítico Cx.'!$B69)*('Diário 2º PA'!$B$4:$B$1997&gt;=E$4)*('Diário 2º PA'!$B$4:$B$1997&lt;=EOMONTH(E$4,0))*('Diário 2º PA'!$F$4:$F$1997))
+SUMPRODUCT(('Diário 3º PA'!$E$4:$E$2018='Analítico Cx.'!$B69)*('Diário 3º PA'!$B$4:$B$2018&gt;=E$4)*('Diário 3º PA'!$B$4:$B$2018&lt;=EOMONTH(E$4,0))*('Diário 3º PA'!$F$4:$F$2018))
+SUMPRODUCT(('Diário 4º PA'!$E$4:$E$2000='Analítico Cx.'!$B69)*('Diário 4º PA'!$B$4:$B$2000&gt;=E$4)*('Diário 4º PA'!$B$4:$B$2000&lt;=EOMONTH(E$4,0))*('Diário 4º PA'!$F$4:$F$2000))</f>
        <v>0</v>
      </c>
      <c r="F69" s="99">
        <f>SUMPRODUCT(('Diário 1º PA'!$E$4:$E$2000='Analítico Cx.'!$B69)*('Diário 1º PA'!$B$4:$B$2000&gt;=F$4)*('Diário 1º PA'!$B$4:$B$2000&lt;=EOMONTH(F$4,0))*('Diário 1º PA'!$F$4:$F$2000))
+SUMPRODUCT(('Diário 2º PA'!$E$4:$E$1997='Analítico Cx.'!$B69)*('Diário 2º PA'!$B$4:$B$1997&gt;=F$4)*('Diário 2º PA'!$B$4:$B$1997&lt;=EOMONTH(F$4,0))*('Diário 2º PA'!$F$4:$F$1997))
+SUMPRODUCT(('Diário 3º PA'!$E$4:$E$2018='Analítico Cx.'!$B69)*('Diário 3º PA'!$B$4:$B$2018&gt;=F$4)*('Diário 3º PA'!$B$4:$B$2018&lt;=EOMONTH(F$4,0))*('Diário 3º PA'!$F$4:$F$2018))
+SUMPRODUCT(('Diário 4º PA'!$E$4:$E$2000='Analítico Cx.'!$B69)*('Diário 4º PA'!$B$4:$B$2000&gt;=F$4)*('Diário 4º PA'!$B$4:$B$2000&lt;=EOMONTH(F$4,0))*('Diário 4º PA'!$F$4:$F$2000))</f>
        <v>0</v>
      </c>
      <c r="G69" s="99">
        <f>SUMPRODUCT(('Diário 1º PA'!$E$4:$E$2000='Analítico Cx.'!$B69)*('Diário 1º PA'!$B$4:$B$2000&gt;=G$4)*('Diário 1º PA'!$B$4:$B$2000&lt;=EOMONTH(G$4,0))*('Diário 1º PA'!$F$4:$F$2000))
+SUMPRODUCT(('Diário 2º PA'!$E$4:$E$1997='Analítico Cx.'!$B69)*('Diário 2º PA'!$B$4:$B$1997&gt;=G$4)*('Diário 2º PA'!$B$4:$B$1997&lt;=EOMONTH(G$4,0))*('Diário 2º PA'!$F$4:$F$1997))
+SUMPRODUCT(('Diário 3º PA'!$E$4:$E$2018='Analítico Cx.'!$B69)*('Diário 3º PA'!$B$4:$B$2018&gt;=G$4)*('Diário 3º PA'!$B$4:$B$2018&lt;=EOMONTH(G$4,0))*('Diário 3º PA'!$F$4:$F$2018))
+SUMPRODUCT(('Diário 4º PA'!$E$4:$E$2000='Analítico Cx.'!$B69)*('Diário 4º PA'!$B$4:$B$2000&gt;=G$4)*('Diário 4º PA'!$B$4:$B$2000&lt;=EOMONTH(G$4,0))*('Diário 4º PA'!$F$4:$F$2000))</f>
        <v>0</v>
      </c>
      <c r="H69" s="99">
        <f>SUMPRODUCT(('Diário 1º PA'!$E$4:$E$2000='Analítico Cx.'!$B69)*('Diário 1º PA'!$B$4:$B$2000&gt;=H$4)*('Diário 1º PA'!$B$4:$B$2000&lt;=EOMONTH(H$4,0))*('Diário 1º PA'!$F$4:$F$2000))
+SUMPRODUCT(('Diário 2º PA'!$E$4:$E$1997='Analítico Cx.'!$B69)*('Diário 2º PA'!$B$4:$B$1997&gt;=H$4)*('Diário 2º PA'!$B$4:$B$1997&lt;=EOMONTH(H$4,0))*('Diário 2º PA'!$F$4:$F$1997))
+SUMPRODUCT(('Diário 3º PA'!$E$4:$E$2018='Analítico Cx.'!$B69)*('Diário 3º PA'!$B$4:$B$2018&gt;=H$4)*('Diário 3º PA'!$B$4:$B$2018&lt;=EOMONTH(H$4,0))*('Diário 3º PA'!$F$4:$F$2018))
+SUMPRODUCT(('Diário 4º PA'!$E$4:$E$2000='Analítico Cx.'!$B69)*('Diário 4º PA'!$B$4:$B$2000&gt;=H$4)*('Diário 4º PA'!$B$4:$B$2000&lt;=EOMONTH(H$4,0))*('Diário 4º PA'!$F$4:$F$2000))</f>
        <v>0</v>
      </c>
      <c r="I69" s="99">
        <f>SUMPRODUCT(('Diário 1º PA'!$E$4:$E$2000='Analítico Cx.'!$B69)*('Diário 1º PA'!$B$4:$B$2000&gt;=I$4)*('Diário 1º PA'!$B$4:$B$2000&lt;=EOMONTH(I$4,0))*('Diário 1º PA'!$F$4:$F$2000))
+SUMPRODUCT(('Diário 2º PA'!$E$4:$E$1997='Analítico Cx.'!$B69)*('Diário 2º PA'!$B$4:$B$1997&gt;=I$4)*('Diário 2º PA'!$B$4:$B$1997&lt;=EOMONTH(I$4,0))*('Diário 2º PA'!$F$4:$F$1997))
+SUMPRODUCT(('Diário 3º PA'!$E$4:$E$2018='Analítico Cx.'!$B69)*('Diário 3º PA'!$B$4:$B$2018&gt;=I$4)*('Diário 3º PA'!$B$4:$B$2018&lt;=EOMONTH(I$4,0))*('Diário 3º PA'!$F$4:$F$2018))
+SUMPRODUCT(('Diário 4º PA'!$E$4:$E$2000='Analítico Cx.'!$B69)*('Diário 4º PA'!$B$4:$B$2000&gt;=I$4)*('Diário 4º PA'!$B$4:$B$2000&lt;=EOMONTH(I$4,0))*('Diário 4º PA'!$F$4:$F$2000))</f>
        <v>0</v>
      </c>
      <c r="J69" s="99">
        <f>SUMPRODUCT(('Diário 1º PA'!$E$4:$E$2000='Analítico Cx.'!$B69)*('Diário 1º PA'!$B$4:$B$2000&gt;=J$4)*('Diário 1º PA'!$B$4:$B$2000&lt;=EOMONTH(J$4,0))*('Diário 1º PA'!$F$4:$F$2000))
+SUMPRODUCT(('Diário 2º PA'!$E$4:$E$1997='Analítico Cx.'!$B69)*('Diário 2º PA'!$B$4:$B$1997&gt;=J$4)*('Diário 2º PA'!$B$4:$B$1997&lt;=EOMONTH(J$4,0))*('Diário 2º PA'!$F$4:$F$1997))
+SUMPRODUCT(('Diário 3º PA'!$E$4:$E$2018='Analítico Cx.'!$B69)*('Diário 3º PA'!$B$4:$B$2018&gt;=J$4)*('Diário 3º PA'!$B$4:$B$2018&lt;=EOMONTH(J$4,0))*('Diário 3º PA'!$F$4:$F$2018))
+SUMPRODUCT(('Diário 4º PA'!$E$4:$E$2000='Analítico Cx.'!$B69)*('Diário 4º PA'!$B$4:$B$2000&gt;=J$4)*('Diário 4º PA'!$B$4:$B$2000&lt;=EOMONTH(J$4,0))*('Diário 4º PA'!$F$4:$F$2000))</f>
        <v>0</v>
      </c>
      <c r="K69" s="99">
        <f>SUMPRODUCT(('Diário 1º PA'!$E$4:$E$2000='Analítico Cx.'!$B69)*('Diário 1º PA'!$B$4:$B$2000&gt;=K$4)*('Diário 1º PA'!$B$4:$B$2000&lt;=EOMONTH(K$4,0))*('Diário 1º PA'!$F$4:$F$2000))
+SUMPRODUCT(('Diário 2º PA'!$E$4:$E$1997='Analítico Cx.'!$B69)*('Diário 2º PA'!$B$4:$B$1997&gt;=K$4)*('Diário 2º PA'!$B$4:$B$1997&lt;=EOMONTH(K$4,0))*('Diário 2º PA'!$F$4:$F$1997))
+SUMPRODUCT(('Diário 3º PA'!$E$4:$E$2018='Analítico Cx.'!$B69)*('Diário 3º PA'!$B$4:$B$2018&gt;=K$4)*('Diário 3º PA'!$B$4:$B$2018&lt;=EOMONTH(K$4,0))*('Diário 3º PA'!$F$4:$F$2018))
+SUMPRODUCT(('Diário 4º PA'!$E$4:$E$2000='Analítico Cx.'!$B69)*('Diário 4º PA'!$B$4:$B$2000&gt;=K$4)*('Diário 4º PA'!$B$4:$B$2000&lt;=EOMONTH(K$4,0))*('Diário 4º PA'!$F$4:$F$2000))</f>
        <v>0</v>
      </c>
      <c r="L69" s="99">
        <f>SUMPRODUCT(('Diário 1º PA'!$E$4:$E$2000='Analítico Cx.'!$B69)*('Diário 1º PA'!$B$4:$B$2000&gt;=L$4)*('Diário 1º PA'!$B$4:$B$2000&lt;=EOMONTH(L$4,0))*('Diário 1º PA'!$F$4:$F$2000))
+SUMPRODUCT(('Diário 2º PA'!$E$4:$E$1997='Analítico Cx.'!$B69)*('Diário 2º PA'!$B$4:$B$1997&gt;=L$4)*('Diário 2º PA'!$B$4:$B$1997&lt;=EOMONTH(L$4,0))*('Diário 2º PA'!$F$4:$F$1997))
+SUMPRODUCT(('Diário 3º PA'!$E$4:$E$2018='Analítico Cx.'!$B69)*('Diário 3º PA'!$B$4:$B$2018&gt;=L$4)*('Diário 3º PA'!$B$4:$B$2018&lt;=EOMONTH(L$4,0))*('Diário 3º PA'!$F$4:$F$2018))
+SUMPRODUCT(('Diário 4º PA'!$E$4:$E$2000='Analítico Cx.'!$B69)*('Diário 4º PA'!$B$4:$B$2000&gt;=L$4)*('Diário 4º PA'!$B$4:$B$2000&lt;=EOMONTH(L$4,0))*('Diário 4º PA'!$F$4:$F$2000))</f>
        <v>0</v>
      </c>
      <c r="M69" s="99">
        <f>SUMPRODUCT(('Diário 1º PA'!$E$4:$E$2000='Analítico Cx.'!$B69)*('Diário 1º PA'!$B$4:$B$2000&gt;=M$4)*('Diário 1º PA'!$B$4:$B$2000&lt;=EOMONTH(M$4,0))*('Diário 1º PA'!$F$4:$F$2000))
+SUMPRODUCT(('Diário 2º PA'!$E$4:$E$1997='Analítico Cx.'!$B69)*('Diário 2º PA'!$B$4:$B$1997&gt;=M$4)*('Diário 2º PA'!$B$4:$B$1997&lt;=EOMONTH(M$4,0))*('Diário 2º PA'!$F$4:$F$1997))
+SUMPRODUCT(('Diário 3º PA'!$E$4:$E$2018='Analítico Cx.'!$B69)*('Diário 3º PA'!$B$4:$B$2018&gt;=M$4)*('Diário 3º PA'!$B$4:$B$2018&lt;=EOMONTH(M$4,0))*('Diário 3º PA'!$F$4:$F$2018))
+SUMPRODUCT(('Diário 4º PA'!$E$4:$E$2000='Analítico Cx.'!$B69)*('Diário 4º PA'!$B$4:$B$2000&gt;=M$4)*('Diário 4º PA'!$B$4:$B$2000&lt;=EOMONTH(M$4,0))*('Diário 4º PA'!$F$4:$F$2000))</f>
        <v>0</v>
      </c>
      <c r="N69" s="99">
        <f>SUMPRODUCT(('Diário 1º PA'!$E$4:$E$2000='Analítico Cx.'!$B69)*('Diário 1º PA'!$B$4:$B$2000&gt;=N$4)*('Diário 1º PA'!$B$4:$B$2000&lt;=EOMONTH(N$4,0))*('Diário 1º PA'!$F$4:$F$2000))
+SUMPRODUCT(('Diário 2º PA'!$E$4:$E$1997='Analítico Cx.'!$B69)*('Diário 2º PA'!$B$4:$B$1997&gt;=N$4)*('Diário 2º PA'!$B$4:$B$1997&lt;=EOMONTH(N$4,0))*('Diário 2º PA'!$F$4:$F$1997))
+SUMPRODUCT(('Diário 3º PA'!$E$4:$E$2018='Analítico Cx.'!$B69)*('Diário 3º PA'!$B$4:$B$2018&gt;=N$4)*('Diário 3º PA'!$B$4:$B$2018&lt;=EOMONTH(N$4,0))*('Diário 3º PA'!$F$4:$F$2018))
+SUMPRODUCT(('Diário 4º PA'!$E$4:$E$2000='Analítico Cx.'!$B69)*('Diário 4º PA'!$B$4:$B$2000&gt;=N$4)*('Diário 4º PA'!$B$4:$B$2000&lt;=EOMONTH(N$4,0))*('Diário 4º PA'!$F$4:$F$2000))</f>
        <v>0</v>
      </c>
      <c r="O69" s="100">
        <f t="shared" ref="O69:O120" si="18">SUM(C69:N69)</f>
        <v>0</v>
      </c>
      <c r="P69" s="92">
        <f t="shared" si="17"/>
        <v>0</v>
      </c>
    </row>
    <row r="70" spans="1:16" ht="23.25" customHeight="1" x14ac:dyDescent="0.25">
      <c r="A70" s="36" t="s">
        <v>213</v>
      </c>
      <c r="B70" s="56" t="s">
        <v>214</v>
      </c>
      <c r="C70" s="99">
        <f>SUMPRODUCT(('Diário 1º PA'!$E$4:$E$2000='Analítico Cx.'!$B70)*('Diário 1º PA'!$B$4:$B$2000&gt;=C$4)*('Diário 1º PA'!$B$4:$B$2000&lt;=EOMONTH(C$4,0))*('Diário 1º PA'!$F$4:$F$2000))
+SUMPRODUCT(('Diário 2º PA'!$E$4:$E$1997='Analítico Cx.'!$B70)*('Diário 2º PA'!$B$4:$B$1997&gt;=C$4)*('Diário 2º PA'!$B$4:$B$1997&lt;=EOMONTH(C$4,0))*('Diário 2º PA'!$F$4:$F$1997))
+SUMPRODUCT(('Diário 3º PA'!$E$4:$E$2018='Analítico Cx.'!$B70)*('Diário 3º PA'!$B$4:$B$2018&gt;=C$4)*('Diário 3º PA'!$B$4:$B$2018&lt;=EOMONTH(C$4,0))*('Diário 3º PA'!$F$4:$F$2018))
+SUMPRODUCT(('Diário 4º PA'!$E$4:$E$2000='Analítico Cx.'!$B70)*('Diário 4º PA'!$B$4:$B$2000&gt;=C$4)*('Diário 4º PA'!$B$4:$B$2000&lt;=EOMONTH(C$4,0))*('Diário 4º PA'!$F$4:$F$2000))</f>
        <v>0</v>
      </c>
      <c r="D70" s="99">
        <f>SUMPRODUCT(('Diário 1º PA'!$E$4:$E$2000='Analítico Cx.'!$B70)*('Diário 1º PA'!$B$4:$B$2000&gt;=D$4)*('Diário 1º PA'!$B$4:$B$2000&lt;=EOMONTH(D$4,0))*('Diário 1º PA'!$F$4:$F$2000))
+SUMPRODUCT(('Diário 2º PA'!$E$4:$E$1997='Analítico Cx.'!$B70)*('Diário 2º PA'!$B$4:$B$1997&gt;=D$4)*('Diário 2º PA'!$B$4:$B$1997&lt;=EOMONTH(D$4,0))*('Diário 2º PA'!$F$4:$F$1997))
+SUMPRODUCT(('Diário 3º PA'!$E$4:$E$2018='Analítico Cx.'!$B70)*('Diário 3º PA'!$B$4:$B$2018&gt;=D$4)*('Diário 3º PA'!$B$4:$B$2018&lt;=EOMONTH(D$4,0))*('Diário 3º PA'!$F$4:$F$2018))
+SUMPRODUCT(('Diário 4º PA'!$E$4:$E$2000='Analítico Cx.'!$B70)*('Diário 4º PA'!$B$4:$B$2000&gt;=D$4)*('Diário 4º PA'!$B$4:$B$2000&lt;=EOMONTH(D$4,0))*('Diário 4º PA'!$F$4:$F$2000))</f>
        <v>0</v>
      </c>
      <c r="E70" s="99">
        <f>SUMPRODUCT(('Diário 1º PA'!$E$4:$E$2000='Analítico Cx.'!$B70)*('Diário 1º PA'!$B$4:$B$2000&gt;=E$4)*('Diário 1º PA'!$B$4:$B$2000&lt;=EOMONTH(E$4,0))*('Diário 1º PA'!$F$4:$F$2000))
+SUMPRODUCT(('Diário 2º PA'!$E$4:$E$1997='Analítico Cx.'!$B70)*('Diário 2º PA'!$B$4:$B$1997&gt;=E$4)*('Diário 2º PA'!$B$4:$B$1997&lt;=EOMONTH(E$4,0))*('Diário 2º PA'!$F$4:$F$1997))
+SUMPRODUCT(('Diário 3º PA'!$E$4:$E$2018='Analítico Cx.'!$B70)*('Diário 3º PA'!$B$4:$B$2018&gt;=E$4)*('Diário 3º PA'!$B$4:$B$2018&lt;=EOMONTH(E$4,0))*('Diário 3º PA'!$F$4:$F$2018))
+SUMPRODUCT(('Diário 4º PA'!$E$4:$E$2000='Analítico Cx.'!$B70)*('Diário 4º PA'!$B$4:$B$2000&gt;=E$4)*('Diário 4º PA'!$B$4:$B$2000&lt;=EOMONTH(E$4,0))*('Diário 4º PA'!$F$4:$F$2000))</f>
        <v>0</v>
      </c>
      <c r="F70" s="99">
        <f>SUMPRODUCT(('Diário 1º PA'!$E$4:$E$2000='Analítico Cx.'!$B70)*('Diário 1º PA'!$B$4:$B$2000&gt;=F$4)*('Diário 1º PA'!$B$4:$B$2000&lt;=EOMONTH(F$4,0))*('Diário 1º PA'!$F$4:$F$2000))
+SUMPRODUCT(('Diário 2º PA'!$E$4:$E$1997='Analítico Cx.'!$B70)*('Diário 2º PA'!$B$4:$B$1997&gt;=F$4)*('Diário 2º PA'!$B$4:$B$1997&lt;=EOMONTH(F$4,0))*('Diário 2º PA'!$F$4:$F$1997))
+SUMPRODUCT(('Diário 3º PA'!$E$4:$E$2018='Analítico Cx.'!$B70)*('Diário 3º PA'!$B$4:$B$2018&gt;=F$4)*('Diário 3º PA'!$B$4:$B$2018&lt;=EOMONTH(F$4,0))*('Diário 3º PA'!$F$4:$F$2018))
+SUMPRODUCT(('Diário 4º PA'!$E$4:$E$2000='Analítico Cx.'!$B70)*('Diário 4º PA'!$B$4:$B$2000&gt;=F$4)*('Diário 4º PA'!$B$4:$B$2000&lt;=EOMONTH(F$4,0))*('Diário 4º PA'!$F$4:$F$2000))</f>
        <v>2750</v>
      </c>
      <c r="G70" s="99">
        <f>SUMPRODUCT(('Diário 1º PA'!$E$4:$E$2000='Analítico Cx.'!$B70)*('Diário 1º PA'!$B$4:$B$2000&gt;=G$4)*('Diário 1º PA'!$B$4:$B$2000&lt;=EOMONTH(G$4,0))*('Diário 1º PA'!$F$4:$F$2000))
+SUMPRODUCT(('Diário 2º PA'!$E$4:$E$1997='Analítico Cx.'!$B70)*('Diário 2º PA'!$B$4:$B$1997&gt;=G$4)*('Diário 2º PA'!$B$4:$B$1997&lt;=EOMONTH(G$4,0))*('Diário 2º PA'!$F$4:$F$1997))
+SUMPRODUCT(('Diário 3º PA'!$E$4:$E$2018='Analítico Cx.'!$B70)*('Diário 3º PA'!$B$4:$B$2018&gt;=G$4)*('Diário 3º PA'!$B$4:$B$2018&lt;=EOMONTH(G$4,0))*('Diário 3º PA'!$F$4:$F$2018))
+SUMPRODUCT(('Diário 4º PA'!$E$4:$E$2000='Analítico Cx.'!$B70)*('Diário 4º PA'!$B$4:$B$2000&gt;=G$4)*('Diário 4º PA'!$B$4:$B$2000&lt;=EOMONTH(G$4,0))*('Diário 4º PA'!$F$4:$F$2000))</f>
        <v>2750</v>
      </c>
      <c r="H70" s="99">
        <f>SUMPRODUCT(('Diário 1º PA'!$E$4:$E$2000='Analítico Cx.'!$B70)*('Diário 1º PA'!$B$4:$B$2000&gt;=H$4)*('Diário 1º PA'!$B$4:$B$2000&lt;=EOMONTH(H$4,0))*('Diário 1º PA'!$F$4:$F$2000))
+SUMPRODUCT(('Diário 2º PA'!$E$4:$E$1997='Analítico Cx.'!$B70)*('Diário 2º PA'!$B$4:$B$1997&gt;=H$4)*('Diário 2º PA'!$B$4:$B$1997&lt;=EOMONTH(H$4,0))*('Diário 2º PA'!$F$4:$F$1997))
+SUMPRODUCT(('Diário 3º PA'!$E$4:$E$2018='Analítico Cx.'!$B70)*('Diário 3º PA'!$B$4:$B$2018&gt;=H$4)*('Diário 3º PA'!$B$4:$B$2018&lt;=EOMONTH(H$4,0))*('Diário 3º PA'!$F$4:$F$2018))
+SUMPRODUCT(('Diário 4º PA'!$E$4:$E$2000='Analítico Cx.'!$B70)*('Diário 4º PA'!$B$4:$B$2000&gt;=H$4)*('Diário 4º PA'!$B$4:$B$2000&lt;=EOMONTH(H$4,0))*('Diário 4º PA'!$F$4:$F$2000))</f>
        <v>2750</v>
      </c>
      <c r="I70" s="99">
        <f>SUMPRODUCT(('Diário 1º PA'!$E$4:$E$2000='Analítico Cx.'!$B70)*('Diário 1º PA'!$B$4:$B$2000&gt;=I$4)*('Diário 1º PA'!$B$4:$B$2000&lt;=EOMONTH(I$4,0))*('Diário 1º PA'!$F$4:$F$2000))
+SUMPRODUCT(('Diário 2º PA'!$E$4:$E$1997='Analítico Cx.'!$B70)*('Diário 2º PA'!$B$4:$B$1997&gt;=I$4)*('Diário 2º PA'!$B$4:$B$1997&lt;=EOMONTH(I$4,0))*('Diário 2º PA'!$F$4:$F$1997))
+SUMPRODUCT(('Diário 3º PA'!$E$4:$E$2018='Analítico Cx.'!$B70)*('Diário 3º PA'!$B$4:$B$2018&gt;=I$4)*('Diário 3º PA'!$B$4:$B$2018&lt;=EOMONTH(I$4,0))*('Diário 3º PA'!$F$4:$F$2018))
+SUMPRODUCT(('Diário 4º PA'!$E$4:$E$2000='Analítico Cx.'!$B70)*('Diário 4º PA'!$B$4:$B$2000&gt;=I$4)*('Diário 4º PA'!$B$4:$B$2000&lt;=EOMONTH(I$4,0))*('Diário 4º PA'!$F$4:$F$2000))</f>
        <v>2750</v>
      </c>
      <c r="J70" s="99">
        <f>SUMPRODUCT(('Diário 1º PA'!$E$4:$E$2000='Analítico Cx.'!$B70)*('Diário 1º PA'!$B$4:$B$2000&gt;=J$4)*('Diário 1º PA'!$B$4:$B$2000&lt;=EOMONTH(J$4,0))*('Diário 1º PA'!$F$4:$F$2000))
+SUMPRODUCT(('Diário 2º PA'!$E$4:$E$1997='Analítico Cx.'!$B70)*('Diário 2º PA'!$B$4:$B$1997&gt;=J$4)*('Diário 2º PA'!$B$4:$B$1997&lt;=EOMONTH(J$4,0))*('Diário 2º PA'!$F$4:$F$1997))
+SUMPRODUCT(('Diário 3º PA'!$E$4:$E$2018='Analítico Cx.'!$B70)*('Diário 3º PA'!$B$4:$B$2018&gt;=J$4)*('Diário 3º PA'!$B$4:$B$2018&lt;=EOMONTH(J$4,0))*('Diário 3º PA'!$F$4:$F$2018))
+SUMPRODUCT(('Diário 4º PA'!$E$4:$E$2000='Analítico Cx.'!$B70)*('Diário 4º PA'!$B$4:$B$2000&gt;=J$4)*('Diário 4º PA'!$B$4:$B$2000&lt;=EOMONTH(J$4,0))*('Diário 4º PA'!$F$4:$F$2000))</f>
        <v>2750</v>
      </c>
      <c r="K70" s="99">
        <f>SUMPRODUCT(('Diário 1º PA'!$E$4:$E$2000='Analítico Cx.'!$B70)*('Diário 1º PA'!$B$4:$B$2000&gt;=K$4)*('Diário 1º PA'!$B$4:$B$2000&lt;=EOMONTH(K$4,0))*('Diário 1º PA'!$F$4:$F$2000))
+SUMPRODUCT(('Diário 2º PA'!$E$4:$E$1997='Analítico Cx.'!$B70)*('Diário 2º PA'!$B$4:$B$1997&gt;=K$4)*('Diário 2º PA'!$B$4:$B$1997&lt;=EOMONTH(K$4,0))*('Diário 2º PA'!$F$4:$F$1997))
+SUMPRODUCT(('Diário 3º PA'!$E$4:$E$2018='Analítico Cx.'!$B70)*('Diário 3º PA'!$B$4:$B$2018&gt;=K$4)*('Diário 3º PA'!$B$4:$B$2018&lt;=EOMONTH(K$4,0))*('Diário 3º PA'!$F$4:$F$2018))
+SUMPRODUCT(('Diário 4º PA'!$E$4:$E$2000='Analítico Cx.'!$B70)*('Diário 4º PA'!$B$4:$B$2000&gt;=K$4)*('Diário 4º PA'!$B$4:$B$2000&lt;=EOMONTH(K$4,0))*('Diário 4º PA'!$F$4:$F$2000))</f>
        <v>2750</v>
      </c>
      <c r="L70" s="99">
        <f>SUMPRODUCT(('Diário 1º PA'!$E$4:$E$2000='Analítico Cx.'!$B70)*('Diário 1º PA'!$B$4:$B$2000&gt;=L$4)*('Diário 1º PA'!$B$4:$B$2000&lt;=EOMONTH(L$4,0))*('Diário 1º PA'!$F$4:$F$2000))
+SUMPRODUCT(('Diário 2º PA'!$E$4:$E$1997='Analítico Cx.'!$B70)*('Diário 2º PA'!$B$4:$B$1997&gt;=L$4)*('Diário 2º PA'!$B$4:$B$1997&lt;=EOMONTH(L$4,0))*('Diário 2º PA'!$F$4:$F$1997))
+SUMPRODUCT(('Diário 3º PA'!$E$4:$E$2018='Analítico Cx.'!$B70)*('Diário 3º PA'!$B$4:$B$2018&gt;=L$4)*('Diário 3º PA'!$B$4:$B$2018&lt;=EOMONTH(L$4,0))*('Diário 3º PA'!$F$4:$F$2018))
+SUMPRODUCT(('Diário 4º PA'!$E$4:$E$2000='Analítico Cx.'!$B70)*('Diário 4º PA'!$B$4:$B$2000&gt;=L$4)*('Diário 4º PA'!$B$4:$B$2000&lt;=EOMONTH(L$4,0))*('Diário 4º PA'!$F$4:$F$2000))</f>
        <v>0</v>
      </c>
      <c r="M70" s="99">
        <f>SUMPRODUCT(('Diário 1º PA'!$E$4:$E$2000='Analítico Cx.'!$B70)*('Diário 1º PA'!$B$4:$B$2000&gt;=M$4)*('Diário 1º PA'!$B$4:$B$2000&lt;=EOMONTH(M$4,0))*('Diário 1º PA'!$F$4:$F$2000))
+SUMPRODUCT(('Diário 2º PA'!$E$4:$E$1997='Analítico Cx.'!$B70)*('Diário 2º PA'!$B$4:$B$1997&gt;=M$4)*('Diário 2º PA'!$B$4:$B$1997&lt;=EOMONTH(M$4,0))*('Diário 2º PA'!$F$4:$F$1997))
+SUMPRODUCT(('Diário 3º PA'!$E$4:$E$2018='Analítico Cx.'!$B70)*('Diário 3º PA'!$B$4:$B$2018&gt;=M$4)*('Diário 3º PA'!$B$4:$B$2018&lt;=EOMONTH(M$4,0))*('Diário 3º PA'!$F$4:$F$2018))
+SUMPRODUCT(('Diário 4º PA'!$E$4:$E$2000='Analítico Cx.'!$B70)*('Diário 4º PA'!$B$4:$B$2000&gt;=M$4)*('Diário 4º PA'!$B$4:$B$2000&lt;=EOMONTH(M$4,0))*('Diário 4º PA'!$F$4:$F$2000))</f>
        <v>0</v>
      </c>
      <c r="N70" s="99">
        <f>SUMPRODUCT(('Diário 1º PA'!$E$4:$E$2000='Analítico Cx.'!$B70)*('Diário 1º PA'!$B$4:$B$2000&gt;=N$4)*('Diário 1º PA'!$B$4:$B$2000&lt;=EOMONTH(N$4,0))*('Diário 1º PA'!$F$4:$F$2000))
+SUMPRODUCT(('Diário 2º PA'!$E$4:$E$1997='Analítico Cx.'!$B70)*('Diário 2º PA'!$B$4:$B$1997&gt;=N$4)*('Diário 2º PA'!$B$4:$B$1997&lt;=EOMONTH(N$4,0))*('Diário 2º PA'!$F$4:$F$1997))
+SUMPRODUCT(('Diário 3º PA'!$E$4:$E$2018='Analítico Cx.'!$B70)*('Diário 3º PA'!$B$4:$B$2018&gt;=N$4)*('Diário 3º PA'!$B$4:$B$2018&lt;=EOMONTH(N$4,0))*('Diário 3º PA'!$F$4:$F$2018))
+SUMPRODUCT(('Diário 4º PA'!$E$4:$E$2000='Analítico Cx.'!$B70)*('Diário 4º PA'!$B$4:$B$2000&gt;=N$4)*('Diário 4º PA'!$B$4:$B$2000&lt;=EOMONTH(N$4,0))*('Diário 4º PA'!$F$4:$F$2000))</f>
        <v>0</v>
      </c>
      <c r="O70" s="100">
        <f t="shared" si="18"/>
        <v>16500</v>
      </c>
      <c r="P70" s="92">
        <f t="shared" si="17"/>
        <v>5.6011778088803442E-2</v>
      </c>
    </row>
    <row r="71" spans="1:16" ht="23.25" customHeight="1" x14ac:dyDescent="0.25">
      <c r="A71" s="36" t="s">
        <v>215</v>
      </c>
      <c r="B71" s="56" t="s">
        <v>216</v>
      </c>
      <c r="C71" s="99">
        <f>SUMPRODUCT(('Diário 1º PA'!$E$4:$E$2000='Analítico Cx.'!$B71)*('Diário 1º PA'!$B$4:$B$2000&gt;=C$4)*('Diário 1º PA'!$B$4:$B$2000&lt;=EOMONTH(C$4,0))*('Diário 1º PA'!$F$4:$F$2000))
+SUMPRODUCT(('Diário 2º PA'!$E$4:$E$1997='Analítico Cx.'!$B71)*('Diário 2º PA'!$B$4:$B$1997&gt;=C$4)*('Diário 2º PA'!$B$4:$B$1997&lt;=EOMONTH(C$4,0))*('Diário 2º PA'!$F$4:$F$1997))
+SUMPRODUCT(('Diário 3º PA'!$E$4:$E$2018='Analítico Cx.'!$B71)*('Diário 3º PA'!$B$4:$B$2018&gt;=C$4)*('Diário 3º PA'!$B$4:$B$2018&lt;=EOMONTH(C$4,0))*('Diário 3º PA'!$F$4:$F$2018))
+SUMPRODUCT(('Diário 4º PA'!$E$4:$E$2000='Analítico Cx.'!$B71)*('Diário 4º PA'!$B$4:$B$2000&gt;=C$4)*('Diário 4º PA'!$B$4:$B$2000&lt;=EOMONTH(C$4,0))*('Diário 4º PA'!$F$4:$F$2000))</f>
        <v>0</v>
      </c>
      <c r="D71" s="99">
        <f>SUMPRODUCT(('Diário 1º PA'!$E$4:$E$2000='Analítico Cx.'!$B71)*('Diário 1º PA'!$B$4:$B$2000&gt;=D$4)*('Diário 1º PA'!$B$4:$B$2000&lt;=EOMONTH(D$4,0))*('Diário 1º PA'!$F$4:$F$2000))
+SUMPRODUCT(('Diário 2º PA'!$E$4:$E$1997='Analítico Cx.'!$B71)*('Diário 2º PA'!$B$4:$B$1997&gt;=D$4)*('Diário 2º PA'!$B$4:$B$1997&lt;=EOMONTH(D$4,0))*('Diário 2º PA'!$F$4:$F$1997))
+SUMPRODUCT(('Diário 3º PA'!$E$4:$E$2018='Analítico Cx.'!$B71)*('Diário 3º PA'!$B$4:$B$2018&gt;=D$4)*('Diário 3º PA'!$B$4:$B$2018&lt;=EOMONTH(D$4,0))*('Diário 3º PA'!$F$4:$F$2018))
+SUMPRODUCT(('Diário 4º PA'!$E$4:$E$2000='Analítico Cx.'!$B71)*('Diário 4º PA'!$B$4:$B$2000&gt;=D$4)*('Diário 4º PA'!$B$4:$B$2000&lt;=EOMONTH(D$4,0))*('Diário 4º PA'!$F$4:$F$2000))</f>
        <v>0</v>
      </c>
      <c r="E71" s="99">
        <f>SUMPRODUCT(('Diário 1º PA'!$E$4:$E$2000='Analítico Cx.'!$B71)*('Diário 1º PA'!$B$4:$B$2000&gt;=E$4)*('Diário 1º PA'!$B$4:$B$2000&lt;=EOMONTH(E$4,0))*('Diário 1º PA'!$F$4:$F$2000))
+SUMPRODUCT(('Diário 2º PA'!$E$4:$E$1997='Analítico Cx.'!$B71)*('Diário 2º PA'!$B$4:$B$1997&gt;=E$4)*('Diário 2º PA'!$B$4:$B$1997&lt;=EOMONTH(E$4,0))*('Diário 2º PA'!$F$4:$F$1997))
+SUMPRODUCT(('Diário 3º PA'!$E$4:$E$2018='Analítico Cx.'!$B71)*('Diário 3º PA'!$B$4:$B$2018&gt;=E$4)*('Diário 3º PA'!$B$4:$B$2018&lt;=EOMONTH(E$4,0))*('Diário 3º PA'!$F$4:$F$2018))
+SUMPRODUCT(('Diário 4º PA'!$E$4:$E$2000='Analítico Cx.'!$B71)*('Diário 4º PA'!$B$4:$B$2000&gt;=E$4)*('Diário 4º PA'!$B$4:$B$2000&lt;=EOMONTH(E$4,0))*('Diário 4º PA'!$F$4:$F$2000))</f>
        <v>0</v>
      </c>
      <c r="F71" s="99">
        <f>SUMPRODUCT(('Diário 1º PA'!$E$4:$E$2000='Analítico Cx.'!$B71)*('Diário 1º PA'!$B$4:$B$2000&gt;=F$4)*('Diário 1º PA'!$B$4:$B$2000&lt;=EOMONTH(F$4,0))*('Diário 1º PA'!$F$4:$F$2000))
+SUMPRODUCT(('Diário 2º PA'!$E$4:$E$1997='Analítico Cx.'!$B71)*('Diário 2º PA'!$B$4:$B$1997&gt;=F$4)*('Diário 2º PA'!$B$4:$B$1997&lt;=EOMONTH(F$4,0))*('Diário 2º PA'!$F$4:$F$1997))
+SUMPRODUCT(('Diário 3º PA'!$E$4:$E$2018='Analítico Cx.'!$B71)*('Diário 3º PA'!$B$4:$B$2018&gt;=F$4)*('Diário 3º PA'!$B$4:$B$2018&lt;=EOMONTH(F$4,0))*('Diário 3º PA'!$F$4:$F$2018))
+SUMPRODUCT(('Diário 4º PA'!$E$4:$E$2000='Analítico Cx.'!$B71)*('Diário 4º PA'!$B$4:$B$2000&gt;=F$4)*('Diário 4º PA'!$B$4:$B$2000&lt;=EOMONTH(F$4,0))*('Diário 4º PA'!$F$4:$F$2000))</f>
        <v>0</v>
      </c>
      <c r="G71" s="99">
        <f>SUMPRODUCT(('Diário 1º PA'!$E$4:$E$2000='Analítico Cx.'!$B71)*('Diário 1º PA'!$B$4:$B$2000&gt;=G$4)*('Diário 1º PA'!$B$4:$B$2000&lt;=EOMONTH(G$4,0))*('Diário 1º PA'!$F$4:$F$2000))
+SUMPRODUCT(('Diário 2º PA'!$E$4:$E$1997='Analítico Cx.'!$B71)*('Diário 2º PA'!$B$4:$B$1997&gt;=G$4)*('Diário 2º PA'!$B$4:$B$1997&lt;=EOMONTH(G$4,0))*('Diário 2º PA'!$F$4:$F$1997))
+SUMPRODUCT(('Diário 3º PA'!$E$4:$E$2018='Analítico Cx.'!$B71)*('Diário 3º PA'!$B$4:$B$2018&gt;=G$4)*('Diário 3º PA'!$B$4:$B$2018&lt;=EOMONTH(G$4,0))*('Diário 3º PA'!$F$4:$F$2018))
+SUMPRODUCT(('Diário 4º PA'!$E$4:$E$2000='Analítico Cx.'!$B71)*('Diário 4º PA'!$B$4:$B$2000&gt;=G$4)*('Diário 4º PA'!$B$4:$B$2000&lt;=EOMONTH(G$4,0))*('Diário 4º PA'!$F$4:$F$2000))</f>
        <v>4000</v>
      </c>
      <c r="H71" s="99">
        <f>SUMPRODUCT(('Diário 1º PA'!$E$4:$E$2000='Analítico Cx.'!$B71)*('Diário 1º PA'!$B$4:$B$2000&gt;=H$4)*('Diário 1º PA'!$B$4:$B$2000&lt;=EOMONTH(H$4,0))*('Diário 1º PA'!$F$4:$F$2000))
+SUMPRODUCT(('Diário 2º PA'!$E$4:$E$1997='Analítico Cx.'!$B71)*('Diário 2º PA'!$B$4:$B$1997&gt;=H$4)*('Diário 2º PA'!$B$4:$B$1997&lt;=EOMONTH(H$4,0))*('Diário 2º PA'!$F$4:$F$1997))
+SUMPRODUCT(('Diário 3º PA'!$E$4:$E$2018='Analítico Cx.'!$B71)*('Diário 3º PA'!$B$4:$B$2018&gt;=H$4)*('Diário 3º PA'!$B$4:$B$2018&lt;=EOMONTH(H$4,0))*('Diário 3º PA'!$F$4:$F$2018))
+SUMPRODUCT(('Diário 4º PA'!$E$4:$E$2000='Analítico Cx.'!$B71)*('Diário 4º PA'!$B$4:$B$2000&gt;=H$4)*('Diário 4º PA'!$B$4:$B$2000&lt;=EOMONTH(H$4,0))*('Diário 4º PA'!$F$4:$F$2000))</f>
        <v>4000</v>
      </c>
      <c r="I71" s="99">
        <f>SUMPRODUCT(('Diário 1º PA'!$E$4:$E$2000='Analítico Cx.'!$B71)*('Diário 1º PA'!$B$4:$B$2000&gt;=I$4)*('Diário 1º PA'!$B$4:$B$2000&lt;=EOMONTH(I$4,0))*('Diário 1º PA'!$F$4:$F$2000))
+SUMPRODUCT(('Diário 2º PA'!$E$4:$E$1997='Analítico Cx.'!$B71)*('Diário 2º PA'!$B$4:$B$1997&gt;=I$4)*('Diário 2º PA'!$B$4:$B$1997&lt;=EOMONTH(I$4,0))*('Diário 2º PA'!$F$4:$F$1997))
+SUMPRODUCT(('Diário 3º PA'!$E$4:$E$2018='Analítico Cx.'!$B71)*('Diário 3º PA'!$B$4:$B$2018&gt;=I$4)*('Diário 3º PA'!$B$4:$B$2018&lt;=EOMONTH(I$4,0))*('Diário 3º PA'!$F$4:$F$2018))
+SUMPRODUCT(('Diário 4º PA'!$E$4:$E$2000='Analítico Cx.'!$B71)*('Diário 4º PA'!$B$4:$B$2000&gt;=I$4)*('Diário 4º PA'!$B$4:$B$2000&lt;=EOMONTH(I$4,0))*('Diário 4º PA'!$F$4:$F$2000))</f>
        <v>4000</v>
      </c>
      <c r="J71" s="99">
        <f>SUMPRODUCT(('Diário 1º PA'!$E$4:$E$2000='Analítico Cx.'!$B71)*('Diário 1º PA'!$B$4:$B$2000&gt;=J$4)*('Diário 1º PA'!$B$4:$B$2000&lt;=EOMONTH(J$4,0))*('Diário 1º PA'!$F$4:$F$2000))
+SUMPRODUCT(('Diário 2º PA'!$E$4:$E$1997='Analítico Cx.'!$B71)*('Diário 2º PA'!$B$4:$B$1997&gt;=J$4)*('Diário 2º PA'!$B$4:$B$1997&lt;=EOMONTH(J$4,0))*('Diário 2º PA'!$F$4:$F$1997))
+SUMPRODUCT(('Diário 3º PA'!$E$4:$E$2018='Analítico Cx.'!$B71)*('Diário 3º PA'!$B$4:$B$2018&gt;=J$4)*('Diário 3º PA'!$B$4:$B$2018&lt;=EOMONTH(J$4,0))*('Diário 3º PA'!$F$4:$F$2018))
+SUMPRODUCT(('Diário 4º PA'!$E$4:$E$2000='Analítico Cx.'!$B71)*('Diário 4º PA'!$B$4:$B$2000&gt;=J$4)*('Diário 4º PA'!$B$4:$B$2000&lt;=EOMONTH(J$4,0))*('Diário 4º PA'!$F$4:$F$2000))</f>
        <v>0</v>
      </c>
      <c r="K71" s="99">
        <f>SUMPRODUCT(('Diário 1º PA'!$E$4:$E$2000='Analítico Cx.'!$B71)*('Diário 1º PA'!$B$4:$B$2000&gt;=K$4)*('Diário 1º PA'!$B$4:$B$2000&lt;=EOMONTH(K$4,0))*('Diário 1º PA'!$F$4:$F$2000))
+SUMPRODUCT(('Diário 2º PA'!$E$4:$E$1997='Analítico Cx.'!$B71)*('Diário 2º PA'!$B$4:$B$1997&gt;=K$4)*('Diário 2º PA'!$B$4:$B$1997&lt;=EOMONTH(K$4,0))*('Diário 2º PA'!$F$4:$F$1997))
+SUMPRODUCT(('Diário 3º PA'!$E$4:$E$2018='Analítico Cx.'!$B71)*('Diário 3º PA'!$B$4:$B$2018&gt;=K$4)*('Diário 3º PA'!$B$4:$B$2018&lt;=EOMONTH(K$4,0))*('Diário 3º PA'!$F$4:$F$2018))
+SUMPRODUCT(('Diário 4º PA'!$E$4:$E$2000='Analítico Cx.'!$B71)*('Diário 4º PA'!$B$4:$B$2000&gt;=K$4)*('Diário 4º PA'!$B$4:$B$2000&lt;=EOMONTH(K$4,0))*('Diário 4º PA'!$F$4:$F$2000))</f>
        <v>0</v>
      </c>
      <c r="L71" s="99">
        <f>SUMPRODUCT(('Diário 1º PA'!$E$4:$E$2000='Analítico Cx.'!$B71)*('Diário 1º PA'!$B$4:$B$2000&gt;=L$4)*('Diário 1º PA'!$B$4:$B$2000&lt;=EOMONTH(L$4,0))*('Diário 1º PA'!$F$4:$F$2000))
+SUMPRODUCT(('Diário 2º PA'!$E$4:$E$1997='Analítico Cx.'!$B71)*('Diário 2º PA'!$B$4:$B$1997&gt;=L$4)*('Diário 2º PA'!$B$4:$B$1997&lt;=EOMONTH(L$4,0))*('Diário 2º PA'!$F$4:$F$1997))
+SUMPRODUCT(('Diário 3º PA'!$E$4:$E$2018='Analítico Cx.'!$B71)*('Diário 3º PA'!$B$4:$B$2018&gt;=L$4)*('Diário 3º PA'!$B$4:$B$2018&lt;=EOMONTH(L$4,0))*('Diário 3º PA'!$F$4:$F$2018))
+SUMPRODUCT(('Diário 4º PA'!$E$4:$E$2000='Analítico Cx.'!$B71)*('Diário 4º PA'!$B$4:$B$2000&gt;=L$4)*('Diário 4º PA'!$B$4:$B$2000&lt;=EOMONTH(L$4,0))*('Diário 4º PA'!$F$4:$F$2000))</f>
        <v>0</v>
      </c>
      <c r="M71" s="99">
        <f>SUMPRODUCT(('Diário 1º PA'!$E$4:$E$2000='Analítico Cx.'!$B71)*('Diário 1º PA'!$B$4:$B$2000&gt;=M$4)*('Diário 1º PA'!$B$4:$B$2000&lt;=EOMONTH(M$4,0))*('Diário 1º PA'!$F$4:$F$2000))
+SUMPRODUCT(('Diário 2º PA'!$E$4:$E$1997='Analítico Cx.'!$B71)*('Diário 2º PA'!$B$4:$B$1997&gt;=M$4)*('Diário 2º PA'!$B$4:$B$1997&lt;=EOMONTH(M$4,0))*('Diário 2º PA'!$F$4:$F$1997))
+SUMPRODUCT(('Diário 3º PA'!$E$4:$E$2018='Analítico Cx.'!$B71)*('Diário 3º PA'!$B$4:$B$2018&gt;=M$4)*('Diário 3º PA'!$B$4:$B$2018&lt;=EOMONTH(M$4,0))*('Diário 3º PA'!$F$4:$F$2018))
+SUMPRODUCT(('Diário 4º PA'!$E$4:$E$2000='Analítico Cx.'!$B71)*('Diário 4º PA'!$B$4:$B$2000&gt;=M$4)*('Diário 4º PA'!$B$4:$B$2000&lt;=EOMONTH(M$4,0))*('Diário 4º PA'!$F$4:$F$2000))</f>
        <v>0</v>
      </c>
      <c r="N71" s="99">
        <f>SUMPRODUCT(('Diário 1º PA'!$E$4:$E$2000='Analítico Cx.'!$B71)*('Diário 1º PA'!$B$4:$B$2000&gt;=N$4)*('Diário 1º PA'!$B$4:$B$2000&lt;=EOMONTH(N$4,0))*('Diário 1º PA'!$F$4:$F$2000))
+SUMPRODUCT(('Diário 2º PA'!$E$4:$E$1997='Analítico Cx.'!$B71)*('Diário 2º PA'!$B$4:$B$1997&gt;=N$4)*('Diário 2º PA'!$B$4:$B$1997&lt;=EOMONTH(N$4,0))*('Diário 2º PA'!$F$4:$F$1997))
+SUMPRODUCT(('Diário 3º PA'!$E$4:$E$2018='Analítico Cx.'!$B71)*('Diário 3º PA'!$B$4:$B$2018&gt;=N$4)*('Diário 3º PA'!$B$4:$B$2018&lt;=EOMONTH(N$4,0))*('Diário 3º PA'!$F$4:$F$2018))
+SUMPRODUCT(('Diário 4º PA'!$E$4:$E$2000='Analítico Cx.'!$B71)*('Diário 4º PA'!$B$4:$B$2000&gt;=N$4)*('Diário 4º PA'!$B$4:$B$2000&lt;=EOMONTH(N$4,0))*('Diário 4º PA'!$F$4:$F$2000))</f>
        <v>0</v>
      </c>
      <c r="O71" s="100">
        <f t="shared" si="18"/>
        <v>12000</v>
      </c>
      <c r="P71" s="92">
        <f t="shared" si="17"/>
        <v>4.073583861003887E-2</v>
      </c>
    </row>
    <row r="72" spans="1:16" ht="23.25" customHeight="1" x14ac:dyDescent="0.25">
      <c r="A72" s="36" t="s">
        <v>217</v>
      </c>
      <c r="B72" s="56" t="s">
        <v>218</v>
      </c>
      <c r="C72" s="99">
        <f>SUMPRODUCT(('Diário 1º PA'!$E$4:$E$2000='Analítico Cx.'!$B72)*('Diário 1º PA'!$B$4:$B$2000&gt;=C$4)*('Diário 1º PA'!$B$4:$B$2000&lt;=EOMONTH(C$4,0))*('Diário 1º PA'!$F$4:$F$2000))
+SUMPRODUCT(('Diário 2º PA'!$E$4:$E$1997='Analítico Cx.'!$B72)*('Diário 2º PA'!$B$4:$B$1997&gt;=C$4)*('Diário 2º PA'!$B$4:$B$1997&lt;=EOMONTH(C$4,0))*('Diário 2º PA'!$F$4:$F$1997))
+SUMPRODUCT(('Diário 3º PA'!$E$4:$E$2018='Analítico Cx.'!$B72)*('Diário 3º PA'!$B$4:$B$2018&gt;=C$4)*('Diário 3º PA'!$B$4:$B$2018&lt;=EOMONTH(C$4,0))*('Diário 3º PA'!$F$4:$F$2018))
+SUMPRODUCT(('Diário 4º PA'!$E$4:$E$2000='Analítico Cx.'!$B72)*('Diário 4º PA'!$B$4:$B$2000&gt;=C$4)*('Diário 4º PA'!$B$4:$B$2000&lt;=EOMONTH(C$4,0))*('Diário 4º PA'!$F$4:$F$2000))</f>
        <v>0</v>
      </c>
      <c r="D72" s="99">
        <f>SUMPRODUCT(('Diário 1º PA'!$E$4:$E$2000='Analítico Cx.'!$B72)*('Diário 1º PA'!$B$4:$B$2000&gt;=D$4)*('Diário 1º PA'!$B$4:$B$2000&lt;=EOMONTH(D$4,0))*('Diário 1º PA'!$F$4:$F$2000))
+SUMPRODUCT(('Diário 2º PA'!$E$4:$E$1997='Analítico Cx.'!$B72)*('Diário 2º PA'!$B$4:$B$1997&gt;=D$4)*('Diário 2º PA'!$B$4:$B$1997&lt;=EOMONTH(D$4,0))*('Diário 2º PA'!$F$4:$F$1997))
+SUMPRODUCT(('Diário 3º PA'!$E$4:$E$2018='Analítico Cx.'!$B72)*('Diário 3º PA'!$B$4:$B$2018&gt;=D$4)*('Diário 3º PA'!$B$4:$B$2018&lt;=EOMONTH(D$4,0))*('Diário 3º PA'!$F$4:$F$2018))
+SUMPRODUCT(('Diário 4º PA'!$E$4:$E$2000='Analítico Cx.'!$B72)*('Diário 4º PA'!$B$4:$B$2000&gt;=D$4)*('Diário 4º PA'!$B$4:$B$2000&lt;=EOMONTH(D$4,0))*('Diário 4º PA'!$F$4:$F$2000))</f>
        <v>0</v>
      </c>
      <c r="E72" s="99">
        <f>SUMPRODUCT(('Diário 1º PA'!$E$4:$E$2000='Analítico Cx.'!$B72)*('Diário 1º PA'!$B$4:$B$2000&gt;=E$4)*('Diário 1º PA'!$B$4:$B$2000&lt;=EOMONTH(E$4,0))*('Diário 1º PA'!$F$4:$F$2000))
+SUMPRODUCT(('Diário 2º PA'!$E$4:$E$1997='Analítico Cx.'!$B72)*('Diário 2º PA'!$B$4:$B$1997&gt;=E$4)*('Diário 2º PA'!$B$4:$B$1997&lt;=EOMONTH(E$4,0))*('Diário 2º PA'!$F$4:$F$1997))
+SUMPRODUCT(('Diário 3º PA'!$E$4:$E$2018='Analítico Cx.'!$B72)*('Diário 3º PA'!$B$4:$B$2018&gt;=E$4)*('Diário 3º PA'!$B$4:$B$2018&lt;=EOMONTH(E$4,0))*('Diário 3º PA'!$F$4:$F$2018))
+SUMPRODUCT(('Diário 4º PA'!$E$4:$E$2000='Analítico Cx.'!$B72)*('Diário 4º PA'!$B$4:$B$2000&gt;=E$4)*('Diário 4º PA'!$B$4:$B$2000&lt;=EOMONTH(E$4,0))*('Diário 4º PA'!$F$4:$F$2000))</f>
        <v>0</v>
      </c>
      <c r="F72" s="99">
        <f>SUMPRODUCT(('Diário 1º PA'!$E$4:$E$2000='Analítico Cx.'!$B72)*('Diário 1º PA'!$B$4:$B$2000&gt;=F$4)*('Diário 1º PA'!$B$4:$B$2000&lt;=EOMONTH(F$4,0))*('Diário 1º PA'!$F$4:$F$2000))
+SUMPRODUCT(('Diário 2º PA'!$E$4:$E$1997='Analítico Cx.'!$B72)*('Diário 2º PA'!$B$4:$B$1997&gt;=F$4)*('Diário 2º PA'!$B$4:$B$1997&lt;=EOMONTH(F$4,0))*('Diário 2º PA'!$F$4:$F$1997))
+SUMPRODUCT(('Diário 3º PA'!$E$4:$E$2018='Analítico Cx.'!$B72)*('Diário 3º PA'!$B$4:$B$2018&gt;=F$4)*('Diário 3º PA'!$B$4:$B$2018&lt;=EOMONTH(F$4,0))*('Diário 3º PA'!$F$4:$F$2018))
+SUMPRODUCT(('Diário 4º PA'!$E$4:$E$2000='Analítico Cx.'!$B72)*('Diário 4º PA'!$B$4:$B$2000&gt;=F$4)*('Diário 4º PA'!$B$4:$B$2000&lt;=EOMONTH(F$4,0))*('Diário 4º PA'!$F$4:$F$2000))</f>
        <v>0</v>
      </c>
      <c r="G72" s="99">
        <f>SUMPRODUCT(('Diário 1º PA'!$E$4:$E$2000='Analítico Cx.'!$B72)*('Diário 1º PA'!$B$4:$B$2000&gt;=G$4)*('Diário 1º PA'!$B$4:$B$2000&lt;=EOMONTH(G$4,0))*('Diário 1º PA'!$F$4:$F$2000))
+SUMPRODUCT(('Diário 2º PA'!$E$4:$E$1997='Analítico Cx.'!$B72)*('Diário 2º PA'!$B$4:$B$1997&gt;=G$4)*('Diário 2º PA'!$B$4:$B$1997&lt;=EOMONTH(G$4,0))*('Diário 2º PA'!$F$4:$F$1997))
+SUMPRODUCT(('Diário 3º PA'!$E$4:$E$2018='Analítico Cx.'!$B72)*('Diário 3º PA'!$B$4:$B$2018&gt;=G$4)*('Diário 3º PA'!$B$4:$B$2018&lt;=EOMONTH(G$4,0))*('Diário 3º PA'!$F$4:$F$2018))
+SUMPRODUCT(('Diário 4º PA'!$E$4:$E$2000='Analítico Cx.'!$B72)*('Diário 4º PA'!$B$4:$B$2000&gt;=G$4)*('Diário 4º PA'!$B$4:$B$2000&lt;=EOMONTH(G$4,0))*('Diário 4º PA'!$F$4:$F$2000))</f>
        <v>0</v>
      </c>
      <c r="H72" s="99">
        <f>SUMPRODUCT(('Diário 1º PA'!$E$4:$E$2000='Analítico Cx.'!$B72)*('Diário 1º PA'!$B$4:$B$2000&gt;=H$4)*('Diário 1º PA'!$B$4:$B$2000&lt;=EOMONTH(H$4,0))*('Diário 1º PA'!$F$4:$F$2000))
+SUMPRODUCT(('Diário 2º PA'!$E$4:$E$1997='Analítico Cx.'!$B72)*('Diário 2º PA'!$B$4:$B$1997&gt;=H$4)*('Diário 2º PA'!$B$4:$B$1997&lt;=EOMONTH(H$4,0))*('Diário 2º PA'!$F$4:$F$1997))
+SUMPRODUCT(('Diário 3º PA'!$E$4:$E$2018='Analítico Cx.'!$B72)*('Diário 3º PA'!$B$4:$B$2018&gt;=H$4)*('Diário 3º PA'!$B$4:$B$2018&lt;=EOMONTH(H$4,0))*('Diário 3º PA'!$F$4:$F$2018))
+SUMPRODUCT(('Diário 4º PA'!$E$4:$E$2000='Analítico Cx.'!$B72)*('Diário 4º PA'!$B$4:$B$2000&gt;=H$4)*('Diário 4º PA'!$B$4:$B$2000&lt;=EOMONTH(H$4,0))*('Diário 4º PA'!$F$4:$F$2000))</f>
        <v>0</v>
      </c>
      <c r="I72" s="99">
        <f>SUMPRODUCT(('Diário 1º PA'!$E$4:$E$2000='Analítico Cx.'!$B72)*('Diário 1º PA'!$B$4:$B$2000&gt;=I$4)*('Diário 1º PA'!$B$4:$B$2000&lt;=EOMONTH(I$4,0))*('Diário 1º PA'!$F$4:$F$2000))
+SUMPRODUCT(('Diário 2º PA'!$E$4:$E$1997='Analítico Cx.'!$B72)*('Diário 2º PA'!$B$4:$B$1997&gt;=I$4)*('Diário 2º PA'!$B$4:$B$1997&lt;=EOMONTH(I$4,0))*('Diário 2º PA'!$F$4:$F$1997))
+SUMPRODUCT(('Diário 3º PA'!$E$4:$E$2018='Analítico Cx.'!$B72)*('Diário 3º PA'!$B$4:$B$2018&gt;=I$4)*('Diário 3º PA'!$B$4:$B$2018&lt;=EOMONTH(I$4,0))*('Diário 3º PA'!$F$4:$F$2018))
+SUMPRODUCT(('Diário 4º PA'!$E$4:$E$2000='Analítico Cx.'!$B72)*('Diário 4º PA'!$B$4:$B$2000&gt;=I$4)*('Diário 4º PA'!$B$4:$B$2000&lt;=EOMONTH(I$4,0))*('Diário 4º PA'!$F$4:$F$2000))</f>
        <v>0</v>
      </c>
      <c r="J72" s="99">
        <f>SUMPRODUCT(('Diário 1º PA'!$E$4:$E$2000='Analítico Cx.'!$B72)*('Diário 1º PA'!$B$4:$B$2000&gt;=J$4)*('Diário 1º PA'!$B$4:$B$2000&lt;=EOMONTH(J$4,0))*('Diário 1º PA'!$F$4:$F$2000))
+SUMPRODUCT(('Diário 2º PA'!$E$4:$E$1997='Analítico Cx.'!$B72)*('Diário 2º PA'!$B$4:$B$1997&gt;=J$4)*('Diário 2º PA'!$B$4:$B$1997&lt;=EOMONTH(J$4,0))*('Diário 2º PA'!$F$4:$F$1997))
+SUMPRODUCT(('Diário 3º PA'!$E$4:$E$2018='Analítico Cx.'!$B72)*('Diário 3º PA'!$B$4:$B$2018&gt;=J$4)*('Diário 3º PA'!$B$4:$B$2018&lt;=EOMONTH(J$4,0))*('Diário 3º PA'!$F$4:$F$2018))
+SUMPRODUCT(('Diário 4º PA'!$E$4:$E$2000='Analítico Cx.'!$B72)*('Diário 4º PA'!$B$4:$B$2000&gt;=J$4)*('Diário 4º PA'!$B$4:$B$2000&lt;=EOMONTH(J$4,0))*('Diário 4º PA'!$F$4:$F$2000))</f>
        <v>0</v>
      </c>
      <c r="K72" s="99">
        <f>SUMPRODUCT(('Diário 1º PA'!$E$4:$E$2000='Analítico Cx.'!$B72)*('Diário 1º PA'!$B$4:$B$2000&gt;=K$4)*('Diário 1º PA'!$B$4:$B$2000&lt;=EOMONTH(K$4,0))*('Diário 1º PA'!$F$4:$F$2000))
+SUMPRODUCT(('Diário 2º PA'!$E$4:$E$1997='Analítico Cx.'!$B72)*('Diário 2º PA'!$B$4:$B$1997&gt;=K$4)*('Diário 2º PA'!$B$4:$B$1997&lt;=EOMONTH(K$4,0))*('Diário 2º PA'!$F$4:$F$1997))
+SUMPRODUCT(('Diário 3º PA'!$E$4:$E$2018='Analítico Cx.'!$B72)*('Diário 3º PA'!$B$4:$B$2018&gt;=K$4)*('Diário 3º PA'!$B$4:$B$2018&lt;=EOMONTH(K$4,0))*('Diário 3º PA'!$F$4:$F$2018))
+SUMPRODUCT(('Diário 4º PA'!$E$4:$E$2000='Analítico Cx.'!$B72)*('Diário 4º PA'!$B$4:$B$2000&gt;=K$4)*('Diário 4º PA'!$B$4:$B$2000&lt;=EOMONTH(K$4,0))*('Diário 4º PA'!$F$4:$F$2000))</f>
        <v>0</v>
      </c>
      <c r="L72" s="99">
        <f>SUMPRODUCT(('Diário 1º PA'!$E$4:$E$2000='Analítico Cx.'!$B72)*('Diário 1º PA'!$B$4:$B$2000&gt;=L$4)*('Diário 1º PA'!$B$4:$B$2000&lt;=EOMONTH(L$4,0))*('Diário 1º PA'!$F$4:$F$2000))
+SUMPRODUCT(('Diário 2º PA'!$E$4:$E$1997='Analítico Cx.'!$B72)*('Diário 2º PA'!$B$4:$B$1997&gt;=L$4)*('Diário 2º PA'!$B$4:$B$1997&lt;=EOMONTH(L$4,0))*('Diário 2º PA'!$F$4:$F$1997))
+SUMPRODUCT(('Diário 3º PA'!$E$4:$E$2018='Analítico Cx.'!$B72)*('Diário 3º PA'!$B$4:$B$2018&gt;=L$4)*('Diário 3º PA'!$B$4:$B$2018&lt;=EOMONTH(L$4,0))*('Diário 3º PA'!$F$4:$F$2018))
+SUMPRODUCT(('Diário 4º PA'!$E$4:$E$2000='Analítico Cx.'!$B72)*('Diário 4º PA'!$B$4:$B$2000&gt;=L$4)*('Diário 4º PA'!$B$4:$B$2000&lt;=EOMONTH(L$4,0))*('Diário 4º PA'!$F$4:$F$2000))</f>
        <v>0</v>
      </c>
      <c r="M72" s="99">
        <f>SUMPRODUCT(('Diário 1º PA'!$E$4:$E$2000='Analítico Cx.'!$B72)*('Diário 1º PA'!$B$4:$B$2000&gt;=M$4)*('Diário 1º PA'!$B$4:$B$2000&lt;=EOMONTH(M$4,0))*('Diário 1º PA'!$F$4:$F$2000))
+SUMPRODUCT(('Diário 2º PA'!$E$4:$E$1997='Analítico Cx.'!$B72)*('Diário 2º PA'!$B$4:$B$1997&gt;=M$4)*('Diário 2º PA'!$B$4:$B$1997&lt;=EOMONTH(M$4,0))*('Diário 2º PA'!$F$4:$F$1997))
+SUMPRODUCT(('Diário 3º PA'!$E$4:$E$2018='Analítico Cx.'!$B72)*('Diário 3º PA'!$B$4:$B$2018&gt;=M$4)*('Diário 3º PA'!$B$4:$B$2018&lt;=EOMONTH(M$4,0))*('Diário 3º PA'!$F$4:$F$2018))
+SUMPRODUCT(('Diário 4º PA'!$E$4:$E$2000='Analítico Cx.'!$B72)*('Diário 4º PA'!$B$4:$B$2000&gt;=M$4)*('Diário 4º PA'!$B$4:$B$2000&lt;=EOMONTH(M$4,0))*('Diário 4º PA'!$F$4:$F$2000))</f>
        <v>0</v>
      </c>
      <c r="N72" s="99">
        <f>SUMPRODUCT(('Diário 1º PA'!$E$4:$E$2000='Analítico Cx.'!$B72)*('Diário 1º PA'!$B$4:$B$2000&gt;=N$4)*('Diário 1º PA'!$B$4:$B$2000&lt;=EOMONTH(N$4,0))*('Diário 1º PA'!$F$4:$F$2000))
+SUMPRODUCT(('Diário 2º PA'!$E$4:$E$1997='Analítico Cx.'!$B72)*('Diário 2º PA'!$B$4:$B$1997&gt;=N$4)*('Diário 2º PA'!$B$4:$B$1997&lt;=EOMONTH(N$4,0))*('Diário 2º PA'!$F$4:$F$1997))
+SUMPRODUCT(('Diário 3º PA'!$E$4:$E$2018='Analítico Cx.'!$B72)*('Diário 3º PA'!$B$4:$B$2018&gt;=N$4)*('Diário 3º PA'!$B$4:$B$2018&lt;=EOMONTH(N$4,0))*('Diário 3º PA'!$F$4:$F$2018))
+SUMPRODUCT(('Diário 4º PA'!$E$4:$E$2000='Analítico Cx.'!$B72)*('Diário 4º PA'!$B$4:$B$2000&gt;=N$4)*('Diário 4º PA'!$B$4:$B$2000&lt;=EOMONTH(N$4,0))*('Diário 4º PA'!$F$4:$F$2000))</f>
        <v>0</v>
      </c>
      <c r="O72" s="100">
        <f t="shared" si="18"/>
        <v>0</v>
      </c>
      <c r="P72" s="92">
        <f t="shared" si="17"/>
        <v>0</v>
      </c>
    </row>
    <row r="73" spans="1:16" ht="23.25" customHeight="1" x14ac:dyDescent="0.25">
      <c r="A73" s="36" t="s">
        <v>219</v>
      </c>
      <c r="B73" s="56" t="s">
        <v>220</v>
      </c>
      <c r="C73" s="99">
        <f>SUMPRODUCT(('Diário 1º PA'!$E$4:$E$2000='Analítico Cx.'!$B73)*('Diário 1º PA'!$B$4:$B$2000&gt;=C$4)*('Diário 1º PA'!$B$4:$B$2000&lt;=EOMONTH(C$4,0))*('Diário 1º PA'!$F$4:$F$2000))
+SUMPRODUCT(('Diário 2º PA'!$E$4:$E$1997='Analítico Cx.'!$B73)*('Diário 2º PA'!$B$4:$B$1997&gt;=C$4)*('Diário 2º PA'!$B$4:$B$1997&lt;=EOMONTH(C$4,0))*('Diário 2º PA'!$F$4:$F$1997))
+SUMPRODUCT(('Diário 3º PA'!$E$4:$E$2018='Analítico Cx.'!$B73)*('Diário 3º PA'!$B$4:$B$2018&gt;=C$4)*('Diário 3º PA'!$B$4:$B$2018&lt;=EOMONTH(C$4,0))*('Diário 3º PA'!$F$4:$F$2018))
+SUMPRODUCT(('Diário 4º PA'!$E$4:$E$2000='Analítico Cx.'!$B73)*('Diário 4º PA'!$B$4:$B$2000&gt;=C$4)*('Diário 4º PA'!$B$4:$B$2000&lt;=EOMONTH(C$4,0))*('Diário 4º PA'!$F$4:$F$2000))</f>
        <v>0</v>
      </c>
      <c r="D73" s="99">
        <f>SUMPRODUCT(('Diário 1º PA'!$E$4:$E$2000='Analítico Cx.'!$B73)*('Diário 1º PA'!$B$4:$B$2000&gt;=D$4)*('Diário 1º PA'!$B$4:$B$2000&lt;=EOMONTH(D$4,0))*('Diário 1º PA'!$F$4:$F$2000))
+SUMPRODUCT(('Diário 2º PA'!$E$4:$E$1997='Analítico Cx.'!$B73)*('Diário 2º PA'!$B$4:$B$1997&gt;=D$4)*('Diário 2º PA'!$B$4:$B$1997&lt;=EOMONTH(D$4,0))*('Diário 2º PA'!$F$4:$F$1997))
+SUMPRODUCT(('Diário 3º PA'!$E$4:$E$2018='Analítico Cx.'!$B73)*('Diário 3º PA'!$B$4:$B$2018&gt;=D$4)*('Diário 3º PA'!$B$4:$B$2018&lt;=EOMONTH(D$4,0))*('Diário 3º PA'!$F$4:$F$2018))
+SUMPRODUCT(('Diário 4º PA'!$E$4:$E$2000='Analítico Cx.'!$B73)*('Diário 4º PA'!$B$4:$B$2000&gt;=D$4)*('Diário 4º PA'!$B$4:$B$2000&lt;=EOMONTH(D$4,0))*('Diário 4º PA'!$F$4:$F$2000))</f>
        <v>0</v>
      </c>
      <c r="E73" s="99">
        <f>SUMPRODUCT(('Diário 1º PA'!$E$4:$E$2000='Analítico Cx.'!$B73)*('Diário 1º PA'!$B$4:$B$2000&gt;=E$4)*('Diário 1º PA'!$B$4:$B$2000&lt;=EOMONTH(E$4,0))*('Diário 1º PA'!$F$4:$F$2000))
+SUMPRODUCT(('Diário 2º PA'!$E$4:$E$1997='Analítico Cx.'!$B73)*('Diário 2º PA'!$B$4:$B$1997&gt;=E$4)*('Diário 2º PA'!$B$4:$B$1997&lt;=EOMONTH(E$4,0))*('Diário 2º PA'!$F$4:$F$1997))
+SUMPRODUCT(('Diário 3º PA'!$E$4:$E$2018='Analítico Cx.'!$B73)*('Diário 3º PA'!$B$4:$B$2018&gt;=E$4)*('Diário 3º PA'!$B$4:$B$2018&lt;=EOMONTH(E$4,0))*('Diário 3º PA'!$F$4:$F$2018))
+SUMPRODUCT(('Diário 4º PA'!$E$4:$E$2000='Analítico Cx.'!$B73)*('Diário 4º PA'!$B$4:$B$2000&gt;=E$4)*('Diário 4º PA'!$B$4:$B$2000&lt;=EOMONTH(E$4,0))*('Diário 4º PA'!$F$4:$F$2000))</f>
        <v>0</v>
      </c>
      <c r="F73" s="99">
        <f>SUMPRODUCT(('Diário 1º PA'!$E$4:$E$2000='Analítico Cx.'!$B73)*('Diário 1º PA'!$B$4:$B$2000&gt;=F$4)*('Diário 1º PA'!$B$4:$B$2000&lt;=EOMONTH(F$4,0))*('Diário 1º PA'!$F$4:$F$2000))
+SUMPRODUCT(('Diário 2º PA'!$E$4:$E$1997='Analítico Cx.'!$B73)*('Diário 2º PA'!$B$4:$B$1997&gt;=F$4)*('Diário 2º PA'!$B$4:$B$1997&lt;=EOMONTH(F$4,0))*('Diário 2º PA'!$F$4:$F$1997))
+SUMPRODUCT(('Diário 3º PA'!$E$4:$E$2018='Analítico Cx.'!$B73)*('Diário 3º PA'!$B$4:$B$2018&gt;=F$4)*('Diário 3º PA'!$B$4:$B$2018&lt;=EOMONTH(F$4,0))*('Diário 3º PA'!$F$4:$F$2018))
+SUMPRODUCT(('Diário 4º PA'!$E$4:$E$2000='Analítico Cx.'!$B73)*('Diário 4º PA'!$B$4:$B$2000&gt;=F$4)*('Diário 4º PA'!$B$4:$B$2000&lt;=EOMONTH(F$4,0))*('Diário 4º PA'!$F$4:$F$2000))</f>
        <v>0</v>
      </c>
      <c r="G73" s="99">
        <f>SUMPRODUCT(('Diário 1º PA'!$E$4:$E$2000='Analítico Cx.'!$B73)*('Diário 1º PA'!$B$4:$B$2000&gt;=G$4)*('Diário 1º PA'!$B$4:$B$2000&lt;=EOMONTH(G$4,0))*('Diário 1º PA'!$F$4:$F$2000))
+SUMPRODUCT(('Diário 2º PA'!$E$4:$E$1997='Analítico Cx.'!$B73)*('Diário 2º PA'!$B$4:$B$1997&gt;=G$4)*('Diário 2º PA'!$B$4:$B$1997&lt;=EOMONTH(G$4,0))*('Diário 2º PA'!$F$4:$F$1997))
+SUMPRODUCT(('Diário 3º PA'!$E$4:$E$2018='Analítico Cx.'!$B73)*('Diário 3º PA'!$B$4:$B$2018&gt;=G$4)*('Diário 3º PA'!$B$4:$B$2018&lt;=EOMONTH(G$4,0))*('Diário 3º PA'!$F$4:$F$2018))
+SUMPRODUCT(('Diário 4º PA'!$E$4:$E$2000='Analítico Cx.'!$B73)*('Diário 4º PA'!$B$4:$B$2000&gt;=G$4)*('Diário 4º PA'!$B$4:$B$2000&lt;=EOMONTH(G$4,0))*('Diário 4º PA'!$F$4:$F$2000))</f>
        <v>0</v>
      </c>
      <c r="H73" s="99">
        <f>SUMPRODUCT(('Diário 1º PA'!$E$4:$E$2000='Analítico Cx.'!$B73)*('Diário 1º PA'!$B$4:$B$2000&gt;=H$4)*('Diário 1º PA'!$B$4:$B$2000&lt;=EOMONTH(H$4,0))*('Diário 1º PA'!$F$4:$F$2000))
+SUMPRODUCT(('Diário 2º PA'!$E$4:$E$1997='Analítico Cx.'!$B73)*('Diário 2º PA'!$B$4:$B$1997&gt;=H$4)*('Diário 2º PA'!$B$4:$B$1997&lt;=EOMONTH(H$4,0))*('Diário 2º PA'!$F$4:$F$1997))
+SUMPRODUCT(('Diário 3º PA'!$E$4:$E$2018='Analítico Cx.'!$B73)*('Diário 3º PA'!$B$4:$B$2018&gt;=H$4)*('Diário 3º PA'!$B$4:$B$2018&lt;=EOMONTH(H$4,0))*('Diário 3º PA'!$F$4:$F$2018))
+SUMPRODUCT(('Diário 4º PA'!$E$4:$E$2000='Analítico Cx.'!$B73)*('Diário 4º PA'!$B$4:$B$2000&gt;=H$4)*('Diário 4º PA'!$B$4:$B$2000&lt;=EOMONTH(H$4,0))*('Diário 4º PA'!$F$4:$F$2000))</f>
        <v>0</v>
      </c>
      <c r="I73" s="99">
        <f>SUMPRODUCT(('Diário 1º PA'!$E$4:$E$2000='Analítico Cx.'!$B73)*('Diário 1º PA'!$B$4:$B$2000&gt;=I$4)*('Diário 1º PA'!$B$4:$B$2000&lt;=EOMONTH(I$4,0))*('Diário 1º PA'!$F$4:$F$2000))
+SUMPRODUCT(('Diário 2º PA'!$E$4:$E$1997='Analítico Cx.'!$B73)*('Diário 2º PA'!$B$4:$B$1997&gt;=I$4)*('Diário 2º PA'!$B$4:$B$1997&lt;=EOMONTH(I$4,0))*('Diário 2º PA'!$F$4:$F$1997))
+SUMPRODUCT(('Diário 3º PA'!$E$4:$E$2018='Analítico Cx.'!$B73)*('Diário 3º PA'!$B$4:$B$2018&gt;=I$4)*('Diário 3º PA'!$B$4:$B$2018&lt;=EOMONTH(I$4,0))*('Diário 3º PA'!$F$4:$F$2018))
+SUMPRODUCT(('Diário 4º PA'!$E$4:$E$2000='Analítico Cx.'!$B73)*('Diário 4º PA'!$B$4:$B$2000&gt;=I$4)*('Diário 4º PA'!$B$4:$B$2000&lt;=EOMONTH(I$4,0))*('Diário 4º PA'!$F$4:$F$2000))</f>
        <v>0</v>
      </c>
      <c r="J73" s="99">
        <f>SUMPRODUCT(('Diário 1º PA'!$E$4:$E$2000='Analítico Cx.'!$B73)*('Diário 1º PA'!$B$4:$B$2000&gt;=J$4)*('Diário 1º PA'!$B$4:$B$2000&lt;=EOMONTH(J$4,0))*('Diário 1º PA'!$F$4:$F$2000))
+SUMPRODUCT(('Diário 2º PA'!$E$4:$E$1997='Analítico Cx.'!$B73)*('Diário 2º PA'!$B$4:$B$1997&gt;=J$4)*('Diário 2º PA'!$B$4:$B$1997&lt;=EOMONTH(J$4,0))*('Diário 2º PA'!$F$4:$F$1997))
+SUMPRODUCT(('Diário 3º PA'!$E$4:$E$2018='Analítico Cx.'!$B73)*('Diário 3º PA'!$B$4:$B$2018&gt;=J$4)*('Diário 3º PA'!$B$4:$B$2018&lt;=EOMONTH(J$4,0))*('Diário 3º PA'!$F$4:$F$2018))
+SUMPRODUCT(('Diário 4º PA'!$E$4:$E$2000='Analítico Cx.'!$B73)*('Diário 4º PA'!$B$4:$B$2000&gt;=J$4)*('Diário 4º PA'!$B$4:$B$2000&lt;=EOMONTH(J$4,0))*('Diário 4º PA'!$F$4:$F$2000))</f>
        <v>0</v>
      </c>
      <c r="K73" s="99">
        <f>SUMPRODUCT(('Diário 1º PA'!$E$4:$E$2000='Analítico Cx.'!$B73)*('Diário 1º PA'!$B$4:$B$2000&gt;=K$4)*('Diário 1º PA'!$B$4:$B$2000&lt;=EOMONTH(K$4,0))*('Diário 1º PA'!$F$4:$F$2000))
+SUMPRODUCT(('Diário 2º PA'!$E$4:$E$1997='Analítico Cx.'!$B73)*('Diário 2º PA'!$B$4:$B$1997&gt;=K$4)*('Diário 2º PA'!$B$4:$B$1997&lt;=EOMONTH(K$4,0))*('Diário 2º PA'!$F$4:$F$1997))
+SUMPRODUCT(('Diário 3º PA'!$E$4:$E$2018='Analítico Cx.'!$B73)*('Diário 3º PA'!$B$4:$B$2018&gt;=K$4)*('Diário 3º PA'!$B$4:$B$2018&lt;=EOMONTH(K$4,0))*('Diário 3º PA'!$F$4:$F$2018))
+SUMPRODUCT(('Diário 4º PA'!$E$4:$E$2000='Analítico Cx.'!$B73)*('Diário 4º PA'!$B$4:$B$2000&gt;=K$4)*('Diário 4º PA'!$B$4:$B$2000&lt;=EOMONTH(K$4,0))*('Diário 4º PA'!$F$4:$F$2000))</f>
        <v>0</v>
      </c>
      <c r="L73" s="99">
        <f>SUMPRODUCT(('Diário 1º PA'!$E$4:$E$2000='Analítico Cx.'!$B73)*('Diário 1º PA'!$B$4:$B$2000&gt;=L$4)*('Diário 1º PA'!$B$4:$B$2000&lt;=EOMONTH(L$4,0))*('Diário 1º PA'!$F$4:$F$2000))
+SUMPRODUCT(('Diário 2º PA'!$E$4:$E$1997='Analítico Cx.'!$B73)*('Diário 2º PA'!$B$4:$B$1997&gt;=L$4)*('Diário 2º PA'!$B$4:$B$1997&lt;=EOMONTH(L$4,0))*('Diário 2º PA'!$F$4:$F$1997))
+SUMPRODUCT(('Diário 3º PA'!$E$4:$E$2018='Analítico Cx.'!$B73)*('Diário 3º PA'!$B$4:$B$2018&gt;=L$4)*('Diário 3º PA'!$B$4:$B$2018&lt;=EOMONTH(L$4,0))*('Diário 3º PA'!$F$4:$F$2018))
+SUMPRODUCT(('Diário 4º PA'!$E$4:$E$2000='Analítico Cx.'!$B73)*('Diário 4º PA'!$B$4:$B$2000&gt;=L$4)*('Diário 4º PA'!$B$4:$B$2000&lt;=EOMONTH(L$4,0))*('Diário 4º PA'!$F$4:$F$2000))</f>
        <v>0</v>
      </c>
      <c r="M73" s="99">
        <f>SUMPRODUCT(('Diário 1º PA'!$E$4:$E$2000='Analítico Cx.'!$B73)*('Diário 1º PA'!$B$4:$B$2000&gt;=M$4)*('Diário 1º PA'!$B$4:$B$2000&lt;=EOMONTH(M$4,0))*('Diário 1º PA'!$F$4:$F$2000))
+SUMPRODUCT(('Diário 2º PA'!$E$4:$E$1997='Analítico Cx.'!$B73)*('Diário 2º PA'!$B$4:$B$1997&gt;=M$4)*('Diário 2º PA'!$B$4:$B$1997&lt;=EOMONTH(M$4,0))*('Diário 2º PA'!$F$4:$F$1997))
+SUMPRODUCT(('Diário 3º PA'!$E$4:$E$2018='Analítico Cx.'!$B73)*('Diário 3º PA'!$B$4:$B$2018&gt;=M$4)*('Diário 3º PA'!$B$4:$B$2018&lt;=EOMONTH(M$4,0))*('Diário 3º PA'!$F$4:$F$2018))
+SUMPRODUCT(('Diário 4º PA'!$E$4:$E$2000='Analítico Cx.'!$B73)*('Diário 4º PA'!$B$4:$B$2000&gt;=M$4)*('Diário 4º PA'!$B$4:$B$2000&lt;=EOMONTH(M$4,0))*('Diário 4º PA'!$F$4:$F$2000))</f>
        <v>0</v>
      </c>
      <c r="N73" s="99">
        <f>SUMPRODUCT(('Diário 1º PA'!$E$4:$E$2000='Analítico Cx.'!$B73)*('Diário 1º PA'!$B$4:$B$2000&gt;=N$4)*('Diário 1º PA'!$B$4:$B$2000&lt;=EOMONTH(N$4,0))*('Diário 1º PA'!$F$4:$F$2000))
+SUMPRODUCT(('Diário 2º PA'!$E$4:$E$1997='Analítico Cx.'!$B73)*('Diário 2º PA'!$B$4:$B$1997&gt;=N$4)*('Diário 2º PA'!$B$4:$B$1997&lt;=EOMONTH(N$4,0))*('Diário 2º PA'!$F$4:$F$1997))
+SUMPRODUCT(('Diário 3º PA'!$E$4:$E$2018='Analítico Cx.'!$B73)*('Diário 3º PA'!$B$4:$B$2018&gt;=N$4)*('Diário 3º PA'!$B$4:$B$2018&lt;=EOMONTH(N$4,0))*('Diário 3º PA'!$F$4:$F$2018))
+SUMPRODUCT(('Diário 4º PA'!$E$4:$E$2000='Analítico Cx.'!$B73)*('Diário 4º PA'!$B$4:$B$2000&gt;=N$4)*('Diário 4º PA'!$B$4:$B$2000&lt;=EOMONTH(N$4,0))*('Diário 4º PA'!$F$4:$F$2000))</f>
        <v>0</v>
      </c>
      <c r="O73" s="100">
        <f t="shared" si="18"/>
        <v>0</v>
      </c>
      <c r="P73" s="92">
        <f t="shared" si="17"/>
        <v>0</v>
      </c>
    </row>
    <row r="74" spans="1:16" ht="23.25" customHeight="1" x14ac:dyDescent="0.25">
      <c r="A74" s="36" t="s">
        <v>221</v>
      </c>
      <c r="B74" s="56" t="s">
        <v>222</v>
      </c>
      <c r="C74" s="99">
        <f>SUMPRODUCT(('Diário 1º PA'!$E$4:$E$2000='Analítico Cx.'!$B74)*('Diário 1º PA'!$B$4:$B$2000&gt;=C$4)*('Diário 1º PA'!$B$4:$B$2000&lt;=EOMONTH(C$4,0))*('Diário 1º PA'!$F$4:$F$2000))
+SUMPRODUCT(('Diário 2º PA'!$E$4:$E$1997='Analítico Cx.'!$B74)*('Diário 2º PA'!$B$4:$B$1997&gt;=C$4)*('Diário 2º PA'!$B$4:$B$1997&lt;=EOMONTH(C$4,0))*('Diário 2º PA'!$F$4:$F$1997))
+SUMPRODUCT(('Diário 3º PA'!$E$4:$E$2018='Analítico Cx.'!$B74)*('Diário 3º PA'!$B$4:$B$2018&gt;=C$4)*('Diário 3º PA'!$B$4:$B$2018&lt;=EOMONTH(C$4,0))*('Diário 3º PA'!$F$4:$F$2018))
+SUMPRODUCT(('Diário 4º PA'!$E$4:$E$2000='Analítico Cx.'!$B74)*('Diário 4º PA'!$B$4:$B$2000&gt;=C$4)*('Diário 4º PA'!$B$4:$B$2000&lt;=EOMONTH(C$4,0))*('Diário 4º PA'!$F$4:$F$2000))</f>
        <v>0</v>
      </c>
      <c r="D74" s="99">
        <f>SUMPRODUCT(('Diário 1º PA'!$E$4:$E$2000='Analítico Cx.'!$B74)*('Diário 1º PA'!$B$4:$B$2000&gt;=D$4)*('Diário 1º PA'!$B$4:$B$2000&lt;=EOMONTH(D$4,0))*('Diário 1º PA'!$F$4:$F$2000))
+SUMPRODUCT(('Diário 2º PA'!$E$4:$E$1997='Analítico Cx.'!$B74)*('Diário 2º PA'!$B$4:$B$1997&gt;=D$4)*('Diário 2º PA'!$B$4:$B$1997&lt;=EOMONTH(D$4,0))*('Diário 2º PA'!$F$4:$F$1997))
+SUMPRODUCT(('Diário 3º PA'!$E$4:$E$2018='Analítico Cx.'!$B74)*('Diário 3º PA'!$B$4:$B$2018&gt;=D$4)*('Diário 3º PA'!$B$4:$B$2018&lt;=EOMONTH(D$4,0))*('Diário 3º PA'!$F$4:$F$2018))
+SUMPRODUCT(('Diário 4º PA'!$E$4:$E$2000='Analítico Cx.'!$B74)*('Diário 4º PA'!$B$4:$B$2000&gt;=D$4)*('Diário 4º PA'!$B$4:$B$2000&lt;=EOMONTH(D$4,0))*('Diário 4º PA'!$F$4:$F$2000))</f>
        <v>0</v>
      </c>
      <c r="E74" s="99">
        <f>SUMPRODUCT(('Diário 1º PA'!$E$4:$E$2000='Analítico Cx.'!$B74)*('Diário 1º PA'!$B$4:$B$2000&gt;=E$4)*('Diário 1º PA'!$B$4:$B$2000&lt;=EOMONTH(E$4,0))*('Diário 1º PA'!$F$4:$F$2000))
+SUMPRODUCT(('Diário 2º PA'!$E$4:$E$1997='Analítico Cx.'!$B74)*('Diário 2º PA'!$B$4:$B$1997&gt;=E$4)*('Diário 2º PA'!$B$4:$B$1997&lt;=EOMONTH(E$4,0))*('Diário 2º PA'!$F$4:$F$1997))
+SUMPRODUCT(('Diário 3º PA'!$E$4:$E$2018='Analítico Cx.'!$B74)*('Diário 3º PA'!$B$4:$B$2018&gt;=E$4)*('Diário 3º PA'!$B$4:$B$2018&lt;=EOMONTH(E$4,0))*('Diário 3º PA'!$F$4:$F$2018))
+SUMPRODUCT(('Diário 4º PA'!$E$4:$E$2000='Analítico Cx.'!$B74)*('Diário 4º PA'!$B$4:$B$2000&gt;=E$4)*('Diário 4º PA'!$B$4:$B$2000&lt;=EOMONTH(E$4,0))*('Diário 4º PA'!$F$4:$F$2000))</f>
        <v>0</v>
      </c>
      <c r="F74" s="99">
        <f>SUMPRODUCT(('Diário 1º PA'!$E$4:$E$2000='Analítico Cx.'!$B74)*('Diário 1º PA'!$B$4:$B$2000&gt;=F$4)*('Diário 1º PA'!$B$4:$B$2000&lt;=EOMONTH(F$4,0))*('Diário 1º PA'!$F$4:$F$2000))
+SUMPRODUCT(('Diário 2º PA'!$E$4:$E$1997='Analítico Cx.'!$B74)*('Diário 2º PA'!$B$4:$B$1997&gt;=F$4)*('Diário 2º PA'!$B$4:$B$1997&lt;=EOMONTH(F$4,0))*('Diário 2º PA'!$F$4:$F$1997))
+SUMPRODUCT(('Diário 3º PA'!$E$4:$E$2018='Analítico Cx.'!$B74)*('Diário 3º PA'!$B$4:$B$2018&gt;=F$4)*('Diário 3º PA'!$B$4:$B$2018&lt;=EOMONTH(F$4,0))*('Diário 3º PA'!$F$4:$F$2018))
+SUMPRODUCT(('Diário 4º PA'!$E$4:$E$2000='Analítico Cx.'!$B74)*('Diário 4º PA'!$B$4:$B$2000&gt;=F$4)*('Diário 4º PA'!$B$4:$B$2000&lt;=EOMONTH(F$4,0))*('Diário 4º PA'!$F$4:$F$2000))</f>
        <v>0</v>
      </c>
      <c r="G74" s="99">
        <f>SUMPRODUCT(('Diário 1º PA'!$E$4:$E$2000='Analítico Cx.'!$B74)*('Diário 1º PA'!$B$4:$B$2000&gt;=G$4)*('Diário 1º PA'!$B$4:$B$2000&lt;=EOMONTH(G$4,0))*('Diário 1º PA'!$F$4:$F$2000))
+SUMPRODUCT(('Diário 2º PA'!$E$4:$E$1997='Analítico Cx.'!$B74)*('Diário 2º PA'!$B$4:$B$1997&gt;=G$4)*('Diário 2º PA'!$B$4:$B$1997&lt;=EOMONTH(G$4,0))*('Diário 2º PA'!$F$4:$F$1997))
+SUMPRODUCT(('Diário 3º PA'!$E$4:$E$2018='Analítico Cx.'!$B74)*('Diário 3º PA'!$B$4:$B$2018&gt;=G$4)*('Diário 3º PA'!$B$4:$B$2018&lt;=EOMONTH(G$4,0))*('Diário 3º PA'!$F$4:$F$2018))
+SUMPRODUCT(('Diário 4º PA'!$E$4:$E$2000='Analítico Cx.'!$B74)*('Diário 4º PA'!$B$4:$B$2000&gt;=G$4)*('Diário 4º PA'!$B$4:$B$2000&lt;=EOMONTH(G$4,0))*('Diário 4º PA'!$F$4:$F$2000))</f>
        <v>2250</v>
      </c>
      <c r="H74" s="99">
        <f>SUMPRODUCT(('Diário 1º PA'!$E$4:$E$2000='Analítico Cx.'!$B74)*('Diário 1º PA'!$B$4:$B$2000&gt;=H$4)*('Diário 1º PA'!$B$4:$B$2000&lt;=EOMONTH(H$4,0))*('Diário 1º PA'!$F$4:$F$2000))
+SUMPRODUCT(('Diário 2º PA'!$E$4:$E$1997='Analítico Cx.'!$B74)*('Diário 2º PA'!$B$4:$B$1997&gt;=H$4)*('Diário 2º PA'!$B$4:$B$1997&lt;=EOMONTH(H$4,0))*('Diário 2º PA'!$F$4:$F$1997))
+SUMPRODUCT(('Diário 3º PA'!$E$4:$E$2018='Analítico Cx.'!$B74)*('Diário 3º PA'!$B$4:$B$2018&gt;=H$4)*('Diário 3º PA'!$B$4:$B$2018&lt;=EOMONTH(H$4,0))*('Diário 3º PA'!$F$4:$F$2018))
+SUMPRODUCT(('Diário 4º PA'!$E$4:$E$2000='Analítico Cx.'!$B74)*('Diário 4º PA'!$B$4:$B$2000&gt;=H$4)*('Diário 4º PA'!$B$4:$B$2000&lt;=EOMONTH(H$4,0))*('Diário 4º PA'!$F$4:$F$2000))</f>
        <v>2250</v>
      </c>
      <c r="I74" s="99">
        <f>SUMPRODUCT(('Diário 1º PA'!$E$4:$E$2000='Analítico Cx.'!$B74)*('Diário 1º PA'!$B$4:$B$2000&gt;=I$4)*('Diário 1º PA'!$B$4:$B$2000&lt;=EOMONTH(I$4,0))*('Diário 1º PA'!$F$4:$F$2000))
+SUMPRODUCT(('Diário 2º PA'!$E$4:$E$1997='Analítico Cx.'!$B74)*('Diário 2º PA'!$B$4:$B$1997&gt;=I$4)*('Diário 2º PA'!$B$4:$B$1997&lt;=EOMONTH(I$4,0))*('Diário 2º PA'!$F$4:$F$1997))
+SUMPRODUCT(('Diário 3º PA'!$E$4:$E$2018='Analítico Cx.'!$B74)*('Diário 3º PA'!$B$4:$B$2018&gt;=I$4)*('Diário 3º PA'!$B$4:$B$2018&lt;=EOMONTH(I$4,0))*('Diário 3º PA'!$F$4:$F$2018))
+SUMPRODUCT(('Diário 4º PA'!$E$4:$E$2000='Analítico Cx.'!$B74)*('Diário 4º PA'!$B$4:$B$2000&gt;=I$4)*('Diário 4º PA'!$B$4:$B$2000&lt;=EOMONTH(I$4,0))*('Diário 4º PA'!$F$4:$F$2000))</f>
        <v>2250</v>
      </c>
      <c r="J74" s="99">
        <f>SUMPRODUCT(('Diário 1º PA'!$E$4:$E$2000='Analítico Cx.'!$B74)*('Diário 1º PA'!$B$4:$B$2000&gt;=J$4)*('Diário 1º PA'!$B$4:$B$2000&lt;=EOMONTH(J$4,0))*('Diário 1º PA'!$F$4:$F$2000))
+SUMPRODUCT(('Diário 2º PA'!$E$4:$E$1997='Analítico Cx.'!$B74)*('Diário 2º PA'!$B$4:$B$1997&gt;=J$4)*('Diário 2º PA'!$B$4:$B$1997&lt;=EOMONTH(J$4,0))*('Diário 2º PA'!$F$4:$F$1997))
+SUMPRODUCT(('Diário 3º PA'!$E$4:$E$2018='Analítico Cx.'!$B74)*('Diário 3º PA'!$B$4:$B$2018&gt;=J$4)*('Diário 3º PA'!$B$4:$B$2018&lt;=EOMONTH(J$4,0))*('Diário 3º PA'!$F$4:$F$2018))
+SUMPRODUCT(('Diário 4º PA'!$E$4:$E$2000='Analítico Cx.'!$B74)*('Diário 4º PA'!$B$4:$B$2000&gt;=J$4)*('Diário 4º PA'!$B$4:$B$2000&lt;=EOMONTH(J$4,0))*('Diário 4º PA'!$F$4:$F$2000))</f>
        <v>2250</v>
      </c>
      <c r="K74" s="99">
        <f>SUMPRODUCT(('Diário 1º PA'!$E$4:$E$2000='Analítico Cx.'!$B74)*('Diário 1º PA'!$B$4:$B$2000&gt;=K$4)*('Diário 1º PA'!$B$4:$B$2000&lt;=EOMONTH(K$4,0))*('Diário 1º PA'!$F$4:$F$2000))
+SUMPRODUCT(('Diário 2º PA'!$E$4:$E$1997='Analítico Cx.'!$B74)*('Diário 2º PA'!$B$4:$B$1997&gt;=K$4)*('Diário 2º PA'!$B$4:$B$1997&lt;=EOMONTH(K$4,0))*('Diário 2º PA'!$F$4:$F$1997))
+SUMPRODUCT(('Diário 3º PA'!$E$4:$E$2018='Analítico Cx.'!$B74)*('Diário 3º PA'!$B$4:$B$2018&gt;=K$4)*('Diário 3º PA'!$B$4:$B$2018&lt;=EOMONTH(K$4,0))*('Diário 3º PA'!$F$4:$F$2018))
+SUMPRODUCT(('Diário 4º PA'!$E$4:$E$2000='Analítico Cx.'!$B74)*('Diário 4º PA'!$B$4:$B$2000&gt;=K$4)*('Diário 4º PA'!$B$4:$B$2000&lt;=EOMONTH(K$4,0))*('Diário 4º PA'!$F$4:$F$2000))</f>
        <v>2250</v>
      </c>
      <c r="L74" s="99">
        <f>SUMPRODUCT(('Diário 1º PA'!$E$4:$E$2000='Analítico Cx.'!$B74)*('Diário 1º PA'!$B$4:$B$2000&gt;=L$4)*('Diário 1º PA'!$B$4:$B$2000&lt;=EOMONTH(L$4,0))*('Diário 1º PA'!$F$4:$F$2000))
+SUMPRODUCT(('Diário 2º PA'!$E$4:$E$1997='Analítico Cx.'!$B74)*('Diário 2º PA'!$B$4:$B$1997&gt;=L$4)*('Diário 2º PA'!$B$4:$B$1997&lt;=EOMONTH(L$4,0))*('Diário 2º PA'!$F$4:$F$1997))
+SUMPRODUCT(('Diário 3º PA'!$E$4:$E$2018='Analítico Cx.'!$B74)*('Diário 3º PA'!$B$4:$B$2018&gt;=L$4)*('Diário 3º PA'!$B$4:$B$2018&lt;=EOMONTH(L$4,0))*('Diário 3º PA'!$F$4:$F$2018))
+SUMPRODUCT(('Diário 4º PA'!$E$4:$E$2000='Analítico Cx.'!$B74)*('Diário 4º PA'!$B$4:$B$2000&gt;=L$4)*('Diário 4º PA'!$B$4:$B$2000&lt;=EOMONTH(L$4,0))*('Diário 4º PA'!$F$4:$F$2000))</f>
        <v>0</v>
      </c>
      <c r="M74" s="99">
        <f>SUMPRODUCT(('Diário 1º PA'!$E$4:$E$2000='Analítico Cx.'!$B74)*('Diário 1º PA'!$B$4:$B$2000&gt;=M$4)*('Diário 1º PA'!$B$4:$B$2000&lt;=EOMONTH(M$4,0))*('Diário 1º PA'!$F$4:$F$2000))
+SUMPRODUCT(('Diário 2º PA'!$E$4:$E$1997='Analítico Cx.'!$B74)*('Diário 2º PA'!$B$4:$B$1997&gt;=M$4)*('Diário 2º PA'!$B$4:$B$1997&lt;=EOMONTH(M$4,0))*('Diário 2º PA'!$F$4:$F$1997))
+SUMPRODUCT(('Diário 3º PA'!$E$4:$E$2018='Analítico Cx.'!$B74)*('Diário 3º PA'!$B$4:$B$2018&gt;=M$4)*('Diário 3º PA'!$B$4:$B$2018&lt;=EOMONTH(M$4,0))*('Diário 3º PA'!$F$4:$F$2018))
+SUMPRODUCT(('Diário 4º PA'!$E$4:$E$2000='Analítico Cx.'!$B74)*('Diário 4º PA'!$B$4:$B$2000&gt;=M$4)*('Diário 4º PA'!$B$4:$B$2000&lt;=EOMONTH(M$4,0))*('Diário 4º PA'!$F$4:$F$2000))</f>
        <v>0</v>
      </c>
      <c r="N74" s="99">
        <f>SUMPRODUCT(('Diário 1º PA'!$E$4:$E$2000='Analítico Cx.'!$B74)*('Diário 1º PA'!$B$4:$B$2000&gt;=N$4)*('Diário 1º PA'!$B$4:$B$2000&lt;=EOMONTH(N$4,0))*('Diário 1º PA'!$F$4:$F$2000))
+SUMPRODUCT(('Diário 2º PA'!$E$4:$E$1997='Analítico Cx.'!$B74)*('Diário 2º PA'!$B$4:$B$1997&gt;=N$4)*('Diário 2º PA'!$B$4:$B$1997&lt;=EOMONTH(N$4,0))*('Diário 2º PA'!$F$4:$F$1997))
+SUMPRODUCT(('Diário 3º PA'!$E$4:$E$2018='Analítico Cx.'!$B74)*('Diário 3º PA'!$B$4:$B$2018&gt;=N$4)*('Diário 3º PA'!$B$4:$B$2018&lt;=EOMONTH(N$4,0))*('Diário 3º PA'!$F$4:$F$2018))
+SUMPRODUCT(('Diário 4º PA'!$E$4:$E$2000='Analítico Cx.'!$B74)*('Diário 4º PA'!$B$4:$B$2000&gt;=N$4)*('Diário 4º PA'!$B$4:$B$2000&lt;=EOMONTH(N$4,0))*('Diário 4º PA'!$F$4:$F$2000))</f>
        <v>0</v>
      </c>
      <c r="O74" s="100">
        <f t="shared" si="18"/>
        <v>11250</v>
      </c>
      <c r="P74" s="92">
        <f t="shared" si="17"/>
        <v>3.8189848696911437E-2</v>
      </c>
    </row>
    <row r="75" spans="1:16" ht="23.25" customHeight="1" x14ac:dyDescent="0.25">
      <c r="A75" s="36" t="s">
        <v>223</v>
      </c>
      <c r="B75" s="58" t="s">
        <v>224</v>
      </c>
      <c r="C75" s="99">
        <f>SUMPRODUCT(('Diário 1º PA'!$E$4:$E$2000='Analítico Cx.'!$B75)*('Diário 1º PA'!$B$4:$B$2000&gt;=C$4)*('Diário 1º PA'!$B$4:$B$2000&lt;=EOMONTH(C$4,0))*('Diário 1º PA'!$F$4:$F$2000))
+SUMPRODUCT(('Diário 2º PA'!$E$4:$E$1997='Analítico Cx.'!$B75)*('Diário 2º PA'!$B$4:$B$1997&gt;=C$4)*('Diário 2º PA'!$B$4:$B$1997&lt;=EOMONTH(C$4,0))*('Diário 2º PA'!$F$4:$F$1997))
+SUMPRODUCT(('Diário 3º PA'!$E$4:$E$2018='Analítico Cx.'!$B75)*('Diário 3º PA'!$B$4:$B$2018&gt;=C$4)*('Diário 3º PA'!$B$4:$B$2018&lt;=EOMONTH(C$4,0))*('Diário 3º PA'!$F$4:$F$2018))
+SUMPRODUCT(('Diário 4º PA'!$E$4:$E$2000='Analítico Cx.'!$B75)*('Diário 4º PA'!$B$4:$B$2000&gt;=C$4)*('Diário 4º PA'!$B$4:$B$2000&lt;=EOMONTH(C$4,0))*('Diário 4º PA'!$F$4:$F$2000))</f>
        <v>0</v>
      </c>
      <c r="D75" s="99">
        <f>SUMPRODUCT(('Diário 1º PA'!$E$4:$E$2000='Analítico Cx.'!$B75)*('Diário 1º PA'!$B$4:$B$2000&gt;=D$4)*('Diário 1º PA'!$B$4:$B$2000&lt;=EOMONTH(D$4,0))*('Diário 1º PA'!$F$4:$F$2000))
+SUMPRODUCT(('Diário 2º PA'!$E$4:$E$1997='Analítico Cx.'!$B75)*('Diário 2º PA'!$B$4:$B$1997&gt;=D$4)*('Diário 2º PA'!$B$4:$B$1997&lt;=EOMONTH(D$4,0))*('Diário 2º PA'!$F$4:$F$1997))
+SUMPRODUCT(('Diário 3º PA'!$E$4:$E$2018='Analítico Cx.'!$B75)*('Diário 3º PA'!$B$4:$B$2018&gt;=D$4)*('Diário 3º PA'!$B$4:$B$2018&lt;=EOMONTH(D$4,0))*('Diário 3º PA'!$F$4:$F$2018))
+SUMPRODUCT(('Diário 4º PA'!$E$4:$E$2000='Analítico Cx.'!$B75)*('Diário 4º PA'!$B$4:$B$2000&gt;=D$4)*('Diário 4º PA'!$B$4:$B$2000&lt;=EOMONTH(D$4,0))*('Diário 4º PA'!$F$4:$F$2000))</f>
        <v>0</v>
      </c>
      <c r="E75" s="99">
        <f>SUMPRODUCT(('Diário 1º PA'!$E$4:$E$2000='Analítico Cx.'!$B75)*('Diário 1º PA'!$B$4:$B$2000&gt;=E$4)*('Diário 1º PA'!$B$4:$B$2000&lt;=EOMONTH(E$4,0))*('Diário 1º PA'!$F$4:$F$2000))
+SUMPRODUCT(('Diário 2º PA'!$E$4:$E$1997='Analítico Cx.'!$B75)*('Diário 2º PA'!$B$4:$B$1997&gt;=E$4)*('Diário 2º PA'!$B$4:$B$1997&lt;=EOMONTH(E$4,0))*('Diário 2º PA'!$F$4:$F$1997))
+SUMPRODUCT(('Diário 3º PA'!$E$4:$E$2018='Analítico Cx.'!$B75)*('Diário 3º PA'!$B$4:$B$2018&gt;=E$4)*('Diário 3º PA'!$B$4:$B$2018&lt;=EOMONTH(E$4,0))*('Diário 3º PA'!$F$4:$F$2018))
+SUMPRODUCT(('Diário 4º PA'!$E$4:$E$2000='Analítico Cx.'!$B75)*('Diário 4º PA'!$B$4:$B$2000&gt;=E$4)*('Diário 4º PA'!$B$4:$B$2000&lt;=EOMONTH(E$4,0))*('Diário 4º PA'!$F$4:$F$2000))</f>
        <v>0</v>
      </c>
      <c r="F75" s="99">
        <f>SUMPRODUCT(('Diário 1º PA'!$E$4:$E$2000='Analítico Cx.'!$B75)*('Diário 1º PA'!$B$4:$B$2000&gt;=F$4)*('Diário 1º PA'!$B$4:$B$2000&lt;=EOMONTH(F$4,0))*('Diário 1º PA'!$F$4:$F$2000))
+SUMPRODUCT(('Diário 2º PA'!$E$4:$E$1997='Analítico Cx.'!$B75)*('Diário 2º PA'!$B$4:$B$1997&gt;=F$4)*('Diário 2º PA'!$B$4:$B$1997&lt;=EOMONTH(F$4,0))*('Diário 2º PA'!$F$4:$F$1997))
+SUMPRODUCT(('Diário 3º PA'!$E$4:$E$2018='Analítico Cx.'!$B75)*('Diário 3º PA'!$B$4:$B$2018&gt;=F$4)*('Diário 3º PA'!$B$4:$B$2018&lt;=EOMONTH(F$4,0))*('Diário 3º PA'!$F$4:$F$2018))
+SUMPRODUCT(('Diário 4º PA'!$E$4:$E$2000='Analítico Cx.'!$B75)*('Diário 4º PA'!$B$4:$B$2000&gt;=F$4)*('Diário 4º PA'!$B$4:$B$2000&lt;=EOMONTH(F$4,0))*('Diário 4º PA'!$F$4:$F$2000))</f>
        <v>0</v>
      </c>
      <c r="G75" s="99">
        <f>SUMPRODUCT(('Diário 1º PA'!$E$4:$E$2000='Analítico Cx.'!$B75)*('Diário 1º PA'!$B$4:$B$2000&gt;=G$4)*('Diário 1º PA'!$B$4:$B$2000&lt;=EOMONTH(G$4,0))*('Diário 1º PA'!$F$4:$F$2000))
+SUMPRODUCT(('Diário 2º PA'!$E$4:$E$1997='Analítico Cx.'!$B75)*('Diário 2º PA'!$B$4:$B$1997&gt;=G$4)*('Diário 2º PA'!$B$4:$B$1997&lt;=EOMONTH(G$4,0))*('Diário 2º PA'!$F$4:$F$1997))
+SUMPRODUCT(('Diário 3º PA'!$E$4:$E$2018='Analítico Cx.'!$B75)*('Diário 3º PA'!$B$4:$B$2018&gt;=G$4)*('Diário 3º PA'!$B$4:$B$2018&lt;=EOMONTH(G$4,0))*('Diário 3º PA'!$F$4:$F$2018))
+SUMPRODUCT(('Diário 4º PA'!$E$4:$E$2000='Analítico Cx.'!$B75)*('Diário 4º PA'!$B$4:$B$2000&gt;=G$4)*('Diário 4º PA'!$B$4:$B$2000&lt;=EOMONTH(G$4,0))*('Diário 4º PA'!$F$4:$F$2000))</f>
        <v>0</v>
      </c>
      <c r="H75" s="99">
        <f>SUMPRODUCT(('Diário 1º PA'!$E$4:$E$2000='Analítico Cx.'!$B75)*('Diário 1º PA'!$B$4:$B$2000&gt;=H$4)*('Diário 1º PA'!$B$4:$B$2000&lt;=EOMONTH(H$4,0))*('Diário 1º PA'!$F$4:$F$2000))
+SUMPRODUCT(('Diário 2º PA'!$E$4:$E$1997='Analítico Cx.'!$B75)*('Diário 2º PA'!$B$4:$B$1997&gt;=H$4)*('Diário 2º PA'!$B$4:$B$1997&lt;=EOMONTH(H$4,0))*('Diário 2º PA'!$F$4:$F$1997))
+SUMPRODUCT(('Diário 3º PA'!$E$4:$E$2018='Analítico Cx.'!$B75)*('Diário 3º PA'!$B$4:$B$2018&gt;=H$4)*('Diário 3º PA'!$B$4:$B$2018&lt;=EOMONTH(H$4,0))*('Diário 3º PA'!$F$4:$F$2018))
+SUMPRODUCT(('Diário 4º PA'!$E$4:$E$2000='Analítico Cx.'!$B75)*('Diário 4º PA'!$B$4:$B$2000&gt;=H$4)*('Diário 4º PA'!$B$4:$B$2000&lt;=EOMONTH(H$4,0))*('Diário 4º PA'!$F$4:$F$2000))</f>
        <v>0</v>
      </c>
      <c r="I75" s="99">
        <f>SUMPRODUCT(('Diário 1º PA'!$E$4:$E$2000='Analítico Cx.'!$B75)*('Diário 1º PA'!$B$4:$B$2000&gt;=I$4)*('Diário 1º PA'!$B$4:$B$2000&lt;=EOMONTH(I$4,0))*('Diário 1º PA'!$F$4:$F$2000))
+SUMPRODUCT(('Diário 2º PA'!$E$4:$E$1997='Analítico Cx.'!$B75)*('Diário 2º PA'!$B$4:$B$1997&gt;=I$4)*('Diário 2º PA'!$B$4:$B$1997&lt;=EOMONTH(I$4,0))*('Diário 2º PA'!$F$4:$F$1997))
+SUMPRODUCT(('Diário 3º PA'!$E$4:$E$2018='Analítico Cx.'!$B75)*('Diário 3º PA'!$B$4:$B$2018&gt;=I$4)*('Diário 3º PA'!$B$4:$B$2018&lt;=EOMONTH(I$4,0))*('Diário 3º PA'!$F$4:$F$2018))
+SUMPRODUCT(('Diário 4º PA'!$E$4:$E$2000='Analítico Cx.'!$B75)*('Diário 4º PA'!$B$4:$B$2000&gt;=I$4)*('Diário 4º PA'!$B$4:$B$2000&lt;=EOMONTH(I$4,0))*('Diário 4º PA'!$F$4:$F$2000))</f>
        <v>0</v>
      </c>
      <c r="J75" s="99">
        <f>SUMPRODUCT(('Diário 1º PA'!$E$4:$E$2000='Analítico Cx.'!$B75)*('Diário 1º PA'!$B$4:$B$2000&gt;=J$4)*('Diário 1º PA'!$B$4:$B$2000&lt;=EOMONTH(J$4,0))*('Diário 1º PA'!$F$4:$F$2000))
+SUMPRODUCT(('Diário 2º PA'!$E$4:$E$1997='Analítico Cx.'!$B75)*('Diário 2º PA'!$B$4:$B$1997&gt;=J$4)*('Diário 2º PA'!$B$4:$B$1997&lt;=EOMONTH(J$4,0))*('Diário 2º PA'!$F$4:$F$1997))
+SUMPRODUCT(('Diário 3º PA'!$E$4:$E$2018='Analítico Cx.'!$B75)*('Diário 3º PA'!$B$4:$B$2018&gt;=J$4)*('Diário 3º PA'!$B$4:$B$2018&lt;=EOMONTH(J$4,0))*('Diário 3º PA'!$F$4:$F$2018))
+SUMPRODUCT(('Diário 4º PA'!$E$4:$E$2000='Analítico Cx.'!$B75)*('Diário 4º PA'!$B$4:$B$2000&gt;=J$4)*('Diário 4º PA'!$B$4:$B$2000&lt;=EOMONTH(J$4,0))*('Diário 4º PA'!$F$4:$F$2000))</f>
        <v>0</v>
      </c>
      <c r="K75" s="99">
        <f>SUMPRODUCT(('Diário 1º PA'!$E$4:$E$2000='Analítico Cx.'!$B75)*('Diário 1º PA'!$B$4:$B$2000&gt;=K$4)*('Diário 1º PA'!$B$4:$B$2000&lt;=EOMONTH(K$4,0))*('Diário 1º PA'!$F$4:$F$2000))
+SUMPRODUCT(('Diário 2º PA'!$E$4:$E$1997='Analítico Cx.'!$B75)*('Diário 2º PA'!$B$4:$B$1997&gt;=K$4)*('Diário 2º PA'!$B$4:$B$1997&lt;=EOMONTH(K$4,0))*('Diário 2º PA'!$F$4:$F$1997))
+SUMPRODUCT(('Diário 3º PA'!$E$4:$E$2018='Analítico Cx.'!$B75)*('Diário 3º PA'!$B$4:$B$2018&gt;=K$4)*('Diário 3º PA'!$B$4:$B$2018&lt;=EOMONTH(K$4,0))*('Diário 3º PA'!$F$4:$F$2018))
+SUMPRODUCT(('Diário 4º PA'!$E$4:$E$2000='Analítico Cx.'!$B75)*('Diário 4º PA'!$B$4:$B$2000&gt;=K$4)*('Diário 4º PA'!$B$4:$B$2000&lt;=EOMONTH(K$4,0))*('Diário 4º PA'!$F$4:$F$2000))</f>
        <v>0</v>
      </c>
      <c r="L75" s="99">
        <f>SUMPRODUCT(('Diário 1º PA'!$E$4:$E$2000='Analítico Cx.'!$B75)*('Diário 1º PA'!$B$4:$B$2000&gt;=L$4)*('Diário 1º PA'!$B$4:$B$2000&lt;=EOMONTH(L$4,0))*('Diário 1º PA'!$F$4:$F$2000))
+SUMPRODUCT(('Diário 2º PA'!$E$4:$E$1997='Analítico Cx.'!$B75)*('Diário 2º PA'!$B$4:$B$1997&gt;=L$4)*('Diário 2º PA'!$B$4:$B$1997&lt;=EOMONTH(L$4,0))*('Diário 2º PA'!$F$4:$F$1997))
+SUMPRODUCT(('Diário 3º PA'!$E$4:$E$2018='Analítico Cx.'!$B75)*('Diário 3º PA'!$B$4:$B$2018&gt;=L$4)*('Diário 3º PA'!$B$4:$B$2018&lt;=EOMONTH(L$4,0))*('Diário 3º PA'!$F$4:$F$2018))
+SUMPRODUCT(('Diário 4º PA'!$E$4:$E$2000='Analítico Cx.'!$B75)*('Diário 4º PA'!$B$4:$B$2000&gt;=L$4)*('Diário 4º PA'!$B$4:$B$2000&lt;=EOMONTH(L$4,0))*('Diário 4º PA'!$F$4:$F$2000))</f>
        <v>0</v>
      </c>
      <c r="M75" s="99">
        <f>SUMPRODUCT(('Diário 1º PA'!$E$4:$E$2000='Analítico Cx.'!$B75)*('Diário 1º PA'!$B$4:$B$2000&gt;=M$4)*('Diário 1º PA'!$B$4:$B$2000&lt;=EOMONTH(M$4,0))*('Diário 1º PA'!$F$4:$F$2000))
+SUMPRODUCT(('Diário 2º PA'!$E$4:$E$1997='Analítico Cx.'!$B75)*('Diário 2º PA'!$B$4:$B$1997&gt;=M$4)*('Diário 2º PA'!$B$4:$B$1997&lt;=EOMONTH(M$4,0))*('Diário 2º PA'!$F$4:$F$1997))
+SUMPRODUCT(('Diário 3º PA'!$E$4:$E$2018='Analítico Cx.'!$B75)*('Diário 3º PA'!$B$4:$B$2018&gt;=M$4)*('Diário 3º PA'!$B$4:$B$2018&lt;=EOMONTH(M$4,0))*('Diário 3º PA'!$F$4:$F$2018))
+SUMPRODUCT(('Diário 4º PA'!$E$4:$E$2000='Analítico Cx.'!$B75)*('Diário 4º PA'!$B$4:$B$2000&gt;=M$4)*('Diário 4º PA'!$B$4:$B$2000&lt;=EOMONTH(M$4,0))*('Diário 4º PA'!$F$4:$F$2000))</f>
        <v>0</v>
      </c>
      <c r="N75" s="99">
        <f>SUMPRODUCT(('Diário 1º PA'!$E$4:$E$2000='Analítico Cx.'!$B75)*('Diário 1º PA'!$B$4:$B$2000&gt;=N$4)*('Diário 1º PA'!$B$4:$B$2000&lt;=EOMONTH(N$4,0))*('Diário 1º PA'!$F$4:$F$2000))
+SUMPRODUCT(('Diário 2º PA'!$E$4:$E$1997='Analítico Cx.'!$B75)*('Diário 2º PA'!$B$4:$B$1997&gt;=N$4)*('Diário 2º PA'!$B$4:$B$1997&lt;=EOMONTH(N$4,0))*('Diário 2º PA'!$F$4:$F$1997))
+SUMPRODUCT(('Diário 3º PA'!$E$4:$E$2018='Analítico Cx.'!$B75)*('Diário 3º PA'!$B$4:$B$2018&gt;=N$4)*('Diário 3º PA'!$B$4:$B$2018&lt;=EOMONTH(N$4,0))*('Diário 3º PA'!$F$4:$F$2018))
+SUMPRODUCT(('Diário 4º PA'!$E$4:$E$2000='Analítico Cx.'!$B75)*('Diário 4º PA'!$B$4:$B$2000&gt;=N$4)*('Diário 4º PA'!$B$4:$B$2000&lt;=EOMONTH(N$4,0))*('Diário 4º PA'!$F$4:$F$2000))</f>
        <v>0</v>
      </c>
      <c r="O75" s="100">
        <f t="shared" si="18"/>
        <v>0</v>
      </c>
      <c r="P75" s="92">
        <f t="shared" si="17"/>
        <v>0</v>
      </c>
    </row>
    <row r="76" spans="1:16" ht="23.25" customHeight="1" x14ac:dyDescent="0.25">
      <c r="A76" s="36" t="s">
        <v>225</v>
      </c>
      <c r="B76" s="56" t="s">
        <v>226</v>
      </c>
      <c r="C76" s="99">
        <f>SUMPRODUCT(('Diário 1º PA'!$E$4:$E$2000='Analítico Cx.'!$B76)*('Diário 1º PA'!$B$4:$B$2000&gt;=C$4)*('Diário 1º PA'!$B$4:$B$2000&lt;=EOMONTH(C$4,0))*('Diário 1º PA'!$F$4:$F$2000))
+SUMPRODUCT(('Diário 2º PA'!$E$4:$E$1997='Analítico Cx.'!$B76)*('Diário 2º PA'!$B$4:$B$1997&gt;=C$4)*('Diário 2º PA'!$B$4:$B$1997&lt;=EOMONTH(C$4,0))*('Diário 2º PA'!$F$4:$F$1997))
+SUMPRODUCT(('Diário 3º PA'!$E$4:$E$2018='Analítico Cx.'!$B76)*('Diário 3º PA'!$B$4:$B$2018&gt;=C$4)*('Diário 3º PA'!$B$4:$B$2018&lt;=EOMONTH(C$4,0))*('Diário 3º PA'!$F$4:$F$2018))
+SUMPRODUCT(('Diário 4º PA'!$E$4:$E$2000='Analítico Cx.'!$B76)*('Diário 4º PA'!$B$4:$B$2000&gt;=C$4)*('Diário 4º PA'!$B$4:$B$2000&lt;=EOMONTH(C$4,0))*('Diário 4º PA'!$F$4:$F$2000))</f>
        <v>0</v>
      </c>
      <c r="D76" s="99">
        <f>SUMPRODUCT(('Diário 1º PA'!$E$4:$E$2000='Analítico Cx.'!$B76)*('Diário 1º PA'!$B$4:$B$2000&gt;=D$4)*('Diário 1º PA'!$B$4:$B$2000&lt;=EOMONTH(D$4,0))*('Diário 1º PA'!$F$4:$F$2000))
+SUMPRODUCT(('Diário 2º PA'!$E$4:$E$1997='Analítico Cx.'!$B76)*('Diário 2º PA'!$B$4:$B$1997&gt;=D$4)*('Diário 2º PA'!$B$4:$B$1997&lt;=EOMONTH(D$4,0))*('Diário 2º PA'!$F$4:$F$1997))
+SUMPRODUCT(('Diário 3º PA'!$E$4:$E$2018='Analítico Cx.'!$B76)*('Diário 3º PA'!$B$4:$B$2018&gt;=D$4)*('Diário 3º PA'!$B$4:$B$2018&lt;=EOMONTH(D$4,0))*('Diário 3º PA'!$F$4:$F$2018))
+SUMPRODUCT(('Diário 4º PA'!$E$4:$E$2000='Analítico Cx.'!$B76)*('Diário 4º PA'!$B$4:$B$2000&gt;=D$4)*('Diário 4º PA'!$B$4:$B$2000&lt;=EOMONTH(D$4,0))*('Diário 4º PA'!$F$4:$F$2000))</f>
        <v>0</v>
      </c>
      <c r="E76" s="99">
        <f>SUMPRODUCT(('Diário 1º PA'!$E$4:$E$2000='Analítico Cx.'!$B76)*('Diário 1º PA'!$B$4:$B$2000&gt;=E$4)*('Diário 1º PA'!$B$4:$B$2000&lt;=EOMONTH(E$4,0))*('Diário 1º PA'!$F$4:$F$2000))
+SUMPRODUCT(('Diário 2º PA'!$E$4:$E$1997='Analítico Cx.'!$B76)*('Diário 2º PA'!$B$4:$B$1997&gt;=E$4)*('Diário 2º PA'!$B$4:$B$1997&lt;=EOMONTH(E$4,0))*('Diário 2º PA'!$F$4:$F$1997))
+SUMPRODUCT(('Diário 3º PA'!$E$4:$E$2018='Analítico Cx.'!$B76)*('Diário 3º PA'!$B$4:$B$2018&gt;=E$4)*('Diário 3º PA'!$B$4:$B$2018&lt;=EOMONTH(E$4,0))*('Diário 3º PA'!$F$4:$F$2018))
+SUMPRODUCT(('Diário 4º PA'!$E$4:$E$2000='Analítico Cx.'!$B76)*('Diário 4º PA'!$B$4:$B$2000&gt;=E$4)*('Diário 4º PA'!$B$4:$B$2000&lt;=EOMONTH(E$4,0))*('Diário 4º PA'!$F$4:$F$2000))</f>
        <v>0</v>
      </c>
      <c r="F76" s="99">
        <f>SUMPRODUCT(('Diário 1º PA'!$E$4:$E$2000='Analítico Cx.'!$B76)*('Diário 1º PA'!$B$4:$B$2000&gt;=F$4)*('Diário 1º PA'!$B$4:$B$2000&lt;=EOMONTH(F$4,0))*('Diário 1º PA'!$F$4:$F$2000))
+SUMPRODUCT(('Diário 2º PA'!$E$4:$E$1997='Analítico Cx.'!$B76)*('Diário 2º PA'!$B$4:$B$1997&gt;=F$4)*('Diário 2º PA'!$B$4:$B$1997&lt;=EOMONTH(F$4,0))*('Diário 2º PA'!$F$4:$F$1997))
+SUMPRODUCT(('Diário 3º PA'!$E$4:$E$2018='Analítico Cx.'!$B76)*('Diário 3º PA'!$B$4:$B$2018&gt;=F$4)*('Diário 3º PA'!$B$4:$B$2018&lt;=EOMONTH(F$4,0))*('Diário 3º PA'!$F$4:$F$2018))
+SUMPRODUCT(('Diário 4º PA'!$E$4:$E$2000='Analítico Cx.'!$B76)*('Diário 4º PA'!$B$4:$B$2000&gt;=F$4)*('Diário 4º PA'!$B$4:$B$2000&lt;=EOMONTH(F$4,0))*('Diário 4º PA'!$F$4:$F$2000))</f>
        <v>0</v>
      </c>
      <c r="G76" s="99">
        <f>SUMPRODUCT(('Diário 1º PA'!$E$4:$E$2000='Analítico Cx.'!$B76)*('Diário 1º PA'!$B$4:$B$2000&gt;=G$4)*('Diário 1º PA'!$B$4:$B$2000&lt;=EOMONTH(G$4,0))*('Diário 1º PA'!$F$4:$F$2000))
+SUMPRODUCT(('Diário 2º PA'!$E$4:$E$1997='Analítico Cx.'!$B76)*('Diário 2º PA'!$B$4:$B$1997&gt;=G$4)*('Diário 2º PA'!$B$4:$B$1997&lt;=EOMONTH(G$4,0))*('Diário 2º PA'!$F$4:$F$1997))
+SUMPRODUCT(('Diário 3º PA'!$E$4:$E$2018='Analítico Cx.'!$B76)*('Diário 3º PA'!$B$4:$B$2018&gt;=G$4)*('Diário 3º PA'!$B$4:$B$2018&lt;=EOMONTH(G$4,0))*('Diário 3º PA'!$F$4:$F$2018))
+SUMPRODUCT(('Diário 4º PA'!$E$4:$E$2000='Analítico Cx.'!$B76)*('Diário 4º PA'!$B$4:$B$2000&gt;=G$4)*('Diário 4º PA'!$B$4:$B$2000&lt;=EOMONTH(G$4,0))*('Diário 4º PA'!$F$4:$F$2000))</f>
        <v>0</v>
      </c>
      <c r="H76" s="99">
        <f>SUMPRODUCT(('Diário 1º PA'!$E$4:$E$2000='Analítico Cx.'!$B76)*('Diário 1º PA'!$B$4:$B$2000&gt;=H$4)*('Diário 1º PA'!$B$4:$B$2000&lt;=EOMONTH(H$4,0))*('Diário 1º PA'!$F$4:$F$2000))
+SUMPRODUCT(('Diário 2º PA'!$E$4:$E$1997='Analítico Cx.'!$B76)*('Diário 2º PA'!$B$4:$B$1997&gt;=H$4)*('Diário 2º PA'!$B$4:$B$1997&lt;=EOMONTH(H$4,0))*('Diário 2º PA'!$F$4:$F$1997))
+SUMPRODUCT(('Diário 3º PA'!$E$4:$E$2018='Analítico Cx.'!$B76)*('Diário 3º PA'!$B$4:$B$2018&gt;=H$4)*('Diário 3º PA'!$B$4:$B$2018&lt;=EOMONTH(H$4,0))*('Diário 3º PA'!$F$4:$F$2018))
+SUMPRODUCT(('Diário 4º PA'!$E$4:$E$2000='Analítico Cx.'!$B76)*('Diário 4º PA'!$B$4:$B$2000&gt;=H$4)*('Diário 4º PA'!$B$4:$B$2000&lt;=EOMONTH(H$4,0))*('Diário 4º PA'!$F$4:$F$2000))</f>
        <v>0</v>
      </c>
      <c r="I76" s="99">
        <f>SUMPRODUCT(('Diário 1º PA'!$E$4:$E$2000='Analítico Cx.'!$B76)*('Diário 1º PA'!$B$4:$B$2000&gt;=I$4)*('Diário 1º PA'!$B$4:$B$2000&lt;=EOMONTH(I$4,0))*('Diário 1º PA'!$F$4:$F$2000))
+SUMPRODUCT(('Diário 2º PA'!$E$4:$E$1997='Analítico Cx.'!$B76)*('Diário 2º PA'!$B$4:$B$1997&gt;=I$4)*('Diário 2º PA'!$B$4:$B$1997&lt;=EOMONTH(I$4,0))*('Diário 2º PA'!$F$4:$F$1997))
+SUMPRODUCT(('Diário 3º PA'!$E$4:$E$2018='Analítico Cx.'!$B76)*('Diário 3º PA'!$B$4:$B$2018&gt;=I$4)*('Diário 3º PA'!$B$4:$B$2018&lt;=EOMONTH(I$4,0))*('Diário 3º PA'!$F$4:$F$2018))
+SUMPRODUCT(('Diário 4º PA'!$E$4:$E$2000='Analítico Cx.'!$B76)*('Diário 4º PA'!$B$4:$B$2000&gt;=I$4)*('Diário 4º PA'!$B$4:$B$2000&lt;=EOMONTH(I$4,0))*('Diário 4º PA'!$F$4:$F$2000))</f>
        <v>0</v>
      </c>
      <c r="J76" s="99">
        <f>SUMPRODUCT(('Diário 1º PA'!$E$4:$E$2000='Analítico Cx.'!$B76)*('Diário 1º PA'!$B$4:$B$2000&gt;=J$4)*('Diário 1º PA'!$B$4:$B$2000&lt;=EOMONTH(J$4,0))*('Diário 1º PA'!$F$4:$F$2000))
+SUMPRODUCT(('Diário 2º PA'!$E$4:$E$1997='Analítico Cx.'!$B76)*('Diário 2º PA'!$B$4:$B$1997&gt;=J$4)*('Diário 2º PA'!$B$4:$B$1997&lt;=EOMONTH(J$4,0))*('Diário 2º PA'!$F$4:$F$1997))
+SUMPRODUCT(('Diário 3º PA'!$E$4:$E$2018='Analítico Cx.'!$B76)*('Diário 3º PA'!$B$4:$B$2018&gt;=J$4)*('Diário 3º PA'!$B$4:$B$2018&lt;=EOMONTH(J$4,0))*('Diário 3º PA'!$F$4:$F$2018))
+SUMPRODUCT(('Diário 4º PA'!$E$4:$E$2000='Analítico Cx.'!$B76)*('Diário 4º PA'!$B$4:$B$2000&gt;=J$4)*('Diário 4º PA'!$B$4:$B$2000&lt;=EOMONTH(J$4,0))*('Diário 4º PA'!$F$4:$F$2000))</f>
        <v>0</v>
      </c>
      <c r="K76" s="99">
        <f>SUMPRODUCT(('Diário 1º PA'!$E$4:$E$2000='Analítico Cx.'!$B76)*('Diário 1º PA'!$B$4:$B$2000&gt;=K$4)*('Diário 1º PA'!$B$4:$B$2000&lt;=EOMONTH(K$4,0))*('Diário 1º PA'!$F$4:$F$2000))
+SUMPRODUCT(('Diário 2º PA'!$E$4:$E$1997='Analítico Cx.'!$B76)*('Diário 2º PA'!$B$4:$B$1997&gt;=K$4)*('Diário 2º PA'!$B$4:$B$1997&lt;=EOMONTH(K$4,0))*('Diário 2º PA'!$F$4:$F$1997))
+SUMPRODUCT(('Diário 3º PA'!$E$4:$E$2018='Analítico Cx.'!$B76)*('Diário 3º PA'!$B$4:$B$2018&gt;=K$4)*('Diário 3º PA'!$B$4:$B$2018&lt;=EOMONTH(K$4,0))*('Diário 3º PA'!$F$4:$F$2018))
+SUMPRODUCT(('Diário 4º PA'!$E$4:$E$2000='Analítico Cx.'!$B76)*('Diário 4º PA'!$B$4:$B$2000&gt;=K$4)*('Diário 4º PA'!$B$4:$B$2000&lt;=EOMONTH(K$4,0))*('Diário 4º PA'!$F$4:$F$2000))</f>
        <v>0</v>
      </c>
      <c r="L76" s="99">
        <f>SUMPRODUCT(('Diário 1º PA'!$E$4:$E$2000='Analítico Cx.'!$B76)*('Diário 1º PA'!$B$4:$B$2000&gt;=L$4)*('Diário 1º PA'!$B$4:$B$2000&lt;=EOMONTH(L$4,0))*('Diário 1º PA'!$F$4:$F$2000))
+SUMPRODUCT(('Diário 2º PA'!$E$4:$E$1997='Analítico Cx.'!$B76)*('Diário 2º PA'!$B$4:$B$1997&gt;=L$4)*('Diário 2º PA'!$B$4:$B$1997&lt;=EOMONTH(L$4,0))*('Diário 2º PA'!$F$4:$F$1997))
+SUMPRODUCT(('Diário 3º PA'!$E$4:$E$2018='Analítico Cx.'!$B76)*('Diário 3º PA'!$B$4:$B$2018&gt;=L$4)*('Diário 3º PA'!$B$4:$B$2018&lt;=EOMONTH(L$4,0))*('Diário 3º PA'!$F$4:$F$2018))
+SUMPRODUCT(('Diário 4º PA'!$E$4:$E$2000='Analítico Cx.'!$B76)*('Diário 4º PA'!$B$4:$B$2000&gt;=L$4)*('Diário 4º PA'!$B$4:$B$2000&lt;=EOMONTH(L$4,0))*('Diário 4º PA'!$F$4:$F$2000))</f>
        <v>0</v>
      </c>
      <c r="M76" s="99">
        <f>SUMPRODUCT(('Diário 1º PA'!$E$4:$E$2000='Analítico Cx.'!$B76)*('Diário 1º PA'!$B$4:$B$2000&gt;=M$4)*('Diário 1º PA'!$B$4:$B$2000&lt;=EOMONTH(M$4,0))*('Diário 1º PA'!$F$4:$F$2000))
+SUMPRODUCT(('Diário 2º PA'!$E$4:$E$1997='Analítico Cx.'!$B76)*('Diário 2º PA'!$B$4:$B$1997&gt;=M$4)*('Diário 2º PA'!$B$4:$B$1997&lt;=EOMONTH(M$4,0))*('Diário 2º PA'!$F$4:$F$1997))
+SUMPRODUCT(('Diário 3º PA'!$E$4:$E$2018='Analítico Cx.'!$B76)*('Diário 3º PA'!$B$4:$B$2018&gt;=M$4)*('Diário 3º PA'!$B$4:$B$2018&lt;=EOMONTH(M$4,0))*('Diário 3º PA'!$F$4:$F$2018))
+SUMPRODUCT(('Diário 4º PA'!$E$4:$E$2000='Analítico Cx.'!$B76)*('Diário 4º PA'!$B$4:$B$2000&gt;=M$4)*('Diário 4º PA'!$B$4:$B$2000&lt;=EOMONTH(M$4,0))*('Diário 4º PA'!$F$4:$F$2000))</f>
        <v>0</v>
      </c>
      <c r="N76" s="99">
        <f>SUMPRODUCT(('Diário 1º PA'!$E$4:$E$2000='Analítico Cx.'!$B76)*('Diário 1º PA'!$B$4:$B$2000&gt;=N$4)*('Diário 1º PA'!$B$4:$B$2000&lt;=EOMONTH(N$4,0))*('Diário 1º PA'!$F$4:$F$2000))
+SUMPRODUCT(('Diário 2º PA'!$E$4:$E$1997='Analítico Cx.'!$B76)*('Diário 2º PA'!$B$4:$B$1997&gt;=N$4)*('Diário 2º PA'!$B$4:$B$1997&lt;=EOMONTH(N$4,0))*('Diário 2º PA'!$F$4:$F$1997))
+SUMPRODUCT(('Diário 3º PA'!$E$4:$E$2018='Analítico Cx.'!$B76)*('Diário 3º PA'!$B$4:$B$2018&gt;=N$4)*('Diário 3º PA'!$B$4:$B$2018&lt;=EOMONTH(N$4,0))*('Diário 3º PA'!$F$4:$F$2018))
+SUMPRODUCT(('Diário 4º PA'!$E$4:$E$2000='Analítico Cx.'!$B76)*('Diário 4º PA'!$B$4:$B$2000&gt;=N$4)*('Diário 4º PA'!$B$4:$B$2000&lt;=EOMONTH(N$4,0))*('Diário 4º PA'!$F$4:$F$2000))</f>
        <v>0</v>
      </c>
      <c r="O76" s="100">
        <f t="shared" si="18"/>
        <v>0</v>
      </c>
      <c r="P76" s="92">
        <f t="shared" si="17"/>
        <v>0</v>
      </c>
    </row>
    <row r="77" spans="1:16" ht="23.25" customHeight="1" x14ac:dyDescent="0.25">
      <c r="A77" s="36" t="s">
        <v>227</v>
      </c>
      <c r="B77" s="56" t="s">
        <v>228</v>
      </c>
      <c r="C77" s="99">
        <f>SUMPRODUCT(('Diário 1º PA'!$E$4:$E$2000='Analítico Cx.'!$B77)*('Diário 1º PA'!$B$4:$B$2000&gt;=C$4)*('Diário 1º PA'!$B$4:$B$2000&lt;=EOMONTH(C$4,0))*('Diário 1º PA'!$F$4:$F$2000))
+SUMPRODUCT(('Diário 2º PA'!$E$4:$E$1997='Analítico Cx.'!$B77)*('Diário 2º PA'!$B$4:$B$1997&gt;=C$4)*('Diário 2º PA'!$B$4:$B$1997&lt;=EOMONTH(C$4,0))*('Diário 2º PA'!$F$4:$F$1997))
+SUMPRODUCT(('Diário 3º PA'!$E$4:$E$2018='Analítico Cx.'!$B77)*('Diário 3º PA'!$B$4:$B$2018&gt;=C$4)*('Diário 3º PA'!$B$4:$B$2018&lt;=EOMONTH(C$4,0))*('Diário 3º PA'!$F$4:$F$2018))
+SUMPRODUCT(('Diário 4º PA'!$E$4:$E$2000='Analítico Cx.'!$B77)*('Diário 4º PA'!$B$4:$B$2000&gt;=C$4)*('Diário 4º PA'!$B$4:$B$2000&lt;=EOMONTH(C$4,0))*('Diário 4º PA'!$F$4:$F$2000))</f>
        <v>0</v>
      </c>
      <c r="D77" s="99">
        <f>SUMPRODUCT(('Diário 1º PA'!$E$4:$E$2000='Analítico Cx.'!$B77)*('Diário 1º PA'!$B$4:$B$2000&gt;=D$4)*('Diário 1º PA'!$B$4:$B$2000&lt;=EOMONTH(D$4,0))*('Diário 1º PA'!$F$4:$F$2000))
+SUMPRODUCT(('Diário 2º PA'!$E$4:$E$1997='Analítico Cx.'!$B77)*('Diário 2º PA'!$B$4:$B$1997&gt;=D$4)*('Diário 2º PA'!$B$4:$B$1997&lt;=EOMONTH(D$4,0))*('Diário 2º PA'!$F$4:$F$1997))
+SUMPRODUCT(('Diário 3º PA'!$E$4:$E$2018='Analítico Cx.'!$B77)*('Diário 3º PA'!$B$4:$B$2018&gt;=D$4)*('Diário 3º PA'!$B$4:$B$2018&lt;=EOMONTH(D$4,0))*('Diário 3º PA'!$F$4:$F$2018))
+SUMPRODUCT(('Diário 4º PA'!$E$4:$E$2000='Analítico Cx.'!$B77)*('Diário 4º PA'!$B$4:$B$2000&gt;=D$4)*('Diário 4º PA'!$B$4:$B$2000&lt;=EOMONTH(D$4,0))*('Diário 4º PA'!$F$4:$F$2000))</f>
        <v>0</v>
      </c>
      <c r="E77" s="99">
        <f>SUMPRODUCT(('Diário 1º PA'!$E$4:$E$2000='Analítico Cx.'!$B77)*('Diário 1º PA'!$B$4:$B$2000&gt;=E$4)*('Diário 1º PA'!$B$4:$B$2000&lt;=EOMONTH(E$4,0))*('Diário 1º PA'!$F$4:$F$2000))
+SUMPRODUCT(('Diário 2º PA'!$E$4:$E$1997='Analítico Cx.'!$B77)*('Diário 2º PA'!$B$4:$B$1997&gt;=E$4)*('Diário 2º PA'!$B$4:$B$1997&lt;=EOMONTH(E$4,0))*('Diário 2º PA'!$F$4:$F$1997))
+SUMPRODUCT(('Diário 3º PA'!$E$4:$E$2018='Analítico Cx.'!$B77)*('Diário 3º PA'!$B$4:$B$2018&gt;=E$4)*('Diário 3º PA'!$B$4:$B$2018&lt;=EOMONTH(E$4,0))*('Diário 3º PA'!$F$4:$F$2018))
+SUMPRODUCT(('Diário 4º PA'!$E$4:$E$2000='Analítico Cx.'!$B77)*('Diário 4º PA'!$B$4:$B$2000&gt;=E$4)*('Diário 4º PA'!$B$4:$B$2000&lt;=EOMONTH(E$4,0))*('Diário 4º PA'!$F$4:$F$2000))</f>
        <v>0</v>
      </c>
      <c r="F77" s="99">
        <f>SUMPRODUCT(('Diário 1º PA'!$E$4:$E$2000='Analítico Cx.'!$B77)*('Diário 1º PA'!$B$4:$B$2000&gt;=F$4)*('Diário 1º PA'!$B$4:$B$2000&lt;=EOMONTH(F$4,0))*('Diário 1º PA'!$F$4:$F$2000))
+SUMPRODUCT(('Diário 2º PA'!$E$4:$E$1997='Analítico Cx.'!$B77)*('Diário 2º PA'!$B$4:$B$1997&gt;=F$4)*('Diário 2º PA'!$B$4:$B$1997&lt;=EOMONTH(F$4,0))*('Diário 2º PA'!$F$4:$F$1997))
+SUMPRODUCT(('Diário 3º PA'!$E$4:$E$2018='Analítico Cx.'!$B77)*('Diário 3º PA'!$B$4:$B$2018&gt;=F$4)*('Diário 3º PA'!$B$4:$B$2018&lt;=EOMONTH(F$4,0))*('Diário 3º PA'!$F$4:$F$2018))
+SUMPRODUCT(('Diário 4º PA'!$E$4:$E$2000='Analítico Cx.'!$B77)*('Diário 4º PA'!$B$4:$B$2000&gt;=F$4)*('Diário 4º PA'!$B$4:$B$2000&lt;=EOMONTH(F$4,0))*('Diário 4º PA'!$F$4:$F$2000))</f>
        <v>0</v>
      </c>
      <c r="G77" s="99">
        <f>SUMPRODUCT(('Diário 1º PA'!$E$4:$E$2000='Analítico Cx.'!$B77)*('Diário 1º PA'!$B$4:$B$2000&gt;=G$4)*('Diário 1º PA'!$B$4:$B$2000&lt;=EOMONTH(G$4,0))*('Diário 1º PA'!$F$4:$F$2000))
+SUMPRODUCT(('Diário 2º PA'!$E$4:$E$1997='Analítico Cx.'!$B77)*('Diário 2º PA'!$B$4:$B$1997&gt;=G$4)*('Diário 2º PA'!$B$4:$B$1997&lt;=EOMONTH(G$4,0))*('Diário 2º PA'!$F$4:$F$1997))
+SUMPRODUCT(('Diário 3º PA'!$E$4:$E$2018='Analítico Cx.'!$B77)*('Diário 3º PA'!$B$4:$B$2018&gt;=G$4)*('Diário 3º PA'!$B$4:$B$2018&lt;=EOMONTH(G$4,0))*('Diário 3º PA'!$F$4:$F$2018))
+SUMPRODUCT(('Diário 4º PA'!$E$4:$E$2000='Analítico Cx.'!$B77)*('Diário 4º PA'!$B$4:$B$2000&gt;=G$4)*('Diário 4º PA'!$B$4:$B$2000&lt;=EOMONTH(G$4,0))*('Diário 4º PA'!$F$4:$F$2000))</f>
        <v>0</v>
      </c>
      <c r="H77" s="99">
        <f>SUMPRODUCT(('Diário 1º PA'!$E$4:$E$2000='Analítico Cx.'!$B77)*('Diário 1º PA'!$B$4:$B$2000&gt;=H$4)*('Diário 1º PA'!$B$4:$B$2000&lt;=EOMONTH(H$4,0))*('Diário 1º PA'!$F$4:$F$2000))
+SUMPRODUCT(('Diário 2º PA'!$E$4:$E$1997='Analítico Cx.'!$B77)*('Diário 2º PA'!$B$4:$B$1997&gt;=H$4)*('Diário 2º PA'!$B$4:$B$1997&lt;=EOMONTH(H$4,0))*('Diário 2º PA'!$F$4:$F$1997))
+SUMPRODUCT(('Diário 3º PA'!$E$4:$E$2018='Analítico Cx.'!$B77)*('Diário 3º PA'!$B$4:$B$2018&gt;=H$4)*('Diário 3º PA'!$B$4:$B$2018&lt;=EOMONTH(H$4,0))*('Diário 3º PA'!$F$4:$F$2018))
+SUMPRODUCT(('Diário 4º PA'!$E$4:$E$2000='Analítico Cx.'!$B77)*('Diário 4º PA'!$B$4:$B$2000&gt;=H$4)*('Diário 4º PA'!$B$4:$B$2000&lt;=EOMONTH(H$4,0))*('Diário 4º PA'!$F$4:$F$2000))</f>
        <v>0</v>
      </c>
      <c r="I77" s="99">
        <f>SUMPRODUCT(('Diário 1º PA'!$E$4:$E$2000='Analítico Cx.'!$B77)*('Diário 1º PA'!$B$4:$B$2000&gt;=I$4)*('Diário 1º PA'!$B$4:$B$2000&lt;=EOMONTH(I$4,0))*('Diário 1º PA'!$F$4:$F$2000))
+SUMPRODUCT(('Diário 2º PA'!$E$4:$E$1997='Analítico Cx.'!$B77)*('Diário 2º PA'!$B$4:$B$1997&gt;=I$4)*('Diário 2º PA'!$B$4:$B$1997&lt;=EOMONTH(I$4,0))*('Diário 2º PA'!$F$4:$F$1997))
+SUMPRODUCT(('Diário 3º PA'!$E$4:$E$2018='Analítico Cx.'!$B77)*('Diário 3º PA'!$B$4:$B$2018&gt;=I$4)*('Diário 3º PA'!$B$4:$B$2018&lt;=EOMONTH(I$4,0))*('Diário 3º PA'!$F$4:$F$2018))
+SUMPRODUCT(('Diário 4º PA'!$E$4:$E$2000='Analítico Cx.'!$B77)*('Diário 4º PA'!$B$4:$B$2000&gt;=I$4)*('Diário 4º PA'!$B$4:$B$2000&lt;=EOMONTH(I$4,0))*('Diário 4º PA'!$F$4:$F$2000))</f>
        <v>0</v>
      </c>
      <c r="J77" s="99">
        <f>SUMPRODUCT(('Diário 1º PA'!$E$4:$E$2000='Analítico Cx.'!$B77)*('Diário 1º PA'!$B$4:$B$2000&gt;=J$4)*('Diário 1º PA'!$B$4:$B$2000&lt;=EOMONTH(J$4,0))*('Diário 1º PA'!$F$4:$F$2000))
+SUMPRODUCT(('Diário 2º PA'!$E$4:$E$1997='Analítico Cx.'!$B77)*('Diário 2º PA'!$B$4:$B$1997&gt;=J$4)*('Diário 2º PA'!$B$4:$B$1997&lt;=EOMONTH(J$4,0))*('Diário 2º PA'!$F$4:$F$1997))
+SUMPRODUCT(('Diário 3º PA'!$E$4:$E$2018='Analítico Cx.'!$B77)*('Diário 3º PA'!$B$4:$B$2018&gt;=J$4)*('Diário 3º PA'!$B$4:$B$2018&lt;=EOMONTH(J$4,0))*('Diário 3º PA'!$F$4:$F$2018))
+SUMPRODUCT(('Diário 4º PA'!$E$4:$E$2000='Analítico Cx.'!$B77)*('Diário 4º PA'!$B$4:$B$2000&gt;=J$4)*('Diário 4º PA'!$B$4:$B$2000&lt;=EOMONTH(J$4,0))*('Diário 4º PA'!$F$4:$F$2000))</f>
        <v>0</v>
      </c>
      <c r="K77" s="99">
        <f>SUMPRODUCT(('Diário 1º PA'!$E$4:$E$2000='Analítico Cx.'!$B77)*('Diário 1º PA'!$B$4:$B$2000&gt;=K$4)*('Diário 1º PA'!$B$4:$B$2000&lt;=EOMONTH(K$4,0))*('Diário 1º PA'!$F$4:$F$2000))
+SUMPRODUCT(('Diário 2º PA'!$E$4:$E$1997='Analítico Cx.'!$B77)*('Diário 2º PA'!$B$4:$B$1997&gt;=K$4)*('Diário 2º PA'!$B$4:$B$1997&lt;=EOMONTH(K$4,0))*('Diário 2º PA'!$F$4:$F$1997))
+SUMPRODUCT(('Diário 3º PA'!$E$4:$E$2018='Analítico Cx.'!$B77)*('Diário 3º PA'!$B$4:$B$2018&gt;=K$4)*('Diário 3º PA'!$B$4:$B$2018&lt;=EOMONTH(K$4,0))*('Diário 3º PA'!$F$4:$F$2018))
+SUMPRODUCT(('Diário 4º PA'!$E$4:$E$2000='Analítico Cx.'!$B77)*('Diário 4º PA'!$B$4:$B$2000&gt;=K$4)*('Diário 4º PA'!$B$4:$B$2000&lt;=EOMONTH(K$4,0))*('Diário 4º PA'!$F$4:$F$2000))</f>
        <v>0</v>
      </c>
      <c r="L77" s="99">
        <f>SUMPRODUCT(('Diário 1º PA'!$E$4:$E$2000='Analítico Cx.'!$B77)*('Diário 1º PA'!$B$4:$B$2000&gt;=L$4)*('Diário 1º PA'!$B$4:$B$2000&lt;=EOMONTH(L$4,0))*('Diário 1º PA'!$F$4:$F$2000))
+SUMPRODUCT(('Diário 2º PA'!$E$4:$E$1997='Analítico Cx.'!$B77)*('Diário 2º PA'!$B$4:$B$1997&gt;=L$4)*('Diário 2º PA'!$B$4:$B$1997&lt;=EOMONTH(L$4,0))*('Diário 2º PA'!$F$4:$F$1997))
+SUMPRODUCT(('Diário 3º PA'!$E$4:$E$2018='Analítico Cx.'!$B77)*('Diário 3º PA'!$B$4:$B$2018&gt;=L$4)*('Diário 3º PA'!$B$4:$B$2018&lt;=EOMONTH(L$4,0))*('Diário 3º PA'!$F$4:$F$2018))
+SUMPRODUCT(('Diário 4º PA'!$E$4:$E$2000='Analítico Cx.'!$B77)*('Diário 4º PA'!$B$4:$B$2000&gt;=L$4)*('Diário 4º PA'!$B$4:$B$2000&lt;=EOMONTH(L$4,0))*('Diário 4º PA'!$F$4:$F$2000))</f>
        <v>0</v>
      </c>
      <c r="M77" s="99">
        <f>SUMPRODUCT(('Diário 1º PA'!$E$4:$E$2000='Analítico Cx.'!$B77)*('Diário 1º PA'!$B$4:$B$2000&gt;=M$4)*('Diário 1º PA'!$B$4:$B$2000&lt;=EOMONTH(M$4,0))*('Diário 1º PA'!$F$4:$F$2000))
+SUMPRODUCT(('Diário 2º PA'!$E$4:$E$1997='Analítico Cx.'!$B77)*('Diário 2º PA'!$B$4:$B$1997&gt;=M$4)*('Diário 2º PA'!$B$4:$B$1997&lt;=EOMONTH(M$4,0))*('Diário 2º PA'!$F$4:$F$1997))
+SUMPRODUCT(('Diário 3º PA'!$E$4:$E$2018='Analítico Cx.'!$B77)*('Diário 3º PA'!$B$4:$B$2018&gt;=M$4)*('Diário 3º PA'!$B$4:$B$2018&lt;=EOMONTH(M$4,0))*('Diário 3º PA'!$F$4:$F$2018))
+SUMPRODUCT(('Diário 4º PA'!$E$4:$E$2000='Analítico Cx.'!$B77)*('Diário 4º PA'!$B$4:$B$2000&gt;=M$4)*('Diário 4º PA'!$B$4:$B$2000&lt;=EOMONTH(M$4,0))*('Diário 4º PA'!$F$4:$F$2000))</f>
        <v>0</v>
      </c>
      <c r="N77" s="99">
        <f>SUMPRODUCT(('Diário 1º PA'!$E$4:$E$2000='Analítico Cx.'!$B77)*('Diário 1º PA'!$B$4:$B$2000&gt;=N$4)*('Diário 1º PA'!$B$4:$B$2000&lt;=EOMONTH(N$4,0))*('Diário 1º PA'!$F$4:$F$2000))
+SUMPRODUCT(('Diário 2º PA'!$E$4:$E$1997='Analítico Cx.'!$B77)*('Diário 2º PA'!$B$4:$B$1997&gt;=N$4)*('Diário 2º PA'!$B$4:$B$1997&lt;=EOMONTH(N$4,0))*('Diário 2º PA'!$F$4:$F$1997))
+SUMPRODUCT(('Diário 3º PA'!$E$4:$E$2018='Analítico Cx.'!$B77)*('Diário 3º PA'!$B$4:$B$2018&gt;=N$4)*('Diário 3º PA'!$B$4:$B$2018&lt;=EOMONTH(N$4,0))*('Diário 3º PA'!$F$4:$F$2018))
+SUMPRODUCT(('Diário 4º PA'!$E$4:$E$2000='Analítico Cx.'!$B77)*('Diário 4º PA'!$B$4:$B$2000&gt;=N$4)*('Diário 4º PA'!$B$4:$B$2000&lt;=EOMONTH(N$4,0))*('Diário 4º PA'!$F$4:$F$2000))</f>
        <v>0</v>
      </c>
      <c r="O77" s="100">
        <f t="shared" si="18"/>
        <v>0</v>
      </c>
      <c r="P77" s="92">
        <f t="shared" si="17"/>
        <v>0</v>
      </c>
    </row>
    <row r="78" spans="1:16" ht="23.25" customHeight="1" x14ac:dyDescent="0.25">
      <c r="A78" s="36" t="s">
        <v>229</v>
      </c>
      <c r="B78" s="56" t="s">
        <v>230</v>
      </c>
      <c r="C78" s="99">
        <f>SUMPRODUCT(('Diário 1º PA'!$E$4:$E$2000='Analítico Cx.'!$B78)*('Diário 1º PA'!$B$4:$B$2000&gt;=C$4)*('Diário 1º PA'!$B$4:$B$2000&lt;=EOMONTH(C$4,0))*('Diário 1º PA'!$F$4:$F$2000))
+SUMPRODUCT(('Diário 2º PA'!$E$4:$E$1997='Analítico Cx.'!$B78)*('Diário 2º PA'!$B$4:$B$1997&gt;=C$4)*('Diário 2º PA'!$B$4:$B$1997&lt;=EOMONTH(C$4,0))*('Diário 2º PA'!$F$4:$F$1997))
+SUMPRODUCT(('Diário 3º PA'!$E$4:$E$2018='Analítico Cx.'!$B78)*('Diário 3º PA'!$B$4:$B$2018&gt;=C$4)*('Diário 3º PA'!$B$4:$B$2018&lt;=EOMONTH(C$4,0))*('Diário 3º PA'!$F$4:$F$2018))
+SUMPRODUCT(('Diário 4º PA'!$E$4:$E$2000='Analítico Cx.'!$B78)*('Diário 4º PA'!$B$4:$B$2000&gt;=C$4)*('Diário 4º PA'!$B$4:$B$2000&lt;=EOMONTH(C$4,0))*('Diário 4º PA'!$F$4:$F$2000))</f>
        <v>0</v>
      </c>
      <c r="D78" s="99">
        <f>SUMPRODUCT(('Diário 1º PA'!$E$4:$E$2000='Analítico Cx.'!$B78)*('Diário 1º PA'!$B$4:$B$2000&gt;=D$4)*('Diário 1º PA'!$B$4:$B$2000&lt;=EOMONTH(D$4,0))*('Diário 1º PA'!$F$4:$F$2000))
+SUMPRODUCT(('Diário 2º PA'!$E$4:$E$1997='Analítico Cx.'!$B78)*('Diário 2º PA'!$B$4:$B$1997&gt;=D$4)*('Diário 2º PA'!$B$4:$B$1997&lt;=EOMONTH(D$4,0))*('Diário 2º PA'!$F$4:$F$1997))
+SUMPRODUCT(('Diário 3º PA'!$E$4:$E$2018='Analítico Cx.'!$B78)*('Diário 3º PA'!$B$4:$B$2018&gt;=D$4)*('Diário 3º PA'!$B$4:$B$2018&lt;=EOMONTH(D$4,0))*('Diário 3º PA'!$F$4:$F$2018))
+SUMPRODUCT(('Diário 4º PA'!$E$4:$E$2000='Analítico Cx.'!$B78)*('Diário 4º PA'!$B$4:$B$2000&gt;=D$4)*('Diário 4º PA'!$B$4:$B$2000&lt;=EOMONTH(D$4,0))*('Diário 4º PA'!$F$4:$F$2000))</f>
        <v>0</v>
      </c>
      <c r="E78" s="99">
        <f>SUMPRODUCT(('Diário 1º PA'!$E$4:$E$2000='Analítico Cx.'!$B78)*('Diário 1º PA'!$B$4:$B$2000&gt;=E$4)*('Diário 1º PA'!$B$4:$B$2000&lt;=EOMONTH(E$4,0))*('Diário 1º PA'!$F$4:$F$2000))
+SUMPRODUCT(('Diário 2º PA'!$E$4:$E$1997='Analítico Cx.'!$B78)*('Diário 2º PA'!$B$4:$B$1997&gt;=E$4)*('Diário 2º PA'!$B$4:$B$1997&lt;=EOMONTH(E$4,0))*('Diário 2º PA'!$F$4:$F$1997))
+SUMPRODUCT(('Diário 3º PA'!$E$4:$E$2018='Analítico Cx.'!$B78)*('Diário 3º PA'!$B$4:$B$2018&gt;=E$4)*('Diário 3º PA'!$B$4:$B$2018&lt;=EOMONTH(E$4,0))*('Diário 3º PA'!$F$4:$F$2018))
+SUMPRODUCT(('Diário 4º PA'!$E$4:$E$2000='Analítico Cx.'!$B78)*('Diário 4º PA'!$B$4:$B$2000&gt;=E$4)*('Diário 4º PA'!$B$4:$B$2000&lt;=EOMONTH(E$4,0))*('Diário 4º PA'!$F$4:$F$2000))</f>
        <v>0</v>
      </c>
      <c r="F78" s="99">
        <f>SUMPRODUCT(('Diário 1º PA'!$E$4:$E$2000='Analítico Cx.'!$B78)*('Diário 1º PA'!$B$4:$B$2000&gt;=F$4)*('Diário 1º PA'!$B$4:$B$2000&lt;=EOMONTH(F$4,0))*('Diário 1º PA'!$F$4:$F$2000))
+SUMPRODUCT(('Diário 2º PA'!$E$4:$E$1997='Analítico Cx.'!$B78)*('Diário 2º PA'!$B$4:$B$1997&gt;=F$4)*('Diário 2º PA'!$B$4:$B$1997&lt;=EOMONTH(F$4,0))*('Diário 2º PA'!$F$4:$F$1997))
+SUMPRODUCT(('Diário 3º PA'!$E$4:$E$2018='Analítico Cx.'!$B78)*('Diário 3º PA'!$B$4:$B$2018&gt;=F$4)*('Diário 3º PA'!$B$4:$B$2018&lt;=EOMONTH(F$4,0))*('Diário 3º PA'!$F$4:$F$2018))
+SUMPRODUCT(('Diário 4º PA'!$E$4:$E$2000='Analítico Cx.'!$B78)*('Diário 4º PA'!$B$4:$B$2000&gt;=F$4)*('Diário 4º PA'!$B$4:$B$2000&lt;=EOMONTH(F$4,0))*('Diário 4º PA'!$F$4:$F$2000))</f>
        <v>0</v>
      </c>
      <c r="G78" s="99">
        <f>SUMPRODUCT(('Diário 1º PA'!$E$4:$E$2000='Analítico Cx.'!$B78)*('Diário 1º PA'!$B$4:$B$2000&gt;=G$4)*('Diário 1º PA'!$B$4:$B$2000&lt;=EOMONTH(G$4,0))*('Diário 1º PA'!$F$4:$F$2000))
+SUMPRODUCT(('Diário 2º PA'!$E$4:$E$1997='Analítico Cx.'!$B78)*('Diário 2º PA'!$B$4:$B$1997&gt;=G$4)*('Diário 2º PA'!$B$4:$B$1997&lt;=EOMONTH(G$4,0))*('Diário 2º PA'!$F$4:$F$1997))
+SUMPRODUCT(('Diário 3º PA'!$E$4:$E$2018='Analítico Cx.'!$B78)*('Diário 3º PA'!$B$4:$B$2018&gt;=G$4)*('Diário 3º PA'!$B$4:$B$2018&lt;=EOMONTH(G$4,0))*('Diário 3º PA'!$F$4:$F$2018))
+SUMPRODUCT(('Diário 4º PA'!$E$4:$E$2000='Analítico Cx.'!$B78)*('Diário 4º PA'!$B$4:$B$2000&gt;=G$4)*('Diário 4º PA'!$B$4:$B$2000&lt;=EOMONTH(G$4,0))*('Diário 4º PA'!$F$4:$F$2000))</f>
        <v>0</v>
      </c>
      <c r="H78" s="99">
        <f>SUMPRODUCT(('Diário 1º PA'!$E$4:$E$2000='Analítico Cx.'!$B78)*('Diário 1º PA'!$B$4:$B$2000&gt;=H$4)*('Diário 1º PA'!$B$4:$B$2000&lt;=EOMONTH(H$4,0))*('Diário 1º PA'!$F$4:$F$2000))
+SUMPRODUCT(('Diário 2º PA'!$E$4:$E$1997='Analítico Cx.'!$B78)*('Diário 2º PA'!$B$4:$B$1997&gt;=H$4)*('Diário 2º PA'!$B$4:$B$1997&lt;=EOMONTH(H$4,0))*('Diário 2º PA'!$F$4:$F$1997))
+SUMPRODUCT(('Diário 3º PA'!$E$4:$E$2018='Analítico Cx.'!$B78)*('Diário 3º PA'!$B$4:$B$2018&gt;=H$4)*('Diário 3º PA'!$B$4:$B$2018&lt;=EOMONTH(H$4,0))*('Diário 3º PA'!$F$4:$F$2018))
+SUMPRODUCT(('Diário 4º PA'!$E$4:$E$2000='Analítico Cx.'!$B78)*('Diário 4º PA'!$B$4:$B$2000&gt;=H$4)*('Diário 4º PA'!$B$4:$B$2000&lt;=EOMONTH(H$4,0))*('Diário 4º PA'!$F$4:$F$2000))</f>
        <v>0</v>
      </c>
      <c r="I78" s="99">
        <f>SUMPRODUCT(('Diário 1º PA'!$E$4:$E$2000='Analítico Cx.'!$B78)*('Diário 1º PA'!$B$4:$B$2000&gt;=I$4)*('Diário 1º PA'!$B$4:$B$2000&lt;=EOMONTH(I$4,0))*('Diário 1º PA'!$F$4:$F$2000))
+SUMPRODUCT(('Diário 2º PA'!$E$4:$E$1997='Analítico Cx.'!$B78)*('Diário 2º PA'!$B$4:$B$1997&gt;=I$4)*('Diário 2º PA'!$B$4:$B$1997&lt;=EOMONTH(I$4,0))*('Diário 2º PA'!$F$4:$F$1997))
+SUMPRODUCT(('Diário 3º PA'!$E$4:$E$2018='Analítico Cx.'!$B78)*('Diário 3º PA'!$B$4:$B$2018&gt;=I$4)*('Diário 3º PA'!$B$4:$B$2018&lt;=EOMONTH(I$4,0))*('Diário 3º PA'!$F$4:$F$2018))
+SUMPRODUCT(('Diário 4º PA'!$E$4:$E$2000='Analítico Cx.'!$B78)*('Diário 4º PA'!$B$4:$B$2000&gt;=I$4)*('Diário 4º PA'!$B$4:$B$2000&lt;=EOMONTH(I$4,0))*('Diário 4º PA'!$F$4:$F$2000))</f>
        <v>0</v>
      </c>
      <c r="J78" s="99">
        <f>SUMPRODUCT(('Diário 1º PA'!$E$4:$E$2000='Analítico Cx.'!$B78)*('Diário 1º PA'!$B$4:$B$2000&gt;=J$4)*('Diário 1º PA'!$B$4:$B$2000&lt;=EOMONTH(J$4,0))*('Diário 1º PA'!$F$4:$F$2000))
+SUMPRODUCT(('Diário 2º PA'!$E$4:$E$1997='Analítico Cx.'!$B78)*('Diário 2º PA'!$B$4:$B$1997&gt;=J$4)*('Diário 2º PA'!$B$4:$B$1997&lt;=EOMONTH(J$4,0))*('Diário 2º PA'!$F$4:$F$1997))
+SUMPRODUCT(('Diário 3º PA'!$E$4:$E$2018='Analítico Cx.'!$B78)*('Diário 3º PA'!$B$4:$B$2018&gt;=J$4)*('Diário 3º PA'!$B$4:$B$2018&lt;=EOMONTH(J$4,0))*('Diário 3º PA'!$F$4:$F$2018))
+SUMPRODUCT(('Diário 4º PA'!$E$4:$E$2000='Analítico Cx.'!$B78)*('Diário 4º PA'!$B$4:$B$2000&gt;=J$4)*('Diário 4º PA'!$B$4:$B$2000&lt;=EOMONTH(J$4,0))*('Diário 4º PA'!$F$4:$F$2000))</f>
        <v>0</v>
      </c>
      <c r="K78" s="99">
        <f>SUMPRODUCT(('Diário 1º PA'!$E$4:$E$2000='Analítico Cx.'!$B78)*('Diário 1º PA'!$B$4:$B$2000&gt;=K$4)*('Diário 1º PA'!$B$4:$B$2000&lt;=EOMONTH(K$4,0))*('Diário 1º PA'!$F$4:$F$2000))
+SUMPRODUCT(('Diário 2º PA'!$E$4:$E$1997='Analítico Cx.'!$B78)*('Diário 2º PA'!$B$4:$B$1997&gt;=K$4)*('Diário 2º PA'!$B$4:$B$1997&lt;=EOMONTH(K$4,0))*('Diário 2º PA'!$F$4:$F$1997))
+SUMPRODUCT(('Diário 3º PA'!$E$4:$E$2018='Analítico Cx.'!$B78)*('Diário 3º PA'!$B$4:$B$2018&gt;=K$4)*('Diário 3º PA'!$B$4:$B$2018&lt;=EOMONTH(K$4,0))*('Diário 3º PA'!$F$4:$F$2018))
+SUMPRODUCT(('Diário 4º PA'!$E$4:$E$2000='Analítico Cx.'!$B78)*('Diário 4º PA'!$B$4:$B$2000&gt;=K$4)*('Diário 4º PA'!$B$4:$B$2000&lt;=EOMONTH(K$4,0))*('Diário 4º PA'!$F$4:$F$2000))</f>
        <v>0</v>
      </c>
      <c r="L78" s="99">
        <f>SUMPRODUCT(('Diário 1º PA'!$E$4:$E$2000='Analítico Cx.'!$B78)*('Diário 1º PA'!$B$4:$B$2000&gt;=L$4)*('Diário 1º PA'!$B$4:$B$2000&lt;=EOMONTH(L$4,0))*('Diário 1º PA'!$F$4:$F$2000))
+SUMPRODUCT(('Diário 2º PA'!$E$4:$E$1997='Analítico Cx.'!$B78)*('Diário 2º PA'!$B$4:$B$1997&gt;=L$4)*('Diário 2º PA'!$B$4:$B$1997&lt;=EOMONTH(L$4,0))*('Diário 2º PA'!$F$4:$F$1997))
+SUMPRODUCT(('Diário 3º PA'!$E$4:$E$2018='Analítico Cx.'!$B78)*('Diário 3º PA'!$B$4:$B$2018&gt;=L$4)*('Diário 3º PA'!$B$4:$B$2018&lt;=EOMONTH(L$4,0))*('Diário 3º PA'!$F$4:$F$2018))
+SUMPRODUCT(('Diário 4º PA'!$E$4:$E$2000='Analítico Cx.'!$B78)*('Diário 4º PA'!$B$4:$B$2000&gt;=L$4)*('Diário 4º PA'!$B$4:$B$2000&lt;=EOMONTH(L$4,0))*('Diário 4º PA'!$F$4:$F$2000))</f>
        <v>0</v>
      </c>
      <c r="M78" s="99">
        <f>SUMPRODUCT(('Diário 1º PA'!$E$4:$E$2000='Analítico Cx.'!$B78)*('Diário 1º PA'!$B$4:$B$2000&gt;=M$4)*('Diário 1º PA'!$B$4:$B$2000&lt;=EOMONTH(M$4,0))*('Diário 1º PA'!$F$4:$F$2000))
+SUMPRODUCT(('Diário 2º PA'!$E$4:$E$1997='Analítico Cx.'!$B78)*('Diário 2º PA'!$B$4:$B$1997&gt;=M$4)*('Diário 2º PA'!$B$4:$B$1997&lt;=EOMONTH(M$4,0))*('Diário 2º PA'!$F$4:$F$1997))
+SUMPRODUCT(('Diário 3º PA'!$E$4:$E$2018='Analítico Cx.'!$B78)*('Diário 3º PA'!$B$4:$B$2018&gt;=M$4)*('Diário 3º PA'!$B$4:$B$2018&lt;=EOMONTH(M$4,0))*('Diário 3º PA'!$F$4:$F$2018))
+SUMPRODUCT(('Diário 4º PA'!$E$4:$E$2000='Analítico Cx.'!$B78)*('Diário 4º PA'!$B$4:$B$2000&gt;=M$4)*('Diário 4º PA'!$B$4:$B$2000&lt;=EOMONTH(M$4,0))*('Diário 4º PA'!$F$4:$F$2000))</f>
        <v>0</v>
      </c>
      <c r="N78" s="99">
        <f>SUMPRODUCT(('Diário 1º PA'!$E$4:$E$2000='Analítico Cx.'!$B78)*('Diário 1º PA'!$B$4:$B$2000&gt;=N$4)*('Diário 1º PA'!$B$4:$B$2000&lt;=EOMONTH(N$4,0))*('Diário 1º PA'!$F$4:$F$2000))
+SUMPRODUCT(('Diário 2º PA'!$E$4:$E$1997='Analítico Cx.'!$B78)*('Diário 2º PA'!$B$4:$B$1997&gt;=N$4)*('Diário 2º PA'!$B$4:$B$1997&lt;=EOMONTH(N$4,0))*('Diário 2º PA'!$F$4:$F$1997))
+SUMPRODUCT(('Diário 3º PA'!$E$4:$E$2018='Analítico Cx.'!$B78)*('Diário 3º PA'!$B$4:$B$2018&gt;=N$4)*('Diário 3º PA'!$B$4:$B$2018&lt;=EOMONTH(N$4,0))*('Diário 3º PA'!$F$4:$F$2018))
+SUMPRODUCT(('Diário 4º PA'!$E$4:$E$2000='Analítico Cx.'!$B78)*('Diário 4º PA'!$B$4:$B$2000&gt;=N$4)*('Diário 4º PA'!$B$4:$B$2000&lt;=EOMONTH(N$4,0))*('Diário 4º PA'!$F$4:$F$2000))</f>
        <v>0</v>
      </c>
      <c r="O78" s="100">
        <f t="shared" si="18"/>
        <v>0</v>
      </c>
      <c r="P78" s="92">
        <f t="shared" si="17"/>
        <v>0</v>
      </c>
    </row>
    <row r="79" spans="1:16" ht="23.25" customHeight="1" x14ac:dyDescent="0.25">
      <c r="A79" s="36" t="s">
        <v>231</v>
      </c>
      <c r="B79" s="57" t="s">
        <v>232</v>
      </c>
      <c r="C79" s="99">
        <f>SUMPRODUCT(('Diário 1º PA'!$E$4:$E$2000='Analítico Cx.'!$B79)*('Diário 1º PA'!$B$4:$B$2000&gt;=C$4)*('Diário 1º PA'!$B$4:$B$2000&lt;=EOMONTH(C$4,0))*('Diário 1º PA'!$F$4:$F$2000))
+SUMPRODUCT(('Diário 2º PA'!$E$4:$E$1997='Analítico Cx.'!$B79)*('Diário 2º PA'!$B$4:$B$1997&gt;=C$4)*('Diário 2º PA'!$B$4:$B$1997&lt;=EOMONTH(C$4,0))*('Diário 2º PA'!$F$4:$F$1997))
+SUMPRODUCT(('Diário 3º PA'!$E$4:$E$2018='Analítico Cx.'!$B79)*('Diário 3º PA'!$B$4:$B$2018&gt;=C$4)*('Diário 3º PA'!$B$4:$B$2018&lt;=EOMONTH(C$4,0))*('Diário 3º PA'!$F$4:$F$2018))
+SUMPRODUCT(('Diário 4º PA'!$E$4:$E$2000='Analítico Cx.'!$B79)*('Diário 4º PA'!$B$4:$B$2000&gt;=C$4)*('Diário 4º PA'!$B$4:$B$2000&lt;=EOMONTH(C$4,0))*('Diário 4º PA'!$F$4:$F$2000))</f>
        <v>0</v>
      </c>
      <c r="D79" s="99">
        <f>SUMPRODUCT(('Diário 1º PA'!$E$4:$E$2000='Analítico Cx.'!$B79)*('Diário 1º PA'!$B$4:$B$2000&gt;=D$4)*('Diário 1º PA'!$B$4:$B$2000&lt;=EOMONTH(D$4,0))*('Diário 1º PA'!$F$4:$F$2000))
+SUMPRODUCT(('Diário 2º PA'!$E$4:$E$1997='Analítico Cx.'!$B79)*('Diário 2º PA'!$B$4:$B$1997&gt;=D$4)*('Diário 2º PA'!$B$4:$B$1997&lt;=EOMONTH(D$4,0))*('Diário 2º PA'!$F$4:$F$1997))
+SUMPRODUCT(('Diário 3º PA'!$E$4:$E$2018='Analítico Cx.'!$B79)*('Diário 3º PA'!$B$4:$B$2018&gt;=D$4)*('Diário 3º PA'!$B$4:$B$2018&lt;=EOMONTH(D$4,0))*('Diário 3º PA'!$F$4:$F$2018))
+SUMPRODUCT(('Diário 4º PA'!$E$4:$E$2000='Analítico Cx.'!$B79)*('Diário 4º PA'!$B$4:$B$2000&gt;=D$4)*('Diário 4º PA'!$B$4:$B$2000&lt;=EOMONTH(D$4,0))*('Diário 4º PA'!$F$4:$F$2000))</f>
        <v>0</v>
      </c>
      <c r="E79" s="99">
        <f>SUMPRODUCT(('Diário 1º PA'!$E$4:$E$2000='Analítico Cx.'!$B79)*('Diário 1º PA'!$B$4:$B$2000&gt;=E$4)*('Diário 1º PA'!$B$4:$B$2000&lt;=EOMONTH(E$4,0))*('Diário 1º PA'!$F$4:$F$2000))
+SUMPRODUCT(('Diário 2º PA'!$E$4:$E$1997='Analítico Cx.'!$B79)*('Diário 2º PA'!$B$4:$B$1997&gt;=E$4)*('Diário 2º PA'!$B$4:$B$1997&lt;=EOMONTH(E$4,0))*('Diário 2º PA'!$F$4:$F$1997))
+SUMPRODUCT(('Diário 3º PA'!$E$4:$E$2018='Analítico Cx.'!$B79)*('Diário 3º PA'!$B$4:$B$2018&gt;=E$4)*('Diário 3º PA'!$B$4:$B$2018&lt;=EOMONTH(E$4,0))*('Diário 3º PA'!$F$4:$F$2018))
+SUMPRODUCT(('Diário 4º PA'!$E$4:$E$2000='Analítico Cx.'!$B79)*('Diário 4º PA'!$B$4:$B$2000&gt;=E$4)*('Diário 4º PA'!$B$4:$B$2000&lt;=EOMONTH(E$4,0))*('Diário 4º PA'!$F$4:$F$2000))</f>
        <v>0</v>
      </c>
      <c r="F79" s="99">
        <f>SUMPRODUCT(('Diário 1º PA'!$E$4:$E$2000='Analítico Cx.'!$B79)*('Diário 1º PA'!$B$4:$B$2000&gt;=F$4)*('Diário 1º PA'!$B$4:$B$2000&lt;=EOMONTH(F$4,0))*('Diário 1º PA'!$F$4:$F$2000))
+SUMPRODUCT(('Diário 2º PA'!$E$4:$E$1997='Analítico Cx.'!$B79)*('Diário 2º PA'!$B$4:$B$1997&gt;=F$4)*('Diário 2º PA'!$B$4:$B$1997&lt;=EOMONTH(F$4,0))*('Diário 2º PA'!$F$4:$F$1997))
+SUMPRODUCT(('Diário 3º PA'!$E$4:$E$2018='Analítico Cx.'!$B79)*('Diário 3º PA'!$B$4:$B$2018&gt;=F$4)*('Diário 3º PA'!$B$4:$B$2018&lt;=EOMONTH(F$4,0))*('Diário 3º PA'!$F$4:$F$2018))
+SUMPRODUCT(('Diário 4º PA'!$E$4:$E$2000='Analítico Cx.'!$B79)*('Diário 4º PA'!$B$4:$B$2000&gt;=F$4)*('Diário 4º PA'!$B$4:$B$2000&lt;=EOMONTH(F$4,0))*('Diário 4º PA'!$F$4:$F$2000))</f>
        <v>0</v>
      </c>
      <c r="G79" s="99">
        <f>SUMPRODUCT(('Diário 1º PA'!$E$4:$E$2000='Analítico Cx.'!$B79)*('Diário 1º PA'!$B$4:$B$2000&gt;=G$4)*('Diário 1º PA'!$B$4:$B$2000&lt;=EOMONTH(G$4,0))*('Diário 1º PA'!$F$4:$F$2000))
+SUMPRODUCT(('Diário 2º PA'!$E$4:$E$1997='Analítico Cx.'!$B79)*('Diário 2º PA'!$B$4:$B$1997&gt;=G$4)*('Diário 2º PA'!$B$4:$B$1997&lt;=EOMONTH(G$4,0))*('Diário 2º PA'!$F$4:$F$1997))
+SUMPRODUCT(('Diário 3º PA'!$E$4:$E$2018='Analítico Cx.'!$B79)*('Diário 3º PA'!$B$4:$B$2018&gt;=G$4)*('Diário 3º PA'!$B$4:$B$2018&lt;=EOMONTH(G$4,0))*('Diário 3º PA'!$F$4:$F$2018))
+SUMPRODUCT(('Diário 4º PA'!$E$4:$E$2000='Analítico Cx.'!$B79)*('Diário 4º PA'!$B$4:$B$2000&gt;=G$4)*('Diário 4º PA'!$B$4:$B$2000&lt;=EOMONTH(G$4,0))*('Diário 4º PA'!$F$4:$F$2000))</f>
        <v>0</v>
      </c>
      <c r="H79" s="99">
        <f>SUMPRODUCT(('Diário 1º PA'!$E$4:$E$2000='Analítico Cx.'!$B79)*('Diário 1º PA'!$B$4:$B$2000&gt;=H$4)*('Diário 1º PA'!$B$4:$B$2000&lt;=EOMONTH(H$4,0))*('Diário 1º PA'!$F$4:$F$2000))
+SUMPRODUCT(('Diário 2º PA'!$E$4:$E$1997='Analítico Cx.'!$B79)*('Diário 2º PA'!$B$4:$B$1997&gt;=H$4)*('Diário 2º PA'!$B$4:$B$1997&lt;=EOMONTH(H$4,0))*('Diário 2º PA'!$F$4:$F$1997))
+SUMPRODUCT(('Diário 3º PA'!$E$4:$E$2018='Analítico Cx.'!$B79)*('Diário 3º PA'!$B$4:$B$2018&gt;=H$4)*('Diário 3º PA'!$B$4:$B$2018&lt;=EOMONTH(H$4,0))*('Diário 3º PA'!$F$4:$F$2018))
+SUMPRODUCT(('Diário 4º PA'!$E$4:$E$2000='Analítico Cx.'!$B79)*('Diário 4º PA'!$B$4:$B$2000&gt;=H$4)*('Diário 4º PA'!$B$4:$B$2000&lt;=EOMONTH(H$4,0))*('Diário 4º PA'!$F$4:$F$2000))</f>
        <v>0</v>
      </c>
      <c r="I79" s="99">
        <f>SUMPRODUCT(('Diário 1º PA'!$E$4:$E$2000='Analítico Cx.'!$B79)*('Diário 1º PA'!$B$4:$B$2000&gt;=I$4)*('Diário 1º PA'!$B$4:$B$2000&lt;=EOMONTH(I$4,0))*('Diário 1º PA'!$F$4:$F$2000))
+SUMPRODUCT(('Diário 2º PA'!$E$4:$E$1997='Analítico Cx.'!$B79)*('Diário 2º PA'!$B$4:$B$1997&gt;=I$4)*('Diário 2º PA'!$B$4:$B$1997&lt;=EOMONTH(I$4,0))*('Diário 2º PA'!$F$4:$F$1997))
+SUMPRODUCT(('Diário 3º PA'!$E$4:$E$2018='Analítico Cx.'!$B79)*('Diário 3º PA'!$B$4:$B$2018&gt;=I$4)*('Diário 3º PA'!$B$4:$B$2018&lt;=EOMONTH(I$4,0))*('Diário 3º PA'!$F$4:$F$2018))
+SUMPRODUCT(('Diário 4º PA'!$E$4:$E$2000='Analítico Cx.'!$B79)*('Diário 4º PA'!$B$4:$B$2000&gt;=I$4)*('Diário 4º PA'!$B$4:$B$2000&lt;=EOMONTH(I$4,0))*('Diário 4º PA'!$F$4:$F$2000))</f>
        <v>0</v>
      </c>
      <c r="J79" s="99">
        <f>SUMPRODUCT(('Diário 1º PA'!$E$4:$E$2000='Analítico Cx.'!$B79)*('Diário 1º PA'!$B$4:$B$2000&gt;=J$4)*('Diário 1º PA'!$B$4:$B$2000&lt;=EOMONTH(J$4,0))*('Diário 1º PA'!$F$4:$F$2000))
+SUMPRODUCT(('Diário 2º PA'!$E$4:$E$1997='Analítico Cx.'!$B79)*('Diário 2º PA'!$B$4:$B$1997&gt;=J$4)*('Diário 2º PA'!$B$4:$B$1997&lt;=EOMONTH(J$4,0))*('Diário 2º PA'!$F$4:$F$1997))
+SUMPRODUCT(('Diário 3º PA'!$E$4:$E$2018='Analítico Cx.'!$B79)*('Diário 3º PA'!$B$4:$B$2018&gt;=J$4)*('Diário 3º PA'!$B$4:$B$2018&lt;=EOMONTH(J$4,0))*('Diário 3º PA'!$F$4:$F$2018))
+SUMPRODUCT(('Diário 4º PA'!$E$4:$E$2000='Analítico Cx.'!$B79)*('Diário 4º PA'!$B$4:$B$2000&gt;=J$4)*('Diário 4º PA'!$B$4:$B$2000&lt;=EOMONTH(J$4,0))*('Diário 4º PA'!$F$4:$F$2000))</f>
        <v>0</v>
      </c>
      <c r="K79" s="99">
        <f>SUMPRODUCT(('Diário 1º PA'!$E$4:$E$2000='Analítico Cx.'!$B79)*('Diário 1º PA'!$B$4:$B$2000&gt;=K$4)*('Diário 1º PA'!$B$4:$B$2000&lt;=EOMONTH(K$4,0))*('Diário 1º PA'!$F$4:$F$2000))
+SUMPRODUCT(('Diário 2º PA'!$E$4:$E$1997='Analítico Cx.'!$B79)*('Diário 2º PA'!$B$4:$B$1997&gt;=K$4)*('Diário 2º PA'!$B$4:$B$1997&lt;=EOMONTH(K$4,0))*('Diário 2º PA'!$F$4:$F$1997))
+SUMPRODUCT(('Diário 3º PA'!$E$4:$E$2018='Analítico Cx.'!$B79)*('Diário 3º PA'!$B$4:$B$2018&gt;=K$4)*('Diário 3º PA'!$B$4:$B$2018&lt;=EOMONTH(K$4,0))*('Diário 3º PA'!$F$4:$F$2018))
+SUMPRODUCT(('Diário 4º PA'!$E$4:$E$2000='Analítico Cx.'!$B79)*('Diário 4º PA'!$B$4:$B$2000&gt;=K$4)*('Diário 4º PA'!$B$4:$B$2000&lt;=EOMONTH(K$4,0))*('Diário 4º PA'!$F$4:$F$2000))</f>
        <v>0</v>
      </c>
      <c r="L79" s="99">
        <f>SUMPRODUCT(('Diário 1º PA'!$E$4:$E$2000='Analítico Cx.'!$B79)*('Diário 1º PA'!$B$4:$B$2000&gt;=L$4)*('Diário 1º PA'!$B$4:$B$2000&lt;=EOMONTH(L$4,0))*('Diário 1º PA'!$F$4:$F$2000))
+SUMPRODUCT(('Diário 2º PA'!$E$4:$E$1997='Analítico Cx.'!$B79)*('Diário 2º PA'!$B$4:$B$1997&gt;=L$4)*('Diário 2º PA'!$B$4:$B$1997&lt;=EOMONTH(L$4,0))*('Diário 2º PA'!$F$4:$F$1997))
+SUMPRODUCT(('Diário 3º PA'!$E$4:$E$2018='Analítico Cx.'!$B79)*('Diário 3º PA'!$B$4:$B$2018&gt;=L$4)*('Diário 3º PA'!$B$4:$B$2018&lt;=EOMONTH(L$4,0))*('Diário 3º PA'!$F$4:$F$2018))
+SUMPRODUCT(('Diário 4º PA'!$E$4:$E$2000='Analítico Cx.'!$B79)*('Diário 4º PA'!$B$4:$B$2000&gt;=L$4)*('Diário 4º PA'!$B$4:$B$2000&lt;=EOMONTH(L$4,0))*('Diário 4º PA'!$F$4:$F$2000))</f>
        <v>0</v>
      </c>
      <c r="M79" s="99">
        <f>SUMPRODUCT(('Diário 1º PA'!$E$4:$E$2000='Analítico Cx.'!$B79)*('Diário 1º PA'!$B$4:$B$2000&gt;=M$4)*('Diário 1º PA'!$B$4:$B$2000&lt;=EOMONTH(M$4,0))*('Diário 1º PA'!$F$4:$F$2000))
+SUMPRODUCT(('Diário 2º PA'!$E$4:$E$1997='Analítico Cx.'!$B79)*('Diário 2º PA'!$B$4:$B$1997&gt;=M$4)*('Diário 2º PA'!$B$4:$B$1997&lt;=EOMONTH(M$4,0))*('Diário 2º PA'!$F$4:$F$1997))
+SUMPRODUCT(('Diário 3º PA'!$E$4:$E$2018='Analítico Cx.'!$B79)*('Diário 3º PA'!$B$4:$B$2018&gt;=M$4)*('Diário 3º PA'!$B$4:$B$2018&lt;=EOMONTH(M$4,0))*('Diário 3º PA'!$F$4:$F$2018))
+SUMPRODUCT(('Diário 4º PA'!$E$4:$E$2000='Analítico Cx.'!$B79)*('Diário 4º PA'!$B$4:$B$2000&gt;=M$4)*('Diário 4º PA'!$B$4:$B$2000&lt;=EOMONTH(M$4,0))*('Diário 4º PA'!$F$4:$F$2000))</f>
        <v>0</v>
      </c>
      <c r="N79" s="99">
        <f>SUMPRODUCT(('Diário 1º PA'!$E$4:$E$2000='Analítico Cx.'!$B79)*('Diário 1º PA'!$B$4:$B$2000&gt;=N$4)*('Diário 1º PA'!$B$4:$B$2000&lt;=EOMONTH(N$4,0))*('Diário 1º PA'!$F$4:$F$2000))
+SUMPRODUCT(('Diário 2º PA'!$E$4:$E$1997='Analítico Cx.'!$B79)*('Diário 2º PA'!$B$4:$B$1997&gt;=N$4)*('Diário 2º PA'!$B$4:$B$1997&lt;=EOMONTH(N$4,0))*('Diário 2º PA'!$F$4:$F$1997))
+SUMPRODUCT(('Diário 3º PA'!$E$4:$E$2018='Analítico Cx.'!$B79)*('Diário 3º PA'!$B$4:$B$2018&gt;=N$4)*('Diário 3º PA'!$B$4:$B$2018&lt;=EOMONTH(N$4,0))*('Diário 3º PA'!$F$4:$F$2018))
+SUMPRODUCT(('Diário 4º PA'!$E$4:$E$2000='Analítico Cx.'!$B79)*('Diário 4º PA'!$B$4:$B$2000&gt;=N$4)*('Diário 4º PA'!$B$4:$B$2000&lt;=EOMONTH(N$4,0))*('Diário 4º PA'!$F$4:$F$2000))</f>
        <v>0</v>
      </c>
      <c r="O79" s="100">
        <f t="shared" si="18"/>
        <v>0</v>
      </c>
      <c r="P79" s="92">
        <f t="shared" si="17"/>
        <v>0</v>
      </c>
    </row>
    <row r="80" spans="1:16" ht="23.25" customHeight="1" x14ac:dyDescent="0.25">
      <c r="A80" s="36" t="s">
        <v>233</v>
      </c>
      <c r="B80" s="57" t="s">
        <v>234</v>
      </c>
      <c r="C80" s="99">
        <f>SUMPRODUCT(('Diário 1º PA'!$E$4:$E$2000='Analítico Cx.'!$B80)*('Diário 1º PA'!$B$4:$B$2000&gt;=C$4)*('Diário 1º PA'!$B$4:$B$2000&lt;=EOMONTH(C$4,0))*('Diário 1º PA'!$F$4:$F$2000))
+SUMPRODUCT(('Diário 2º PA'!$E$4:$E$1997='Analítico Cx.'!$B80)*('Diário 2º PA'!$B$4:$B$1997&gt;=C$4)*('Diário 2º PA'!$B$4:$B$1997&lt;=EOMONTH(C$4,0))*('Diário 2º PA'!$F$4:$F$1997))
+SUMPRODUCT(('Diário 3º PA'!$E$4:$E$2018='Analítico Cx.'!$B80)*('Diário 3º PA'!$B$4:$B$2018&gt;=C$4)*('Diário 3º PA'!$B$4:$B$2018&lt;=EOMONTH(C$4,0))*('Diário 3º PA'!$F$4:$F$2018))
+SUMPRODUCT(('Diário 4º PA'!$E$4:$E$2000='Analítico Cx.'!$B80)*('Diário 4º PA'!$B$4:$B$2000&gt;=C$4)*('Diário 4º PA'!$B$4:$B$2000&lt;=EOMONTH(C$4,0))*('Diário 4º PA'!$F$4:$F$2000))</f>
        <v>0</v>
      </c>
      <c r="D80" s="99">
        <f>SUMPRODUCT(('Diário 1º PA'!$E$4:$E$2000='Analítico Cx.'!$B80)*('Diário 1º PA'!$B$4:$B$2000&gt;=D$4)*('Diário 1º PA'!$B$4:$B$2000&lt;=EOMONTH(D$4,0))*('Diário 1º PA'!$F$4:$F$2000))
+SUMPRODUCT(('Diário 2º PA'!$E$4:$E$1997='Analítico Cx.'!$B80)*('Diário 2º PA'!$B$4:$B$1997&gt;=D$4)*('Diário 2º PA'!$B$4:$B$1997&lt;=EOMONTH(D$4,0))*('Diário 2º PA'!$F$4:$F$1997))
+SUMPRODUCT(('Diário 3º PA'!$E$4:$E$2018='Analítico Cx.'!$B80)*('Diário 3º PA'!$B$4:$B$2018&gt;=D$4)*('Diário 3º PA'!$B$4:$B$2018&lt;=EOMONTH(D$4,0))*('Diário 3º PA'!$F$4:$F$2018))
+SUMPRODUCT(('Diário 4º PA'!$E$4:$E$2000='Analítico Cx.'!$B80)*('Diário 4º PA'!$B$4:$B$2000&gt;=D$4)*('Diário 4º PA'!$B$4:$B$2000&lt;=EOMONTH(D$4,0))*('Diário 4º PA'!$F$4:$F$2000))</f>
        <v>0</v>
      </c>
      <c r="E80" s="99">
        <f>SUMPRODUCT(('Diário 1º PA'!$E$4:$E$2000='Analítico Cx.'!$B80)*('Diário 1º PA'!$B$4:$B$2000&gt;=E$4)*('Diário 1º PA'!$B$4:$B$2000&lt;=EOMONTH(E$4,0))*('Diário 1º PA'!$F$4:$F$2000))
+SUMPRODUCT(('Diário 2º PA'!$E$4:$E$1997='Analítico Cx.'!$B80)*('Diário 2º PA'!$B$4:$B$1997&gt;=E$4)*('Diário 2º PA'!$B$4:$B$1997&lt;=EOMONTH(E$4,0))*('Diário 2º PA'!$F$4:$F$1997))
+SUMPRODUCT(('Diário 3º PA'!$E$4:$E$2018='Analítico Cx.'!$B80)*('Diário 3º PA'!$B$4:$B$2018&gt;=E$4)*('Diário 3º PA'!$B$4:$B$2018&lt;=EOMONTH(E$4,0))*('Diário 3º PA'!$F$4:$F$2018))
+SUMPRODUCT(('Diário 4º PA'!$E$4:$E$2000='Analítico Cx.'!$B80)*('Diário 4º PA'!$B$4:$B$2000&gt;=E$4)*('Diário 4º PA'!$B$4:$B$2000&lt;=EOMONTH(E$4,0))*('Diário 4º PA'!$F$4:$F$2000))</f>
        <v>0</v>
      </c>
      <c r="F80" s="99">
        <f>SUMPRODUCT(('Diário 1º PA'!$E$4:$E$2000='Analítico Cx.'!$B80)*('Diário 1º PA'!$B$4:$B$2000&gt;=F$4)*('Diário 1º PA'!$B$4:$B$2000&lt;=EOMONTH(F$4,0))*('Diário 1º PA'!$F$4:$F$2000))
+SUMPRODUCT(('Diário 2º PA'!$E$4:$E$1997='Analítico Cx.'!$B80)*('Diário 2º PA'!$B$4:$B$1997&gt;=F$4)*('Diário 2º PA'!$B$4:$B$1997&lt;=EOMONTH(F$4,0))*('Diário 2º PA'!$F$4:$F$1997))
+SUMPRODUCT(('Diário 3º PA'!$E$4:$E$2018='Analítico Cx.'!$B80)*('Diário 3º PA'!$B$4:$B$2018&gt;=F$4)*('Diário 3º PA'!$B$4:$B$2018&lt;=EOMONTH(F$4,0))*('Diário 3º PA'!$F$4:$F$2018))
+SUMPRODUCT(('Diário 4º PA'!$E$4:$E$2000='Analítico Cx.'!$B80)*('Diário 4º PA'!$B$4:$B$2000&gt;=F$4)*('Diário 4º PA'!$B$4:$B$2000&lt;=EOMONTH(F$4,0))*('Diário 4º PA'!$F$4:$F$2000))</f>
        <v>0</v>
      </c>
      <c r="G80" s="99">
        <f>SUMPRODUCT(('Diário 1º PA'!$E$4:$E$2000='Analítico Cx.'!$B80)*('Diário 1º PA'!$B$4:$B$2000&gt;=G$4)*('Diário 1º PA'!$B$4:$B$2000&lt;=EOMONTH(G$4,0))*('Diário 1º PA'!$F$4:$F$2000))
+SUMPRODUCT(('Diário 2º PA'!$E$4:$E$1997='Analítico Cx.'!$B80)*('Diário 2º PA'!$B$4:$B$1997&gt;=G$4)*('Diário 2º PA'!$B$4:$B$1997&lt;=EOMONTH(G$4,0))*('Diário 2º PA'!$F$4:$F$1997))
+SUMPRODUCT(('Diário 3º PA'!$E$4:$E$2018='Analítico Cx.'!$B80)*('Diário 3º PA'!$B$4:$B$2018&gt;=G$4)*('Diário 3º PA'!$B$4:$B$2018&lt;=EOMONTH(G$4,0))*('Diário 3º PA'!$F$4:$F$2018))
+SUMPRODUCT(('Diário 4º PA'!$E$4:$E$2000='Analítico Cx.'!$B80)*('Diário 4º PA'!$B$4:$B$2000&gt;=G$4)*('Diário 4º PA'!$B$4:$B$2000&lt;=EOMONTH(G$4,0))*('Diário 4º PA'!$F$4:$F$2000))</f>
        <v>0</v>
      </c>
      <c r="H80" s="99">
        <f>SUMPRODUCT(('Diário 1º PA'!$E$4:$E$2000='Analítico Cx.'!$B80)*('Diário 1º PA'!$B$4:$B$2000&gt;=H$4)*('Diário 1º PA'!$B$4:$B$2000&lt;=EOMONTH(H$4,0))*('Diário 1º PA'!$F$4:$F$2000))
+SUMPRODUCT(('Diário 2º PA'!$E$4:$E$1997='Analítico Cx.'!$B80)*('Diário 2º PA'!$B$4:$B$1997&gt;=H$4)*('Diário 2º PA'!$B$4:$B$1997&lt;=EOMONTH(H$4,0))*('Diário 2º PA'!$F$4:$F$1997))
+SUMPRODUCT(('Diário 3º PA'!$E$4:$E$2018='Analítico Cx.'!$B80)*('Diário 3º PA'!$B$4:$B$2018&gt;=H$4)*('Diário 3º PA'!$B$4:$B$2018&lt;=EOMONTH(H$4,0))*('Diário 3º PA'!$F$4:$F$2018))
+SUMPRODUCT(('Diário 4º PA'!$E$4:$E$2000='Analítico Cx.'!$B80)*('Diário 4º PA'!$B$4:$B$2000&gt;=H$4)*('Diário 4º PA'!$B$4:$B$2000&lt;=EOMONTH(H$4,0))*('Diário 4º PA'!$F$4:$F$2000))</f>
        <v>0</v>
      </c>
      <c r="I80" s="99">
        <f>SUMPRODUCT(('Diário 1º PA'!$E$4:$E$2000='Analítico Cx.'!$B80)*('Diário 1º PA'!$B$4:$B$2000&gt;=I$4)*('Diário 1º PA'!$B$4:$B$2000&lt;=EOMONTH(I$4,0))*('Diário 1º PA'!$F$4:$F$2000))
+SUMPRODUCT(('Diário 2º PA'!$E$4:$E$1997='Analítico Cx.'!$B80)*('Diário 2º PA'!$B$4:$B$1997&gt;=I$4)*('Diário 2º PA'!$B$4:$B$1997&lt;=EOMONTH(I$4,0))*('Diário 2º PA'!$F$4:$F$1997))
+SUMPRODUCT(('Diário 3º PA'!$E$4:$E$2018='Analítico Cx.'!$B80)*('Diário 3º PA'!$B$4:$B$2018&gt;=I$4)*('Diário 3º PA'!$B$4:$B$2018&lt;=EOMONTH(I$4,0))*('Diário 3º PA'!$F$4:$F$2018))
+SUMPRODUCT(('Diário 4º PA'!$E$4:$E$2000='Analítico Cx.'!$B80)*('Diário 4º PA'!$B$4:$B$2000&gt;=I$4)*('Diário 4º PA'!$B$4:$B$2000&lt;=EOMONTH(I$4,0))*('Diário 4º PA'!$F$4:$F$2000))</f>
        <v>0</v>
      </c>
      <c r="J80" s="99">
        <f>SUMPRODUCT(('Diário 1º PA'!$E$4:$E$2000='Analítico Cx.'!$B80)*('Diário 1º PA'!$B$4:$B$2000&gt;=J$4)*('Diário 1º PA'!$B$4:$B$2000&lt;=EOMONTH(J$4,0))*('Diário 1º PA'!$F$4:$F$2000))
+SUMPRODUCT(('Diário 2º PA'!$E$4:$E$1997='Analítico Cx.'!$B80)*('Diário 2º PA'!$B$4:$B$1997&gt;=J$4)*('Diário 2º PA'!$B$4:$B$1997&lt;=EOMONTH(J$4,0))*('Diário 2º PA'!$F$4:$F$1997))
+SUMPRODUCT(('Diário 3º PA'!$E$4:$E$2018='Analítico Cx.'!$B80)*('Diário 3º PA'!$B$4:$B$2018&gt;=J$4)*('Diário 3º PA'!$B$4:$B$2018&lt;=EOMONTH(J$4,0))*('Diário 3º PA'!$F$4:$F$2018))
+SUMPRODUCT(('Diário 4º PA'!$E$4:$E$2000='Analítico Cx.'!$B80)*('Diário 4º PA'!$B$4:$B$2000&gt;=J$4)*('Diário 4º PA'!$B$4:$B$2000&lt;=EOMONTH(J$4,0))*('Diário 4º PA'!$F$4:$F$2000))</f>
        <v>0</v>
      </c>
      <c r="K80" s="99">
        <f>SUMPRODUCT(('Diário 1º PA'!$E$4:$E$2000='Analítico Cx.'!$B80)*('Diário 1º PA'!$B$4:$B$2000&gt;=K$4)*('Diário 1º PA'!$B$4:$B$2000&lt;=EOMONTH(K$4,0))*('Diário 1º PA'!$F$4:$F$2000))
+SUMPRODUCT(('Diário 2º PA'!$E$4:$E$1997='Analítico Cx.'!$B80)*('Diário 2º PA'!$B$4:$B$1997&gt;=K$4)*('Diário 2º PA'!$B$4:$B$1997&lt;=EOMONTH(K$4,0))*('Diário 2º PA'!$F$4:$F$1997))
+SUMPRODUCT(('Diário 3º PA'!$E$4:$E$2018='Analítico Cx.'!$B80)*('Diário 3º PA'!$B$4:$B$2018&gt;=K$4)*('Diário 3º PA'!$B$4:$B$2018&lt;=EOMONTH(K$4,0))*('Diário 3º PA'!$F$4:$F$2018))
+SUMPRODUCT(('Diário 4º PA'!$E$4:$E$2000='Analítico Cx.'!$B80)*('Diário 4º PA'!$B$4:$B$2000&gt;=K$4)*('Diário 4º PA'!$B$4:$B$2000&lt;=EOMONTH(K$4,0))*('Diário 4º PA'!$F$4:$F$2000))</f>
        <v>0</v>
      </c>
      <c r="L80" s="99">
        <f>SUMPRODUCT(('Diário 1º PA'!$E$4:$E$2000='Analítico Cx.'!$B80)*('Diário 1º PA'!$B$4:$B$2000&gt;=L$4)*('Diário 1º PA'!$B$4:$B$2000&lt;=EOMONTH(L$4,0))*('Diário 1º PA'!$F$4:$F$2000))
+SUMPRODUCT(('Diário 2º PA'!$E$4:$E$1997='Analítico Cx.'!$B80)*('Diário 2º PA'!$B$4:$B$1997&gt;=L$4)*('Diário 2º PA'!$B$4:$B$1997&lt;=EOMONTH(L$4,0))*('Diário 2º PA'!$F$4:$F$1997))
+SUMPRODUCT(('Diário 3º PA'!$E$4:$E$2018='Analítico Cx.'!$B80)*('Diário 3º PA'!$B$4:$B$2018&gt;=L$4)*('Diário 3º PA'!$B$4:$B$2018&lt;=EOMONTH(L$4,0))*('Diário 3º PA'!$F$4:$F$2018))
+SUMPRODUCT(('Diário 4º PA'!$E$4:$E$2000='Analítico Cx.'!$B80)*('Diário 4º PA'!$B$4:$B$2000&gt;=L$4)*('Diário 4º PA'!$B$4:$B$2000&lt;=EOMONTH(L$4,0))*('Diário 4º PA'!$F$4:$F$2000))</f>
        <v>0</v>
      </c>
      <c r="M80" s="99">
        <f>SUMPRODUCT(('Diário 1º PA'!$E$4:$E$2000='Analítico Cx.'!$B80)*('Diário 1º PA'!$B$4:$B$2000&gt;=M$4)*('Diário 1º PA'!$B$4:$B$2000&lt;=EOMONTH(M$4,0))*('Diário 1º PA'!$F$4:$F$2000))
+SUMPRODUCT(('Diário 2º PA'!$E$4:$E$1997='Analítico Cx.'!$B80)*('Diário 2º PA'!$B$4:$B$1997&gt;=M$4)*('Diário 2º PA'!$B$4:$B$1997&lt;=EOMONTH(M$4,0))*('Diário 2º PA'!$F$4:$F$1997))
+SUMPRODUCT(('Diário 3º PA'!$E$4:$E$2018='Analítico Cx.'!$B80)*('Diário 3º PA'!$B$4:$B$2018&gt;=M$4)*('Diário 3º PA'!$B$4:$B$2018&lt;=EOMONTH(M$4,0))*('Diário 3º PA'!$F$4:$F$2018))
+SUMPRODUCT(('Diário 4º PA'!$E$4:$E$2000='Analítico Cx.'!$B80)*('Diário 4º PA'!$B$4:$B$2000&gt;=M$4)*('Diário 4º PA'!$B$4:$B$2000&lt;=EOMONTH(M$4,0))*('Diário 4º PA'!$F$4:$F$2000))</f>
        <v>0</v>
      </c>
      <c r="N80" s="99">
        <f>SUMPRODUCT(('Diário 1º PA'!$E$4:$E$2000='Analítico Cx.'!$B80)*('Diário 1º PA'!$B$4:$B$2000&gt;=N$4)*('Diário 1º PA'!$B$4:$B$2000&lt;=EOMONTH(N$4,0))*('Diário 1º PA'!$F$4:$F$2000))
+SUMPRODUCT(('Diário 2º PA'!$E$4:$E$1997='Analítico Cx.'!$B80)*('Diário 2º PA'!$B$4:$B$1997&gt;=N$4)*('Diário 2º PA'!$B$4:$B$1997&lt;=EOMONTH(N$4,0))*('Diário 2º PA'!$F$4:$F$1997))
+SUMPRODUCT(('Diário 3º PA'!$E$4:$E$2018='Analítico Cx.'!$B80)*('Diário 3º PA'!$B$4:$B$2018&gt;=N$4)*('Diário 3º PA'!$B$4:$B$2018&lt;=EOMONTH(N$4,0))*('Diário 3º PA'!$F$4:$F$2018))
+SUMPRODUCT(('Diário 4º PA'!$E$4:$E$2000='Analítico Cx.'!$B80)*('Diário 4º PA'!$B$4:$B$2000&gt;=N$4)*('Diário 4º PA'!$B$4:$B$2000&lt;=EOMONTH(N$4,0))*('Diário 4º PA'!$F$4:$F$2000))</f>
        <v>0</v>
      </c>
      <c r="O80" s="100">
        <f t="shared" si="18"/>
        <v>0</v>
      </c>
      <c r="P80" s="92">
        <f t="shared" si="17"/>
        <v>0</v>
      </c>
    </row>
    <row r="81" spans="1:16" ht="23.25" customHeight="1" x14ac:dyDescent="0.25">
      <c r="A81" s="36" t="s">
        <v>235</v>
      </c>
      <c r="B81" s="57" t="s">
        <v>236</v>
      </c>
      <c r="C81" s="99">
        <f>SUMPRODUCT(('Diário 1º PA'!$E$4:$E$2000='Analítico Cx.'!$B81)*('Diário 1º PA'!$B$4:$B$2000&gt;=C$4)*('Diário 1º PA'!$B$4:$B$2000&lt;=EOMONTH(C$4,0))*('Diário 1º PA'!$F$4:$F$2000))
+SUMPRODUCT(('Diário 2º PA'!$E$4:$E$1997='Analítico Cx.'!$B81)*('Diário 2º PA'!$B$4:$B$1997&gt;=C$4)*('Diário 2º PA'!$B$4:$B$1997&lt;=EOMONTH(C$4,0))*('Diário 2º PA'!$F$4:$F$1997))
+SUMPRODUCT(('Diário 3º PA'!$E$4:$E$2018='Analítico Cx.'!$B81)*('Diário 3º PA'!$B$4:$B$2018&gt;=C$4)*('Diário 3º PA'!$B$4:$B$2018&lt;=EOMONTH(C$4,0))*('Diário 3º PA'!$F$4:$F$2018))
+SUMPRODUCT(('Diário 4º PA'!$E$4:$E$2000='Analítico Cx.'!$B81)*('Diário 4º PA'!$B$4:$B$2000&gt;=C$4)*('Diário 4º PA'!$B$4:$B$2000&lt;=EOMONTH(C$4,0))*('Diário 4º PA'!$F$4:$F$2000))</f>
        <v>0</v>
      </c>
      <c r="D81" s="99">
        <f>SUMPRODUCT(('Diário 1º PA'!$E$4:$E$2000='Analítico Cx.'!$B81)*('Diário 1º PA'!$B$4:$B$2000&gt;=D$4)*('Diário 1º PA'!$B$4:$B$2000&lt;=EOMONTH(D$4,0))*('Diário 1º PA'!$F$4:$F$2000))
+SUMPRODUCT(('Diário 2º PA'!$E$4:$E$1997='Analítico Cx.'!$B81)*('Diário 2º PA'!$B$4:$B$1997&gt;=D$4)*('Diário 2º PA'!$B$4:$B$1997&lt;=EOMONTH(D$4,0))*('Diário 2º PA'!$F$4:$F$1997))
+SUMPRODUCT(('Diário 3º PA'!$E$4:$E$2018='Analítico Cx.'!$B81)*('Diário 3º PA'!$B$4:$B$2018&gt;=D$4)*('Diário 3º PA'!$B$4:$B$2018&lt;=EOMONTH(D$4,0))*('Diário 3º PA'!$F$4:$F$2018))
+SUMPRODUCT(('Diário 4º PA'!$E$4:$E$2000='Analítico Cx.'!$B81)*('Diário 4º PA'!$B$4:$B$2000&gt;=D$4)*('Diário 4º PA'!$B$4:$B$2000&lt;=EOMONTH(D$4,0))*('Diário 4º PA'!$F$4:$F$2000))</f>
        <v>0</v>
      </c>
      <c r="E81" s="99">
        <f>SUMPRODUCT(('Diário 1º PA'!$E$4:$E$2000='Analítico Cx.'!$B81)*('Diário 1º PA'!$B$4:$B$2000&gt;=E$4)*('Diário 1º PA'!$B$4:$B$2000&lt;=EOMONTH(E$4,0))*('Diário 1º PA'!$F$4:$F$2000))
+SUMPRODUCT(('Diário 2º PA'!$E$4:$E$1997='Analítico Cx.'!$B81)*('Diário 2º PA'!$B$4:$B$1997&gt;=E$4)*('Diário 2º PA'!$B$4:$B$1997&lt;=EOMONTH(E$4,0))*('Diário 2º PA'!$F$4:$F$1997))
+SUMPRODUCT(('Diário 3º PA'!$E$4:$E$2018='Analítico Cx.'!$B81)*('Diário 3º PA'!$B$4:$B$2018&gt;=E$4)*('Diário 3º PA'!$B$4:$B$2018&lt;=EOMONTH(E$4,0))*('Diário 3º PA'!$F$4:$F$2018))
+SUMPRODUCT(('Diário 4º PA'!$E$4:$E$2000='Analítico Cx.'!$B81)*('Diário 4º PA'!$B$4:$B$2000&gt;=E$4)*('Diário 4º PA'!$B$4:$B$2000&lt;=EOMONTH(E$4,0))*('Diário 4º PA'!$F$4:$F$2000))</f>
        <v>0</v>
      </c>
      <c r="F81" s="99">
        <f>SUMPRODUCT(('Diário 1º PA'!$E$4:$E$2000='Analítico Cx.'!$B81)*('Diário 1º PA'!$B$4:$B$2000&gt;=F$4)*('Diário 1º PA'!$B$4:$B$2000&lt;=EOMONTH(F$4,0))*('Diário 1º PA'!$F$4:$F$2000))
+SUMPRODUCT(('Diário 2º PA'!$E$4:$E$1997='Analítico Cx.'!$B81)*('Diário 2º PA'!$B$4:$B$1997&gt;=F$4)*('Diário 2º PA'!$B$4:$B$1997&lt;=EOMONTH(F$4,0))*('Diário 2º PA'!$F$4:$F$1997))
+SUMPRODUCT(('Diário 3º PA'!$E$4:$E$2018='Analítico Cx.'!$B81)*('Diário 3º PA'!$B$4:$B$2018&gt;=F$4)*('Diário 3º PA'!$B$4:$B$2018&lt;=EOMONTH(F$4,0))*('Diário 3º PA'!$F$4:$F$2018))
+SUMPRODUCT(('Diário 4º PA'!$E$4:$E$2000='Analítico Cx.'!$B81)*('Diário 4º PA'!$B$4:$B$2000&gt;=F$4)*('Diário 4º PA'!$B$4:$B$2000&lt;=EOMONTH(F$4,0))*('Diário 4º PA'!$F$4:$F$2000))</f>
        <v>0</v>
      </c>
      <c r="G81" s="99">
        <f>SUMPRODUCT(('Diário 1º PA'!$E$4:$E$2000='Analítico Cx.'!$B81)*('Diário 1º PA'!$B$4:$B$2000&gt;=G$4)*('Diário 1º PA'!$B$4:$B$2000&lt;=EOMONTH(G$4,0))*('Diário 1º PA'!$F$4:$F$2000))
+SUMPRODUCT(('Diário 2º PA'!$E$4:$E$1997='Analítico Cx.'!$B81)*('Diário 2º PA'!$B$4:$B$1997&gt;=G$4)*('Diário 2º PA'!$B$4:$B$1997&lt;=EOMONTH(G$4,0))*('Diário 2º PA'!$F$4:$F$1997))
+SUMPRODUCT(('Diário 3º PA'!$E$4:$E$2018='Analítico Cx.'!$B81)*('Diário 3º PA'!$B$4:$B$2018&gt;=G$4)*('Diário 3º PA'!$B$4:$B$2018&lt;=EOMONTH(G$4,0))*('Diário 3º PA'!$F$4:$F$2018))
+SUMPRODUCT(('Diário 4º PA'!$E$4:$E$2000='Analítico Cx.'!$B81)*('Diário 4º PA'!$B$4:$B$2000&gt;=G$4)*('Diário 4º PA'!$B$4:$B$2000&lt;=EOMONTH(G$4,0))*('Diário 4º PA'!$F$4:$F$2000))</f>
        <v>0</v>
      </c>
      <c r="H81" s="99">
        <f>SUMPRODUCT(('Diário 1º PA'!$E$4:$E$2000='Analítico Cx.'!$B81)*('Diário 1º PA'!$B$4:$B$2000&gt;=H$4)*('Diário 1º PA'!$B$4:$B$2000&lt;=EOMONTH(H$4,0))*('Diário 1º PA'!$F$4:$F$2000))
+SUMPRODUCT(('Diário 2º PA'!$E$4:$E$1997='Analítico Cx.'!$B81)*('Diário 2º PA'!$B$4:$B$1997&gt;=H$4)*('Diário 2º PA'!$B$4:$B$1997&lt;=EOMONTH(H$4,0))*('Diário 2º PA'!$F$4:$F$1997))
+SUMPRODUCT(('Diário 3º PA'!$E$4:$E$2018='Analítico Cx.'!$B81)*('Diário 3º PA'!$B$4:$B$2018&gt;=H$4)*('Diário 3º PA'!$B$4:$B$2018&lt;=EOMONTH(H$4,0))*('Diário 3º PA'!$F$4:$F$2018))
+SUMPRODUCT(('Diário 4º PA'!$E$4:$E$2000='Analítico Cx.'!$B81)*('Diário 4º PA'!$B$4:$B$2000&gt;=H$4)*('Diário 4º PA'!$B$4:$B$2000&lt;=EOMONTH(H$4,0))*('Diário 4º PA'!$F$4:$F$2000))</f>
        <v>0</v>
      </c>
      <c r="I81" s="99">
        <f>SUMPRODUCT(('Diário 1º PA'!$E$4:$E$2000='Analítico Cx.'!$B81)*('Diário 1º PA'!$B$4:$B$2000&gt;=I$4)*('Diário 1º PA'!$B$4:$B$2000&lt;=EOMONTH(I$4,0))*('Diário 1º PA'!$F$4:$F$2000))
+SUMPRODUCT(('Diário 2º PA'!$E$4:$E$1997='Analítico Cx.'!$B81)*('Diário 2º PA'!$B$4:$B$1997&gt;=I$4)*('Diário 2º PA'!$B$4:$B$1997&lt;=EOMONTH(I$4,0))*('Diário 2º PA'!$F$4:$F$1997))
+SUMPRODUCT(('Diário 3º PA'!$E$4:$E$2018='Analítico Cx.'!$B81)*('Diário 3º PA'!$B$4:$B$2018&gt;=I$4)*('Diário 3º PA'!$B$4:$B$2018&lt;=EOMONTH(I$4,0))*('Diário 3º PA'!$F$4:$F$2018))
+SUMPRODUCT(('Diário 4º PA'!$E$4:$E$2000='Analítico Cx.'!$B81)*('Diário 4º PA'!$B$4:$B$2000&gt;=I$4)*('Diário 4º PA'!$B$4:$B$2000&lt;=EOMONTH(I$4,0))*('Diário 4º PA'!$F$4:$F$2000))</f>
        <v>0</v>
      </c>
      <c r="J81" s="99">
        <f>SUMPRODUCT(('Diário 1º PA'!$E$4:$E$2000='Analítico Cx.'!$B81)*('Diário 1º PA'!$B$4:$B$2000&gt;=J$4)*('Diário 1º PA'!$B$4:$B$2000&lt;=EOMONTH(J$4,0))*('Diário 1º PA'!$F$4:$F$2000))
+SUMPRODUCT(('Diário 2º PA'!$E$4:$E$1997='Analítico Cx.'!$B81)*('Diário 2º PA'!$B$4:$B$1997&gt;=J$4)*('Diário 2º PA'!$B$4:$B$1997&lt;=EOMONTH(J$4,0))*('Diário 2º PA'!$F$4:$F$1997))
+SUMPRODUCT(('Diário 3º PA'!$E$4:$E$2018='Analítico Cx.'!$B81)*('Diário 3º PA'!$B$4:$B$2018&gt;=J$4)*('Diário 3º PA'!$B$4:$B$2018&lt;=EOMONTH(J$4,0))*('Diário 3º PA'!$F$4:$F$2018))
+SUMPRODUCT(('Diário 4º PA'!$E$4:$E$2000='Analítico Cx.'!$B81)*('Diário 4º PA'!$B$4:$B$2000&gt;=J$4)*('Diário 4º PA'!$B$4:$B$2000&lt;=EOMONTH(J$4,0))*('Diário 4º PA'!$F$4:$F$2000))</f>
        <v>0</v>
      </c>
      <c r="K81" s="99">
        <f>SUMPRODUCT(('Diário 1º PA'!$E$4:$E$2000='Analítico Cx.'!$B81)*('Diário 1º PA'!$B$4:$B$2000&gt;=K$4)*('Diário 1º PA'!$B$4:$B$2000&lt;=EOMONTH(K$4,0))*('Diário 1º PA'!$F$4:$F$2000))
+SUMPRODUCT(('Diário 2º PA'!$E$4:$E$1997='Analítico Cx.'!$B81)*('Diário 2º PA'!$B$4:$B$1997&gt;=K$4)*('Diário 2º PA'!$B$4:$B$1997&lt;=EOMONTH(K$4,0))*('Diário 2º PA'!$F$4:$F$1997))
+SUMPRODUCT(('Diário 3º PA'!$E$4:$E$2018='Analítico Cx.'!$B81)*('Diário 3º PA'!$B$4:$B$2018&gt;=K$4)*('Diário 3º PA'!$B$4:$B$2018&lt;=EOMONTH(K$4,0))*('Diário 3º PA'!$F$4:$F$2018))
+SUMPRODUCT(('Diário 4º PA'!$E$4:$E$2000='Analítico Cx.'!$B81)*('Diário 4º PA'!$B$4:$B$2000&gt;=K$4)*('Diário 4º PA'!$B$4:$B$2000&lt;=EOMONTH(K$4,0))*('Diário 4º PA'!$F$4:$F$2000))</f>
        <v>0</v>
      </c>
      <c r="L81" s="99">
        <f>SUMPRODUCT(('Diário 1º PA'!$E$4:$E$2000='Analítico Cx.'!$B81)*('Diário 1º PA'!$B$4:$B$2000&gt;=L$4)*('Diário 1º PA'!$B$4:$B$2000&lt;=EOMONTH(L$4,0))*('Diário 1º PA'!$F$4:$F$2000))
+SUMPRODUCT(('Diário 2º PA'!$E$4:$E$1997='Analítico Cx.'!$B81)*('Diário 2º PA'!$B$4:$B$1997&gt;=L$4)*('Diário 2º PA'!$B$4:$B$1997&lt;=EOMONTH(L$4,0))*('Diário 2º PA'!$F$4:$F$1997))
+SUMPRODUCT(('Diário 3º PA'!$E$4:$E$2018='Analítico Cx.'!$B81)*('Diário 3º PA'!$B$4:$B$2018&gt;=L$4)*('Diário 3º PA'!$B$4:$B$2018&lt;=EOMONTH(L$4,0))*('Diário 3º PA'!$F$4:$F$2018))
+SUMPRODUCT(('Diário 4º PA'!$E$4:$E$2000='Analítico Cx.'!$B81)*('Diário 4º PA'!$B$4:$B$2000&gt;=L$4)*('Diário 4º PA'!$B$4:$B$2000&lt;=EOMONTH(L$4,0))*('Diário 4º PA'!$F$4:$F$2000))</f>
        <v>0</v>
      </c>
      <c r="M81" s="99">
        <f>SUMPRODUCT(('Diário 1º PA'!$E$4:$E$2000='Analítico Cx.'!$B81)*('Diário 1º PA'!$B$4:$B$2000&gt;=M$4)*('Diário 1º PA'!$B$4:$B$2000&lt;=EOMONTH(M$4,0))*('Diário 1º PA'!$F$4:$F$2000))
+SUMPRODUCT(('Diário 2º PA'!$E$4:$E$1997='Analítico Cx.'!$B81)*('Diário 2º PA'!$B$4:$B$1997&gt;=M$4)*('Diário 2º PA'!$B$4:$B$1997&lt;=EOMONTH(M$4,0))*('Diário 2º PA'!$F$4:$F$1997))
+SUMPRODUCT(('Diário 3º PA'!$E$4:$E$2018='Analítico Cx.'!$B81)*('Diário 3º PA'!$B$4:$B$2018&gt;=M$4)*('Diário 3º PA'!$B$4:$B$2018&lt;=EOMONTH(M$4,0))*('Diário 3º PA'!$F$4:$F$2018))
+SUMPRODUCT(('Diário 4º PA'!$E$4:$E$2000='Analítico Cx.'!$B81)*('Diário 4º PA'!$B$4:$B$2000&gt;=M$4)*('Diário 4º PA'!$B$4:$B$2000&lt;=EOMONTH(M$4,0))*('Diário 4º PA'!$F$4:$F$2000))</f>
        <v>0</v>
      </c>
      <c r="N81" s="99">
        <f>SUMPRODUCT(('Diário 1º PA'!$E$4:$E$2000='Analítico Cx.'!$B81)*('Diário 1º PA'!$B$4:$B$2000&gt;=N$4)*('Diário 1º PA'!$B$4:$B$2000&lt;=EOMONTH(N$4,0))*('Diário 1º PA'!$F$4:$F$2000))
+SUMPRODUCT(('Diário 2º PA'!$E$4:$E$1997='Analítico Cx.'!$B81)*('Diário 2º PA'!$B$4:$B$1997&gt;=N$4)*('Diário 2º PA'!$B$4:$B$1997&lt;=EOMONTH(N$4,0))*('Diário 2º PA'!$F$4:$F$1997))
+SUMPRODUCT(('Diário 3º PA'!$E$4:$E$2018='Analítico Cx.'!$B81)*('Diário 3º PA'!$B$4:$B$2018&gt;=N$4)*('Diário 3º PA'!$B$4:$B$2018&lt;=EOMONTH(N$4,0))*('Diário 3º PA'!$F$4:$F$2018))
+SUMPRODUCT(('Diário 4º PA'!$E$4:$E$2000='Analítico Cx.'!$B81)*('Diário 4º PA'!$B$4:$B$2000&gt;=N$4)*('Diário 4º PA'!$B$4:$B$2000&lt;=EOMONTH(N$4,0))*('Diário 4º PA'!$F$4:$F$2000))</f>
        <v>0</v>
      </c>
      <c r="O81" s="100">
        <f t="shared" si="18"/>
        <v>0</v>
      </c>
      <c r="P81" s="92">
        <f t="shared" si="17"/>
        <v>0</v>
      </c>
    </row>
    <row r="82" spans="1:16" ht="23.25" customHeight="1" x14ac:dyDescent="0.25">
      <c r="A82" s="36" t="s">
        <v>237</v>
      </c>
      <c r="B82" s="57" t="s">
        <v>238</v>
      </c>
      <c r="C82" s="99">
        <f>SUMPRODUCT(('Diário 1º PA'!$E$4:$E$2000='Analítico Cx.'!$B82)*('Diário 1º PA'!$B$4:$B$2000&gt;=C$4)*('Diário 1º PA'!$B$4:$B$2000&lt;=EOMONTH(C$4,0))*('Diário 1º PA'!$F$4:$F$2000))
+SUMPRODUCT(('Diário 2º PA'!$E$4:$E$1997='Analítico Cx.'!$B82)*('Diário 2º PA'!$B$4:$B$1997&gt;=C$4)*('Diário 2º PA'!$B$4:$B$1997&lt;=EOMONTH(C$4,0))*('Diário 2º PA'!$F$4:$F$1997))
+SUMPRODUCT(('Diário 3º PA'!$E$4:$E$2018='Analítico Cx.'!$B82)*('Diário 3º PA'!$B$4:$B$2018&gt;=C$4)*('Diário 3º PA'!$B$4:$B$2018&lt;=EOMONTH(C$4,0))*('Diário 3º PA'!$F$4:$F$2018))
+SUMPRODUCT(('Diário 4º PA'!$E$4:$E$2000='Analítico Cx.'!$B82)*('Diário 4º PA'!$B$4:$B$2000&gt;=C$4)*('Diário 4º PA'!$B$4:$B$2000&lt;=EOMONTH(C$4,0))*('Diário 4º PA'!$F$4:$F$2000))</f>
        <v>0</v>
      </c>
      <c r="D82" s="99">
        <f>SUMPRODUCT(('Diário 1º PA'!$E$4:$E$2000='Analítico Cx.'!$B82)*('Diário 1º PA'!$B$4:$B$2000&gt;=D$4)*('Diário 1º PA'!$B$4:$B$2000&lt;=EOMONTH(D$4,0))*('Diário 1º PA'!$F$4:$F$2000))
+SUMPRODUCT(('Diário 2º PA'!$E$4:$E$1997='Analítico Cx.'!$B82)*('Diário 2º PA'!$B$4:$B$1997&gt;=D$4)*('Diário 2º PA'!$B$4:$B$1997&lt;=EOMONTH(D$4,0))*('Diário 2º PA'!$F$4:$F$1997))
+SUMPRODUCT(('Diário 3º PA'!$E$4:$E$2018='Analítico Cx.'!$B82)*('Diário 3º PA'!$B$4:$B$2018&gt;=D$4)*('Diário 3º PA'!$B$4:$B$2018&lt;=EOMONTH(D$4,0))*('Diário 3º PA'!$F$4:$F$2018))
+SUMPRODUCT(('Diário 4º PA'!$E$4:$E$2000='Analítico Cx.'!$B82)*('Diário 4º PA'!$B$4:$B$2000&gt;=D$4)*('Diário 4º PA'!$B$4:$B$2000&lt;=EOMONTH(D$4,0))*('Diário 4º PA'!$F$4:$F$2000))</f>
        <v>0</v>
      </c>
      <c r="E82" s="99">
        <f>SUMPRODUCT(('Diário 1º PA'!$E$4:$E$2000='Analítico Cx.'!$B82)*('Diário 1º PA'!$B$4:$B$2000&gt;=E$4)*('Diário 1º PA'!$B$4:$B$2000&lt;=EOMONTH(E$4,0))*('Diário 1º PA'!$F$4:$F$2000))
+SUMPRODUCT(('Diário 2º PA'!$E$4:$E$1997='Analítico Cx.'!$B82)*('Diário 2º PA'!$B$4:$B$1997&gt;=E$4)*('Diário 2º PA'!$B$4:$B$1997&lt;=EOMONTH(E$4,0))*('Diário 2º PA'!$F$4:$F$1997))
+SUMPRODUCT(('Diário 3º PA'!$E$4:$E$2018='Analítico Cx.'!$B82)*('Diário 3º PA'!$B$4:$B$2018&gt;=E$4)*('Diário 3º PA'!$B$4:$B$2018&lt;=EOMONTH(E$4,0))*('Diário 3º PA'!$F$4:$F$2018))
+SUMPRODUCT(('Diário 4º PA'!$E$4:$E$2000='Analítico Cx.'!$B82)*('Diário 4º PA'!$B$4:$B$2000&gt;=E$4)*('Diário 4º PA'!$B$4:$B$2000&lt;=EOMONTH(E$4,0))*('Diário 4º PA'!$F$4:$F$2000))</f>
        <v>0</v>
      </c>
      <c r="F82" s="99">
        <f>SUMPRODUCT(('Diário 1º PA'!$E$4:$E$2000='Analítico Cx.'!$B82)*('Diário 1º PA'!$B$4:$B$2000&gt;=F$4)*('Diário 1º PA'!$B$4:$B$2000&lt;=EOMONTH(F$4,0))*('Diário 1º PA'!$F$4:$F$2000))
+SUMPRODUCT(('Diário 2º PA'!$E$4:$E$1997='Analítico Cx.'!$B82)*('Diário 2º PA'!$B$4:$B$1997&gt;=F$4)*('Diário 2º PA'!$B$4:$B$1997&lt;=EOMONTH(F$4,0))*('Diário 2º PA'!$F$4:$F$1997))
+SUMPRODUCT(('Diário 3º PA'!$E$4:$E$2018='Analítico Cx.'!$B82)*('Diário 3º PA'!$B$4:$B$2018&gt;=F$4)*('Diário 3º PA'!$B$4:$B$2018&lt;=EOMONTH(F$4,0))*('Diário 3º PA'!$F$4:$F$2018))
+SUMPRODUCT(('Diário 4º PA'!$E$4:$E$2000='Analítico Cx.'!$B82)*('Diário 4º PA'!$B$4:$B$2000&gt;=F$4)*('Diário 4º PA'!$B$4:$B$2000&lt;=EOMONTH(F$4,0))*('Diário 4º PA'!$F$4:$F$2000))</f>
        <v>0</v>
      </c>
      <c r="G82" s="99">
        <f>SUMPRODUCT(('Diário 1º PA'!$E$4:$E$2000='Analítico Cx.'!$B82)*('Diário 1º PA'!$B$4:$B$2000&gt;=G$4)*('Diário 1º PA'!$B$4:$B$2000&lt;=EOMONTH(G$4,0))*('Diário 1º PA'!$F$4:$F$2000))
+SUMPRODUCT(('Diário 2º PA'!$E$4:$E$1997='Analítico Cx.'!$B82)*('Diário 2º PA'!$B$4:$B$1997&gt;=G$4)*('Diário 2º PA'!$B$4:$B$1997&lt;=EOMONTH(G$4,0))*('Diário 2º PA'!$F$4:$F$1997))
+SUMPRODUCT(('Diário 3º PA'!$E$4:$E$2018='Analítico Cx.'!$B82)*('Diário 3º PA'!$B$4:$B$2018&gt;=G$4)*('Diário 3º PA'!$B$4:$B$2018&lt;=EOMONTH(G$4,0))*('Diário 3º PA'!$F$4:$F$2018))
+SUMPRODUCT(('Diário 4º PA'!$E$4:$E$2000='Analítico Cx.'!$B82)*('Diário 4º PA'!$B$4:$B$2000&gt;=G$4)*('Diário 4º PA'!$B$4:$B$2000&lt;=EOMONTH(G$4,0))*('Diário 4º PA'!$F$4:$F$2000))</f>
        <v>0</v>
      </c>
      <c r="H82" s="99">
        <f>SUMPRODUCT(('Diário 1º PA'!$E$4:$E$2000='Analítico Cx.'!$B82)*('Diário 1º PA'!$B$4:$B$2000&gt;=H$4)*('Diário 1º PA'!$B$4:$B$2000&lt;=EOMONTH(H$4,0))*('Diário 1º PA'!$F$4:$F$2000))
+SUMPRODUCT(('Diário 2º PA'!$E$4:$E$1997='Analítico Cx.'!$B82)*('Diário 2º PA'!$B$4:$B$1997&gt;=H$4)*('Diário 2º PA'!$B$4:$B$1997&lt;=EOMONTH(H$4,0))*('Diário 2º PA'!$F$4:$F$1997))
+SUMPRODUCT(('Diário 3º PA'!$E$4:$E$2018='Analítico Cx.'!$B82)*('Diário 3º PA'!$B$4:$B$2018&gt;=H$4)*('Diário 3º PA'!$B$4:$B$2018&lt;=EOMONTH(H$4,0))*('Diário 3º PA'!$F$4:$F$2018))
+SUMPRODUCT(('Diário 4º PA'!$E$4:$E$2000='Analítico Cx.'!$B82)*('Diário 4º PA'!$B$4:$B$2000&gt;=H$4)*('Diário 4º PA'!$B$4:$B$2000&lt;=EOMONTH(H$4,0))*('Diário 4º PA'!$F$4:$F$2000))</f>
        <v>0</v>
      </c>
      <c r="I82" s="99">
        <f>SUMPRODUCT(('Diário 1º PA'!$E$4:$E$2000='Analítico Cx.'!$B82)*('Diário 1º PA'!$B$4:$B$2000&gt;=I$4)*('Diário 1º PA'!$B$4:$B$2000&lt;=EOMONTH(I$4,0))*('Diário 1º PA'!$F$4:$F$2000))
+SUMPRODUCT(('Diário 2º PA'!$E$4:$E$1997='Analítico Cx.'!$B82)*('Diário 2º PA'!$B$4:$B$1997&gt;=I$4)*('Diário 2º PA'!$B$4:$B$1997&lt;=EOMONTH(I$4,0))*('Diário 2º PA'!$F$4:$F$1997))
+SUMPRODUCT(('Diário 3º PA'!$E$4:$E$2018='Analítico Cx.'!$B82)*('Diário 3º PA'!$B$4:$B$2018&gt;=I$4)*('Diário 3º PA'!$B$4:$B$2018&lt;=EOMONTH(I$4,0))*('Diário 3º PA'!$F$4:$F$2018))
+SUMPRODUCT(('Diário 4º PA'!$E$4:$E$2000='Analítico Cx.'!$B82)*('Diário 4º PA'!$B$4:$B$2000&gt;=I$4)*('Diário 4º PA'!$B$4:$B$2000&lt;=EOMONTH(I$4,0))*('Diário 4º PA'!$F$4:$F$2000))</f>
        <v>0</v>
      </c>
      <c r="J82" s="99">
        <f>SUMPRODUCT(('Diário 1º PA'!$E$4:$E$2000='Analítico Cx.'!$B82)*('Diário 1º PA'!$B$4:$B$2000&gt;=J$4)*('Diário 1º PA'!$B$4:$B$2000&lt;=EOMONTH(J$4,0))*('Diário 1º PA'!$F$4:$F$2000))
+SUMPRODUCT(('Diário 2º PA'!$E$4:$E$1997='Analítico Cx.'!$B82)*('Diário 2º PA'!$B$4:$B$1997&gt;=J$4)*('Diário 2º PA'!$B$4:$B$1997&lt;=EOMONTH(J$4,0))*('Diário 2º PA'!$F$4:$F$1997))
+SUMPRODUCT(('Diário 3º PA'!$E$4:$E$2018='Analítico Cx.'!$B82)*('Diário 3º PA'!$B$4:$B$2018&gt;=J$4)*('Diário 3º PA'!$B$4:$B$2018&lt;=EOMONTH(J$4,0))*('Diário 3º PA'!$F$4:$F$2018))
+SUMPRODUCT(('Diário 4º PA'!$E$4:$E$2000='Analítico Cx.'!$B82)*('Diário 4º PA'!$B$4:$B$2000&gt;=J$4)*('Diário 4º PA'!$B$4:$B$2000&lt;=EOMONTH(J$4,0))*('Diário 4º PA'!$F$4:$F$2000))</f>
        <v>0</v>
      </c>
      <c r="K82" s="99">
        <f>SUMPRODUCT(('Diário 1º PA'!$E$4:$E$2000='Analítico Cx.'!$B82)*('Diário 1º PA'!$B$4:$B$2000&gt;=K$4)*('Diário 1º PA'!$B$4:$B$2000&lt;=EOMONTH(K$4,0))*('Diário 1º PA'!$F$4:$F$2000))
+SUMPRODUCT(('Diário 2º PA'!$E$4:$E$1997='Analítico Cx.'!$B82)*('Diário 2º PA'!$B$4:$B$1997&gt;=K$4)*('Diário 2º PA'!$B$4:$B$1997&lt;=EOMONTH(K$4,0))*('Diário 2º PA'!$F$4:$F$1997))
+SUMPRODUCT(('Diário 3º PA'!$E$4:$E$2018='Analítico Cx.'!$B82)*('Diário 3º PA'!$B$4:$B$2018&gt;=K$4)*('Diário 3º PA'!$B$4:$B$2018&lt;=EOMONTH(K$4,0))*('Diário 3º PA'!$F$4:$F$2018))
+SUMPRODUCT(('Diário 4º PA'!$E$4:$E$2000='Analítico Cx.'!$B82)*('Diário 4º PA'!$B$4:$B$2000&gt;=K$4)*('Diário 4º PA'!$B$4:$B$2000&lt;=EOMONTH(K$4,0))*('Diário 4º PA'!$F$4:$F$2000))</f>
        <v>0</v>
      </c>
      <c r="L82" s="99">
        <f>SUMPRODUCT(('Diário 1º PA'!$E$4:$E$2000='Analítico Cx.'!$B82)*('Diário 1º PA'!$B$4:$B$2000&gt;=L$4)*('Diário 1º PA'!$B$4:$B$2000&lt;=EOMONTH(L$4,0))*('Diário 1º PA'!$F$4:$F$2000))
+SUMPRODUCT(('Diário 2º PA'!$E$4:$E$1997='Analítico Cx.'!$B82)*('Diário 2º PA'!$B$4:$B$1997&gt;=L$4)*('Diário 2º PA'!$B$4:$B$1997&lt;=EOMONTH(L$4,0))*('Diário 2º PA'!$F$4:$F$1997))
+SUMPRODUCT(('Diário 3º PA'!$E$4:$E$2018='Analítico Cx.'!$B82)*('Diário 3º PA'!$B$4:$B$2018&gt;=L$4)*('Diário 3º PA'!$B$4:$B$2018&lt;=EOMONTH(L$4,0))*('Diário 3º PA'!$F$4:$F$2018))
+SUMPRODUCT(('Diário 4º PA'!$E$4:$E$2000='Analítico Cx.'!$B82)*('Diário 4º PA'!$B$4:$B$2000&gt;=L$4)*('Diário 4º PA'!$B$4:$B$2000&lt;=EOMONTH(L$4,0))*('Diário 4º PA'!$F$4:$F$2000))</f>
        <v>0</v>
      </c>
      <c r="M82" s="99">
        <f>SUMPRODUCT(('Diário 1º PA'!$E$4:$E$2000='Analítico Cx.'!$B82)*('Diário 1º PA'!$B$4:$B$2000&gt;=M$4)*('Diário 1º PA'!$B$4:$B$2000&lt;=EOMONTH(M$4,0))*('Diário 1º PA'!$F$4:$F$2000))
+SUMPRODUCT(('Diário 2º PA'!$E$4:$E$1997='Analítico Cx.'!$B82)*('Diário 2º PA'!$B$4:$B$1997&gt;=M$4)*('Diário 2º PA'!$B$4:$B$1997&lt;=EOMONTH(M$4,0))*('Diário 2º PA'!$F$4:$F$1997))
+SUMPRODUCT(('Diário 3º PA'!$E$4:$E$2018='Analítico Cx.'!$B82)*('Diário 3º PA'!$B$4:$B$2018&gt;=M$4)*('Diário 3º PA'!$B$4:$B$2018&lt;=EOMONTH(M$4,0))*('Diário 3º PA'!$F$4:$F$2018))
+SUMPRODUCT(('Diário 4º PA'!$E$4:$E$2000='Analítico Cx.'!$B82)*('Diário 4º PA'!$B$4:$B$2000&gt;=M$4)*('Diário 4º PA'!$B$4:$B$2000&lt;=EOMONTH(M$4,0))*('Diário 4º PA'!$F$4:$F$2000))</f>
        <v>0</v>
      </c>
      <c r="N82" s="99">
        <f>SUMPRODUCT(('Diário 1º PA'!$E$4:$E$2000='Analítico Cx.'!$B82)*('Diário 1º PA'!$B$4:$B$2000&gt;=N$4)*('Diário 1º PA'!$B$4:$B$2000&lt;=EOMONTH(N$4,0))*('Diário 1º PA'!$F$4:$F$2000))
+SUMPRODUCT(('Diário 2º PA'!$E$4:$E$1997='Analítico Cx.'!$B82)*('Diário 2º PA'!$B$4:$B$1997&gt;=N$4)*('Diário 2º PA'!$B$4:$B$1997&lt;=EOMONTH(N$4,0))*('Diário 2º PA'!$F$4:$F$1997))
+SUMPRODUCT(('Diário 3º PA'!$E$4:$E$2018='Analítico Cx.'!$B82)*('Diário 3º PA'!$B$4:$B$2018&gt;=N$4)*('Diário 3º PA'!$B$4:$B$2018&lt;=EOMONTH(N$4,0))*('Diário 3º PA'!$F$4:$F$2018))
+SUMPRODUCT(('Diário 4º PA'!$E$4:$E$2000='Analítico Cx.'!$B82)*('Diário 4º PA'!$B$4:$B$2000&gt;=N$4)*('Diário 4º PA'!$B$4:$B$2000&lt;=EOMONTH(N$4,0))*('Diário 4º PA'!$F$4:$F$2000))</f>
        <v>0</v>
      </c>
      <c r="O82" s="100">
        <f t="shared" si="18"/>
        <v>0</v>
      </c>
      <c r="P82" s="92">
        <f t="shared" si="17"/>
        <v>0</v>
      </c>
    </row>
    <row r="83" spans="1:16" ht="23.25" customHeight="1" x14ac:dyDescent="0.25">
      <c r="A83" s="36" t="s">
        <v>239</v>
      </c>
      <c r="B83" s="57" t="s">
        <v>240</v>
      </c>
      <c r="C83" s="99">
        <f>SUMPRODUCT(('Diário 1º PA'!$E$4:$E$2000='Analítico Cx.'!$B83)*('Diário 1º PA'!$B$4:$B$2000&gt;=C$4)*('Diário 1º PA'!$B$4:$B$2000&lt;=EOMONTH(C$4,0))*('Diário 1º PA'!$F$4:$F$2000))
+SUMPRODUCT(('Diário 2º PA'!$E$4:$E$1997='Analítico Cx.'!$B83)*('Diário 2º PA'!$B$4:$B$1997&gt;=C$4)*('Diário 2º PA'!$B$4:$B$1997&lt;=EOMONTH(C$4,0))*('Diário 2º PA'!$F$4:$F$1997))
+SUMPRODUCT(('Diário 3º PA'!$E$4:$E$2018='Analítico Cx.'!$B83)*('Diário 3º PA'!$B$4:$B$2018&gt;=C$4)*('Diário 3º PA'!$B$4:$B$2018&lt;=EOMONTH(C$4,0))*('Diário 3º PA'!$F$4:$F$2018))
+SUMPRODUCT(('Diário 4º PA'!$E$4:$E$2000='Analítico Cx.'!$B83)*('Diário 4º PA'!$B$4:$B$2000&gt;=C$4)*('Diário 4º PA'!$B$4:$B$2000&lt;=EOMONTH(C$4,0))*('Diário 4º PA'!$F$4:$F$2000))</f>
        <v>0</v>
      </c>
      <c r="D83" s="99">
        <f>SUMPRODUCT(('Diário 1º PA'!$E$4:$E$2000='Analítico Cx.'!$B83)*('Diário 1º PA'!$B$4:$B$2000&gt;=D$4)*('Diário 1º PA'!$B$4:$B$2000&lt;=EOMONTH(D$4,0))*('Diário 1º PA'!$F$4:$F$2000))
+SUMPRODUCT(('Diário 2º PA'!$E$4:$E$1997='Analítico Cx.'!$B83)*('Diário 2º PA'!$B$4:$B$1997&gt;=D$4)*('Diário 2º PA'!$B$4:$B$1997&lt;=EOMONTH(D$4,0))*('Diário 2º PA'!$F$4:$F$1997))
+SUMPRODUCT(('Diário 3º PA'!$E$4:$E$2018='Analítico Cx.'!$B83)*('Diário 3º PA'!$B$4:$B$2018&gt;=D$4)*('Diário 3º PA'!$B$4:$B$2018&lt;=EOMONTH(D$4,0))*('Diário 3º PA'!$F$4:$F$2018))
+SUMPRODUCT(('Diário 4º PA'!$E$4:$E$2000='Analítico Cx.'!$B83)*('Diário 4º PA'!$B$4:$B$2000&gt;=D$4)*('Diário 4º PA'!$B$4:$B$2000&lt;=EOMONTH(D$4,0))*('Diário 4º PA'!$F$4:$F$2000))</f>
        <v>0</v>
      </c>
      <c r="E83" s="99">
        <f>SUMPRODUCT(('Diário 1º PA'!$E$4:$E$2000='Analítico Cx.'!$B83)*('Diário 1º PA'!$B$4:$B$2000&gt;=E$4)*('Diário 1º PA'!$B$4:$B$2000&lt;=EOMONTH(E$4,0))*('Diário 1º PA'!$F$4:$F$2000))
+SUMPRODUCT(('Diário 2º PA'!$E$4:$E$1997='Analítico Cx.'!$B83)*('Diário 2º PA'!$B$4:$B$1997&gt;=E$4)*('Diário 2º PA'!$B$4:$B$1997&lt;=EOMONTH(E$4,0))*('Diário 2º PA'!$F$4:$F$1997))
+SUMPRODUCT(('Diário 3º PA'!$E$4:$E$2018='Analítico Cx.'!$B83)*('Diário 3º PA'!$B$4:$B$2018&gt;=E$4)*('Diário 3º PA'!$B$4:$B$2018&lt;=EOMONTH(E$4,0))*('Diário 3º PA'!$F$4:$F$2018))
+SUMPRODUCT(('Diário 4º PA'!$E$4:$E$2000='Analítico Cx.'!$B83)*('Diário 4º PA'!$B$4:$B$2000&gt;=E$4)*('Diário 4º PA'!$B$4:$B$2000&lt;=EOMONTH(E$4,0))*('Diário 4º PA'!$F$4:$F$2000))</f>
        <v>0</v>
      </c>
      <c r="F83" s="99">
        <f>SUMPRODUCT(('Diário 1º PA'!$E$4:$E$2000='Analítico Cx.'!$B83)*('Diário 1º PA'!$B$4:$B$2000&gt;=F$4)*('Diário 1º PA'!$B$4:$B$2000&lt;=EOMONTH(F$4,0))*('Diário 1º PA'!$F$4:$F$2000))
+SUMPRODUCT(('Diário 2º PA'!$E$4:$E$1997='Analítico Cx.'!$B83)*('Diário 2º PA'!$B$4:$B$1997&gt;=F$4)*('Diário 2º PA'!$B$4:$B$1997&lt;=EOMONTH(F$4,0))*('Diário 2º PA'!$F$4:$F$1997))
+SUMPRODUCT(('Diário 3º PA'!$E$4:$E$2018='Analítico Cx.'!$B83)*('Diário 3º PA'!$B$4:$B$2018&gt;=F$4)*('Diário 3º PA'!$B$4:$B$2018&lt;=EOMONTH(F$4,0))*('Diário 3º PA'!$F$4:$F$2018))
+SUMPRODUCT(('Diário 4º PA'!$E$4:$E$2000='Analítico Cx.'!$B83)*('Diário 4º PA'!$B$4:$B$2000&gt;=F$4)*('Diário 4º PA'!$B$4:$B$2000&lt;=EOMONTH(F$4,0))*('Diário 4º PA'!$F$4:$F$2000))</f>
        <v>0</v>
      </c>
      <c r="G83" s="99">
        <f>SUMPRODUCT(('Diário 1º PA'!$E$4:$E$2000='Analítico Cx.'!$B83)*('Diário 1º PA'!$B$4:$B$2000&gt;=G$4)*('Diário 1º PA'!$B$4:$B$2000&lt;=EOMONTH(G$4,0))*('Diário 1º PA'!$F$4:$F$2000))
+SUMPRODUCT(('Diário 2º PA'!$E$4:$E$1997='Analítico Cx.'!$B83)*('Diário 2º PA'!$B$4:$B$1997&gt;=G$4)*('Diário 2º PA'!$B$4:$B$1997&lt;=EOMONTH(G$4,0))*('Diário 2º PA'!$F$4:$F$1997))
+SUMPRODUCT(('Diário 3º PA'!$E$4:$E$2018='Analítico Cx.'!$B83)*('Diário 3º PA'!$B$4:$B$2018&gt;=G$4)*('Diário 3º PA'!$B$4:$B$2018&lt;=EOMONTH(G$4,0))*('Diário 3º PA'!$F$4:$F$2018))
+SUMPRODUCT(('Diário 4º PA'!$E$4:$E$2000='Analítico Cx.'!$B83)*('Diário 4º PA'!$B$4:$B$2000&gt;=G$4)*('Diário 4º PA'!$B$4:$B$2000&lt;=EOMONTH(G$4,0))*('Diário 4º PA'!$F$4:$F$2000))</f>
        <v>0</v>
      </c>
      <c r="H83" s="99">
        <f>SUMPRODUCT(('Diário 1º PA'!$E$4:$E$2000='Analítico Cx.'!$B83)*('Diário 1º PA'!$B$4:$B$2000&gt;=H$4)*('Diário 1º PA'!$B$4:$B$2000&lt;=EOMONTH(H$4,0))*('Diário 1º PA'!$F$4:$F$2000))
+SUMPRODUCT(('Diário 2º PA'!$E$4:$E$1997='Analítico Cx.'!$B83)*('Diário 2º PA'!$B$4:$B$1997&gt;=H$4)*('Diário 2º PA'!$B$4:$B$1997&lt;=EOMONTH(H$4,0))*('Diário 2º PA'!$F$4:$F$1997))
+SUMPRODUCT(('Diário 3º PA'!$E$4:$E$2018='Analítico Cx.'!$B83)*('Diário 3º PA'!$B$4:$B$2018&gt;=H$4)*('Diário 3º PA'!$B$4:$B$2018&lt;=EOMONTH(H$4,0))*('Diário 3º PA'!$F$4:$F$2018))
+SUMPRODUCT(('Diário 4º PA'!$E$4:$E$2000='Analítico Cx.'!$B83)*('Diário 4º PA'!$B$4:$B$2000&gt;=H$4)*('Diário 4º PA'!$B$4:$B$2000&lt;=EOMONTH(H$4,0))*('Diário 4º PA'!$F$4:$F$2000))</f>
        <v>0</v>
      </c>
      <c r="I83" s="99">
        <f>SUMPRODUCT(('Diário 1º PA'!$E$4:$E$2000='Analítico Cx.'!$B83)*('Diário 1º PA'!$B$4:$B$2000&gt;=I$4)*('Diário 1º PA'!$B$4:$B$2000&lt;=EOMONTH(I$4,0))*('Diário 1º PA'!$F$4:$F$2000))
+SUMPRODUCT(('Diário 2º PA'!$E$4:$E$1997='Analítico Cx.'!$B83)*('Diário 2º PA'!$B$4:$B$1997&gt;=I$4)*('Diário 2º PA'!$B$4:$B$1997&lt;=EOMONTH(I$4,0))*('Diário 2º PA'!$F$4:$F$1997))
+SUMPRODUCT(('Diário 3º PA'!$E$4:$E$2018='Analítico Cx.'!$B83)*('Diário 3º PA'!$B$4:$B$2018&gt;=I$4)*('Diário 3º PA'!$B$4:$B$2018&lt;=EOMONTH(I$4,0))*('Diário 3º PA'!$F$4:$F$2018))
+SUMPRODUCT(('Diário 4º PA'!$E$4:$E$2000='Analítico Cx.'!$B83)*('Diário 4º PA'!$B$4:$B$2000&gt;=I$4)*('Diário 4º PA'!$B$4:$B$2000&lt;=EOMONTH(I$4,0))*('Diário 4º PA'!$F$4:$F$2000))</f>
        <v>0</v>
      </c>
      <c r="J83" s="99">
        <f>SUMPRODUCT(('Diário 1º PA'!$E$4:$E$2000='Analítico Cx.'!$B83)*('Diário 1º PA'!$B$4:$B$2000&gt;=J$4)*('Diário 1º PA'!$B$4:$B$2000&lt;=EOMONTH(J$4,0))*('Diário 1º PA'!$F$4:$F$2000))
+SUMPRODUCT(('Diário 2º PA'!$E$4:$E$1997='Analítico Cx.'!$B83)*('Diário 2º PA'!$B$4:$B$1997&gt;=J$4)*('Diário 2º PA'!$B$4:$B$1997&lt;=EOMONTH(J$4,0))*('Diário 2º PA'!$F$4:$F$1997))
+SUMPRODUCT(('Diário 3º PA'!$E$4:$E$2018='Analítico Cx.'!$B83)*('Diário 3º PA'!$B$4:$B$2018&gt;=J$4)*('Diário 3º PA'!$B$4:$B$2018&lt;=EOMONTH(J$4,0))*('Diário 3º PA'!$F$4:$F$2018))
+SUMPRODUCT(('Diário 4º PA'!$E$4:$E$2000='Analítico Cx.'!$B83)*('Diário 4º PA'!$B$4:$B$2000&gt;=J$4)*('Diário 4º PA'!$B$4:$B$2000&lt;=EOMONTH(J$4,0))*('Diário 4º PA'!$F$4:$F$2000))</f>
        <v>0</v>
      </c>
      <c r="K83" s="99">
        <f>SUMPRODUCT(('Diário 1º PA'!$E$4:$E$2000='Analítico Cx.'!$B83)*('Diário 1º PA'!$B$4:$B$2000&gt;=K$4)*('Diário 1º PA'!$B$4:$B$2000&lt;=EOMONTH(K$4,0))*('Diário 1º PA'!$F$4:$F$2000))
+SUMPRODUCT(('Diário 2º PA'!$E$4:$E$1997='Analítico Cx.'!$B83)*('Diário 2º PA'!$B$4:$B$1997&gt;=K$4)*('Diário 2º PA'!$B$4:$B$1997&lt;=EOMONTH(K$4,0))*('Diário 2º PA'!$F$4:$F$1997))
+SUMPRODUCT(('Diário 3º PA'!$E$4:$E$2018='Analítico Cx.'!$B83)*('Diário 3º PA'!$B$4:$B$2018&gt;=K$4)*('Diário 3º PA'!$B$4:$B$2018&lt;=EOMONTH(K$4,0))*('Diário 3º PA'!$F$4:$F$2018))
+SUMPRODUCT(('Diário 4º PA'!$E$4:$E$2000='Analítico Cx.'!$B83)*('Diário 4º PA'!$B$4:$B$2000&gt;=K$4)*('Diário 4º PA'!$B$4:$B$2000&lt;=EOMONTH(K$4,0))*('Diário 4º PA'!$F$4:$F$2000))</f>
        <v>0</v>
      </c>
      <c r="L83" s="99">
        <f>SUMPRODUCT(('Diário 1º PA'!$E$4:$E$2000='Analítico Cx.'!$B83)*('Diário 1º PA'!$B$4:$B$2000&gt;=L$4)*('Diário 1º PA'!$B$4:$B$2000&lt;=EOMONTH(L$4,0))*('Diário 1º PA'!$F$4:$F$2000))
+SUMPRODUCT(('Diário 2º PA'!$E$4:$E$1997='Analítico Cx.'!$B83)*('Diário 2º PA'!$B$4:$B$1997&gt;=L$4)*('Diário 2º PA'!$B$4:$B$1997&lt;=EOMONTH(L$4,0))*('Diário 2º PA'!$F$4:$F$1997))
+SUMPRODUCT(('Diário 3º PA'!$E$4:$E$2018='Analítico Cx.'!$B83)*('Diário 3º PA'!$B$4:$B$2018&gt;=L$4)*('Diário 3º PA'!$B$4:$B$2018&lt;=EOMONTH(L$4,0))*('Diário 3º PA'!$F$4:$F$2018))
+SUMPRODUCT(('Diário 4º PA'!$E$4:$E$2000='Analítico Cx.'!$B83)*('Diário 4º PA'!$B$4:$B$2000&gt;=L$4)*('Diário 4º PA'!$B$4:$B$2000&lt;=EOMONTH(L$4,0))*('Diário 4º PA'!$F$4:$F$2000))</f>
        <v>0</v>
      </c>
      <c r="M83" s="99">
        <f>SUMPRODUCT(('Diário 1º PA'!$E$4:$E$2000='Analítico Cx.'!$B83)*('Diário 1º PA'!$B$4:$B$2000&gt;=M$4)*('Diário 1º PA'!$B$4:$B$2000&lt;=EOMONTH(M$4,0))*('Diário 1º PA'!$F$4:$F$2000))
+SUMPRODUCT(('Diário 2º PA'!$E$4:$E$1997='Analítico Cx.'!$B83)*('Diário 2º PA'!$B$4:$B$1997&gt;=M$4)*('Diário 2º PA'!$B$4:$B$1997&lt;=EOMONTH(M$4,0))*('Diário 2º PA'!$F$4:$F$1997))
+SUMPRODUCT(('Diário 3º PA'!$E$4:$E$2018='Analítico Cx.'!$B83)*('Diário 3º PA'!$B$4:$B$2018&gt;=M$4)*('Diário 3º PA'!$B$4:$B$2018&lt;=EOMONTH(M$4,0))*('Diário 3º PA'!$F$4:$F$2018))
+SUMPRODUCT(('Diário 4º PA'!$E$4:$E$2000='Analítico Cx.'!$B83)*('Diário 4º PA'!$B$4:$B$2000&gt;=M$4)*('Diário 4º PA'!$B$4:$B$2000&lt;=EOMONTH(M$4,0))*('Diário 4º PA'!$F$4:$F$2000))</f>
        <v>0</v>
      </c>
      <c r="N83" s="99">
        <f>SUMPRODUCT(('Diário 1º PA'!$E$4:$E$2000='Analítico Cx.'!$B83)*('Diário 1º PA'!$B$4:$B$2000&gt;=N$4)*('Diário 1º PA'!$B$4:$B$2000&lt;=EOMONTH(N$4,0))*('Diário 1º PA'!$F$4:$F$2000))
+SUMPRODUCT(('Diário 2º PA'!$E$4:$E$1997='Analítico Cx.'!$B83)*('Diário 2º PA'!$B$4:$B$1997&gt;=N$4)*('Diário 2º PA'!$B$4:$B$1997&lt;=EOMONTH(N$4,0))*('Diário 2º PA'!$F$4:$F$1997))
+SUMPRODUCT(('Diário 3º PA'!$E$4:$E$2018='Analítico Cx.'!$B83)*('Diário 3º PA'!$B$4:$B$2018&gt;=N$4)*('Diário 3º PA'!$B$4:$B$2018&lt;=EOMONTH(N$4,0))*('Diário 3º PA'!$F$4:$F$2018))
+SUMPRODUCT(('Diário 4º PA'!$E$4:$E$2000='Analítico Cx.'!$B83)*('Diário 4º PA'!$B$4:$B$2000&gt;=N$4)*('Diário 4º PA'!$B$4:$B$2000&lt;=EOMONTH(N$4,0))*('Diário 4º PA'!$F$4:$F$2000))</f>
        <v>0</v>
      </c>
      <c r="O83" s="100">
        <f t="shared" si="18"/>
        <v>0</v>
      </c>
      <c r="P83" s="92">
        <f t="shared" si="17"/>
        <v>0</v>
      </c>
    </row>
    <row r="84" spans="1:16" ht="23.25" customHeight="1" x14ac:dyDescent="0.25">
      <c r="A84" s="36" t="s">
        <v>241</v>
      </c>
      <c r="B84" s="57" t="s">
        <v>242</v>
      </c>
      <c r="C84" s="99">
        <f>SUMPRODUCT(('Diário 1º PA'!$E$4:$E$2000='Analítico Cx.'!$B84)*('Diário 1º PA'!$B$4:$B$2000&gt;=C$4)*('Diário 1º PA'!$B$4:$B$2000&lt;=EOMONTH(C$4,0))*('Diário 1º PA'!$F$4:$F$2000))
+SUMPRODUCT(('Diário 2º PA'!$E$4:$E$1997='Analítico Cx.'!$B84)*('Diário 2º PA'!$B$4:$B$1997&gt;=C$4)*('Diário 2º PA'!$B$4:$B$1997&lt;=EOMONTH(C$4,0))*('Diário 2º PA'!$F$4:$F$1997))
+SUMPRODUCT(('Diário 3º PA'!$E$4:$E$2018='Analítico Cx.'!$B84)*('Diário 3º PA'!$B$4:$B$2018&gt;=C$4)*('Diário 3º PA'!$B$4:$B$2018&lt;=EOMONTH(C$4,0))*('Diário 3º PA'!$F$4:$F$2018))
+SUMPRODUCT(('Diário 4º PA'!$E$4:$E$2000='Analítico Cx.'!$B84)*('Diário 4º PA'!$B$4:$B$2000&gt;=C$4)*('Diário 4º PA'!$B$4:$B$2000&lt;=EOMONTH(C$4,0))*('Diário 4º PA'!$F$4:$F$2000))</f>
        <v>0</v>
      </c>
      <c r="D84" s="99">
        <f>SUMPRODUCT(('Diário 1º PA'!$E$4:$E$2000='Analítico Cx.'!$B84)*('Diário 1º PA'!$B$4:$B$2000&gt;=D$4)*('Diário 1º PA'!$B$4:$B$2000&lt;=EOMONTH(D$4,0))*('Diário 1º PA'!$F$4:$F$2000))
+SUMPRODUCT(('Diário 2º PA'!$E$4:$E$1997='Analítico Cx.'!$B84)*('Diário 2º PA'!$B$4:$B$1997&gt;=D$4)*('Diário 2º PA'!$B$4:$B$1997&lt;=EOMONTH(D$4,0))*('Diário 2º PA'!$F$4:$F$1997))
+SUMPRODUCT(('Diário 3º PA'!$E$4:$E$2018='Analítico Cx.'!$B84)*('Diário 3º PA'!$B$4:$B$2018&gt;=D$4)*('Diário 3º PA'!$B$4:$B$2018&lt;=EOMONTH(D$4,0))*('Diário 3º PA'!$F$4:$F$2018))
+SUMPRODUCT(('Diário 4º PA'!$E$4:$E$2000='Analítico Cx.'!$B84)*('Diário 4º PA'!$B$4:$B$2000&gt;=D$4)*('Diário 4º PA'!$B$4:$B$2000&lt;=EOMONTH(D$4,0))*('Diário 4º PA'!$F$4:$F$2000))</f>
        <v>0</v>
      </c>
      <c r="E84" s="99">
        <f>SUMPRODUCT(('Diário 1º PA'!$E$4:$E$2000='Analítico Cx.'!$B84)*('Diário 1º PA'!$B$4:$B$2000&gt;=E$4)*('Diário 1º PA'!$B$4:$B$2000&lt;=EOMONTH(E$4,0))*('Diário 1º PA'!$F$4:$F$2000))
+SUMPRODUCT(('Diário 2º PA'!$E$4:$E$1997='Analítico Cx.'!$B84)*('Diário 2º PA'!$B$4:$B$1997&gt;=E$4)*('Diário 2º PA'!$B$4:$B$1997&lt;=EOMONTH(E$4,0))*('Diário 2º PA'!$F$4:$F$1997))
+SUMPRODUCT(('Diário 3º PA'!$E$4:$E$2018='Analítico Cx.'!$B84)*('Diário 3º PA'!$B$4:$B$2018&gt;=E$4)*('Diário 3º PA'!$B$4:$B$2018&lt;=EOMONTH(E$4,0))*('Diário 3º PA'!$F$4:$F$2018))
+SUMPRODUCT(('Diário 4º PA'!$E$4:$E$2000='Analítico Cx.'!$B84)*('Diário 4º PA'!$B$4:$B$2000&gt;=E$4)*('Diário 4º PA'!$B$4:$B$2000&lt;=EOMONTH(E$4,0))*('Diário 4º PA'!$F$4:$F$2000))</f>
        <v>0</v>
      </c>
      <c r="F84" s="99">
        <f>SUMPRODUCT(('Diário 1º PA'!$E$4:$E$2000='Analítico Cx.'!$B84)*('Diário 1º PA'!$B$4:$B$2000&gt;=F$4)*('Diário 1º PA'!$B$4:$B$2000&lt;=EOMONTH(F$4,0))*('Diário 1º PA'!$F$4:$F$2000))
+SUMPRODUCT(('Diário 2º PA'!$E$4:$E$1997='Analítico Cx.'!$B84)*('Diário 2º PA'!$B$4:$B$1997&gt;=F$4)*('Diário 2º PA'!$B$4:$B$1997&lt;=EOMONTH(F$4,0))*('Diário 2º PA'!$F$4:$F$1997))
+SUMPRODUCT(('Diário 3º PA'!$E$4:$E$2018='Analítico Cx.'!$B84)*('Diário 3º PA'!$B$4:$B$2018&gt;=F$4)*('Diário 3º PA'!$B$4:$B$2018&lt;=EOMONTH(F$4,0))*('Diário 3º PA'!$F$4:$F$2018))
+SUMPRODUCT(('Diário 4º PA'!$E$4:$E$2000='Analítico Cx.'!$B84)*('Diário 4º PA'!$B$4:$B$2000&gt;=F$4)*('Diário 4º PA'!$B$4:$B$2000&lt;=EOMONTH(F$4,0))*('Diário 4º PA'!$F$4:$F$2000))</f>
        <v>0</v>
      </c>
      <c r="G84" s="99">
        <f>SUMPRODUCT(('Diário 1º PA'!$E$4:$E$2000='Analítico Cx.'!$B84)*('Diário 1º PA'!$B$4:$B$2000&gt;=G$4)*('Diário 1º PA'!$B$4:$B$2000&lt;=EOMONTH(G$4,0))*('Diário 1º PA'!$F$4:$F$2000))
+SUMPRODUCT(('Diário 2º PA'!$E$4:$E$1997='Analítico Cx.'!$B84)*('Diário 2º PA'!$B$4:$B$1997&gt;=G$4)*('Diário 2º PA'!$B$4:$B$1997&lt;=EOMONTH(G$4,0))*('Diário 2º PA'!$F$4:$F$1997))
+SUMPRODUCT(('Diário 3º PA'!$E$4:$E$2018='Analítico Cx.'!$B84)*('Diário 3º PA'!$B$4:$B$2018&gt;=G$4)*('Diário 3º PA'!$B$4:$B$2018&lt;=EOMONTH(G$4,0))*('Diário 3º PA'!$F$4:$F$2018))
+SUMPRODUCT(('Diário 4º PA'!$E$4:$E$2000='Analítico Cx.'!$B84)*('Diário 4º PA'!$B$4:$B$2000&gt;=G$4)*('Diário 4º PA'!$B$4:$B$2000&lt;=EOMONTH(G$4,0))*('Diário 4º PA'!$F$4:$F$2000))</f>
        <v>0</v>
      </c>
      <c r="H84" s="99">
        <f>SUMPRODUCT(('Diário 1º PA'!$E$4:$E$2000='Analítico Cx.'!$B84)*('Diário 1º PA'!$B$4:$B$2000&gt;=H$4)*('Diário 1º PA'!$B$4:$B$2000&lt;=EOMONTH(H$4,0))*('Diário 1º PA'!$F$4:$F$2000))
+SUMPRODUCT(('Diário 2º PA'!$E$4:$E$1997='Analítico Cx.'!$B84)*('Diário 2º PA'!$B$4:$B$1997&gt;=H$4)*('Diário 2º PA'!$B$4:$B$1997&lt;=EOMONTH(H$4,0))*('Diário 2º PA'!$F$4:$F$1997))
+SUMPRODUCT(('Diário 3º PA'!$E$4:$E$2018='Analítico Cx.'!$B84)*('Diário 3º PA'!$B$4:$B$2018&gt;=H$4)*('Diário 3º PA'!$B$4:$B$2018&lt;=EOMONTH(H$4,0))*('Diário 3º PA'!$F$4:$F$2018))
+SUMPRODUCT(('Diário 4º PA'!$E$4:$E$2000='Analítico Cx.'!$B84)*('Diário 4º PA'!$B$4:$B$2000&gt;=H$4)*('Diário 4º PA'!$B$4:$B$2000&lt;=EOMONTH(H$4,0))*('Diário 4º PA'!$F$4:$F$2000))</f>
        <v>0</v>
      </c>
      <c r="I84" s="99">
        <f>SUMPRODUCT(('Diário 1º PA'!$E$4:$E$2000='Analítico Cx.'!$B84)*('Diário 1º PA'!$B$4:$B$2000&gt;=I$4)*('Diário 1º PA'!$B$4:$B$2000&lt;=EOMONTH(I$4,0))*('Diário 1º PA'!$F$4:$F$2000))
+SUMPRODUCT(('Diário 2º PA'!$E$4:$E$1997='Analítico Cx.'!$B84)*('Diário 2º PA'!$B$4:$B$1997&gt;=I$4)*('Diário 2º PA'!$B$4:$B$1997&lt;=EOMONTH(I$4,0))*('Diário 2º PA'!$F$4:$F$1997))
+SUMPRODUCT(('Diário 3º PA'!$E$4:$E$2018='Analítico Cx.'!$B84)*('Diário 3º PA'!$B$4:$B$2018&gt;=I$4)*('Diário 3º PA'!$B$4:$B$2018&lt;=EOMONTH(I$4,0))*('Diário 3º PA'!$F$4:$F$2018))
+SUMPRODUCT(('Diário 4º PA'!$E$4:$E$2000='Analítico Cx.'!$B84)*('Diário 4º PA'!$B$4:$B$2000&gt;=I$4)*('Diário 4º PA'!$B$4:$B$2000&lt;=EOMONTH(I$4,0))*('Diário 4º PA'!$F$4:$F$2000))</f>
        <v>0</v>
      </c>
      <c r="J84" s="99">
        <f>SUMPRODUCT(('Diário 1º PA'!$E$4:$E$2000='Analítico Cx.'!$B84)*('Diário 1º PA'!$B$4:$B$2000&gt;=J$4)*('Diário 1º PA'!$B$4:$B$2000&lt;=EOMONTH(J$4,0))*('Diário 1º PA'!$F$4:$F$2000))
+SUMPRODUCT(('Diário 2º PA'!$E$4:$E$1997='Analítico Cx.'!$B84)*('Diário 2º PA'!$B$4:$B$1997&gt;=J$4)*('Diário 2º PA'!$B$4:$B$1997&lt;=EOMONTH(J$4,0))*('Diário 2º PA'!$F$4:$F$1997))
+SUMPRODUCT(('Diário 3º PA'!$E$4:$E$2018='Analítico Cx.'!$B84)*('Diário 3º PA'!$B$4:$B$2018&gt;=J$4)*('Diário 3º PA'!$B$4:$B$2018&lt;=EOMONTH(J$4,0))*('Diário 3º PA'!$F$4:$F$2018))
+SUMPRODUCT(('Diário 4º PA'!$E$4:$E$2000='Analítico Cx.'!$B84)*('Diário 4º PA'!$B$4:$B$2000&gt;=J$4)*('Diário 4º PA'!$B$4:$B$2000&lt;=EOMONTH(J$4,0))*('Diário 4º PA'!$F$4:$F$2000))</f>
        <v>0</v>
      </c>
      <c r="K84" s="99">
        <f>SUMPRODUCT(('Diário 1º PA'!$E$4:$E$2000='Analítico Cx.'!$B84)*('Diário 1º PA'!$B$4:$B$2000&gt;=K$4)*('Diário 1º PA'!$B$4:$B$2000&lt;=EOMONTH(K$4,0))*('Diário 1º PA'!$F$4:$F$2000))
+SUMPRODUCT(('Diário 2º PA'!$E$4:$E$1997='Analítico Cx.'!$B84)*('Diário 2º PA'!$B$4:$B$1997&gt;=K$4)*('Diário 2º PA'!$B$4:$B$1997&lt;=EOMONTH(K$4,0))*('Diário 2º PA'!$F$4:$F$1997))
+SUMPRODUCT(('Diário 3º PA'!$E$4:$E$2018='Analítico Cx.'!$B84)*('Diário 3º PA'!$B$4:$B$2018&gt;=K$4)*('Diário 3º PA'!$B$4:$B$2018&lt;=EOMONTH(K$4,0))*('Diário 3º PA'!$F$4:$F$2018))
+SUMPRODUCT(('Diário 4º PA'!$E$4:$E$2000='Analítico Cx.'!$B84)*('Diário 4º PA'!$B$4:$B$2000&gt;=K$4)*('Diário 4º PA'!$B$4:$B$2000&lt;=EOMONTH(K$4,0))*('Diário 4º PA'!$F$4:$F$2000))</f>
        <v>0</v>
      </c>
      <c r="L84" s="99">
        <f>SUMPRODUCT(('Diário 1º PA'!$E$4:$E$2000='Analítico Cx.'!$B84)*('Diário 1º PA'!$B$4:$B$2000&gt;=L$4)*('Diário 1º PA'!$B$4:$B$2000&lt;=EOMONTH(L$4,0))*('Diário 1º PA'!$F$4:$F$2000))
+SUMPRODUCT(('Diário 2º PA'!$E$4:$E$1997='Analítico Cx.'!$B84)*('Diário 2º PA'!$B$4:$B$1997&gt;=L$4)*('Diário 2º PA'!$B$4:$B$1997&lt;=EOMONTH(L$4,0))*('Diário 2º PA'!$F$4:$F$1997))
+SUMPRODUCT(('Diário 3º PA'!$E$4:$E$2018='Analítico Cx.'!$B84)*('Diário 3º PA'!$B$4:$B$2018&gt;=L$4)*('Diário 3º PA'!$B$4:$B$2018&lt;=EOMONTH(L$4,0))*('Diário 3º PA'!$F$4:$F$2018))
+SUMPRODUCT(('Diário 4º PA'!$E$4:$E$2000='Analítico Cx.'!$B84)*('Diário 4º PA'!$B$4:$B$2000&gt;=L$4)*('Diário 4º PA'!$B$4:$B$2000&lt;=EOMONTH(L$4,0))*('Diário 4º PA'!$F$4:$F$2000))</f>
        <v>0</v>
      </c>
      <c r="M84" s="99">
        <f>SUMPRODUCT(('Diário 1º PA'!$E$4:$E$2000='Analítico Cx.'!$B84)*('Diário 1º PA'!$B$4:$B$2000&gt;=M$4)*('Diário 1º PA'!$B$4:$B$2000&lt;=EOMONTH(M$4,0))*('Diário 1º PA'!$F$4:$F$2000))
+SUMPRODUCT(('Diário 2º PA'!$E$4:$E$1997='Analítico Cx.'!$B84)*('Diário 2º PA'!$B$4:$B$1997&gt;=M$4)*('Diário 2º PA'!$B$4:$B$1997&lt;=EOMONTH(M$4,0))*('Diário 2º PA'!$F$4:$F$1997))
+SUMPRODUCT(('Diário 3º PA'!$E$4:$E$2018='Analítico Cx.'!$B84)*('Diário 3º PA'!$B$4:$B$2018&gt;=M$4)*('Diário 3º PA'!$B$4:$B$2018&lt;=EOMONTH(M$4,0))*('Diário 3º PA'!$F$4:$F$2018))
+SUMPRODUCT(('Diário 4º PA'!$E$4:$E$2000='Analítico Cx.'!$B84)*('Diário 4º PA'!$B$4:$B$2000&gt;=M$4)*('Diário 4º PA'!$B$4:$B$2000&lt;=EOMONTH(M$4,0))*('Diário 4º PA'!$F$4:$F$2000))</f>
        <v>0</v>
      </c>
      <c r="N84" s="99">
        <f>SUMPRODUCT(('Diário 1º PA'!$E$4:$E$2000='Analítico Cx.'!$B84)*('Diário 1º PA'!$B$4:$B$2000&gt;=N$4)*('Diário 1º PA'!$B$4:$B$2000&lt;=EOMONTH(N$4,0))*('Diário 1º PA'!$F$4:$F$2000))
+SUMPRODUCT(('Diário 2º PA'!$E$4:$E$1997='Analítico Cx.'!$B84)*('Diário 2º PA'!$B$4:$B$1997&gt;=N$4)*('Diário 2º PA'!$B$4:$B$1997&lt;=EOMONTH(N$4,0))*('Diário 2º PA'!$F$4:$F$1997))
+SUMPRODUCT(('Diário 3º PA'!$E$4:$E$2018='Analítico Cx.'!$B84)*('Diário 3º PA'!$B$4:$B$2018&gt;=N$4)*('Diário 3º PA'!$B$4:$B$2018&lt;=EOMONTH(N$4,0))*('Diário 3º PA'!$F$4:$F$2018))
+SUMPRODUCT(('Diário 4º PA'!$E$4:$E$2000='Analítico Cx.'!$B84)*('Diário 4º PA'!$B$4:$B$2000&gt;=N$4)*('Diário 4º PA'!$B$4:$B$2000&lt;=EOMONTH(N$4,0))*('Diário 4º PA'!$F$4:$F$2000))</f>
        <v>0</v>
      </c>
      <c r="O84" s="100">
        <f t="shared" si="18"/>
        <v>0</v>
      </c>
      <c r="P84" s="92">
        <f t="shared" si="17"/>
        <v>0</v>
      </c>
    </row>
    <row r="85" spans="1:16" ht="23.25" customHeight="1" x14ac:dyDescent="0.25">
      <c r="A85" s="36" t="s">
        <v>243</v>
      </c>
      <c r="B85" s="57" t="s">
        <v>244</v>
      </c>
      <c r="C85" s="99">
        <f>SUMPRODUCT(('Diário 1º PA'!$E$4:$E$2000='Analítico Cx.'!$B85)*('Diário 1º PA'!$B$4:$B$2000&gt;=C$4)*('Diário 1º PA'!$B$4:$B$2000&lt;=EOMONTH(C$4,0))*('Diário 1º PA'!$F$4:$F$2000))
+SUMPRODUCT(('Diário 2º PA'!$E$4:$E$1997='Analítico Cx.'!$B85)*('Diário 2º PA'!$B$4:$B$1997&gt;=C$4)*('Diário 2º PA'!$B$4:$B$1997&lt;=EOMONTH(C$4,0))*('Diário 2º PA'!$F$4:$F$1997))
+SUMPRODUCT(('Diário 3º PA'!$E$4:$E$2018='Analítico Cx.'!$B85)*('Diário 3º PA'!$B$4:$B$2018&gt;=C$4)*('Diário 3º PA'!$B$4:$B$2018&lt;=EOMONTH(C$4,0))*('Diário 3º PA'!$F$4:$F$2018))
+SUMPRODUCT(('Diário 4º PA'!$E$4:$E$2000='Analítico Cx.'!$B85)*('Diário 4º PA'!$B$4:$B$2000&gt;=C$4)*('Diário 4º PA'!$B$4:$B$2000&lt;=EOMONTH(C$4,0))*('Diário 4º PA'!$F$4:$F$2000))</f>
        <v>0</v>
      </c>
      <c r="D85" s="99">
        <f>SUMPRODUCT(('Diário 1º PA'!$E$4:$E$2000='Analítico Cx.'!$B85)*('Diário 1º PA'!$B$4:$B$2000&gt;=D$4)*('Diário 1º PA'!$B$4:$B$2000&lt;=EOMONTH(D$4,0))*('Diário 1º PA'!$F$4:$F$2000))
+SUMPRODUCT(('Diário 2º PA'!$E$4:$E$1997='Analítico Cx.'!$B85)*('Diário 2º PA'!$B$4:$B$1997&gt;=D$4)*('Diário 2º PA'!$B$4:$B$1997&lt;=EOMONTH(D$4,0))*('Diário 2º PA'!$F$4:$F$1997))
+SUMPRODUCT(('Diário 3º PA'!$E$4:$E$2018='Analítico Cx.'!$B85)*('Diário 3º PA'!$B$4:$B$2018&gt;=D$4)*('Diário 3º PA'!$B$4:$B$2018&lt;=EOMONTH(D$4,0))*('Diário 3º PA'!$F$4:$F$2018))
+SUMPRODUCT(('Diário 4º PA'!$E$4:$E$2000='Analítico Cx.'!$B85)*('Diário 4º PA'!$B$4:$B$2000&gt;=D$4)*('Diário 4º PA'!$B$4:$B$2000&lt;=EOMONTH(D$4,0))*('Diário 4º PA'!$F$4:$F$2000))</f>
        <v>0</v>
      </c>
      <c r="E85" s="99">
        <f>SUMPRODUCT(('Diário 1º PA'!$E$4:$E$2000='Analítico Cx.'!$B85)*('Diário 1º PA'!$B$4:$B$2000&gt;=E$4)*('Diário 1º PA'!$B$4:$B$2000&lt;=EOMONTH(E$4,0))*('Diário 1º PA'!$F$4:$F$2000))
+SUMPRODUCT(('Diário 2º PA'!$E$4:$E$1997='Analítico Cx.'!$B85)*('Diário 2º PA'!$B$4:$B$1997&gt;=E$4)*('Diário 2º PA'!$B$4:$B$1997&lt;=EOMONTH(E$4,0))*('Diário 2º PA'!$F$4:$F$1997))
+SUMPRODUCT(('Diário 3º PA'!$E$4:$E$2018='Analítico Cx.'!$B85)*('Diário 3º PA'!$B$4:$B$2018&gt;=E$4)*('Diário 3º PA'!$B$4:$B$2018&lt;=EOMONTH(E$4,0))*('Diário 3º PA'!$F$4:$F$2018))
+SUMPRODUCT(('Diário 4º PA'!$E$4:$E$2000='Analítico Cx.'!$B85)*('Diário 4º PA'!$B$4:$B$2000&gt;=E$4)*('Diário 4º PA'!$B$4:$B$2000&lt;=EOMONTH(E$4,0))*('Diário 4º PA'!$F$4:$F$2000))</f>
        <v>0</v>
      </c>
      <c r="F85" s="99">
        <f>SUMPRODUCT(('Diário 1º PA'!$E$4:$E$2000='Analítico Cx.'!$B85)*('Diário 1º PA'!$B$4:$B$2000&gt;=F$4)*('Diário 1º PA'!$B$4:$B$2000&lt;=EOMONTH(F$4,0))*('Diário 1º PA'!$F$4:$F$2000))
+SUMPRODUCT(('Diário 2º PA'!$E$4:$E$1997='Analítico Cx.'!$B85)*('Diário 2º PA'!$B$4:$B$1997&gt;=F$4)*('Diário 2º PA'!$B$4:$B$1997&lt;=EOMONTH(F$4,0))*('Diário 2º PA'!$F$4:$F$1997))
+SUMPRODUCT(('Diário 3º PA'!$E$4:$E$2018='Analítico Cx.'!$B85)*('Diário 3º PA'!$B$4:$B$2018&gt;=F$4)*('Diário 3º PA'!$B$4:$B$2018&lt;=EOMONTH(F$4,0))*('Diário 3º PA'!$F$4:$F$2018))
+SUMPRODUCT(('Diário 4º PA'!$E$4:$E$2000='Analítico Cx.'!$B85)*('Diário 4º PA'!$B$4:$B$2000&gt;=F$4)*('Diário 4º PA'!$B$4:$B$2000&lt;=EOMONTH(F$4,0))*('Diário 4º PA'!$F$4:$F$2000))</f>
        <v>0</v>
      </c>
      <c r="G85" s="99">
        <f>SUMPRODUCT(('Diário 1º PA'!$E$4:$E$2000='Analítico Cx.'!$B85)*('Diário 1º PA'!$B$4:$B$2000&gt;=G$4)*('Diário 1º PA'!$B$4:$B$2000&lt;=EOMONTH(G$4,0))*('Diário 1º PA'!$F$4:$F$2000))
+SUMPRODUCT(('Diário 2º PA'!$E$4:$E$1997='Analítico Cx.'!$B85)*('Diário 2º PA'!$B$4:$B$1997&gt;=G$4)*('Diário 2º PA'!$B$4:$B$1997&lt;=EOMONTH(G$4,0))*('Diário 2º PA'!$F$4:$F$1997))
+SUMPRODUCT(('Diário 3º PA'!$E$4:$E$2018='Analítico Cx.'!$B85)*('Diário 3º PA'!$B$4:$B$2018&gt;=G$4)*('Diário 3º PA'!$B$4:$B$2018&lt;=EOMONTH(G$4,0))*('Diário 3º PA'!$F$4:$F$2018))
+SUMPRODUCT(('Diário 4º PA'!$E$4:$E$2000='Analítico Cx.'!$B85)*('Diário 4º PA'!$B$4:$B$2000&gt;=G$4)*('Diário 4º PA'!$B$4:$B$2000&lt;=EOMONTH(G$4,0))*('Diário 4º PA'!$F$4:$F$2000))</f>
        <v>0</v>
      </c>
      <c r="H85" s="99">
        <f>SUMPRODUCT(('Diário 1º PA'!$E$4:$E$2000='Analítico Cx.'!$B85)*('Diário 1º PA'!$B$4:$B$2000&gt;=H$4)*('Diário 1º PA'!$B$4:$B$2000&lt;=EOMONTH(H$4,0))*('Diário 1º PA'!$F$4:$F$2000))
+SUMPRODUCT(('Diário 2º PA'!$E$4:$E$1997='Analítico Cx.'!$B85)*('Diário 2º PA'!$B$4:$B$1997&gt;=H$4)*('Diário 2º PA'!$B$4:$B$1997&lt;=EOMONTH(H$4,0))*('Diário 2º PA'!$F$4:$F$1997))
+SUMPRODUCT(('Diário 3º PA'!$E$4:$E$2018='Analítico Cx.'!$B85)*('Diário 3º PA'!$B$4:$B$2018&gt;=H$4)*('Diário 3º PA'!$B$4:$B$2018&lt;=EOMONTH(H$4,0))*('Diário 3º PA'!$F$4:$F$2018))
+SUMPRODUCT(('Diário 4º PA'!$E$4:$E$2000='Analítico Cx.'!$B85)*('Diário 4º PA'!$B$4:$B$2000&gt;=H$4)*('Diário 4º PA'!$B$4:$B$2000&lt;=EOMONTH(H$4,0))*('Diário 4º PA'!$F$4:$F$2000))</f>
        <v>0</v>
      </c>
      <c r="I85" s="99">
        <f>SUMPRODUCT(('Diário 1º PA'!$E$4:$E$2000='Analítico Cx.'!$B85)*('Diário 1º PA'!$B$4:$B$2000&gt;=I$4)*('Diário 1º PA'!$B$4:$B$2000&lt;=EOMONTH(I$4,0))*('Diário 1º PA'!$F$4:$F$2000))
+SUMPRODUCT(('Diário 2º PA'!$E$4:$E$1997='Analítico Cx.'!$B85)*('Diário 2º PA'!$B$4:$B$1997&gt;=I$4)*('Diário 2º PA'!$B$4:$B$1997&lt;=EOMONTH(I$4,0))*('Diário 2º PA'!$F$4:$F$1997))
+SUMPRODUCT(('Diário 3º PA'!$E$4:$E$2018='Analítico Cx.'!$B85)*('Diário 3º PA'!$B$4:$B$2018&gt;=I$4)*('Diário 3º PA'!$B$4:$B$2018&lt;=EOMONTH(I$4,0))*('Diário 3º PA'!$F$4:$F$2018))
+SUMPRODUCT(('Diário 4º PA'!$E$4:$E$2000='Analítico Cx.'!$B85)*('Diário 4º PA'!$B$4:$B$2000&gt;=I$4)*('Diário 4º PA'!$B$4:$B$2000&lt;=EOMONTH(I$4,0))*('Diário 4º PA'!$F$4:$F$2000))</f>
        <v>0</v>
      </c>
      <c r="J85" s="99">
        <f>SUMPRODUCT(('Diário 1º PA'!$E$4:$E$2000='Analítico Cx.'!$B85)*('Diário 1º PA'!$B$4:$B$2000&gt;=J$4)*('Diário 1º PA'!$B$4:$B$2000&lt;=EOMONTH(J$4,0))*('Diário 1º PA'!$F$4:$F$2000))
+SUMPRODUCT(('Diário 2º PA'!$E$4:$E$1997='Analítico Cx.'!$B85)*('Diário 2º PA'!$B$4:$B$1997&gt;=J$4)*('Diário 2º PA'!$B$4:$B$1997&lt;=EOMONTH(J$4,0))*('Diário 2º PA'!$F$4:$F$1997))
+SUMPRODUCT(('Diário 3º PA'!$E$4:$E$2018='Analítico Cx.'!$B85)*('Diário 3º PA'!$B$4:$B$2018&gt;=J$4)*('Diário 3º PA'!$B$4:$B$2018&lt;=EOMONTH(J$4,0))*('Diário 3º PA'!$F$4:$F$2018))
+SUMPRODUCT(('Diário 4º PA'!$E$4:$E$2000='Analítico Cx.'!$B85)*('Diário 4º PA'!$B$4:$B$2000&gt;=J$4)*('Diário 4º PA'!$B$4:$B$2000&lt;=EOMONTH(J$4,0))*('Diário 4º PA'!$F$4:$F$2000))</f>
        <v>0</v>
      </c>
      <c r="K85" s="99">
        <f>SUMPRODUCT(('Diário 1º PA'!$E$4:$E$2000='Analítico Cx.'!$B85)*('Diário 1º PA'!$B$4:$B$2000&gt;=K$4)*('Diário 1º PA'!$B$4:$B$2000&lt;=EOMONTH(K$4,0))*('Diário 1º PA'!$F$4:$F$2000))
+SUMPRODUCT(('Diário 2º PA'!$E$4:$E$1997='Analítico Cx.'!$B85)*('Diário 2º PA'!$B$4:$B$1997&gt;=K$4)*('Diário 2º PA'!$B$4:$B$1997&lt;=EOMONTH(K$4,0))*('Diário 2º PA'!$F$4:$F$1997))
+SUMPRODUCT(('Diário 3º PA'!$E$4:$E$2018='Analítico Cx.'!$B85)*('Diário 3º PA'!$B$4:$B$2018&gt;=K$4)*('Diário 3º PA'!$B$4:$B$2018&lt;=EOMONTH(K$4,0))*('Diário 3º PA'!$F$4:$F$2018))
+SUMPRODUCT(('Diário 4º PA'!$E$4:$E$2000='Analítico Cx.'!$B85)*('Diário 4º PA'!$B$4:$B$2000&gt;=K$4)*('Diário 4º PA'!$B$4:$B$2000&lt;=EOMONTH(K$4,0))*('Diário 4º PA'!$F$4:$F$2000))</f>
        <v>0</v>
      </c>
      <c r="L85" s="99">
        <f>SUMPRODUCT(('Diário 1º PA'!$E$4:$E$2000='Analítico Cx.'!$B85)*('Diário 1º PA'!$B$4:$B$2000&gt;=L$4)*('Diário 1º PA'!$B$4:$B$2000&lt;=EOMONTH(L$4,0))*('Diário 1º PA'!$F$4:$F$2000))
+SUMPRODUCT(('Diário 2º PA'!$E$4:$E$1997='Analítico Cx.'!$B85)*('Diário 2º PA'!$B$4:$B$1997&gt;=L$4)*('Diário 2º PA'!$B$4:$B$1997&lt;=EOMONTH(L$4,0))*('Diário 2º PA'!$F$4:$F$1997))
+SUMPRODUCT(('Diário 3º PA'!$E$4:$E$2018='Analítico Cx.'!$B85)*('Diário 3º PA'!$B$4:$B$2018&gt;=L$4)*('Diário 3º PA'!$B$4:$B$2018&lt;=EOMONTH(L$4,0))*('Diário 3º PA'!$F$4:$F$2018))
+SUMPRODUCT(('Diário 4º PA'!$E$4:$E$2000='Analítico Cx.'!$B85)*('Diário 4º PA'!$B$4:$B$2000&gt;=L$4)*('Diário 4º PA'!$B$4:$B$2000&lt;=EOMONTH(L$4,0))*('Diário 4º PA'!$F$4:$F$2000))</f>
        <v>0</v>
      </c>
      <c r="M85" s="99">
        <f>SUMPRODUCT(('Diário 1º PA'!$E$4:$E$2000='Analítico Cx.'!$B85)*('Diário 1º PA'!$B$4:$B$2000&gt;=M$4)*('Diário 1º PA'!$B$4:$B$2000&lt;=EOMONTH(M$4,0))*('Diário 1º PA'!$F$4:$F$2000))
+SUMPRODUCT(('Diário 2º PA'!$E$4:$E$1997='Analítico Cx.'!$B85)*('Diário 2º PA'!$B$4:$B$1997&gt;=M$4)*('Diário 2º PA'!$B$4:$B$1997&lt;=EOMONTH(M$4,0))*('Diário 2º PA'!$F$4:$F$1997))
+SUMPRODUCT(('Diário 3º PA'!$E$4:$E$2018='Analítico Cx.'!$B85)*('Diário 3º PA'!$B$4:$B$2018&gt;=M$4)*('Diário 3º PA'!$B$4:$B$2018&lt;=EOMONTH(M$4,0))*('Diário 3º PA'!$F$4:$F$2018))
+SUMPRODUCT(('Diário 4º PA'!$E$4:$E$2000='Analítico Cx.'!$B85)*('Diário 4º PA'!$B$4:$B$2000&gt;=M$4)*('Diário 4º PA'!$B$4:$B$2000&lt;=EOMONTH(M$4,0))*('Diário 4º PA'!$F$4:$F$2000))</f>
        <v>0</v>
      </c>
      <c r="N85" s="99">
        <f>SUMPRODUCT(('Diário 1º PA'!$E$4:$E$2000='Analítico Cx.'!$B85)*('Diário 1º PA'!$B$4:$B$2000&gt;=N$4)*('Diário 1º PA'!$B$4:$B$2000&lt;=EOMONTH(N$4,0))*('Diário 1º PA'!$F$4:$F$2000))
+SUMPRODUCT(('Diário 2º PA'!$E$4:$E$1997='Analítico Cx.'!$B85)*('Diário 2º PA'!$B$4:$B$1997&gt;=N$4)*('Diário 2º PA'!$B$4:$B$1997&lt;=EOMONTH(N$4,0))*('Diário 2º PA'!$F$4:$F$1997))
+SUMPRODUCT(('Diário 3º PA'!$E$4:$E$2018='Analítico Cx.'!$B85)*('Diário 3º PA'!$B$4:$B$2018&gt;=N$4)*('Diário 3º PA'!$B$4:$B$2018&lt;=EOMONTH(N$4,0))*('Diário 3º PA'!$F$4:$F$2018))
+SUMPRODUCT(('Diário 4º PA'!$E$4:$E$2000='Analítico Cx.'!$B85)*('Diário 4º PA'!$B$4:$B$2000&gt;=N$4)*('Diário 4º PA'!$B$4:$B$2000&lt;=EOMONTH(N$4,0))*('Diário 4º PA'!$F$4:$F$2000))</f>
        <v>0</v>
      </c>
      <c r="O85" s="100">
        <f t="shared" si="18"/>
        <v>0</v>
      </c>
      <c r="P85" s="92">
        <f t="shared" si="17"/>
        <v>0</v>
      </c>
    </row>
    <row r="86" spans="1:16" ht="23.25" customHeight="1" x14ac:dyDescent="0.25">
      <c r="A86" s="36" t="s">
        <v>245</v>
      </c>
      <c r="B86" s="57" t="s">
        <v>246</v>
      </c>
      <c r="C86" s="99">
        <f>SUMPRODUCT(('Diário 1º PA'!$E$4:$E$2000='Analítico Cx.'!$B86)*('Diário 1º PA'!$B$4:$B$2000&gt;=C$4)*('Diário 1º PA'!$B$4:$B$2000&lt;=EOMONTH(C$4,0))*('Diário 1º PA'!$F$4:$F$2000))
+SUMPRODUCT(('Diário 2º PA'!$E$4:$E$1997='Analítico Cx.'!$B86)*('Diário 2º PA'!$B$4:$B$1997&gt;=C$4)*('Diário 2º PA'!$B$4:$B$1997&lt;=EOMONTH(C$4,0))*('Diário 2º PA'!$F$4:$F$1997))
+SUMPRODUCT(('Diário 3º PA'!$E$4:$E$2018='Analítico Cx.'!$B86)*('Diário 3º PA'!$B$4:$B$2018&gt;=C$4)*('Diário 3º PA'!$B$4:$B$2018&lt;=EOMONTH(C$4,0))*('Diário 3º PA'!$F$4:$F$2018))
+SUMPRODUCT(('Diário 4º PA'!$E$4:$E$2000='Analítico Cx.'!$B86)*('Diário 4º PA'!$B$4:$B$2000&gt;=C$4)*('Diário 4º PA'!$B$4:$B$2000&lt;=EOMONTH(C$4,0))*('Diário 4º PA'!$F$4:$F$2000))</f>
        <v>0</v>
      </c>
      <c r="D86" s="99">
        <f>SUMPRODUCT(('Diário 1º PA'!$E$4:$E$2000='Analítico Cx.'!$B86)*('Diário 1º PA'!$B$4:$B$2000&gt;=D$4)*('Diário 1º PA'!$B$4:$B$2000&lt;=EOMONTH(D$4,0))*('Diário 1º PA'!$F$4:$F$2000))
+SUMPRODUCT(('Diário 2º PA'!$E$4:$E$1997='Analítico Cx.'!$B86)*('Diário 2º PA'!$B$4:$B$1997&gt;=D$4)*('Diário 2º PA'!$B$4:$B$1997&lt;=EOMONTH(D$4,0))*('Diário 2º PA'!$F$4:$F$1997))
+SUMPRODUCT(('Diário 3º PA'!$E$4:$E$2018='Analítico Cx.'!$B86)*('Diário 3º PA'!$B$4:$B$2018&gt;=D$4)*('Diário 3º PA'!$B$4:$B$2018&lt;=EOMONTH(D$4,0))*('Diário 3º PA'!$F$4:$F$2018))
+SUMPRODUCT(('Diário 4º PA'!$E$4:$E$2000='Analítico Cx.'!$B86)*('Diário 4º PA'!$B$4:$B$2000&gt;=D$4)*('Diário 4º PA'!$B$4:$B$2000&lt;=EOMONTH(D$4,0))*('Diário 4º PA'!$F$4:$F$2000))</f>
        <v>0</v>
      </c>
      <c r="E86" s="99">
        <f>SUMPRODUCT(('Diário 1º PA'!$E$4:$E$2000='Analítico Cx.'!$B86)*('Diário 1º PA'!$B$4:$B$2000&gt;=E$4)*('Diário 1º PA'!$B$4:$B$2000&lt;=EOMONTH(E$4,0))*('Diário 1º PA'!$F$4:$F$2000))
+SUMPRODUCT(('Diário 2º PA'!$E$4:$E$1997='Analítico Cx.'!$B86)*('Diário 2º PA'!$B$4:$B$1997&gt;=E$4)*('Diário 2º PA'!$B$4:$B$1997&lt;=EOMONTH(E$4,0))*('Diário 2º PA'!$F$4:$F$1997))
+SUMPRODUCT(('Diário 3º PA'!$E$4:$E$2018='Analítico Cx.'!$B86)*('Diário 3º PA'!$B$4:$B$2018&gt;=E$4)*('Diário 3º PA'!$B$4:$B$2018&lt;=EOMONTH(E$4,0))*('Diário 3º PA'!$F$4:$F$2018))
+SUMPRODUCT(('Diário 4º PA'!$E$4:$E$2000='Analítico Cx.'!$B86)*('Diário 4º PA'!$B$4:$B$2000&gt;=E$4)*('Diário 4º PA'!$B$4:$B$2000&lt;=EOMONTH(E$4,0))*('Diário 4º PA'!$F$4:$F$2000))</f>
        <v>0</v>
      </c>
      <c r="F86" s="99">
        <f>SUMPRODUCT(('Diário 1º PA'!$E$4:$E$2000='Analítico Cx.'!$B86)*('Diário 1º PA'!$B$4:$B$2000&gt;=F$4)*('Diário 1º PA'!$B$4:$B$2000&lt;=EOMONTH(F$4,0))*('Diário 1º PA'!$F$4:$F$2000))
+SUMPRODUCT(('Diário 2º PA'!$E$4:$E$1997='Analítico Cx.'!$B86)*('Diário 2º PA'!$B$4:$B$1997&gt;=F$4)*('Diário 2º PA'!$B$4:$B$1997&lt;=EOMONTH(F$4,0))*('Diário 2º PA'!$F$4:$F$1997))
+SUMPRODUCT(('Diário 3º PA'!$E$4:$E$2018='Analítico Cx.'!$B86)*('Diário 3º PA'!$B$4:$B$2018&gt;=F$4)*('Diário 3º PA'!$B$4:$B$2018&lt;=EOMONTH(F$4,0))*('Diário 3º PA'!$F$4:$F$2018))
+SUMPRODUCT(('Diário 4º PA'!$E$4:$E$2000='Analítico Cx.'!$B86)*('Diário 4º PA'!$B$4:$B$2000&gt;=F$4)*('Diário 4º PA'!$B$4:$B$2000&lt;=EOMONTH(F$4,0))*('Diário 4º PA'!$F$4:$F$2000))</f>
        <v>0</v>
      </c>
      <c r="G86" s="99">
        <f>SUMPRODUCT(('Diário 1º PA'!$E$4:$E$2000='Analítico Cx.'!$B86)*('Diário 1º PA'!$B$4:$B$2000&gt;=G$4)*('Diário 1º PA'!$B$4:$B$2000&lt;=EOMONTH(G$4,0))*('Diário 1º PA'!$F$4:$F$2000))
+SUMPRODUCT(('Diário 2º PA'!$E$4:$E$1997='Analítico Cx.'!$B86)*('Diário 2º PA'!$B$4:$B$1997&gt;=G$4)*('Diário 2º PA'!$B$4:$B$1997&lt;=EOMONTH(G$4,0))*('Diário 2º PA'!$F$4:$F$1997))
+SUMPRODUCT(('Diário 3º PA'!$E$4:$E$2018='Analítico Cx.'!$B86)*('Diário 3º PA'!$B$4:$B$2018&gt;=G$4)*('Diário 3º PA'!$B$4:$B$2018&lt;=EOMONTH(G$4,0))*('Diário 3º PA'!$F$4:$F$2018))
+SUMPRODUCT(('Diário 4º PA'!$E$4:$E$2000='Analítico Cx.'!$B86)*('Diário 4º PA'!$B$4:$B$2000&gt;=G$4)*('Diário 4º PA'!$B$4:$B$2000&lt;=EOMONTH(G$4,0))*('Diário 4º PA'!$F$4:$F$2000))</f>
        <v>0</v>
      </c>
      <c r="H86" s="99">
        <f>SUMPRODUCT(('Diário 1º PA'!$E$4:$E$2000='Analítico Cx.'!$B86)*('Diário 1º PA'!$B$4:$B$2000&gt;=H$4)*('Diário 1º PA'!$B$4:$B$2000&lt;=EOMONTH(H$4,0))*('Diário 1º PA'!$F$4:$F$2000))
+SUMPRODUCT(('Diário 2º PA'!$E$4:$E$1997='Analítico Cx.'!$B86)*('Diário 2º PA'!$B$4:$B$1997&gt;=H$4)*('Diário 2º PA'!$B$4:$B$1997&lt;=EOMONTH(H$4,0))*('Diário 2º PA'!$F$4:$F$1997))
+SUMPRODUCT(('Diário 3º PA'!$E$4:$E$2018='Analítico Cx.'!$B86)*('Diário 3º PA'!$B$4:$B$2018&gt;=H$4)*('Diário 3º PA'!$B$4:$B$2018&lt;=EOMONTH(H$4,0))*('Diário 3º PA'!$F$4:$F$2018))
+SUMPRODUCT(('Diário 4º PA'!$E$4:$E$2000='Analítico Cx.'!$B86)*('Diário 4º PA'!$B$4:$B$2000&gt;=H$4)*('Diário 4º PA'!$B$4:$B$2000&lt;=EOMONTH(H$4,0))*('Diário 4º PA'!$F$4:$F$2000))</f>
        <v>0</v>
      </c>
      <c r="I86" s="99">
        <f>SUMPRODUCT(('Diário 1º PA'!$E$4:$E$2000='Analítico Cx.'!$B86)*('Diário 1º PA'!$B$4:$B$2000&gt;=I$4)*('Diário 1º PA'!$B$4:$B$2000&lt;=EOMONTH(I$4,0))*('Diário 1º PA'!$F$4:$F$2000))
+SUMPRODUCT(('Diário 2º PA'!$E$4:$E$1997='Analítico Cx.'!$B86)*('Diário 2º PA'!$B$4:$B$1997&gt;=I$4)*('Diário 2º PA'!$B$4:$B$1997&lt;=EOMONTH(I$4,0))*('Diário 2º PA'!$F$4:$F$1997))
+SUMPRODUCT(('Diário 3º PA'!$E$4:$E$2018='Analítico Cx.'!$B86)*('Diário 3º PA'!$B$4:$B$2018&gt;=I$4)*('Diário 3º PA'!$B$4:$B$2018&lt;=EOMONTH(I$4,0))*('Diário 3º PA'!$F$4:$F$2018))
+SUMPRODUCT(('Diário 4º PA'!$E$4:$E$2000='Analítico Cx.'!$B86)*('Diário 4º PA'!$B$4:$B$2000&gt;=I$4)*('Diário 4º PA'!$B$4:$B$2000&lt;=EOMONTH(I$4,0))*('Diário 4º PA'!$F$4:$F$2000))</f>
        <v>0</v>
      </c>
      <c r="J86" s="99">
        <f>SUMPRODUCT(('Diário 1º PA'!$E$4:$E$2000='Analítico Cx.'!$B86)*('Diário 1º PA'!$B$4:$B$2000&gt;=J$4)*('Diário 1º PA'!$B$4:$B$2000&lt;=EOMONTH(J$4,0))*('Diário 1º PA'!$F$4:$F$2000))
+SUMPRODUCT(('Diário 2º PA'!$E$4:$E$1997='Analítico Cx.'!$B86)*('Diário 2º PA'!$B$4:$B$1997&gt;=J$4)*('Diário 2º PA'!$B$4:$B$1997&lt;=EOMONTH(J$4,0))*('Diário 2º PA'!$F$4:$F$1997))
+SUMPRODUCT(('Diário 3º PA'!$E$4:$E$2018='Analítico Cx.'!$B86)*('Diário 3º PA'!$B$4:$B$2018&gt;=J$4)*('Diário 3º PA'!$B$4:$B$2018&lt;=EOMONTH(J$4,0))*('Diário 3º PA'!$F$4:$F$2018))
+SUMPRODUCT(('Diário 4º PA'!$E$4:$E$2000='Analítico Cx.'!$B86)*('Diário 4º PA'!$B$4:$B$2000&gt;=J$4)*('Diário 4º PA'!$B$4:$B$2000&lt;=EOMONTH(J$4,0))*('Diário 4º PA'!$F$4:$F$2000))</f>
        <v>0</v>
      </c>
      <c r="K86" s="99">
        <f>SUMPRODUCT(('Diário 1º PA'!$E$4:$E$2000='Analítico Cx.'!$B86)*('Diário 1º PA'!$B$4:$B$2000&gt;=K$4)*('Diário 1º PA'!$B$4:$B$2000&lt;=EOMONTH(K$4,0))*('Diário 1º PA'!$F$4:$F$2000))
+SUMPRODUCT(('Diário 2º PA'!$E$4:$E$1997='Analítico Cx.'!$B86)*('Diário 2º PA'!$B$4:$B$1997&gt;=K$4)*('Diário 2º PA'!$B$4:$B$1997&lt;=EOMONTH(K$4,0))*('Diário 2º PA'!$F$4:$F$1997))
+SUMPRODUCT(('Diário 3º PA'!$E$4:$E$2018='Analítico Cx.'!$B86)*('Diário 3º PA'!$B$4:$B$2018&gt;=K$4)*('Diário 3º PA'!$B$4:$B$2018&lt;=EOMONTH(K$4,0))*('Diário 3º PA'!$F$4:$F$2018))
+SUMPRODUCT(('Diário 4º PA'!$E$4:$E$2000='Analítico Cx.'!$B86)*('Diário 4º PA'!$B$4:$B$2000&gt;=K$4)*('Diário 4º PA'!$B$4:$B$2000&lt;=EOMONTH(K$4,0))*('Diário 4º PA'!$F$4:$F$2000))</f>
        <v>0</v>
      </c>
      <c r="L86" s="99">
        <f>SUMPRODUCT(('Diário 1º PA'!$E$4:$E$2000='Analítico Cx.'!$B86)*('Diário 1º PA'!$B$4:$B$2000&gt;=L$4)*('Diário 1º PA'!$B$4:$B$2000&lt;=EOMONTH(L$4,0))*('Diário 1º PA'!$F$4:$F$2000))
+SUMPRODUCT(('Diário 2º PA'!$E$4:$E$1997='Analítico Cx.'!$B86)*('Diário 2º PA'!$B$4:$B$1997&gt;=L$4)*('Diário 2º PA'!$B$4:$B$1997&lt;=EOMONTH(L$4,0))*('Diário 2º PA'!$F$4:$F$1997))
+SUMPRODUCT(('Diário 3º PA'!$E$4:$E$2018='Analítico Cx.'!$B86)*('Diário 3º PA'!$B$4:$B$2018&gt;=L$4)*('Diário 3º PA'!$B$4:$B$2018&lt;=EOMONTH(L$4,0))*('Diário 3º PA'!$F$4:$F$2018))
+SUMPRODUCT(('Diário 4º PA'!$E$4:$E$2000='Analítico Cx.'!$B86)*('Diário 4º PA'!$B$4:$B$2000&gt;=L$4)*('Diário 4º PA'!$B$4:$B$2000&lt;=EOMONTH(L$4,0))*('Diário 4º PA'!$F$4:$F$2000))</f>
        <v>0</v>
      </c>
      <c r="M86" s="99">
        <f>SUMPRODUCT(('Diário 1º PA'!$E$4:$E$2000='Analítico Cx.'!$B86)*('Diário 1º PA'!$B$4:$B$2000&gt;=M$4)*('Diário 1º PA'!$B$4:$B$2000&lt;=EOMONTH(M$4,0))*('Diário 1º PA'!$F$4:$F$2000))
+SUMPRODUCT(('Diário 2º PA'!$E$4:$E$1997='Analítico Cx.'!$B86)*('Diário 2º PA'!$B$4:$B$1997&gt;=M$4)*('Diário 2º PA'!$B$4:$B$1997&lt;=EOMONTH(M$4,0))*('Diário 2º PA'!$F$4:$F$1997))
+SUMPRODUCT(('Diário 3º PA'!$E$4:$E$2018='Analítico Cx.'!$B86)*('Diário 3º PA'!$B$4:$B$2018&gt;=M$4)*('Diário 3º PA'!$B$4:$B$2018&lt;=EOMONTH(M$4,0))*('Diário 3º PA'!$F$4:$F$2018))
+SUMPRODUCT(('Diário 4º PA'!$E$4:$E$2000='Analítico Cx.'!$B86)*('Diário 4º PA'!$B$4:$B$2000&gt;=M$4)*('Diário 4º PA'!$B$4:$B$2000&lt;=EOMONTH(M$4,0))*('Diário 4º PA'!$F$4:$F$2000))</f>
        <v>0</v>
      </c>
      <c r="N86" s="99">
        <f>SUMPRODUCT(('Diário 1º PA'!$E$4:$E$2000='Analítico Cx.'!$B86)*('Diário 1º PA'!$B$4:$B$2000&gt;=N$4)*('Diário 1º PA'!$B$4:$B$2000&lt;=EOMONTH(N$4,0))*('Diário 1º PA'!$F$4:$F$2000))
+SUMPRODUCT(('Diário 2º PA'!$E$4:$E$1997='Analítico Cx.'!$B86)*('Diário 2º PA'!$B$4:$B$1997&gt;=N$4)*('Diário 2º PA'!$B$4:$B$1997&lt;=EOMONTH(N$4,0))*('Diário 2º PA'!$F$4:$F$1997))
+SUMPRODUCT(('Diário 3º PA'!$E$4:$E$2018='Analítico Cx.'!$B86)*('Diário 3º PA'!$B$4:$B$2018&gt;=N$4)*('Diário 3º PA'!$B$4:$B$2018&lt;=EOMONTH(N$4,0))*('Diário 3º PA'!$F$4:$F$2018))
+SUMPRODUCT(('Diário 4º PA'!$E$4:$E$2000='Analítico Cx.'!$B86)*('Diário 4º PA'!$B$4:$B$2000&gt;=N$4)*('Diário 4º PA'!$B$4:$B$2000&lt;=EOMONTH(N$4,0))*('Diário 4º PA'!$F$4:$F$2000))</f>
        <v>0</v>
      </c>
      <c r="O86" s="100">
        <f t="shared" si="18"/>
        <v>0</v>
      </c>
      <c r="P86" s="92">
        <f t="shared" si="17"/>
        <v>0</v>
      </c>
    </row>
    <row r="87" spans="1:16" ht="23.25" customHeight="1" x14ac:dyDescent="0.25">
      <c r="A87" s="36" t="s">
        <v>247</v>
      </c>
      <c r="B87" s="57" t="s">
        <v>248</v>
      </c>
      <c r="C87" s="99">
        <f>SUMPRODUCT(('Diário 1º PA'!$E$4:$E$2000='Analítico Cx.'!$B87)*('Diário 1º PA'!$B$4:$B$2000&gt;=C$4)*('Diário 1º PA'!$B$4:$B$2000&lt;=EOMONTH(C$4,0))*('Diário 1º PA'!$F$4:$F$2000))
+SUMPRODUCT(('Diário 2º PA'!$E$4:$E$1997='Analítico Cx.'!$B87)*('Diário 2º PA'!$B$4:$B$1997&gt;=C$4)*('Diário 2º PA'!$B$4:$B$1997&lt;=EOMONTH(C$4,0))*('Diário 2º PA'!$F$4:$F$1997))
+SUMPRODUCT(('Diário 3º PA'!$E$4:$E$2018='Analítico Cx.'!$B87)*('Diário 3º PA'!$B$4:$B$2018&gt;=C$4)*('Diário 3º PA'!$B$4:$B$2018&lt;=EOMONTH(C$4,0))*('Diário 3º PA'!$F$4:$F$2018))
+SUMPRODUCT(('Diário 4º PA'!$E$4:$E$2000='Analítico Cx.'!$B87)*('Diário 4º PA'!$B$4:$B$2000&gt;=C$4)*('Diário 4º PA'!$B$4:$B$2000&lt;=EOMONTH(C$4,0))*('Diário 4º PA'!$F$4:$F$2000))</f>
        <v>0</v>
      </c>
      <c r="D87" s="99">
        <f>SUMPRODUCT(('Diário 1º PA'!$E$4:$E$2000='Analítico Cx.'!$B87)*('Diário 1º PA'!$B$4:$B$2000&gt;=D$4)*('Diário 1º PA'!$B$4:$B$2000&lt;=EOMONTH(D$4,0))*('Diário 1º PA'!$F$4:$F$2000))
+SUMPRODUCT(('Diário 2º PA'!$E$4:$E$1997='Analítico Cx.'!$B87)*('Diário 2º PA'!$B$4:$B$1997&gt;=D$4)*('Diário 2º PA'!$B$4:$B$1997&lt;=EOMONTH(D$4,0))*('Diário 2º PA'!$F$4:$F$1997))
+SUMPRODUCT(('Diário 3º PA'!$E$4:$E$2018='Analítico Cx.'!$B87)*('Diário 3º PA'!$B$4:$B$2018&gt;=D$4)*('Diário 3º PA'!$B$4:$B$2018&lt;=EOMONTH(D$4,0))*('Diário 3º PA'!$F$4:$F$2018))
+SUMPRODUCT(('Diário 4º PA'!$E$4:$E$2000='Analítico Cx.'!$B87)*('Diário 4º PA'!$B$4:$B$2000&gt;=D$4)*('Diário 4º PA'!$B$4:$B$2000&lt;=EOMONTH(D$4,0))*('Diário 4º PA'!$F$4:$F$2000))</f>
        <v>0</v>
      </c>
      <c r="E87" s="99">
        <f>SUMPRODUCT(('Diário 1º PA'!$E$4:$E$2000='Analítico Cx.'!$B87)*('Diário 1º PA'!$B$4:$B$2000&gt;=E$4)*('Diário 1º PA'!$B$4:$B$2000&lt;=EOMONTH(E$4,0))*('Diário 1º PA'!$F$4:$F$2000))
+SUMPRODUCT(('Diário 2º PA'!$E$4:$E$1997='Analítico Cx.'!$B87)*('Diário 2º PA'!$B$4:$B$1997&gt;=E$4)*('Diário 2º PA'!$B$4:$B$1997&lt;=EOMONTH(E$4,0))*('Diário 2º PA'!$F$4:$F$1997))
+SUMPRODUCT(('Diário 3º PA'!$E$4:$E$2018='Analítico Cx.'!$B87)*('Diário 3º PA'!$B$4:$B$2018&gt;=E$4)*('Diário 3º PA'!$B$4:$B$2018&lt;=EOMONTH(E$4,0))*('Diário 3º PA'!$F$4:$F$2018))
+SUMPRODUCT(('Diário 4º PA'!$E$4:$E$2000='Analítico Cx.'!$B87)*('Diário 4º PA'!$B$4:$B$2000&gt;=E$4)*('Diário 4º PA'!$B$4:$B$2000&lt;=EOMONTH(E$4,0))*('Diário 4º PA'!$F$4:$F$2000))</f>
        <v>0</v>
      </c>
      <c r="F87" s="99">
        <f>SUMPRODUCT(('Diário 1º PA'!$E$4:$E$2000='Analítico Cx.'!$B87)*('Diário 1º PA'!$B$4:$B$2000&gt;=F$4)*('Diário 1º PA'!$B$4:$B$2000&lt;=EOMONTH(F$4,0))*('Diário 1º PA'!$F$4:$F$2000))
+SUMPRODUCT(('Diário 2º PA'!$E$4:$E$1997='Analítico Cx.'!$B87)*('Diário 2º PA'!$B$4:$B$1997&gt;=F$4)*('Diário 2º PA'!$B$4:$B$1997&lt;=EOMONTH(F$4,0))*('Diário 2º PA'!$F$4:$F$1997))
+SUMPRODUCT(('Diário 3º PA'!$E$4:$E$2018='Analítico Cx.'!$B87)*('Diário 3º PA'!$B$4:$B$2018&gt;=F$4)*('Diário 3º PA'!$B$4:$B$2018&lt;=EOMONTH(F$4,0))*('Diário 3º PA'!$F$4:$F$2018))
+SUMPRODUCT(('Diário 4º PA'!$E$4:$E$2000='Analítico Cx.'!$B87)*('Diário 4º PA'!$B$4:$B$2000&gt;=F$4)*('Diário 4º PA'!$B$4:$B$2000&lt;=EOMONTH(F$4,0))*('Diário 4º PA'!$F$4:$F$2000))</f>
        <v>0</v>
      </c>
      <c r="G87" s="99">
        <f>SUMPRODUCT(('Diário 1º PA'!$E$4:$E$2000='Analítico Cx.'!$B87)*('Diário 1º PA'!$B$4:$B$2000&gt;=G$4)*('Diário 1º PA'!$B$4:$B$2000&lt;=EOMONTH(G$4,0))*('Diário 1º PA'!$F$4:$F$2000))
+SUMPRODUCT(('Diário 2º PA'!$E$4:$E$1997='Analítico Cx.'!$B87)*('Diário 2º PA'!$B$4:$B$1997&gt;=G$4)*('Diário 2º PA'!$B$4:$B$1997&lt;=EOMONTH(G$4,0))*('Diário 2º PA'!$F$4:$F$1997))
+SUMPRODUCT(('Diário 3º PA'!$E$4:$E$2018='Analítico Cx.'!$B87)*('Diário 3º PA'!$B$4:$B$2018&gt;=G$4)*('Diário 3º PA'!$B$4:$B$2018&lt;=EOMONTH(G$4,0))*('Diário 3º PA'!$F$4:$F$2018))
+SUMPRODUCT(('Diário 4º PA'!$E$4:$E$2000='Analítico Cx.'!$B87)*('Diário 4º PA'!$B$4:$B$2000&gt;=G$4)*('Diário 4º PA'!$B$4:$B$2000&lt;=EOMONTH(G$4,0))*('Diário 4º PA'!$F$4:$F$2000))</f>
        <v>0</v>
      </c>
      <c r="H87" s="99">
        <f>SUMPRODUCT(('Diário 1º PA'!$E$4:$E$2000='Analítico Cx.'!$B87)*('Diário 1º PA'!$B$4:$B$2000&gt;=H$4)*('Diário 1º PA'!$B$4:$B$2000&lt;=EOMONTH(H$4,0))*('Diário 1º PA'!$F$4:$F$2000))
+SUMPRODUCT(('Diário 2º PA'!$E$4:$E$1997='Analítico Cx.'!$B87)*('Diário 2º PA'!$B$4:$B$1997&gt;=H$4)*('Diário 2º PA'!$B$4:$B$1997&lt;=EOMONTH(H$4,0))*('Diário 2º PA'!$F$4:$F$1997))
+SUMPRODUCT(('Diário 3º PA'!$E$4:$E$2018='Analítico Cx.'!$B87)*('Diário 3º PA'!$B$4:$B$2018&gt;=H$4)*('Diário 3º PA'!$B$4:$B$2018&lt;=EOMONTH(H$4,0))*('Diário 3º PA'!$F$4:$F$2018))
+SUMPRODUCT(('Diário 4º PA'!$E$4:$E$2000='Analítico Cx.'!$B87)*('Diário 4º PA'!$B$4:$B$2000&gt;=H$4)*('Diário 4º PA'!$B$4:$B$2000&lt;=EOMONTH(H$4,0))*('Diário 4º PA'!$F$4:$F$2000))</f>
        <v>16038.5</v>
      </c>
      <c r="I87" s="99">
        <f>SUMPRODUCT(('Diário 1º PA'!$E$4:$E$2000='Analítico Cx.'!$B87)*('Diário 1º PA'!$B$4:$B$2000&gt;=I$4)*('Diário 1º PA'!$B$4:$B$2000&lt;=EOMONTH(I$4,0))*('Diário 1º PA'!$F$4:$F$2000))
+SUMPRODUCT(('Diário 2º PA'!$E$4:$E$1997='Analítico Cx.'!$B87)*('Diário 2º PA'!$B$4:$B$1997&gt;=I$4)*('Diário 2º PA'!$B$4:$B$1997&lt;=EOMONTH(I$4,0))*('Diário 2º PA'!$F$4:$F$1997))
+SUMPRODUCT(('Diário 3º PA'!$E$4:$E$2018='Analítico Cx.'!$B87)*('Diário 3º PA'!$B$4:$B$2018&gt;=I$4)*('Diário 3º PA'!$B$4:$B$2018&lt;=EOMONTH(I$4,0))*('Diário 3º PA'!$F$4:$F$2018))
+SUMPRODUCT(('Diário 4º PA'!$E$4:$E$2000='Analítico Cx.'!$B87)*('Diário 4º PA'!$B$4:$B$2000&gt;=I$4)*('Diário 4º PA'!$B$4:$B$2000&lt;=EOMONTH(I$4,0))*('Diário 4º PA'!$F$4:$F$2000))</f>
        <v>16039.07</v>
      </c>
      <c r="J87" s="99">
        <f>SUMPRODUCT(('Diário 1º PA'!$E$4:$E$2000='Analítico Cx.'!$B87)*('Diário 1º PA'!$B$4:$B$2000&gt;=J$4)*('Diário 1º PA'!$B$4:$B$2000&lt;=EOMONTH(J$4,0))*('Diário 1º PA'!$F$4:$F$2000))
+SUMPRODUCT(('Diário 2º PA'!$E$4:$E$1997='Analítico Cx.'!$B87)*('Diário 2º PA'!$B$4:$B$1997&gt;=J$4)*('Diário 2º PA'!$B$4:$B$1997&lt;=EOMONTH(J$4,0))*('Diário 2º PA'!$F$4:$F$1997))
+SUMPRODUCT(('Diário 3º PA'!$E$4:$E$2018='Analítico Cx.'!$B87)*('Diário 3º PA'!$B$4:$B$2018&gt;=J$4)*('Diário 3º PA'!$B$4:$B$2018&lt;=EOMONTH(J$4,0))*('Diário 3º PA'!$F$4:$F$2018))
+SUMPRODUCT(('Diário 4º PA'!$E$4:$E$2000='Analítico Cx.'!$B87)*('Diário 4º PA'!$B$4:$B$2000&gt;=J$4)*('Diário 4º PA'!$B$4:$B$2000&lt;=EOMONTH(J$4,0))*('Diário 4º PA'!$F$4:$F$2000))</f>
        <v>16039.07</v>
      </c>
      <c r="K87" s="99">
        <f>SUMPRODUCT(('Diário 1º PA'!$E$4:$E$2000='Analítico Cx.'!$B87)*('Diário 1º PA'!$B$4:$B$2000&gt;=K$4)*('Diário 1º PA'!$B$4:$B$2000&lt;=EOMONTH(K$4,0))*('Diário 1º PA'!$F$4:$F$2000))
+SUMPRODUCT(('Diário 2º PA'!$E$4:$E$1997='Analítico Cx.'!$B87)*('Diário 2º PA'!$B$4:$B$1997&gt;=K$4)*('Diário 2º PA'!$B$4:$B$1997&lt;=EOMONTH(K$4,0))*('Diário 2º PA'!$F$4:$F$1997))
+SUMPRODUCT(('Diário 3º PA'!$E$4:$E$2018='Analítico Cx.'!$B87)*('Diário 3º PA'!$B$4:$B$2018&gt;=K$4)*('Diário 3º PA'!$B$4:$B$2018&lt;=EOMONTH(K$4,0))*('Diário 3º PA'!$F$4:$F$2018))
+SUMPRODUCT(('Diário 4º PA'!$E$4:$E$2000='Analítico Cx.'!$B87)*('Diário 4º PA'!$B$4:$B$2000&gt;=K$4)*('Diário 4º PA'!$B$4:$B$2000&lt;=EOMONTH(K$4,0))*('Diário 4º PA'!$F$4:$F$2000))</f>
        <v>16039.07</v>
      </c>
      <c r="L87" s="99">
        <f>SUMPRODUCT(('Diário 1º PA'!$E$4:$E$2000='Analítico Cx.'!$B87)*('Diário 1º PA'!$B$4:$B$2000&gt;=L$4)*('Diário 1º PA'!$B$4:$B$2000&lt;=EOMONTH(L$4,0))*('Diário 1º PA'!$F$4:$F$2000))
+SUMPRODUCT(('Diário 2º PA'!$E$4:$E$1997='Analítico Cx.'!$B87)*('Diário 2º PA'!$B$4:$B$1997&gt;=L$4)*('Diário 2º PA'!$B$4:$B$1997&lt;=EOMONTH(L$4,0))*('Diário 2º PA'!$F$4:$F$1997))
+SUMPRODUCT(('Diário 3º PA'!$E$4:$E$2018='Analítico Cx.'!$B87)*('Diário 3º PA'!$B$4:$B$2018&gt;=L$4)*('Diário 3º PA'!$B$4:$B$2018&lt;=EOMONTH(L$4,0))*('Diário 3º PA'!$F$4:$F$2018))
+SUMPRODUCT(('Diário 4º PA'!$E$4:$E$2000='Analítico Cx.'!$B87)*('Diário 4º PA'!$B$4:$B$2000&gt;=L$4)*('Diário 4º PA'!$B$4:$B$2000&lt;=EOMONTH(L$4,0))*('Diário 4º PA'!$F$4:$F$2000))</f>
        <v>0</v>
      </c>
      <c r="M87" s="99">
        <f>SUMPRODUCT(('Diário 1º PA'!$E$4:$E$2000='Analítico Cx.'!$B87)*('Diário 1º PA'!$B$4:$B$2000&gt;=M$4)*('Diário 1º PA'!$B$4:$B$2000&lt;=EOMONTH(M$4,0))*('Diário 1º PA'!$F$4:$F$2000))
+SUMPRODUCT(('Diário 2º PA'!$E$4:$E$1997='Analítico Cx.'!$B87)*('Diário 2º PA'!$B$4:$B$1997&gt;=M$4)*('Diário 2º PA'!$B$4:$B$1997&lt;=EOMONTH(M$4,0))*('Diário 2º PA'!$F$4:$F$1997))
+SUMPRODUCT(('Diário 3º PA'!$E$4:$E$2018='Analítico Cx.'!$B87)*('Diário 3º PA'!$B$4:$B$2018&gt;=M$4)*('Diário 3º PA'!$B$4:$B$2018&lt;=EOMONTH(M$4,0))*('Diário 3º PA'!$F$4:$F$2018))
+SUMPRODUCT(('Diário 4º PA'!$E$4:$E$2000='Analítico Cx.'!$B87)*('Diário 4º PA'!$B$4:$B$2000&gt;=M$4)*('Diário 4º PA'!$B$4:$B$2000&lt;=EOMONTH(M$4,0))*('Diário 4º PA'!$F$4:$F$2000))</f>
        <v>0</v>
      </c>
      <c r="N87" s="99">
        <f>SUMPRODUCT(('Diário 1º PA'!$E$4:$E$2000='Analítico Cx.'!$B87)*('Diário 1º PA'!$B$4:$B$2000&gt;=N$4)*('Diário 1º PA'!$B$4:$B$2000&lt;=EOMONTH(N$4,0))*('Diário 1º PA'!$F$4:$F$2000))
+SUMPRODUCT(('Diário 2º PA'!$E$4:$E$1997='Analítico Cx.'!$B87)*('Diário 2º PA'!$B$4:$B$1997&gt;=N$4)*('Diário 2º PA'!$B$4:$B$1997&lt;=EOMONTH(N$4,0))*('Diário 2º PA'!$F$4:$F$1997))
+SUMPRODUCT(('Diário 3º PA'!$E$4:$E$2018='Analítico Cx.'!$B87)*('Diário 3º PA'!$B$4:$B$2018&gt;=N$4)*('Diário 3º PA'!$B$4:$B$2018&lt;=EOMONTH(N$4,0))*('Diário 3º PA'!$F$4:$F$2018))
+SUMPRODUCT(('Diário 4º PA'!$E$4:$E$2000='Analítico Cx.'!$B87)*('Diário 4º PA'!$B$4:$B$2000&gt;=N$4)*('Diário 4º PA'!$B$4:$B$2000&lt;=EOMONTH(N$4,0))*('Diário 4º PA'!$F$4:$F$2000))</f>
        <v>0</v>
      </c>
      <c r="O87" s="100">
        <f t="shared" si="18"/>
        <v>64155.71</v>
      </c>
      <c r="P87" s="92">
        <f t="shared" si="17"/>
        <v>0.21778638737270473</v>
      </c>
    </row>
    <row r="88" spans="1:16" ht="23.25" customHeight="1" x14ac:dyDescent="0.25">
      <c r="A88" s="36" t="s">
        <v>249</v>
      </c>
      <c r="B88" s="57" t="s">
        <v>250</v>
      </c>
      <c r="C88" s="99">
        <f>SUMPRODUCT(('Diário 1º PA'!$E$4:$E$2000='Analítico Cx.'!$B88)*('Diário 1º PA'!$B$4:$B$2000&gt;=C$4)*('Diário 1º PA'!$B$4:$B$2000&lt;=EOMONTH(C$4,0))*('Diário 1º PA'!$F$4:$F$2000))
+SUMPRODUCT(('Diário 2º PA'!$E$4:$E$1997='Analítico Cx.'!$B88)*('Diário 2º PA'!$B$4:$B$1997&gt;=C$4)*('Diário 2º PA'!$B$4:$B$1997&lt;=EOMONTH(C$4,0))*('Diário 2º PA'!$F$4:$F$1997))
+SUMPRODUCT(('Diário 3º PA'!$E$4:$E$2018='Analítico Cx.'!$B88)*('Diário 3º PA'!$B$4:$B$2018&gt;=C$4)*('Diário 3º PA'!$B$4:$B$2018&lt;=EOMONTH(C$4,0))*('Diário 3º PA'!$F$4:$F$2018))
+SUMPRODUCT(('Diário 4º PA'!$E$4:$E$2000='Analítico Cx.'!$B88)*('Diário 4º PA'!$B$4:$B$2000&gt;=C$4)*('Diário 4º PA'!$B$4:$B$2000&lt;=EOMONTH(C$4,0))*('Diário 4º PA'!$F$4:$F$2000))</f>
        <v>0</v>
      </c>
      <c r="D88" s="99">
        <f>SUMPRODUCT(('Diário 1º PA'!$E$4:$E$2000='Analítico Cx.'!$B88)*('Diário 1º PA'!$B$4:$B$2000&gt;=D$4)*('Diário 1º PA'!$B$4:$B$2000&lt;=EOMONTH(D$4,0))*('Diário 1º PA'!$F$4:$F$2000))
+SUMPRODUCT(('Diário 2º PA'!$E$4:$E$1997='Analítico Cx.'!$B88)*('Diário 2º PA'!$B$4:$B$1997&gt;=D$4)*('Diário 2º PA'!$B$4:$B$1997&lt;=EOMONTH(D$4,0))*('Diário 2º PA'!$F$4:$F$1997))
+SUMPRODUCT(('Diário 3º PA'!$E$4:$E$2018='Analítico Cx.'!$B88)*('Diário 3º PA'!$B$4:$B$2018&gt;=D$4)*('Diário 3º PA'!$B$4:$B$2018&lt;=EOMONTH(D$4,0))*('Diário 3º PA'!$F$4:$F$2018))
+SUMPRODUCT(('Diário 4º PA'!$E$4:$E$2000='Analítico Cx.'!$B88)*('Diário 4º PA'!$B$4:$B$2000&gt;=D$4)*('Diário 4º PA'!$B$4:$B$2000&lt;=EOMONTH(D$4,0))*('Diário 4º PA'!$F$4:$F$2000))</f>
        <v>0</v>
      </c>
      <c r="E88" s="99">
        <f>SUMPRODUCT(('Diário 1º PA'!$E$4:$E$2000='Analítico Cx.'!$B88)*('Diário 1º PA'!$B$4:$B$2000&gt;=E$4)*('Diário 1º PA'!$B$4:$B$2000&lt;=EOMONTH(E$4,0))*('Diário 1º PA'!$F$4:$F$2000))
+SUMPRODUCT(('Diário 2º PA'!$E$4:$E$1997='Analítico Cx.'!$B88)*('Diário 2º PA'!$B$4:$B$1997&gt;=E$4)*('Diário 2º PA'!$B$4:$B$1997&lt;=EOMONTH(E$4,0))*('Diário 2º PA'!$F$4:$F$1997))
+SUMPRODUCT(('Diário 3º PA'!$E$4:$E$2018='Analítico Cx.'!$B88)*('Diário 3º PA'!$B$4:$B$2018&gt;=E$4)*('Diário 3º PA'!$B$4:$B$2018&lt;=EOMONTH(E$4,0))*('Diário 3º PA'!$F$4:$F$2018))
+SUMPRODUCT(('Diário 4º PA'!$E$4:$E$2000='Analítico Cx.'!$B88)*('Diário 4º PA'!$B$4:$B$2000&gt;=E$4)*('Diário 4º PA'!$B$4:$B$2000&lt;=EOMONTH(E$4,0))*('Diário 4º PA'!$F$4:$F$2000))</f>
        <v>0</v>
      </c>
      <c r="F88" s="99">
        <f>SUMPRODUCT(('Diário 1º PA'!$E$4:$E$2000='Analítico Cx.'!$B88)*('Diário 1º PA'!$B$4:$B$2000&gt;=F$4)*('Diário 1º PA'!$B$4:$B$2000&lt;=EOMONTH(F$4,0))*('Diário 1º PA'!$F$4:$F$2000))
+SUMPRODUCT(('Diário 2º PA'!$E$4:$E$1997='Analítico Cx.'!$B88)*('Diário 2º PA'!$B$4:$B$1997&gt;=F$4)*('Diário 2º PA'!$B$4:$B$1997&lt;=EOMONTH(F$4,0))*('Diário 2º PA'!$F$4:$F$1997))
+SUMPRODUCT(('Diário 3º PA'!$E$4:$E$2018='Analítico Cx.'!$B88)*('Diário 3º PA'!$B$4:$B$2018&gt;=F$4)*('Diário 3º PA'!$B$4:$B$2018&lt;=EOMONTH(F$4,0))*('Diário 3º PA'!$F$4:$F$2018))
+SUMPRODUCT(('Diário 4º PA'!$E$4:$E$2000='Analítico Cx.'!$B88)*('Diário 4º PA'!$B$4:$B$2000&gt;=F$4)*('Diário 4º PA'!$B$4:$B$2000&lt;=EOMONTH(F$4,0))*('Diário 4º PA'!$F$4:$F$2000))</f>
        <v>0</v>
      </c>
      <c r="G88" s="99">
        <f>SUMPRODUCT(('Diário 1º PA'!$E$4:$E$2000='Analítico Cx.'!$B88)*('Diário 1º PA'!$B$4:$B$2000&gt;=G$4)*('Diário 1º PA'!$B$4:$B$2000&lt;=EOMONTH(G$4,0))*('Diário 1º PA'!$F$4:$F$2000))
+SUMPRODUCT(('Diário 2º PA'!$E$4:$E$1997='Analítico Cx.'!$B88)*('Diário 2º PA'!$B$4:$B$1997&gt;=G$4)*('Diário 2º PA'!$B$4:$B$1997&lt;=EOMONTH(G$4,0))*('Diário 2º PA'!$F$4:$F$1997))
+SUMPRODUCT(('Diário 3º PA'!$E$4:$E$2018='Analítico Cx.'!$B88)*('Diário 3º PA'!$B$4:$B$2018&gt;=G$4)*('Diário 3º PA'!$B$4:$B$2018&lt;=EOMONTH(G$4,0))*('Diário 3º PA'!$F$4:$F$2018))
+SUMPRODUCT(('Diário 4º PA'!$E$4:$E$2000='Analítico Cx.'!$B88)*('Diário 4º PA'!$B$4:$B$2000&gt;=G$4)*('Diário 4º PA'!$B$4:$B$2000&lt;=EOMONTH(G$4,0))*('Diário 4º PA'!$F$4:$F$2000))</f>
        <v>0</v>
      </c>
      <c r="H88" s="99">
        <f>SUMPRODUCT(('Diário 1º PA'!$E$4:$E$2000='Analítico Cx.'!$B88)*('Diário 1º PA'!$B$4:$B$2000&gt;=H$4)*('Diário 1º PA'!$B$4:$B$2000&lt;=EOMONTH(H$4,0))*('Diário 1º PA'!$F$4:$F$2000))
+SUMPRODUCT(('Diário 2º PA'!$E$4:$E$1997='Analítico Cx.'!$B88)*('Diário 2º PA'!$B$4:$B$1997&gt;=H$4)*('Diário 2º PA'!$B$4:$B$1997&lt;=EOMONTH(H$4,0))*('Diário 2º PA'!$F$4:$F$1997))
+SUMPRODUCT(('Diário 3º PA'!$E$4:$E$2018='Analítico Cx.'!$B88)*('Diário 3º PA'!$B$4:$B$2018&gt;=H$4)*('Diário 3º PA'!$B$4:$B$2018&lt;=EOMONTH(H$4,0))*('Diário 3º PA'!$F$4:$F$2018))
+SUMPRODUCT(('Diário 4º PA'!$E$4:$E$2000='Analítico Cx.'!$B88)*('Diário 4º PA'!$B$4:$B$2000&gt;=H$4)*('Diário 4º PA'!$B$4:$B$2000&lt;=EOMONTH(H$4,0))*('Diário 4º PA'!$F$4:$F$2000))</f>
        <v>0</v>
      </c>
      <c r="I88" s="99">
        <f>SUMPRODUCT(('Diário 1º PA'!$E$4:$E$2000='Analítico Cx.'!$B88)*('Diário 1º PA'!$B$4:$B$2000&gt;=I$4)*('Diário 1º PA'!$B$4:$B$2000&lt;=EOMONTH(I$4,0))*('Diário 1º PA'!$F$4:$F$2000))
+SUMPRODUCT(('Diário 2º PA'!$E$4:$E$1997='Analítico Cx.'!$B88)*('Diário 2º PA'!$B$4:$B$1997&gt;=I$4)*('Diário 2º PA'!$B$4:$B$1997&lt;=EOMONTH(I$4,0))*('Diário 2º PA'!$F$4:$F$1997))
+SUMPRODUCT(('Diário 3º PA'!$E$4:$E$2018='Analítico Cx.'!$B88)*('Diário 3º PA'!$B$4:$B$2018&gt;=I$4)*('Diário 3º PA'!$B$4:$B$2018&lt;=EOMONTH(I$4,0))*('Diário 3º PA'!$F$4:$F$2018))
+SUMPRODUCT(('Diário 4º PA'!$E$4:$E$2000='Analítico Cx.'!$B88)*('Diário 4º PA'!$B$4:$B$2000&gt;=I$4)*('Diário 4º PA'!$B$4:$B$2000&lt;=EOMONTH(I$4,0))*('Diário 4º PA'!$F$4:$F$2000))</f>
        <v>0</v>
      </c>
      <c r="J88" s="99">
        <f>SUMPRODUCT(('Diário 1º PA'!$E$4:$E$2000='Analítico Cx.'!$B88)*('Diário 1º PA'!$B$4:$B$2000&gt;=J$4)*('Diário 1º PA'!$B$4:$B$2000&lt;=EOMONTH(J$4,0))*('Diário 1º PA'!$F$4:$F$2000))
+SUMPRODUCT(('Diário 2º PA'!$E$4:$E$1997='Analítico Cx.'!$B88)*('Diário 2º PA'!$B$4:$B$1997&gt;=J$4)*('Diário 2º PA'!$B$4:$B$1997&lt;=EOMONTH(J$4,0))*('Diário 2º PA'!$F$4:$F$1997))
+SUMPRODUCT(('Diário 3º PA'!$E$4:$E$2018='Analítico Cx.'!$B88)*('Diário 3º PA'!$B$4:$B$2018&gt;=J$4)*('Diário 3º PA'!$B$4:$B$2018&lt;=EOMONTH(J$4,0))*('Diário 3º PA'!$F$4:$F$2018))
+SUMPRODUCT(('Diário 4º PA'!$E$4:$E$2000='Analítico Cx.'!$B88)*('Diário 4º PA'!$B$4:$B$2000&gt;=J$4)*('Diário 4º PA'!$B$4:$B$2000&lt;=EOMONTH(J$4,0))*('Diário 4º PA'!$F$4:$F$2000))</f>
        <v>0</v>
      </c>
      <c r="K88" s="99">
        <f>SUMPRODUCT(('Diário 1º PA'!$E$4:$E$2000='Analítico Cx.'!$B88)*('Diário 1º PA'!$B$4:$B$2000&gt;=K$4)*('Diário 1º PA'!$B$4:$B$2000&lt;=EOMONTH(K$4,0))*('Diário 1º PA'!$F$4:$F$2000))
+SUMPRODUCT(('Diário 2º PA'!$E$4:$E$1997='Analítico Cx.'!$B88)*('Diário 2º PA'!$B$4:$B$1997&gt;=K$4)*('Diário 2º PA'!$B$4:$B$1997&lt;=EOMONTH(K$4,0))*('Diário 2º PA'!$F$4:$F$1997))
+SUMPRODUCT(('Diário 3º PA'!$E$4:$E$2018='Analítico Cx.'!$B88)*('Diário 3º PA'!$B$4:$B$2018&gt;=K$4)*('Diário 3º PA'!$B$4:$B$2018&lt;=EOMONTH(K$4,0))*('Diário 3º PA'!$F$4:$F$2018))
+SUMPRODUCT(('Diário 4º PA'!$E$4:$E$2000='Analítico Cx.'!$B88)*('Diário 4º PA'!$B$4:$B$2000&gt;=K$4)*('Diário 4º PA'!$B$4:$B$2000&lt;=EOMONTH(K$4,0))*('Diário 4º PA'!$F$4:$F$2000))</f>
        <v>0</v>
      </c>
      <c r="L88" s="99">
        <f>SUMPRODUCT(('Diário 1º PA'!$E$4:$E$2000='Analítico Cx.'!$B88)*('Diário 1º PA'!$B$4:$B$2000&gt;=L$4)*('Diário 1º PA'!$B$4:$B$2000&lt;=EOMONTH(L$4,0))*('Diário 1º PA'!$F$4:$F$2000))
+SUMPRODUCT(('Diário 2º PA'!$E$4:$E$1997='Analítico Cx.'!$B88)*('Diário 2º PA'!$B$4:$B$1997&gt;=L$4)*('Diário 2º PA'!$B$4:$B$1997&lt;=EOMONTH(L$4,0))*('Diário 2º PA'!$F$4:$F$1997))
+SUMPRODUCT(('Diário 3º PA'!$E$4:$E$2018='Analítico Cx.'!$B88)*('Diário 3º PA'!$B$4:$B$2018&gt;=L$4)*('Diário 3º PA'!$B$4:$B$2018&lt;=EOMONTH(L$4,0))*('Diário 3º PA'!$F$4:$F$2018))
+SUMPRODUCT(('Diário 4º PA'!$E$4:$E$2000='Analítico Cx.'!$B88)*('Diário 4º PA'!$B$4:$B$2000&gt;=L$4)*('Diário 4º PA'!$B$4:$B$2000&lt;=EOMONTH(L$4,0))*('Diário 4º PA'!$F$4:$F$2000))</f>
        <v>0</v>
      </c>
      <c r="M88" s="99">
        <f>SUMPRODUCT(('Diário 1º PA'!$E$4:$E$2000='Analítico Cx.'!$B88)*('Diário 1º PA'!$B$4:$B$2000&gt;=M$4)*('Diário 1º PA'!$B$4:$B$2000&lt;=EOMONTH(M$4,0))*('Diário 1º PA'!$F$4:$F$2000))
+SUMPRODUCT(('Diário 2º PA'!$E$4:$E$1997='Analítico Cx.'!$B88)*('Diário 2º PA'!$B$4:$B$1997&gt;=M$4)*('Diário 2º PA'!$B$4:$B$1997&lt;=EOMONTH(M$4,0))*('Diário 2º PA'!$F$4:$F$1997))
+SUMPRODUCT(('Diário 3º PA'!$E$4:$E$2018='Analítico Cx.'!$B88)*('Diário 3º PA'!$B$4:$B$2018&gt;=M$4)*('Diário 3º PA'!$B$4:$B$2018&lt;=EOMONTH(M$4,0))*('Diário 3º PA'!$F$4:$F$2018))
+SUMPRODUCT(('Diário 4º PA'!$E$4:$E$2000='Analítico Cx.'!$B88)*('Diário 4º PA'!$B$4:$B$2000&gt;=M$4)*('Diário 4º PA'!$B$4:$B$2000&lt;=EOMONTH(M$4,0))*('Diário 4º PA'!$F$4:$F$2000))</f>
        <v>0</v>
      </c>
      <c r="N88" s="99">
        <f>SUMPRODUCT(('Diário 1º PA'!$E$4:$E$2000='Analítico Cx.'!$B88)*('Diário 1º PA'!$B$4:$B$2000&gt;=N$4)*('Diário 1º PA'!$B$4:$B$2000&lt;=EOMONTH(N$4,0))*('Diário 1º PA'!$F$4:$F$2000))
+SUMPRODUCT(('Diário 2º PA'!$E$4:$E$1997='Analítico Cx.'!$B88)*('Diário 2º PA'!$B$4:$B$1997&gt;=N$4)*('Diário 2º PA'!$B$4:$B$1997&lt;=EOMONTH(N$4,0))*('Diário 2º PA'!$F$4:$F$1997))
+SUMPRODUCT(('Diário 3º PA'!$E$4:$E$2018='Analítico Cx.'!$B88)*('Diário 3º PA'!$B$4:$B$2018&gt;=N$4)*('Diário 3º PA'!$B$4:$B$2018&lt;=EOMONTH(N$4,0))*('Diário 3º PA'!$F$4:$F$2018))
+SUMPRODUCT(('Diário 4º PA'!$E$4:$E$2000='Analítico Cx.'!$B88)*('Diário 4º PA'!$B$4:$B$2000&gt;=N$4)*('Diário 4º PA'!$B$4:$B$2000&lt;=EOMONTH(N$4,0))*('Diário 4º PA'!$F$4:$F$2000))</f>
        <v>0</v>
      </c>
      <c r="O88" s="100">
        <f t="shared" si="18"/>
        <v>0</v>
      </c>
      <c r="P88" s="92">
        <f t="shared" si="17"/>
        <v>0</v>
      </c>
    </row>
    <row r="89" spans="1:16" ht="23.25" customHeight="1" x14ac:dyDescent="0.25">
      <c r="A89" s="36" t="s">
        <v>251</v>
      </c>
      <c r="B89" s="57" t="s">
        <v>252</v>
      </c>
      <c r="C89" s="99">
        <f>SUMPRODUCT(('Diário 1º PA'!$E$4:$E$2000='Analítico Cx.'!$B89)*('Diário 1º PA'!$B$4:$B$2000&gt;=C$4)*('Diário 1º PA'!$B$4:$B$2000&lt;=EOMONTH(C$4,0))*('Diário 1º PA'!$F$4:$F$2000))
+SUMPRODUCT(('Diário 2º PA'!$E$4:$E$1997='Analítico Cx.'!$B89)*('Diário 2º PA'!$B$4:$B$1997&gt;=C$4)*('Diário 2º PA'!$B$4:$B$1997&lt;=EOMONTH(C$4,0))*('Diário 2º PA'!$F$4:$F$1997))
+SUMPRODUCT(('Diário 3º PA'!$E$4:$E$2018='Analítico Cx.'!$B89)*('Diário 3º PA'!$B$4:$B$2018&gt;=C$4)*('Diário 3º PA'!$B$4:$B$2018&lt;=EOMONTH(C$4,0))*('Diário 3º PA'!$F$4:$F$2018))
+SUMPRODUCT(('Diário 4º PA'!$E$4:$E$2000='Analítico Cx.'!$B89)*('Diário 4º PA'!$B$4:$B$2000&gt;=C$4)*('Diário 4º PA'!$B$4:$B$2000&lt;=EOMONTH(C$4,0))*('Diário 4º PA'!$F$4:$F$2000))</f>
        <v>0</v>
      </c>
      <c r="D89" s="99">
        <f>SUMPRODUCT(('Diário 1º PA'!$E$4:$E$2000='Analítico Cx.'!$B89)*('Diário 1º PA'!$B$4:$B$2000&gt;=D$4)*('Diário 1º PA'!$B$4:$B$2000&lt;=EOMONTH(D$4,0))*('Diário 1º PA'!$F$4:$F$2000))
+SUMPRODUCT(('Diário 2º PA'!$E$4:$E$1997='Analítico Cx.'!$B89)*('Diário 2º PA'!$B$4:$B$1997&gt;=D$4)*('Diário 2º PA'!$B$4:$B$1997&lt;=EOMONTH(D$4,0))*('Diário 2º PA'!$F$4:$F$1997))
+SUMPRODUCT(('Diário 3º PA'!$E$4:$E$2018='Analítico Cx.'!$B89)*('Diário 3º PA'!$B$4:$B$2018&gt;=D$4)*('Diário 3º PA'!$B$4:$B$2018&lt;=EOMONTH(D$4,0))*('Diário 3º PA'!$F$4:$F$2018))
+SUMPRODUCT(('Diário 4º PA'!$E$4:$E$2000='Analítico Cx.'!$B89)*('Diário 4º PA'!$B$4:$B$2000&gt;=D$4)*('Diário 4º PA'!$B$4:$B$2000&lt;=EOMONTH(D$4,0))*('Diário 4º PA'!$F$4:$F$2000))</f>
        <v>0</v>
      </c>
      <c r="E89" s="99">
        <f>SUMPRODUCT(('Diário 1º PA'!$E$4:$E$2000='Analítico Cx.'!$B89)*('Diário 1º PA'!$B$4:$B$2000&gt;=E$4)*('Diário 1º PA'!$B$4:$B$2000&lt;=EOMONTH(E$4,0))*('Diário 1º PA'!$F$4:$F$2000))
+SUMPRODUCT(('Diário 2º PA'!$E$4:$E$1997='Analítico Cx.'!$B89)*('Diário 2º PA'!$B$4:$B$1997&gt;=E$4)*('Diário 2º PA'!$B$4:$B$1997&lt;=EOMONTH(E$4,0))*('Diário 2º PA'!$F$4:$F$1997))
+SUMPRODUCT(('Diário 3º PA'!$E$4:$E$2018='Analítico Cx.'!$B89)*('Diário 3º PA'!$B$4:$B$2018&gt;=E$4)*('Diário 3º PA'!$B$4:$B$2018&lt;=EOMONTH(E$4,0))*('Diário 3º PA'!$F$4:$F$2018))
+SUMPRODUCT(('Diário 4º PA'!$E$4:$E$2000='Analítico Cx.'!$B89)*('Diário 4º PA'!$B$4:$B$2000&gt;=E$4)*('Diário 4º PA'!$B$4:$B$2000&lt;=EOMONTH(E$4,0))*('Diário 4º PA'!$F$4:$F$2000))</f>
        <v>0</v>
      </c>
      <c r="F89" s="99">
        <f>SUMPRODUCT(('Diário 1º PA'!$E$4:$E$2000='Analítico Cx.'!$B89)*('Diário 1º PA'!$B$4:$B$2000&gt;=F$4)*('Diário 1º PA'!$B$4:$B$2000&lt;=EOMONTH(F$4,0))*('Diário 1º PA'!$F$4:$F$2000))
+SUMPRODUCT(('Diário 2º PA'!$E$4:$E$1997='Analítico Cx.'!$B89)*('Diário 2º PA'!$B$4:$B$1997&gt;=F$4)*('Diário 2º PA'!$B$4:$B$1997&lt;=EOMONTH(F$4,0))*('Diário 2º PA'!$F$4:$F$1997))
+SUMPRODUCT(('Diário 3º PA'!$E$4:$E$2018='Analítico Cx.'!$B89)*('Diário 3º PA'!$B$4:$B$2018&gt;=F$4)*('Diário 3º PA'!$B$4:$B$2018&lt;=EOMONTH(F$4,0))*('Diário 3º PA'!$F$4:$F$2018))
+SUMPRODUCT(('Diário 4º PA'!$E$4:$E$2000='Analítico Cx.'!$B89)*('Diário 4º PA'!$B$4:$B$2000&gt;=F$4)*('Diário 4º PA'!$B$4:$B$2000&lt;=EOMONTH(F$4,0))*('Diário 4º PA'!$F$4:$F$2000))</f>
        <v>0</v>
      </c>
      <c r="G89" s="99">
        <f>SUMPRODUCT(('Diário 1º PA'!$E$4:$E$2000='Analítico Cx.'!$B89)*('Diário 1º PA'!$B$4:$B$2000&gt;=G$4)*('Diário 1º PA'!$B$4:$B$2000&lt;=EOMONTH(G$4,0))*('Diário 1º PA'!$F$4:$F$2000))
+SUMPRODUCT(('Diário 2º PA'!$E$4:$E$1997='Analítico Cx.'!$B89)*('Diário 2º PA'!$B$4:$B$1997&gt;=G$4)*('Diário 2º PA'!$B$4:$B$1997&lt;=EOMONTH(G$4,0))*('Diário 2º PA'!$F$4:$F$1997))
+SUMPRODUCT(('Diário 3º PA'!$E$4:$E$2018='Analítico Cx.'!$B89)*('Diário 3º PA'!$B$4:$B$2018&gt;=G$4)*('Diário 3º PA'!$B$4:$B$2018&lt;=EOMONTH(G$4,0))*('Diário 3º PA'!$F$4:$F$2018))
+SUMPRODUCT(('Diário 4º PA'!$E$4:$E$2000='Analítico Cx.'!$B89)*('Diário 4º PA'!$B$4:$B$2000&gt;=G$4)*('Diário 4º PA'!$B$4:$B$2000&lt;=EOMONTH(G$4,0))*('Diário 4º PA'!$F$4:$F$2000))</f>
        <v>0</v>
      </c>
      <c r="H89" s="99">
        <f>SUMPRODUCT(('Diário 1º PA'!$E$4:$E$2000='Analítico Cx.'!$B89)*('Diário 1º PA'!$B$4:$B$2000&gt;=H$4)*('Diário 1º PA'!$B$4:$B$2000&lt;=EOMONTH(H$4,0))*('Diário 1º PA'!$F$4:$F$2000))
+SUMPRODUCT(('Diário 2º PA'!$E$4:$E$1997='Analítico Cx.'!$B89)*('Diário 2º PA'!$B$4:$B$1997&gt;=H$4)*('Diário 2º PA'!$B$4:$B$1997&lt;=EOMONTH(H$4,0))*('Diário 2º PA'!$F$4:$F$1997))
+SUMPRODUCT(('Diário 3º PA'!$E$4:$E$2018='Analítico Cx.'!$B89)*('Diário 3º PA'!$B$4:$B$2018&gt;=H$4)*('Diário 3º PA'!$B$4:$B$2018&lt;=EOMONTH(H$4,0))*('Diário 3º PA'!$F$4:$F$2018))
+SUMPRODUCT(('Diário 4º PA'!$E$4:$E$2000='Analítico Cx.'!$B89)*('Diário 4º PA'!$B$4:$B$2000&gt;=H$4)*('Diário 4º PA'!$B$4:$B$2000&lt;=EOMONTH(H$4,0))*('Diário 4º PA'!$F$4:$F$2000))</f>
        <v>0</v>
      </c>
      <c r="I89" s="99">
        <f>SUMPRODUCT(('Diário 1º PA'!$E$4:$E$2000='Analítico Cx.'!$B89)*('Diário 1º PA'!$B$4:$B$2000&gt;=I$4)*('Diário 1º PA'!$B$4:$B$2000&lt;=EOMONTH(I$4,0))*('Diário 1º PA'!$F$4:$F$2000))
+SUMPRODUCT(('Diário 2º PA'!$E$4:$E$1997='Analítico Cx.'!$B89)*('Diário 2º PA'!$B$4:$B$1997&gt;=I$4)*('Diário 2º PA'!$B$4:$B$1997&lt;=EOMONTH(I$4,0))*('Diário 2º PA'!$F$4:$F$1997))
+SUMPRODUCT(('Diário 3º PA'!$E$4:$E$2018='Analítico Cx.'!$B89)*('Diário 3º PA'!$B$4:$B$2018&gt;=I$4)*('Diário 3º PA'!$B$4:$B$2018&lt;=EOMONTH(I$4,0))*('Diário 3º PA'!$F$4:$F$2018))
+SUMPRODUCT(('Diário 4º PA'!$E$4:$E$2000='Analítico Cx.'!$B89)*('Diário 4º PA'!$B$4:$B$2000&gt;=I$4)*('Diário 4º PA'!$B$4:$B$2000&lt;=EOMONTH(I$4,0))*('Diário 4º PA'!$F$4:$F$2000))</f>
        <v>0</v>
      </c>
      <c r="J89" s="99">
        <f>SUMPRODUCT(('Diário 1º PA'!$E$4:$E$2000='Analítico Cx.'!$B89)*('Diário 1º PA'!$B$4:$B$2000&gt;=J$4)*('Diário 1º PA'!$B$4:$B$2000&lt;=EOMONTH(J$4,0))*('Diário 1º PA'!$F$4:$F$2000))
+SUMPRODUCT(('Diário 2º PA'!$E$4:$E$1997='Analítico Cx.'!$B89)*('Diário 2º PA'!$B$4:$B$1997&gt;=J$4)*('Diário 2º PA'!$B$4:$B$1997&lt;=EOMONTH(J$4,0))*('Diário 2º PA'!$F$4:$F$1997))
+SUMPRODUCT(('Diário 3º PA'!$E$4:$E$2018='Analítico Cx.'!$B89)*('Diário 3º PA'!$B$4:$B$2018&gt;=J$4)*('Diário 3º PA'!$B$4:$B$2018&lt;=EOMONTH(J$4,0))*('Diário 3º PA'!$F$4:$F$2018))
+SUMPRODUCT(('Diário 4º PA'!$E$4:$E$2000='Analítico Cx.'!$B89)*('Diário 4º PA'!$B$4:$B$2000&gt;=J$4)*('Diário 4º PA'!$B$4:$B$2000&lt;=EOMONTH(J$4,0))*('Diário 4º PA'!$F$4:$F$2000))</f>
        <v>0</v>
      </c>
      <c r="K89" s="99">
        <f>SUMPRODUCT(('Diário 1º PA'!$E$4:$E$2000='Analítico Cx.'!$B89)*('Diário 1º PA'!$B$4:$B$2000&gt;=K$4)*('Diário 1º PA'!$B$4:$B$2000&lt;=EOMONTH(K$4,0))*('Diário 1º PA'!$F$4:$F$2000))
+SUMPRODUCT(('Diário 2º PA'!$E$4:$E$1997='Analítico Cx.'!$B89)*('Diário 2º PA'!$B$4:$B$1997&gt;=K$4)*('Diário 2º PA'!$B$4:$B$1997&lt;=EOMONTH(K$4,0))*('Diário 2º PA'!$F$4:$F$1997))
+SUMPRODUCT(('Diário 3º PA'!$E$4:$E$2018='Analítico Cx.'!$B89)*('Diário 3º PA'!$B$4:$B$2018&gt;=K$4)*('Diário 3º PA'!$B$4:$B$2018&lt;=EOMONTH(K$4,0))*('Diário 3º PA'!$F$4:$F$2018))
+SUMPRODUCT(('Diário 4º PA'!$E$4:$E$2000='Analítico Cx.'!$B89)*('Diário 4º PA'!$B$4:$B$2000&gt;=K$4)*('Diário 4º PA'!$B$4:$B$2000&lt;=EOMONTH(K$4,0))*('Diário 4º PA'!$F$4:$F$2000))</f>
        <v>0</v>
      </c>
      <c r="L89" s="99">
        <f>SUMPRODUCT(('Diário 1º PA'!$E$4:$E$2000='Analítico Cx.'!$B89)*('Diário 1º PA'!$B$4:$B$2000&gt;=L$4)*('Diário 1º PA'!$B$4:$B$2000&lt;=EOMONTH(L$4,0))*('Diário 1º PA'!$F$4:$F$2000))
+SUMPRODUCT(('Diário 2º PA'!$E$4:$E$1997='Analítico Cx.'!$B89)*('Diário 2º PA'!$B$4:$B$1997&gt;=L$4)*('Diário 2º PA'!$B$4:$B$1997&lt;=EOMONTH(L$4,0))*('Diário 2º PA'!$F$4:$F$1997))
+SUMPRODUCT(('Diário 3º PA'!$E$4:$E$2018='Analítico Cx.'!$B89)*('Diário 3º PA'!$B$4:$B$2018&gt;=L$4)*('Diário 3º PA'!$B$4:$B$2018&lt;=EOMONTH(L$4,0))*('Diário 3º PA'!$F$4:$F$2018))
+SUMPRODUCT(('Diário 4º PA'!$E$4:$E$2000='Analítico Cx.'!$B89)*('Diário 4º PA'!$B$4:$B$2000&gt;=L$4)*('Diário 4º PA'!$B$4:$B$2000&lt;=EOMONTH(L$4,0))*('Diário 4º PA'!$F$4:$F$2000))</f>
        <v>0</v>
      </c>
      <c r="M89" s="99">
        <f>SUMPRODUCT(('Diário 1º PA'!$E$4:$E$2000='Analítico Cx.'!$B89)*('Diário 1º PA'!$B$4:$B$2000&gt;=M$4)*('Diário 1º PA'!$B$4:$B$2000&lt;=EOMONTH(M$4,0))*('Diário 1º PA'!$F$4:$F$2000))
+SUMPRODUCT(('Diário 2º PA'!$E$4:$E$1997='Analítico Cx.'!$B89)*('Diário 2º PA'!$B$4:$B$1997&gt;=M$4)*('Diário 2º PA'!$B$4:$B$1997&lt;=EOMONTH(M$4,0))*('Diário 2º PA'!$F$4:$F$1997))
+SUMPRODUCT(('Diário 3º PA'!$E$4:$E$2018='Analítico Cx.'!$B89)*('Diário 3º PA'!$B$4:$B$2018&gt;=M$4)*('Diário 3º PA'!$B$4:$B$2018&lt;=EOMONTH(M$4,0))*('Diário 3º PA'!$F$4:$F$2018))
+SUMPRODUCT(('Diário 4º PA'!$E$4:$E$2000='Analítico Cx.'!$B89)*('Diário 4º PA'!$B$4:$B$2000&gt;=M$4)*('Diário 4º PA'!$B$4:$B$2000&lt;=EOMONTH(M$4,0))*('Diário 4º PA'!$F$4:$F$2000))</f>
        <v>0</v>
      </c>
      <c r="N89" s="99">
        <f>SUMPRODUCT(('Diário 1º PA'!$E$4:$E$2000='Analítico Cx.'!$B89)*('Diário 1º PA'!$B$4:$B$2000&gt;=N$4)*('Diário 1º PA'!$B$4:$B$2000&lt;=EOMONTH(N$4,0))*('Diário 1º PA'!$F$4:$F$2000))
+SUMPRODUCT(('Diário 2º PA'!$E$4:$E$1997='Analítico Cx.'!$B89)*('Diário 2º PA'!$B$4:$B$1997&gt;=N$4)*('Diário 2º PA'!$B$4:$B$1997&lt;=EOMONTH(N$4,0))*('Diário 2º PA'!$F$4:$F$1997))
+SUMPRODUCT(('Diário 3º PA'!$E$4:$E$2018='Analítico Cx.'!$B89)*('Diário 3º PA'!$B$4:$B$2018&gt;=N$4)*('Diário 3º PA'!$B$4:$B$2018&lt;=EOMONTH(N$4,0))*('Diário 3º PA'!$F$4:$F$2018))
+SUMPRODUCT(('Diário 4º PA'!$E$4:$E$2000='Analítico Cx.'!$B89)*('Diário 4º PA'!$B$4:$B$2000&gt;=N$4)*('Diário 4º PA'!$B$4:$B$2000&lt;=EOMONTH(N$4,0))*('Diário 4º PA'!$F$4:$F$2000))</f>
        <v>0</v>
      </c>
      <c r="O89" s="100">
        <f t="shared" si="18"/>
        <v>0</v>
      </c>
      <c r="P89" s="92">
        <f t="shared" si="17"/>
        <v>0</v>
      </c>
    </row>
    <row r="90" spans="1:16" ht="23.25" customHeight="1" x14ac:dyDescent="0.25">
      <c r="A90" s="36" t="s">
        <v>253</v>
      </c>
      <c r="B90" s="57" t="s">
        <v>254</v>
      </c>
      <c r="C90" s="99">
        <f>SUMPRODUCT(('Diário 1º PA'!$E$4:$E$2000='Analítico Cx.'!$B90)*('Diário 1º PA'!$B$4:$B$2000&gt;=C$4)*('Diário 1º PA'!$B$4:$B$2000&lt;=EOMONTH(C$4,0))*('Diário 1º PA'!$F$4:$F$2000))
+SUMPRODUCT(('Diário 2º PA'!$E$4:$E$1997='Analítico Cx.'!$B90)*('Diário 2º PA'!$B$4:$B$1997&gt;=C$4)*('Diário 2º PA'!$B$4:$B$1997&lt;=EOMONTH(C$4,0))*('Diário 2º PA'!$F$4:$F$1997))
+SUMPRODUCT(('Diário 3º PA'!$E$4:$E$2018='Analítico Cx.'!$B90)*('Diário 3º PA'!$B$4:$B$2018&gt;=C$4)*('Diário 3º PA'!$B$4:$B$2018&lt;=EOMONTH(C$4,0))*('Diário 3º PA'!$F$4:$F$2018))
+SUMPRODUCT(('Diário 4º PA'!$E$4:$E$2000='Analítico Cx.'!$B90)*('Diário 4º PA'!$B$4:$B$2000&gt;=C$4)*('Diário 4º PA'!$B$4:$B$2000&lt;=EOMONTH(C$4,0))*('Diário 4º PA'!$F$4:$F$2000))</f>
        <v>0</v>
      </c>
      <c r="D90" s="99">
        <f>SUMPRODUCT(('Diário 1º PA'!$E$4:$E$2000='Analítico Cx.'!$B90)*('Diário 1º PA'!$B$4:$B$2000&gt;=D$4)*('Diário 1º PA'!$B$4:$B$2000&lt;=EOMONTH(D$4,0))*('Diário 1º PA'!$F$4:$F$2000))
+SUMPRODUCT(('Diário 2º PA'!$E$4:$E$1997='Analítico Cx.'!$B90)*('Diário 2º PA'!$B$4:$B$1997&gt;=D$4)*('Diário 2º PA'!$B$4:$B$1997&lt;=EOMONTH(D$4,0))*('Diário 2º PA'!$F$4:$F$1997))
+SUMPRODUCT(('Diário 3º PA'!$E$4:$E$2018='Analítico Cx.'!$B90)*('Diário 3º PA'!$B$4:$B$2018&gt;=D$4)*('Diário 3º PA'!$B$4:$B$2018&lt;=EOMONTH(D$4,0))*('Diário 3º PA'!$F$4:$F$2018))
+SUMPRODUCT(('Diário 4º PA'!$E$4:$E$2000='Analítico Cx.'!$B90)*('Diário 4º PA'!$B$4:$B$2000&gt;=D$4)*('Diário 4º PA'!$B$4:$B$2000&lt;=EOMONTH(D$4,0))*('Diário 4º PA'!$F$4:$F$2000))</f>
        <v>0</v>
      </c>
      <c r="E90" s="99">
        <f>SUMPRODUCT(('Diário 1º PA'!$E$4:$E$2000='Analítico Cx.'!$B90)*('Diário 1º PA'!$B$4:$B$2000&gt;=E$4)*('Diário 1º PA'!$B$4:$B$2000&lt;=EOMONTH(E$4,0))*('Diário 1º PA'!$F$4:$F$2000))
+SUMPRODUCT(('Diário 2º PA'!$E$4:$E$1997='Analítico Cx.'!$B90)*('Diário 2º PA'!$B$4:$B$1997&gt;=E$4)*('Diário 2º PA'!$B$4:$B$1997&lt;=EOMONTH(E$4,0))*('Diário 2º PA'!$F$4:$F$1997))
+SUMPRODUCT(('Diário 3º PA'!$E$4:$E$2018='Analítico Cx.'!$B90)*('Diário 3º PA'!$B$4:$B$2018&gt;=E$4)*('Diário 3º PA'!$B$4:$B$2018&lt;=EOMONTH(E$4,0))*('Diário 3º PA'!$F$4:$F$2018))
+SUMPRODUCT(('Diário 4º PA'!$E$4:$E$2000='Analítico Cx.'!$B90)*('Diário 4º PA'!$B$4:$B$2000&gt;=E$4)*('Diário 4º PA'!$B$4:$B$2000&lt;=EOMONTH(E$4,0))*('Diário 4º PA'!$F$4:$F$2000))</f>
        <v>0</v>
      </c>
      <c r="F90" s="99">
        <f>SUMPRODUCT(('Diário 1º PA'!$E$4:$E$2000='Analítico Cx.'!$B90)*('Diário 1º PA'!$B$4:$B$2000&gt;=F$4)*('Diário 1º PA'!$B$4:$B$2000&lt;=EOMONTH(F$4,0))*('Diário 1º PA'!$F$4:$F$2000))
+SUMPRODUCT(('Diário 2º PA'!$E$4:$E$1997='Analítico Cx.'!$B90)*('Diário 2º PA'!$B$4:$B$1997&gt;=F$4)*('Diário 2º PA'!$B$4:$B$1997&lt;=EOMONTH(F$4,0))*('Diário 2º PA'!$F$4:$F$1997))
+SUMPRODUCT(('Diário 3º PA'!$E$4:$E$2018='Analítico Cx.'!$B90)*('Diário 3º PA'!$B$4:$B$2018&gt;=F$4)*('Diário 3º PA'!$B$4:$B$2018&lt;=EOMONTH(F$4,0))*('Diário 3º PA'!$F$4:$F$2018))
+SUMPRODUCT(('Diário 4º PA'!$E$4:$E$2000='Analítico Cx.'!$B90)*('Diário 4º PA'!$B$4:$B$2000&gt;=F$4)*('Diário 4º PA'!$B$4:$B$2000&lt;=EOMONTH(F$4,0))*('Diário 4º PA'!$F$4:$F$2000))</f>
        <v>0</v>
      </c>
      <c r="G90" s="99">
        <f>SUMPRODUCT(('Diário 1º PA'!$E$4:$E$2000='Analítico Cx.'!$B90)*('Diário 1º PA'!$B$4:$B$2000&gt;=G$4)*('Diário 1º PA'!$B$4:$B$2000&lt;=EOMONTH(G$4,0))*('Diário 1º PA'!$F$4:$F$2000))
+SUMPRODUCT(('Diário 2º PA'!$E$4:$E$1997='Analítico Cx.'!$B90)*('Diário 2º PA'!$B$4:$B$1997&gt;=G$4)*('Diário 2º PA'!$B$4:$B$1997&lt;=EOMONTH(G$4,0))*('Diário 2º PA'!$F$4:$F$1997))
+SUMPRODUCT(('Diário 3º PA'!$E$4:$E$2018='Analítico Cx.'!$B90)*('Diário 3º PA'!$B$4:$B$2018&gt;=G$4)*('Diário 3º PA'!$B$4:$B$2018&lt;=EOMONTH(G$4,0))*('Diário 3º PA'!$F$4:$F$2018))
+SUMPRODUCT(('Diário 4º PA'!$E$4:$E$2000='Analítico Cx.'!$B90)*('Diário 4º PA'!$B$4:$B$2000&gt;=G$4)*('Diário 4º PA'!$B$4:$B$2000&lt;=EOMONTH(G$4,0))*('Diário 4º PA'!$F$4:$F$2000))</f>
        <v>0</v>
      </c>
      <c r="H90" s="99">
        <f>SUMPRODUCT(('Diário 1º PA'!$E$4:$E$2000='Analítico Cx.'!$B90)*('Diário 1º PA'!$B$4:$B$2000&gt;=H$4)*('Diário 1º PA'!$B$4:$B$2000&lt;=EOMONTH(H$4,0))*('Diário 1º PA'!$F$4:$F$2000))
+SUMPRODUCT(('Diário 2º PA'!$E$4:$E$1997='Analítico Cx.'!$B90)*('Diário 2º PA'!$B$4:$B$1997&gt;=H$4)*('Diário 2º PA'!$B$4:$B$1997&lt;=EOMONTH(H$4,0))*('Diário 2º PA'!$F$4:$F$1997))
+SUMPRODUCT(('Diário 3º PA'!$E$4:$E$2018='Analítico Cx.'!$B90)*('Diário 3º PA'!$B$4:$B$2018&gt;=H$4)*('Diário 3º PA'!$B$4:$B$2018&lt;=EOMONTH(H$4,0))*('Diário 3º PA'!$F$4:$F$2018))
+SUMPRODUCT(('Diário 4º PA'!$E$4:$E$2000='Analítico Cx.'!$B90)*('Diário 4º PA'!$B$4:$B$2000&gt;=H$4)*('Diário 4º PA'!$B$4:$B$2000&lt;=EOMONTH(H$4,0))*('Diário 4º PA'!$F$4:$F$2000))</f>
        <v>0</v>
      </c>
      <c r="I90" s="99">
        <f>SUMPRODUCT(('Diário 1º PA'!$E$4:$E$2000='Analítico Cx.'!$B90)*('Diário 1º PA'!$B$4:$B$2000&gt;=I$4)*('Diário 1º PA'!$B$4:$B$2000&lt;=EOMONTH(I$4,0))*('Diário 1º PA'!$F$4:$F$2000))
+SUMPRODUCT(('Diário 2º PA'!$E$4:$E$1997='Analítico Cx.'!$B90)*('Diário 2º PA'!$B$4:$B$1997&gt;=I$4)*('Diário 2º PA'!$B$4:$B$1997&lt;=EOMONTH(I$4,0))*('Diário 2º PA'!$F$4:$F$1997))
+SUMPRODUCT(('Diário 3º PA'!$E$4:$E$2018='Analítico Cx.'!$B90)*('Diário 3º PA'!$B$4:$B$2018&gt;=I$4)*('Diário 3º PA'!$B$4:$B$2018&lt;=EOMONTH(I$4,0))*('Diário 3º PA'!$F$4:$F$2018))
+SUMPRODUCT(('Diário 4º PA'!$E$4:$E$2000='Analítico Cx.'!$B90)*('Diário 4º PA'!$B$4:$B$2000&gt;=I$4)*('Diário 4º PA'!$B$4:$B$2000&lt;=EOMONTH(I$4,0))*('Diário 4º PA'!$F$4:$F$2000))</f>
        <v>0</v>
      </c>
      <c r="J90" s="99">
        <f>SUMPRODUCT(('Diário 1º PA'!$E$4:$E$2000='Analítico Cx.'!$B90)*('Diário 1º PA'!$B$4:$B$2000&gt;=J$4)*('Diário 1º PA'!$B$4:$B$2000&lt;=EOMONTH(J$4,0))*('Diário 1º PA'!$F$4:$F$2000))
+SUMPRODUCT(('Diário 2º PA'!$E$4:$E$1997='Analítico Cx.'!$B90)*('Diário 2º PA'!$B$4:$B$1997&gt;=J$4)*('Diário 2º PA'!$B$4:$B$1997&lt;=EOMONTH(J$4,0))*('Diário 2º PA'!$F$4:$F$1997))
+SUMPRODUCT(('Diário 3º PA'!$E$4:$E$2018='Analítico Cx.'!$B90)*('Diário 3º PA'!$B$4:$B$2018&gt;=J$4)*('Diário 3º PA'!$B$4:$B$2018&lt;=EOMONTH(J$4,0))*('Diário 3º PA'!$F$4:$F$2018))
+SUMPRODUCT(('Diário 4º PA'!$E$4:$E$2000='Analítico Cx.'!$B90)*('Diário 4º PA'!$B$4:$B$2000&gt;=J$4)*('Diário 4º PA'!$B$4:$B$2000&lt;=EOMONTH(J$4,0))*('Diário 4º PA'!$F$4:$F$2000))</f>
        <v>0</v>
      </c>
      <c r="K90" s="99">
        <f>SUMPRODUCT(('Diário 1º PA'!$E$4:$E$2000='Analítico Cx.'!$B90)*('Diário 1º PA'!$B$4:$B$2000&gt;=K$4)*('Diário 1º PA'!$B$4:$B$2000&lt;=EOMONTH(K$4,0))*('Diário 1º PA'!$F$4:$F$2000))
+SUMPRODUCT(('Diário 2º PA'!$E$4:$E$1997='Analítico Cx.'!$B90)*('Diário 2º PA'!$B$4:$B$1997&gt;=K$4)*('Diário 2º PA'!$B$4:$B$1997&lt;=EOMONTH(K$4,0))*('Diário 2º PA'!$F$4:$F$1997))
+SUMPRODUCT(('Diário 3º PA'!$E$4:$E$2018='Analítico Cx.'!$B90)*('Diário 3º PA'!$B$4:$B$2018&gt;=K$4)*('Diário 3º PA'!$B$4:$B$2018&lt;=EOMONTH(K$4,0))*('Diário 3º PA'!$F$4:$F$2018))
+SUMPRODUCT(('Diário 4º PA'!$E$4:$E$2000='Analítico Cx.'!$B90)*('Diário 4º PA'!$B$4:$B$2000&gt;=K$4)*('Diário 4º PA'!$B$4:$B$2000&lt;=EOMONTH(K$4,0))*('Diário 4º PA'!$F$4:$F$2000))</f>
        <v>0</v>
      </c>
      <c r="L90" s="99">
        <f>SUMPRODUCT(('Diário 1º PA'!$E$4:$E$2000='Analítico Cx.'!$B90)*('Diário 1º PA'!$B$4:$B$2000&gt;=L$4)*('Diário 1º PA'!$B$4:$B$2000&lt;=EOMONTH(L$4,0))*('Diário 1º PA'!$F$4:$F$2000))
+SUMPRODUCT(('Diário 2º PA'!$E$4:$E$1997='Analítico Cx.'!$B90)*('Diário 2º PA'!$B$4:$B$1997&gt;=L$4)*('Diário 2º PA'!$B$4:$B$1997&lt;=EOMONTH(L$4,0))*('Diário 2º PA'!$F$4:$F$1997))
+SUMPRODUCT(('Diário 3º PA'!$E$4:$E$2018='Analítico Cx.'!$B90)*('Diário 3º PA'!$B$4:$B$2018&gt;=L$4)*('Diário 3º PA'!$B$4:$B$2018&lt;=EOMONTH(L$4,0))*('Diário 3º PA'!$F$4:$F$2018))
+SUMPRODUCT(('Diário 4º PA'!$E$4:$E$2000='Analítico Cx.'!$B90)*('Diário 4º PA'!$B$4:$B$2000&gt;=L$4)*('Diário 4º PA'!$B$4:$B$2000&lt;=EOMONTH(L$4,0))*('Diário 4º PA'!$F$4:$F$2000))</f>
        <v>0</v>
      </c>
      <c r="M90" s="99">
        <f>SUMPRODUCT(('Diário 1º PA'!$E$4:$E$2000='Analítico Cx.'!$B90)*('Diário 1º PA'!$B$4:$B$2000&gt;=M$4)*('Diário 1º PA'!$B$4:$B$2000&lt;=EOMONTH(M$4,0))*('Diário 1º PA'!$F$4:$F$2000))
+SUMPRODUCT(('Diário 2º PA'!$E$4:$E$1997='Analítico Cx.'!$B90)*('Diário 2º PA'!$B$4:$B$1997&gt;=M$4)*('Diário 2º PA'!$B$4:$B$1997&lt;=EOMONTH(M$4,0))*('Diário 2º PA'!$F$4:$F$1997))
+SUMPRODUCT(('Diário 3º PA'!$E$4:$E$2018='Analítico Cx.'!$B90)*('Diário 3º PA'!$B$4:$B$2018&gt;=M$4)*('Diário 3º PA'!$B$4:$B$2018&lt;=EOMONTH(M$4,0))*('Diário 3º PA'!$F$4:$F$2018))
+SUMPRODUCT(('Diário 4º PA'!$E$4:$E$2000='Analítico Cx.'!$B90)*('Diário 4º PA'!$B$4:$B$2000&gt;=M$4)*('Diário 4º PA'!$B$4:$B$2000&lt;=EOMONTH(M$4,0))*('Diário 4º PA'!$F$4:$F$2000))</f>
        <v>0</v>
      </c>
      <c r="N90" s="99">
        <f>SUMPRODUCT(('Diário 1º PA'!$E$4:$E$2000='Analítico Cx.'!$B90)*('Diário 1º PA'!$B$4:$B$2000&gt;=N$4)*('Diário 1º PA'!$B$4:$B$2000&lt;=EOMONTH(N$4,0))*('Diário 1º PA'!$F$4:$F$2000))
+SUMPRODUCT(('Diário 2º PA'!$E$4:$E$1997='Analítico Cx.'!$B90)*('Diário 2º PA'!$B$4:$B$1997&gt;=N$4)*('Diário 2º PA'!$B$4:$B$1997&lt;=EOMONTH(N$4,0))*('Diário 2º PA'!$F$4:$F$1997))
+SUMPRODUCT(('Diário 3º PA'!$E$4:$E$2018='Analítico Cx.'!$B90)*('Diário 3º PA'!$B$4:$B$2018&gt;=N$4)*('Diário 3º PA'!$B$4:$B$2018&lt;=EOMONTH(N$4,0))*('Diário 3º PA'!$F$4:$F$2018))
+SUMPRODUCT(('Diário 4º PA'!$E$4:$E$2000='Analítico Cx.'!$B90)*('Diário 4º PA'!$B$4:$B$2000&gt;=N$4)*('Diário 4º PA'!$B$4:$B$2000&lt;=EOMONTH(N$4,0))*('Diário 4º PA'!$F$4:$F$2000))</f>
        <v>0</v>
      </c>
      <c r="O90" s="100">
        <f t="shared" si="18"/>
        <v>0</v>
      </c>
      <c r="P90" s="92">
        <f t="shared" si="17"/>
        <v>0</v>
      </c>
    </row>
    <row r="91" spans="1:16" ht="23.25" customHeight="1" x14ac:dyDescent="0.25">
      <c r="A91" s="36" t="s">
        <v>255</v>
      </c>
      <c r="B91" s="57" t="s">
        <v>256</v>
      </c>
      <c r="C91" s="99">
        <f>SUMPRODUCT(('Diário 1º PA'!$E$4:$E$2000='Analítico Cx.'!$B91)*('Diário 1º PA'!$B$4:$B$2000&gt;=C$4)*('Diário 1º PA'!$B$4:$B$2000&lt;=EOMONTH(C$4,0))*('Diário 1º PA'!$F$4:$F$2000))
+SUMPRODUCT(('Diário 2º PA'!$E$4:$E$1997='Analítico Cx.'!$B91)*('Diário 2º PA'!$B$4:$B$1997&gt;=C$4)*('Diário 2º PA'!$B$4:$B$1997&lt;=EOMONTH(C$4,0))*('Diário 2º PA'!$F$4:$F$1997))
+SUMPRODUCT(('Diário 3º PA'!$E$4:$E$2018='Analítico Cx.'!$B91)*('Diário 3º PA'!$B$4:$B$2018&gt;=C$4)*('Diário 3º PA'!$B$4:$B$2018&lt;=EOMONTH(C$4,0))*('Diário 3º PA'!$F$4:$F$2018))
+SUMPRODUCT(('Diário 4º PA'!$E$4:$E$2000='Analítico Cx.'!$B91)*('Diário 4º PA'!$B$4:$B$2000&gt;=C$4)*('Diário 4º PA'!$B$4:$B$2000&lt;=EOMONTH(C$4,0))*('Diário 4º PA'!$F$4:$F$2000))</f>
        <v>0</v>
      </c>
      <c r="D91" s="99">
        <f>SUMPRODUCT(('Diário 1º PA'!$E$4:$E$2000='Analítico Cx.'!$B91)*('Diário 1º PA'!$B$4:$B$2000&gt;=D$4)*('Diário 1º PA'!$B$4:$B$2000&lt;=EOMONTH(D$4,0))*('Diário 1º PA'!$F$4:$F$2000))
+SUMPRODUCT(('Diário 2º PA'!$E$4:$E$1997='Analítico Cx.'!$B91)*('Diário 2º PA'!$B$4:$B$1997&gt;=D$4)*('Diário 2º PA'!$B$4:$B$1997&lt;=EOMONTH(D$4,0))*('Diário 2º PA'!$F$4:$F$1997))
+SUMPRODUCT(('Diário 3º PA'!$E$4:$E$2018='Analítico Cx.'!$B91)*('Diário 3º PA'!$B$4:$B$2018&gt;=D$4)*('Diário 3º PA'!$B$4:$B$2018&lt;=EOMONTH(D$4,0))*('Diário 3º PA'!$F$4:$F$2018))
+SUMPRODUCT(('Diário 4º PA'!$E$4:$E$2000='Analítico Cx.'!$B91)*('Diário 4º PA'!$B$4:$B$2000&gt;=D$4)*('Diário 4º PA'!$B$4:$B$2000&lt;=EOMONTH(D$4,0))*('Diário 4º PA'!$F$4:$F$2000))</f>
        <v>0</v>
      </c>
      <c r="E91" s="99">
        <f>SUMPRODUCT(('Diário 1º PA'!$E$4:$E$2000='Analítico Cx.'!$B91)*('Diário 1º PA'!$B$4:$B$2000&gt;=E$4)*('Diário 1º PA'!$B$4:$B$2000&lt;=EOMONTH(E$4,0))*('Diário 1º PA'!$F$4:$F$2000))
+SUMPRODUCT(('Diário 2º PA'!$E$4:$E$1997='Analítico Cx.'!$B91)*('Diário 2º PA'!$B$4:$B$1997&gt;=E$4)*('Diário 2º PA'!$B$4:$B$1997&lt;=EOMONTH(E$4,0))*('Diário 2º PA'!$F$4:$F$1997))
+SUMPRODUCT(('Diário 3º PA'!$E$4:$E$2018='Analítico Cx.'!$B91)*('Diário 3º PA'!$B$4:$B$2018&gt;=E$4)*('Diário 3º PA'!$B$4:$B$2018&lt;=EOMONTH(E$4,0))*('Diário 3º PA'!$F$4:$F$2018))
+SUMPRODUCT(('Diário 4º PA'!$E$4:$E$2000='Analítico Cx.'!$B91)*('Diário 4º PA'!$B$4:$B$2000&gt;=E$4)*('Diário 4º PA'!$B$4:$B$2000&lt;=EOMONTH(E$4,0))*('Diário 4º PA'!$F$4:$F$2000))</f>
        <v>0</v>
      </c>
      <c r="F91" s="99">
        <f>SUMPRODUCT(('Diário 1º PA'!$E$4:$E$2000='Analítico Cx.'!$B91)*('Diário 1º PA'!$B$4:$B$2000&gt;=F$4)*('Diário 1º PA'!$B$4:$B$2000&lt;=EOMONTH(F$4,0))*('Diário 1º PA'!$F$4:$F$2000))
+SUMPRODUCT(('Diário 2º PA'!$E$4:$E$1997='Analítico Cx.'!$B91)*('Diário 2º PA'!$B$4:$B$1997&gt;=F$4)*('Diário 2º PA'!$B$4:$B$1997&lt;=EOMONTH(F$4,0))*('Diário 2º PA'!$F$4:$F$1997))
+SUMPRODUCT(('Diário 3º PA'!$E$4:$E$2018='Analítico Cx.'!$B91)*('Diário 3º PA'!$B$4:$B$2018&gt;=F$4)*('Diário 3º PA'!$B$4:$B$2018&lt;=EOMONTH(F$4,0))*('Diário 3º PA'!$F$4:$F$2018))
+SUMPRODUCT(('Diário 4º PA'!$E$4:$E$2000='Analítico Cx.'!$B91)*('Diário 4º PA'!$B$4:$B$2000&gt;=F$4)*('Diário 4º PA'!$B$4:$B$2000&lt;=EOMONTH(F$4,0))*('Diário 4º PA'!$F$4:$F$2000))</f>
        <v>0</v>
      </c>
      <c r="G91" s="99">
        <f>SUMPRODUCT(('Diário 1º PA'!$E$4:$E$2000='Analítico Cx.'!$B91)*('Diário 1º PA'!$B$4:$B$2000&gt;=G$4)*('Diário 1º PA'!$B$4:$B$2000&lt;=EOMONTH(G$4,0))*('Diário 1º PA'!$F$4:$F$2000))
+SUMPRODUCT(('Diário 2º PA'!$E$4:$E$1997='Analítico Cx.'!$B91)*('Diário 2º PA'!$B$4:$B$1997&gt;=G$4)*('Diário 2º PA'!$B$4:$B$1997&lt;=EOMONTH(G$4,0))*('Diário 2º PA'!$F$4:$F$1997))
+SUMPRODUCT(('Diário 3º PA'!$E$4:$E$2018='Analítico Cx.'!$B91)*('Diário 3º PA'!$B$4:$B$2018&gt;=G$4)*('Diário 3º PA'!$B$4:$B$2018&lt;=EOMONTH(G$4,0))*('Diário 3º PA'!$F$4:$F$2018))
+SUMPRODUCT(('Diário 4º PA'!$E$4:$E$2000='Analítico Cx.'!$B91)*('Diário 4º PA'!$B$4:$B$2000&gt;=G$4)*('Diário 4º PA'!$B$4:$B$2000&lt;=EOMONTH(G$4,0))*('Diário 4º PA'!$F$4:$F$2000))</f>
        <v>0</v>
      </c>
      <c r="H91" s="99">
        <f>SUMPRODUCT(('Diário 1º PA'!$E$4:$E$2000='Analítico Cx.'!$B91)*('Diário 1º PA'!$B$4:$B$2000&gt;=H$4)*('Diário 1º PA'!$B$4:$B$2000&lt;=EOMONTH(H$4,0))*('Diário 1º PA'!$F$4:$F$2000))
+SUMPRODUCT(('Diário 2º PA'!$E$4:$E$1997='Analítico Cx.'!$B91)*('Diário 2º PA'!$B$4:$B$1997&gt;=H$4)*('Diário 2º PA'!$B$4:$B$1997&lt;=EOMONTH(H$4,0))*('Diário 2º PA'!$F$4:$F$1997))
+SUMPRODUCT(('Diário 3º PA'!$E$4:$E$2018='Analítico Cx.'!$B91)*('Diário 3º PA'!$B$4:$B$2018&gt;=H$4)*('Diário 3º PA'!$B$4:$B$2018&lt;=EOMONTH(H$4,0))*('Diário 3º PA'!$F$4:$F$2018))
+SUMPRODUCT(('Diário 4º PA'!$E$4:$E$2000='Analítico Cx.'!$B91)*('Diário 4º PA'!$B$4:$B$2000&gt;=H$4)*('Diário 4º PA'!$B$4:$B$2000&lt;=EOMONTH(H$4,0))*('Diário 4º PA'!$F$4:$F$2000))</f>
        <v>0</v>
      </c>
      <c r="I91" s="99">
        <f>SUMPRODUCT(('Diário 1º PA'!$E$4:$E$2000='Analítico Cx.'!$B91)*('Diário 1º PA'!$B$4:$B$2000&gt;=I$4)*('Diário 1º PA'!$B$4:$B$2000&lt;=EOMONTH(I$4,0))*('Diário 1º PA'!$F$4:$F$2000))
+SUMPRODUCT(('Diário 2º PA'!$E$4:$E$1997='Analítico Cx.'!$B91)*('Diário 2º PA'!$B$4:$B$1997&gt;=I$4)*('Diário 2º PA'!$B$4:$B$1997&lt;=EOMONTH(I$4,0))*('Diário 2º PA'!$F$4:$F$1997))
+SUMPRODUCT(('Diário 3º PA'!$E$4:$E$2018='Analítico Cx.'!$B91)*('Diário 3º PA'!$B$4:$B$2018&gt;=I$4)*('Diário 3º PA'!$B$4:$B$2018&lt;=EOMONTH(I$4,0))*('Diário 3º PA'!$F$4:$F$2018))
+SUMPRODUCT(('Diário 4º PA'!$E$4:$E$2000='Analítico Cx.'!$B91)*('Diário 4º PA'!$B$4:$B$2000&gt;=I$4)*('Diário 4º PA'!$B$4:$B$2000&lt;=EOMONTH(I$4,0))*('Diário 4º PA'!$F$4:$F$2000))</f>
        <v>0</v>
      </c>
      <c r="J91" s="99">
        <f>SUMPRODUCT(('Diário 1º PA'!$E$4:$E$2000='Analítico Cx.'!$B91)*('Diário 1º PA'!$B$4:$B$2000&gt;=J$4)*('Diário 1º PA'!$B$4:$B$2000&lt;=EOMONTH(J$4,0))*('Diário 1º PA'!$F$4:$F$2000))
+SUMPRODUCT(('Diário 2º PA'!$E$4:$E$1997='Analítico Cx.'!$B91)*('Diário 2º PA'!$B$4:$B$1997&gt;=J$4)*('Diário 2º PA'!$B$4:$B$1997&lt;=EOMONTH(J$4,0))*('Diário 2º PA'!$F$4:$F$1997))
+SUMPRODUCT(('Diário 3º PA'!$E$4:$E$2018='Analítico Cx.'!$B91)*('Diário 3º PA'!$B$4:$B$2018&gt;=J$4)*('Diário 3º PA'!$B$4:$B$2018&lt;=EOMONTH(J$4,0))*('Diário 3º PA'!$F$4:$F$2018))
+SUMPRODUCT(('Diário 4º PA'!$E$4:$E$2000='Analítico Cx.'!$B91)*('Diário 4º PA'!$B$4:$B$2000&gt;=J$4)*('Diário 4º PA'!$B$4:$B$2000&lt;=EOMONTH(J$4,0))*('Diário 4º PA'!$F$4:$F$2000))</f>
        <v>0</v>
      </c>
      <c r="K91" s="99">
        <f>SUMPRODUCT(('Diário 1º PA'!$E$4:$E$2000='Analítico Cx.'!$B91)*('Diário 1º PA'!$B$4:$B$2000&gt;=K$4)*('Diário 1º PA'!$B$4:$B$2000&lt;=EOMONTH(K$4,0))*('Diário 1º PA'!$F$4:$F$2000))
+SUMPRODUCT(('Diário 2º PA'!$E$4:$E$1997='Analítico Cx.'!$B91)*('Diário 2º PA'!$B$4:$B$1997&gt;=K$4)*('Diário 2º PA'!$B$4:$B$1997&lt;=EOMONTH(K$4,0))*('Diário 2º PA'!$F$4:$F$1997))
+SUMPRODUCT(('Diário 3º PA'!$E$4:$E$2018='Analítico Cx.'!$B91)*('Diário 3º PA'!$B$4:$B$2018&gt;=K$4)*('Diário 3º PA'!$B$4:$B$2018&lt;=EOMONTH(K$4,0))*('Diário 3º PA'!$F$4:$F$2018))
+SUMPRODUCT(('Diário 4º PA'!$E$4:$E$2000='Analítico Cx.'!$B91)*('Diário 4º PA'!$B$4:$B$2000&gt;=K$4)*('Diário 4º PA'!$B$4:$B$2000&lt;=EOMONTH(K$4,0))*('Diário 4º PA'!$F$4:$F$2000))</f>
        <v>0</v>
      </c>
      <c r="L91" s="99">
        <f>SUMPRODUCT(('Diário 1º PA'!$E$4:$E$2000='Analítico Cx.'!$B91)*('Diário 1º PA'!$B$4:$B$2000&gt;=L$4)*('Diário 1º PA'!$B$4:$B$2000&lt;=EOMONTH(L$4,0))*('Diário 1º PA'!$F$4:$F$2000))
+SUMPRODUCT(('Diário 2º PA'!$E$4:$E$1997='Analítico Cx.'!$B91)*('Diário 2º PA'!$B$4:$B$1997&gt;=L$4)*('Diário 2º PA'!$B$4:$B$1997&lt;=EOMONTH(L$4,0))*('Diário 2º PA'!$F$4:$F$1997))
+SUMPRODUCT(('Diário 3º PA'!$E$4:$E$2018='Analítico Cx.'!$B91)*('Diário 3º PA'!$B$4:$B$2018&gt;=L$4)*('Diário 3º PA'!$B$4:$B$2018&lt;=EOMONTH(L$4,0))*('Diário 3º PA'!$F$4:$F$2018))
+SUMPRODUCT(('Diário 4º PA'!$E$4:$E$2000='Analítico Cx.'!$B91)*('Diário 4º PA'!$B$4:$B$2000&gt;=L$4)*('Diário 4º PA'!$B$4:$B$2000&lt;=EOMONTH(L$4,0))*('Diário 4º PA'!$F$4:$F$2000))</f>
        <v>0</v>
      </c>
      <c r="M91" s="99">
        <f>SUMPRODUCT(('Diário 1º PA'!$E$4:$E$2000='Analítico Cx.'!$B91)*('Diário 1º PA'!$B$4:$B$2000&gt;=M$4)*('Diário 1º PA'!$B$4:$B$2000&lt;=EOMONTH(M$4,0))*('Diário 1º PA'!$F$4:$F$2000))
+SUMPRODUCT(('Diário 2º PA'!$E$4:$E$1997='Analítico Cx.'!$B91)*('Diário 2º PA'!$B$4:$B$1997&gt;=M$4)*('Diário 2º PA'!$B$4:$B$1997&lt;=EOMONTH(M$4,0))*('Diário 2º PA'!$F$4:$F$1997))
+SUMPRODUCT(('Diário 3º PA'!$E$4:$E$2018='Analítico Cx.'!$B91)*('Diário 3º PA'!$B$4:$B$2018&gt;=M$4)*('Diário 3º PA'!$B$4:$B$2018&lt;=EOMONTH(M$4,0))*('Diário 3º PA'!$F$4:$F$2018))
+SUMPRODUCT(('Diário 4º PA'!$E$4:$E$2000='Analítico Cx.'!$B91)*('Diário 4º PA'!$B$4:$B$2000&gt;=M$4)*('Diário 4º PA'!$B$4:$B$2000&lt;=EOMONTH(M$4,0))*('Diário 4º PA'!$F$4:$F$2000))</f>
        <v>0</v>
      </c>
      <c r="N91" s="99">
        <f>SUMPRODUCT(('Diário 1º PA'!$E$4:$E$2000='Analítico Cx.'!$B91)*('Diário 1º PA'!$B$4:$B$2000&gt;=N$4)*('Diário 1º PA'!$B$4:$B$2000&lt;=EOMONTH(N$4,0))*('Diário 1º PA'!$F$4:$F$2000))
+SUMPRODUCT(('Diário 2º PA'!$E$4:$E$1997='Analítico Cx.'!$B91)*('Diário 2º PA'!$B$4:$B$1997&gt;=N$4)*('Diário 2º PA'!$B$4:$B$1997&lt;=EOMONTH(N$4,0))*('Diário 2º PA'!$F$4:$F$1997))
+SUMPRODUCT(('Diário 3º PA'!$E$4:$E$2018='Analítico Cx.'!$B91)*('Diário 3º PA'!$B$4:$B$2018&gt;=N$4)*('Diário 3º PA'!$B$4:$B$2018&lt;=EOMONTH(N$4,0))*('Diário 3º PA'!$F$4:$F$2018))
+SUMPRODUCT(('Diário 4º PA'!$E$4:$E$2000='Analítico Cx.'!$B91)*('Diário 4º PA'!$B$4:$B$2000&gt;=N$4)*('Diário 4º PA'!$B$4:$B$2000&lt;=EOMONTH(N$4,0))*('Diário 4º PA'!$F$4:$F$2000))</f>
        <v>0</v>
      </c>
      <c r="O91" s="100">
        <f t="shared" si="18"/>
        <v>0</v>
      </c>
      <c r="P91" s="92">
        <f t="shared" si="17"/>
        <v>0</v>
      </c>
    </row>
    <row r="92" spans="1:16" ht="23.25" customHeight="1" x14ac:dyDescent="0.25">
      <c r="A92" s="36" t="s">
        <v>257</v>
      </c>
      <c r="B92" s="57" t="s">
        <v>258</v>
      </c>
      <c r="C92" s="99">
        <f>SUMPRODUCT(('Diário 1º PA'!$E$4:$E$2000='Analítico Cx.'!$B92)*('Diário 1º PA'!$B$4:$B$2000&gt;=C$4)*('Diário 1º PA'!$B$4:$B$2000&lt;=EOMONTH(C$4,0))*('Diário 1º PA'!$F$4:$F$2000))
+SUMPRODUCT(('Diário 2º PA'!$E$4:$E$1997='Analítico Cx.'!$B92)*('Diário 2º PA'!$B$4:$B$1997&gt;=C$4)*('Diário 2º PA'!$B$4:$B$1997&lt;=EOMONTH(C$4,0))*('Diário 2º PA'!$F$4:$F$1997))
+SUMPRODUCT(('Diário 3º PA'!$E$4:$E$2018='Analítico Cx.'!$B92)*('Diário 3º PA'!$B$4:$B$2018&gt;=C$4)*('Diário 3º PA'!$B$4:$B$2018&lt;=EOMONTH(C$4,0))*('Diário 3º PA'!$F$4:$F$2018))
+SUMPRODUCT(('Diário 4º PA'!$E$4:$E$2000='Analítico Cx.'!$B92)*('Diário 4º PA'!$B$4:$B$2000&gt;=C$4)*('Diário 4º PA'!$B$4:$B$2000&lt;=EOMONTH(C$4,0))*('Diário 4º PA'!$F$4:$F$2000))</f>
        <v>0</v>
      </c>
      <c r="D92" s="99">
        <f>SUMPRODUCT(('Diário 1º PA'!$E$4:$E$2000='Analítico Cx.'!$B92)*('Diário 1º PA'!$B$4:$B$2000&gt;=D$4)*('Diário 1º PA'!$B$4:$B$2000&lt;=EOMONTH(D$4,0))*('Diário 1º PA'!$F$4:$F$2000))
+SUMPRODUCT(('Diário 2º PA'!$E$4:$E$1997='Analítico Cx.'!$B92)*('Diário 2º PA'!$B$4:$B$1997&gt;=D$4)*('Diário 2º PA'!$B$4:$B$1997&lt;=EOMONTH(D$4,0))*('Diário 2º PA'!$F$4:$F$1997))
+SUMPRODUCT(('Diário 3º PA'!$E$4:$E$2018='Analítico Cx.'!$B92)*('Diário 3º PA'!$B$4:$B$2018&gt;=D$4)*('Diário 3º PA'!$B$4:$B$2018&lt;=EOMONTH(D$4,0))*('Diário 3º PA'!$F$4:$F$2018))
+SUMPRODUCT(('Diário 4º PA'!$E$4:$E$2000='Analítico Cx.'!$B92)*('Diário 4º PA'!$B$4:$B$2000&gt;=D$4)*('Diário 4º PA'!$B$4:$B$2000&lt;=EOMONTH(D$4,0))*('Diário 4º PA'!$F$4:$F$2000))</f>
        <v>0</v>
      </c>
      <c r="E92" s="99">
        <f>SUMPRODUCT(('Diário 1º PA'!$E$4:$E$2000='Analítico Cx.'!$B92)*('Diário 1º PA'!$B$4:$B$2000&gt;=E$4)*('Diário 1º PA'!$B$4:$B$2000&lt;=EOMONTH(E$4,0))*('Diário 1º PA'!$F$4:$F$2000))
+SUMPRODUCT(('Diário 2º PA'!$E$4:$E$1997='Analítico Cx.'!$B92)*('Diário 2º PA'!$B$4:$B$1997&gt;=E$4)*('Diário 2º PA'!$B$4:$B$1997&lt;=EOMONTH(E$4,0))*('Diário 2º PA'!$F$4:$F$1997))
+SUMPRODUCT(('Diário 3º PA'!$E$4:$E$2018='Analítico Cx.'!$B92)*('Diário 3º PA'!$B$4:$B$2018&gt;=E$4)*('Diário 3º PA'!$B$4:$B$2018&lt;=EOMONTH(E$4,0))*('Diário 3º PA'!$F$4:$F$2018))
+SUMPRODUCT(('Diário 4º PA'!$E$4:$E$2000='Analítico Cx.'!$B92)*('Diário 4º PA'!$B$4:$B$2000&gt;=E$4)*('Diário 4º PA'!$B$4:$B$2000&lt;=EOMONTH(E$4,0))*('Diário 4º PA'!$F$4:$F$2000))</f>
        <v>0</v>
      </c>
      <c r="F92" s="99">
        <f>SUMPRODUCT(('Diário 1º PA'!$E$4:$E$2000='Analítico Cx.'!$B92)*('Diário 1º PA'!$B$4:$B$2000&gt;=F$4)*('Diário 1º PA'!$B$4:$B$2000&lt;=EOMONTH(F$4,0))*('Diário 1º PA'!$F$4:$F$2000))
+SUMPRODUCT(('Diário 2º PA'!$E$4:$E$1997='Analítico Cx.'!$B92)*('Diário 2º PA'!$B$4:$B$1997&gt;=F$4)*('Diário 2º PA'!$B$4:$B$1997&lt;=EOMONTH(F$4,0))*('Diário 2º PA'!$F$4:$F$1997))
+SUMPRODUCT(('Diário 3º PA'!$E$4:$E$2018='Analítico Cx.'!$B92)*('Diário 3º PA'!$B$4:$B$2018&gt;=F$4)*('Diário 3º PA'!$B$4:$B$2018&lt;=EOMONTH(F$4,0))*('Diário 3º PA'!$F$4:$F$2018))
+SUMPRODUCT(('Diário 4º PA'!$E$4:$E$2000='Analítico Cx.'!$B92)*('Diário 4º PA'!$B$4:$B$2000&gt;=F$4)*('Diário 4º PA'!$B$4:$B$2000&lt;=EOMONTH(F$4,0))*('Diário 4º PA'!$F$4:$F$2000))</f>
        <v>34.75</v>
      </c>
      <c r="G92" s="99">
        <f>SUMPRODUCT(('Diário 1º PA'!$E$4:$E$2000='Analítico Cx.'!$B92)*('Diário 1º PA'!$B$4:$B$2000&gt;=G$4)*('Diário 1º PA'!$B$4:$B$2000&lt;=EOMONTH(G$4,0))*('Diário 1º PA'!$F$4:$F$2000))
+SUMPRODUCT(('Diário 2º PA'!$E$4:$E$1997='Analítico Cx.'!$B92)*('Diário 2º PA'!$B$4:$B$1997&gt;=G$4)*('Diário 2º PA'!$B$4:$B$1997&lt;=EOMONTH(G$4,0))*('Diário 2º PA'!$F$4:$F$1997))
+SUMPRODUCT(('Diário 3º PA'!$E$4:$E$2018='Analítico Cx.'!$B92)*('Diário 3º PA'!$B$4:$B$2018&gt;=G$4)*('Diário 3º PA'!$B$4:$B$2018&lt;=EOMONTH(G$4,0))*('Diário 3º PA'!$F$4:$F$2018))
+SUMPRODUCT(('Diário 4º PA'!$E$4:$E$2000='Analítico Cx.'!$B92)*('Diário 4º PA'!$B$4:$B$2000&gt;=G$4)*('Diário 4º PA'!$B$4:$B$2000&lt;=EOMONTH(G$4,0))*('Diário 4º PA'!$F$4:$F$2000))</f>
        <v>90.21</v>
      </c>
      <c r="H92" s="99">
        <f>SUMPRODUCT(('Diário 1º PA'!$E$4:$E$2000='Analítico Cx.'!$B92)*('Diário 1º PA'!$B$4:$B$2000&gt;=H$4)*('Diário 1º PA'!$B$4:$B$2000&lt;=EOMONTH(H$4,0))*('Diário 1º PA'!$F$4:$F$2000))
+SUMPRODUCT(('Diário 2º PA'!$E$4:$E$1997='Analítico Cx.'!$B92)*('Diário 2º PA'!$B$4:$B$1997&gt;=H$4)*('Diário 2º PA'!$B$4:$B$1997&lt;=EOMONTH(H$4,0))*('Diário 2º PA'!$F$4:$F$1997))
+SUMPRODUCT(('Diário 3º PA'!$E$4:$E$2018='Analítico Cx.'!$B92)*('Diário 3º PA'!$B$4:$B$2018&gt;=H$4)*('Diário 3º PA'!$B$4:$B$2018&lt;=EOMONTH(H$4,0))*('Diário 3º PA'!$F$4:$F$2018))
+SUMPRODUCT(('Diário 4º PA'!$E$4:$E$2000='Analítico Cx.'!$B92)*('Diário 4º PA'!$B$4:$B$2000&gt;=H$4)*('Diário 4º PA'!$B$4:$B$2000&lt;=EOMONTH(H$4,0))*('Diário 4º PA'!$F$4:$F$2000))</f>
        <v>140.24</v>
      </c>
      <c r="I92" s="99">
        <f>SUMPRODUCT(('Diário 1º PA'!$E$4:$E$2000='Analítico Cx.'!$B92)*('Diário 1º PA'!$B$4:$B$2000&gt;=I$4)*('Diário 1º PA'!$B$4:$B$2000&lt;=EOMONTH(I$4,0))*('Diário 1º PA'!$F$4:$F$2000))
+SUMPRODUCT(('Diário 2º PA'!$E$4:$E$1997='Analítico Cx.'!$B92)*('Diário 2º PA'!$B$4:$B$1997&gt;=I$4)*('Diário 2º PA'!$B$4:$B$1997&lt;=EOMONTH(I$4,0))*('Diário 2º PA'!$F$4:$F$1997))
+SUMPRODUCT(('Diário 3º PA'!$E$4:$E$2018='Analítico Cx.'!$B92)*('Diário 3º PA'!$B$4:$B$2018&gt;=I$4)*('Diário 3º PA'!$B$4:$B$2018&lt;=EOMONTH(I$4,0))*('Diário 3º PA'!$F$4:$F$2018))
+SUMPRODUCT(('Diário 4º PA'!$E$4:$E$2000='Analítico Cx.'!$B92)*('Diário 4º PA'!$B$4:$B$2000&gt;=I$4)*('Diário 4º PA'!$B$4:$B$2000&lt;=EOMONTH(I$4,0))*('Diário 4º PA'!$F$4:$F$2000))</f>
        <v>0</v>
      </c>
      <c r="J92" s="99">
        <f>SUMPRODUCT(('Diário 1º PA'!$E$4:$E$2000='Analítico Cx.'!$B92)*('Diário 1º PA'!$B$4:$B$2000&gt;=J$4)*('Diário 1º PA'!$B$4:$B$2000&lt;=EOMONTH(J$4,0))*('Diário 1º PA'!$F$4:$F$2000))
+SUMPRODUCT(('Diário 2º PA'!$E$4:$E$1997='Analítico Cx.'!$B92)*('Diário 2º PA'!$B$4:$B$1997&gt;=J$4)*('Diário 2º PA'!$B$4:$B$1997&lt;=EOMONTH(J$4,0))*('Diário 2º PA'!$F$4:$F$1997))
+SUMPRODUCT(('Diário 3º PA'!$E$4:$E$2018='Analítico Cx.'!$B92)*('Diário 3º PA'!$B$4:$B$2018&gt;=J$4)*('Diário 3º PA'!$B$4:$B$2018&lt;=EOMONTH(J$4,0))*('Diário 3º PA'!$F$4:$F$2018))
+SUMPRODUCT(('Diário 4º PA'!$E$4:$E$2000='Analítico Cx.'!$B92)*('Diário 4º PA'!$B$4:$B$2000&gt;=J$4)*('Diário 4º PA'!$B$4:$B$2000&lt;=EOMONTH(J$4,0))*('Diário 4º PA'!$F$4:$F$2000))</f>
        <v>0</v>
      </c>
      <c r="K92" s="99">
        <f>SUMPRODUCT(('Diário 1º PA'!$E$4:$E$2000='Analítico Cx.'!$B92)*('Diário 1º PA'!$B$4:$B$2000&gt;=K$4)*('Diário 1º PA'!$B$4:$B$2000&lt;=EOMONTH(K$4,0))*('Diário 1º PA'!$F$4:$F$2000))
+SUMPRODUCT(('Diário 2º PA'!$E$4:$E$1997='Analítico Cx.'!$B92)*('Diário 2º PA'!$B$4:$B$1997&gt;=K$4)*('Diário 2º PA'!$B$4:$B$1997&lt;=EOMONTH(K$4,0))*('Diário 2º PA'!$F$4:$F$1997))
+SUMPRODUCT(('Diário 3º PA'!$E$4:$E$2018='Analítico Cx.'!$B92)*('Diário 3º PA'!$B$4:$B$2018&gt;=K$4)*('Diário 3º PA'!$B$4:$B$2018&lt;=EOMONTH(K$4,0))*('Diário 3º PA'!$F$4:$F$2018))
+SUMPRODUCT(('Diário 4º PA'!$E$4:$E$2000='Analítico Cx.'!$B92)*('Diário 4º PA'!$B$4:$B$2000&gt;=K$4)*('Diário 4º PA'!$B$4:$B$2000&lt;=EOMONTH(K$4,0))*('Diário 4º PA'!$F$4:$F$2000))</f>
        <v>0</v>
      </c>
      <c r="L92" s="99">
        <f>SUMPRODUCT(('Diário 1º PA'!$E$4:$E$2000='Analítico Cx.'!$B92)*('Diário 1º PA'!$B$4:$B$2000&gt;=L$4)*('Diário 1º PA'!$B$4:$B$2000&lt;=EOMONTH(L$4,0))*('Diário 1º PA'!$F$4:$F$2000))
+SUMPRODUCT(('Diário 2º PA'!$E$4:$E$1997='Analítico Cx.'!$B92)*('Diário 2º PA'!$B$4:$B$1997&gt;=L$4)*('Diário 2º PA'!$B$4:$B$1997&lt;=EOMONTH(L$4,0))*('Diário 2º PA'!$F$4:$F$1997))
+SUMPRODUCT(('Diário 3º PA'!$E$4:$E$2018='Analítico Cx.'!$B92)*('Diário 3º PA'!$B$4:$B$2018&gt;=L$4)*('Diário 3º PA'!$B$4:$B$2018&lt;=EOMONTH(L$4,0))*('Diário 3º PA'!$F$4:$F$2018))
+SUMPRODUCT(('Diário 4º PA'!$E$4:$E$2000='Analítico Cx.'!$B92)*('Diário 4º PA'!$B$4:$B$2000&gt;=L$4)*('Diário 4º PA'!$B$4:$B$2000&lt;=EOMONTH(L$4,0))*('Diário 4º PA'!$F$4:$F$2000))</f>
        <v>0</v>
      </c>
      <c r="M92" s="99">
        <f>SUMPRODUCT(('Diário 1º PA'!$E$4:$E$2000='Analítico Cx.'!$B92)*('Diário 1º PA'!$B$4:$B$2000&gt;=M$4)*('Diário 1º PA'!$B$4:$B$2000&lt;=EOMONTH(M$4,0))*('Diário 1º PA'!$F$4:$F$2000))
+SUMPRODUCT(('Diário 2º PA'!$E$4:$E$1997='Analítico Cx.'!$B92)*('Diário 2º PA'!$B$4:$B$1997&gt;=M$4)*('Diário 2º PA'!$B$4:$B$1997&lt;=EOMONTH(M$4,0))*('Diário 2º PA'!$F$4:$F$1997))
+SUMPRODUCT(('Diário 3º PA'!$E$4:$E$2018='Analítico Cx.'!$B92)*('Diário 3º PA'!$B$4:$B$2018&gt;=M$4)*('Diário 3º PA'!$B$4:$B$2018&lt;=EOMONTH(M$4,0))*('Diário 3º PA'!$F$4:$F$2018))
+SUMPRODUCT(('Diário 4º PA'!$E$4:$E$2000='Analítico Cx.'!$B92)*('Diário 4º PA'!$B$4:$B$2000&gt;=M$4)*('Diário 4º PA'!$B$4:$B$2000&lt;=EOMONTH(M$4,0))*('Diário 4º PA'!$F$4:$F$2000))</f>
        <v>0</v>
      </c>
      <c r="N92" s="99">
        <f>SUMPRODUCT(('Diário 1º PA'!$E$4:$E$2000='Analítico Cx.'!$B92)*('Diário 1º PA'!$B$4:$B$2000&gt;=N$4)*('Diário 1º PA'!$B$4:$B$2000&lt;=EOMONTH(N$4,0))*('Diário 1º PA'!$F$4:$F$2000))
+SUMPRODUCT(('Diário 2º PA'!$E$4:$E$1997='Analítico Cx.'!$B92)*('Diário 2º PA'!$B$4:$B$1997&gt;=N$4)*('Diário 2º PA'!$B$4:$B$1997&lt;=EOMONTH(N$4,0))*('Diário 2º PA'!$F$4:$F$1997))
+SUMPRODUCT(('Diário 3º PA'!$E$4:$E$2018='Analítico Cx.'!$B92)*('Diário 3º PA'!$B$4:$B$2018&gt;=N$4)*('Diário 3º PA'!$B$4:$B$2018&lt;=EOMONTH(N$4,0))*('Diário 3º PA'!$F$4:$F$2018))
+SUMPRODUCT(('Diário 4º PA'!$E$4:$E$2000='Analítico Cx.'!$B92)*('Diário 4º PA'!$B$4:$B$2000&gt;=N$4)*('Diário 4º PA'!$B$4:$B$2000&lt;=EOMONTH(N$4,0))*('Diário 4º PA'!$F$4:$F$2000))</f>
        <v>0</v>
      </c>
      <c r="O92" s="100">
        <f t="shared" si="18"/>
        <v>265.2</v>
      </c>
      <c r="P92" s="92">
        <f t="shared" ref="P92:P122" si="19">IF($O$140=0,0,O92/$O$140)</f>
        <v>9.0026203328185891E-4</v>
      </c>
    </row>
    <row r="93" spans="1:16" ht="23.25" customHeight="1" x14ac:dyDescent="0.25">
      <c r="A93" s="36" t="s">
        <v>259</v>
      </c>
      <c r="B93" s="57" t="s">
        <v>260</v>
      </c>
      <c r="C93" s="99">
        <f>SUMPRODUCT(('Diário 1º PA'!$E$4:$E$2000='Analítico Cx.'!$B93)*('Diário 1º PA'!$B$4:$B$2000&gt;=C$4)*('Diário 1º PA'!$B$4:$B$2000&lt;=EOMONTH(C$4,0))*('Diário 1º PA'!$F$4:$F$2000))
+SUMPRODUCT(('Diário 2º PA'!$E$4:$E$1997='Analítico Cx.'!$B93)*('Diário 2º PA'!$B$4:$B$1997&gt;=C$4)*('Diário 2º PA'!$B$4:$B$1997&lt;=EOMONTH(C$4,0))*('Diário 2º PA'!$F$4:$F$1997))
+SUMPRODUCT(('Diário 3º PA'!$E$4:$E$2018='Analítico Cx.'!$B93)*('Diário 3º PA'!$B$4:$B$2018&gt;=C$4)*('Diário 3º PA'!$B$4:$B$2018&lt;=EOMONTH(C$4,0))*('Diário 3º PA'!$F$4:$F$2018))
+SUMPRODUCT(('Diário 4º PA'!$E$4:$E$2000='Analítico Cx.'!$B93)*('Diário 4º PA'!$B$4:$B$2000&gt;=C$4)*('Diário 4º PA'!$B$4:$B$2000&lt;=EOMONTH(C$4,0))*('Diário 4º PA'!$F$4:$F$2000))</f>
        <v>0</v>
      </c>
      <c r="D93" s="99">
        <f>SUMPRODUCT(('Diário 1º PA'!$E$4:$E$2000='Analítico Cx.'!$B93)*('Diário 1º PA'!$B$4:$B$2000&gt;=D$4)*('Diário 1º PA'!$B$4:$B$2000&lt;=EOMONTH(D$4,0))*('Diário 1º PA'!$F$4:$F$2000))
+SUMPRODUCT(('Diário 2º PA'!$E$4:$E$1997='Analítico Cx.'!$B93)*('Diário 2º PA'!$B$4:$B$1997&gt;=D$4)*('Diário 2º PA'!$B$4:$B$1997&lt;=EOMONTH(D$4,0))*('Diário 2º PA'!$F$4:$F$1997))
+SUMPRODUCT(('Diário 3º PA'!$E$4:$E$2018='Analítico Cx.'!$B93)*('Diário 3º PA'!$B$4:$B$2018&gt;=D$4)*('Diário 3º PA'!$B$4:$B$2018&lt;=EOMONTH(D$4,0))*('Diário 3º PA'!$F$4:$F$2018))
+SUMPRODUCT(('Diário 4º PA'!$E$4:$E$2000='Analítico Cx.'!$B93)*('Diário 4º PA'!$B$4:$B$2000&gt;=D$4)*('Diário 4º PA'!$B$4:$B$2000&lt;=EOMONTH(D$4,0))*('Diário 4º PA'!$F$4:$F$2000))</f>
        <v>0</v>
      </c>
      <c r="E93" s="99">
        <f>SUMPRODUCT(('Diário 1º PA'!$E$4:$E$2000='Analítico Cx.'!$B93)*('Diário 1º PA'!$B$4:$B$2000&gt;=E$4)*('Diário 1º PA'!$B$4:$B$2000&lt;=EOMONTH(E$4,0))*('Diário 1º PA'!$F$4:$F$2000))
+SUMPRODUCT(('Diário 2º PA'!$E$4:$E$1997='Analítico Cx.'!$B93)*('Diário 2º PA'!$B$4:$B$1997&gt;=E$4)*('Diário 2º PA'!$B$4:$B$1997&lt;=EOMONTH(E$4,0))*('Diário 2º PA'!$F$4:$F$1997))
+SUMPRODUCT(('Diário 3º PA'!$E$4:$E$2018='Analítico Cx.'!$B93)*('Diário 3º PA'!$B$4:$B$2018&gt;=E$4)*('Diário 3º PA'!$B$4:$B$2018&lt;=EOMONTH(E$4,0))*('Diário 3º PA'!$F$4:$F$2018))
+SUMPRODUCT(('Diário 4º PA'!$E$4:$E$2000='Analítico Cx.'!$B93)*('Diário 4º PA'!$B$4:$B$2000&gt;=E$4)*('Diário 4º PA'!$B$4:$B$2000&lt;=EOMONTH(E$4,0))*('Diário 4º PA'!$F$4:$F$2000))</f>
        <v>0</v>
      </c>
      <c r="F93" s="99">
        <f>SUMPRODUCT(('Diário 1º PA'!$E$4:$E$2000='Analítico Cx.'!$B93)*('Diário 1º PA'!$B$4:$B$2000&gt;=F$4)*('Diário 1º PA'!$B$4:$B$2000&lt;=EOMONTH(F$4,0))*('Diário 1º PA'!$F$4:$F$2000))
+SUMPRODUCT(('Diário 2º PA'!$E$4:$E$1997='Analítico Cx.'!$B93)*('Diário 2º PA'!$B$4:$B$1997&gt;=F$4)*('Diário 2º PA'!$B$4:$B$1997&lt;=EOMONTH(F$4,0))*('Diário 2º PA'!$F$4:$F$1997))
+SUMPRODUCT(('Diário 3º PA'!$E$4:$E$2018='Analítico Cx.'!$B93)*('Diário 3º PA'!$B$4:$B$2018&gt;=F$4)*('Diário 3º PA'!$B$4:$B$2018&lt;=EOMONTH(F$4,0))*('Diário 3º PA'!$F$4:$F$2018))
+SUMPRODUCT(('Diário 4º PA'!$E$4:$E$2000='Analítico Cx.'!$B93)*('Diário 4º PA'!$B$4:$B$2000&gt;=F$4)*('Diário 4º PA'!$B$4:$B$2000&lt;=EOMONTH(F$4,0))*('Diário 4º PA'!$F$4:$F$2000))</f>
        <v>0</v>
      </c>
      <c r="G93" s="99">
        <f>SUMPRODUCT(('Diário 1º PA'!$E$4:$E$2000='Analítico Cx.'!$B93)*('Diário 1º PA'!$B$4:$B$2000&gt;=G$4)*('Diário 1º PA'!$B$4:$B$2000&lt;=EOMONTH(G$4,0))*('Diário 1º PA'!$F$4:$F$2000))
+SUMPRODUCT(('Diário 2º PA'!$E$4:$E$1997='Analítico Cx.'!$B93)*('Diário 2º PA'!$B$4:$B$1997&gt;=G$4)*('Diário 2º PA'!$B$4:$B$1997&lt;=EOMONTH(G$4,0))*('Diário 2º PA'!$F$4:$F$1997))
+SUMPRODUCT(('Diário 3º PA'!$E$4:$E$2018='Analítico Cx.'!$B93)*('Diário 3º PA'!$B$4:$B$2018&gt;=G$4)*('Diário 3º PA'!$B$4:$B$2018&lt;=EOMONTH(G$4,0))*('Diário 3º PA'!$F$4:$F$2018))
+SUMPRODUCT(('Diário 4º PA'!$E$4:$E$2000='Analítico Cx.'!$B93)*('Diário 4º PA'!$B$4:$B$2000&gt;=G$4)*('Diário 4º PA'!$B$4:$B$2000&lt;=EOMONTH(G$4,0))*('Diário 4º PA'!$F$4:$F$2000))</f>
        <v>0</v>
      </c>
      <c r="H93" s="99">
        <f>SUMPRODUCT(('Diário 1º PA'!$E$4:$E$2000='Analítico Cx.'!$B93)*('Diário 1º PA'!$B$4:$B$2000&gt;=H$4)*('Diário 1º PA'!$B$4:$B$2000&lt;=EOMONTH(H$4,0))*('Diário 1º PA'!$F$4:$F$2000))
+SUMPRODUCT(('Diário 2º PA'!$E$4:$E$1997='Analítico Cx.'!$B93)*('Diário 2º PA'!$B$4:$B$1997&gt;=H$4)*('Diário 2º PA'!$B$4:$B$1997&lt;=EOMONTH(H$4,0))*('Diário 2º PA'!$F$4:$F$1997))
+SUMPRODUCT(('Diário 3º PA'!$E$4:$E$2018='Analítico Cx.'!$B93)*('Diário 3º PA'!$B$4:$B$2018&gt;=H$4)*('Diário 3º PA'!$B$4:$B$2018&lt;=EOMONTH(H$4,0))*('Diário 3º PA'!$F$4:$F$2018))
+SUMPRODUCT(('Diário 4º PA'!$E$4:$E$2000='Analítico Cx.'!$B93)*('Diário 4º PA'!$B$4:$B$2000&gt;=H$4)*('Diário 4º PA'!$B$4:$B$2000&lt;=EOMONTH(H$4,0))*('Diário 4º PA'!$F$4:$F$2000))</f>
        <v>0</v>
      </c>
      <c r="I93" s="99">
        <f>SUMPRODUCT(('Diário 1º PA'!$E$4:$E$2000='Analítico Cx.'!$B93)*('Diário 1º PA'!$B$4:$B$2000&gt;=I$4)*('Diário 1º PA'!$B$4:$B$2000&lt;=EOMONTH(I$4,0))*('Diário 1º PA'!$F$4:$F$2000))
+SUMPRODUCT(('Diário 2º PA'!$E$4:$E$1997='Analítico Cx.'!$B93)*('Diário 2º PA'!$B$4:$B$1997&gt;=I$4)*('Diário 2º PA'!$B$4:$B$1997&lt;=EOMONTH(I$4,0))*('Diário 2º PA'!$F$4:$F$1997))
+SUMPRODUCT(('Diário 3º PA'!$E$4:$E$2018='Analítico Cx.'!$B93)*('Diário 3º PA'!$B$4:$B$2018&gt;=I$4)*('Diário 3º PA'!$B$4:$B$2018&lt;=EOMONTH(I$4,0))*('Diário 3º PA'!$F$4:$F$2018))
+SUMPRODUCT(('Diário 4º PA'!$E$4:$E$2000='Analítico Cx.'!$B93)*('Diário 4º PA'!$B$4:$B$2000&gt;=I$4)*('Diário 4º PA'!$B$4:$B$2000&lt;=EOMONTH(I$4,0))*('Diário 4º PA'!$F$4:$F$2000))</f>
        <v>0</v>
      </c>
      <c r="J93" s="99">
        <f>SUMPRODUCT(('Diário 1º PA'!$E$4:$E$2000='Analítico Cx.'!$B93)*('Diário 1º PA'!$B$4:$B$2000&gt;=J$4)*('Diário 1º PA'!$B$4:$B$2000&lt;=EOMONTH(J$4,0))*('Diário 1º PA'!$F$4:$F$2000))
+SUMPRODUCT(('Diário 2º PA'!$E$4:$E$1997='Analítico Cx.'!$B93)*('Diário 2º PA'!$B$4:$B$1997&gt;=J$4)*('Diário 2º PA'!$B$4:$B$1997&lt;=EOMONTH(J$4,0))*('Diário 2º PA'!$F$4:$F$1997))
+SUMPRODUCT(('Diário 3º PA'!$E$4:$E$2018='Analítico Cx.'!$B93)*('Diário 3º PA'!$B$4:$B$2018&gt;=J$4)*('Diário 3º PA'!$B$4:$B$2018&lt;=EOMONTH(J$4,0))*('Diário 3º PA'!$F$4:$F$2018))
+SUMPRODUCT(('Diário 4º PA'!$E$4:$E$2000='Analítico Cx.'!$B93)*('Diário 4º PA'!$B$4:$B$2000&gt;=J$4)*('Diário 4º PA'!$B$4:$B$2000&lt;=EOMONTH(J$4,0))*('Diário 4º PA'!$F$4:$F$2000))</f>
        <v>0</v>
      </c>
      <c r="K93" s="99">
        <f>SUMPRODUCT(('Diário 1º PA'!$E$4:$E$2000='Analítico Cx.'!$B93)*('Diário 1º PA'!$B$4:$B$2000&gt;=K$4)*('Diário 1º PA'!$B$4:$B$2000&lt;=EOMONTH(K$4,0))*('Diário 1º PA'!$F$4:$F$2000))
+SUMPRODUCT(('Diário 2º PA'!$E$4:$E$1997='Analítico Cx.'!$B93)*('Diário 2º PA'!$B$4:$B$1997&gt;=K$4)*('Diário 2º PA'!$B$4:$B$1997&lt;=EOMONTH(K$4,0))*('Diário 2º PA'!$F$4:$F$1997))
+SUMPRODUCT(('Diário 3º PA'!$E$4:$E$2018='Analítico Cx.'!$B93)*('Diário 3º PA'!$B$4:$B$2018&gt;=K$4)*('Diário 3º PA'!$B$4:$B$2018&lt;=EOMONTH(K$4,0))*('Diário 3º PA'!$F$4:$F$2018))
+SUMPRODUCT(('Diário 4º PA'!$E$4:$E$2000='Analítico Cx.'!$B93)*('Diário 4º PA'!$B$4:$B$2000&gt;=K$4)*('Diário 4º PA'!$B$4:$B$2000&lt;=EOMONTH(K$4,0))*('Diário 4º PA'!$F$4:$F$2000))</f>
        <v>0</v>
      </c>
      <c r="L93" s="99">
        <f>SUMPRODUCT(('Diário 1º PA'!$E$4:$E$2000='Analítico Cx.'!$B93)*('Diário 1º PA'!$B$4:$B$2000&gt;=L$4)*('Diário 1º PA'!$B$4:$B$2000&lt;=EOMONTH(L$4,0))*('Diário 1º PA'!$F$4:$F$2000))
+SUMPRODUCT(('Diário 2º PA'!$E$4:$E$1997='Analítico Cx.'!$B93)*('Diário 2º PA'!$B$4:$B$1997&gt;=L$4)*('Diário 2º PA'!$B$4:$B$1997&lt;=EOMONTH(L$4,0))*('Diário 2º PA'!$F$4:$F$1997))
+SUMPRODUCT(('Diário 3º PA'!$E$4:$E$2018='Analítico Cx.'!$B93)*('Diário 3º PA'!$B$4:$B$2018&gt;=L$4)*('Diário 3º PA'!$B$4:$B$2018&lt;=EOMONTH(L$4,0))*('Diário 3º PA'!$F$4:$F$2018))
+SUMPRODUCT(('Diário 4º PA'!$E$4:$E$2000='Analítico Cx.'!$B93)*('Diário 4º PA'!$B$4:$B$2000&gt;=L$4)*('Diário 4º PA'!$B$4:$B$2000&lt;=EOMONTH(L$4,0))*('Diário 4º PA'!$F$4:$F$2000))</f>
        <v>0</v>
      </c>
      <c r="M93" s="99">
        <f>SUMPRODUCT(('Diário 1º PA'!$E$4:$E$2000='Analítico Cx.'!$B93)*('Diário 1º PA'!$B$4:$B$2000&gt;=M$4)*('Diário 1º PA'!$B$4:$B$2000&lt;=EOMONTH(M$4,0))*('Diário 1º PA'!$F$4:$F$2000))
+SUMPRODUCT(('Diário 2º PA'!$E$4:$E$1997='Analítico Cx.'!$B93)*('Diário 2º PA'!$B$4:$B$1997&gt;=M$4)*('Diário 2º PA'!$B$4:$B$1997&lt;=EOMONTH(M$4,0))*('Diário 2º PA'!$F$4:$F$1997))
+SUMPRODUCT(('Diário 3º PA'!$E$4:$E$2018='Analítico Cx.'!$B93)*('Diário 3º PA'!$B$4:$B$2018&gt;=M$4)*('Diário 3º PA'!$B$4:$B$2018&lt;=EOMONTH(M$4,0))*('Diário 3º PA'!$F$4:$F$2018))
+SUMPRODUCT(('Diário 4º PA'!$E$4:$E$2000='Analítico Cx.'!$B93)*('Diário 4º PA'!$B$4:$B$2000&gt;=M$4)*('Diário 4º PA'!$B$4:$B$2000&lt;=EOMONTH(M$4,0))*('Diário 4º PA'!$F$4:$F$2000))</f>
        <v>0</v>
      </c>
      <c r="N93" s="99">
        <f>SUMPRODUCT(('Diário 1º PA'!$E$4:$E$2000='Analítico Cx.'!$B93)*('Diário 1º PA'!$B$4:$B$2000&gt;=N$4)*('Diário 1º PA'!$B$4:$B$2000&lt;=EOMONTH(N$4,0))*('Diário 1º PA'!$F$4:$F$2000))
+SUMPRODUCT(('Diário 2º PA'!$E$4:$E$1997='Analítico Cx.'!$B93)*('Diário 2º PA'!$B$4:$B$1997&gt;=N$4)*('Diário 2º PA'!$B$4:$B$1997&lt;=EOMONTH(N$4,0))*('Diário 2º PA'!$F$4:$F$1997))
+SUMPRODUCT(('Diário 3º PA'!$E$4:$E$2018='Analítico Cx.'!$B93)*('Diário 3º PA'!$B$4:$B$2018&gt;=N$4)*('Diário 3º PA'!$B$4:$B$2018&lt;=EOMONTH(N$4,0))*('Diário 3º PA'!$F$4:$F$2018))
+SUMPRODUCT(('Diário 4º PA'!$E$4:$E$2000='Analítico Cx.'!$B93)*('Diário 4º PA'!$B$4:$B$2000&gt;=N$4)*('Diário 4º PA'!$B$4:$B$2000&lt;=EOMONTH(N$4,0))*('Diário 4º PA'!$F$4:$F$2000))</f>
        <v>0</v>
      </c>
      <c r="O93" s="100">
        <f t="shared" si="18"/>
        <v>0</v>
      </c>
      <c r="P93" s="92">
        <f t="shared" si="19"/>
        <v>0</v>
      </c>
    </row>
    <row r="94" spans="1:16" ht="23.25" customHeight="1" x14ac:dyDescent="0.25">
      <c r="A94" s="36" t="s">
        <v>261</v>
      </c>
      <c r="B94" s="57" t="s">
        <v>262</v>
      </c>
      <c r="C94" s="99">
        <f>SUMPRODUCT(('Diário 1º PA'!$E$4:$E$2000='Analítico Cx.'!$B94)*('Diário 1º PA'!$B$4:$B$2000&gt;=C$4)*('Diário 1º PA'!$B$4:$B$2000&lt;=EOMONTH(C$4,0))*('Diário 1º PA'!$F$4:$F$2000))
+SUMPRODUCT(('Diário 2º PA'!$E$4:$E$1997='Analítico Cx.'!$B94)*('Diário 2º PA'!$B$4:$B$1997&gt;=C$4)*('Diário 2º PA'!$B$4:$B$1997&lt;=EOMONTH(C$4,0))*('Diário 2º PA'!$F$4:$F$1997))
+SUMPRODUCT(('Diário 3º PA'!$E$4:$E$2018='Analítico Cx.'!$B94)*('Diário 3º PA'!$B$4:$B$2018&gt;=C$4)*('Diário 3º PA'!$B$4:$B$2018&lt;=EOMONTH(C$4,0))*('Diário 3º PA'!$F$4:$F$2018))
+SUMPRODUCT(('Diário 4º PA'!$E$4:$E$2000='Analítico Cx.'!$B94)*('Diário 4º PA'!$B$4:$B$2000&gt;=C$4)*('Diário 4º PA'!$B$4:$B$2000&lt;=EOMONTH(C$4,0))*('Diário 4º PA'!$F$4:$F$2000))</f>
        <v>0</v>
      </c>
      <c r="D94" s="99">
        <f>SUMPRODUCT(('Diário 1º PA'!$E$4:$E$2000='Analítico Cx.'!$B94)*('Diário 1º PA'!$B$4:$B$2000&gt;=D$4)*('Diário 1º PA'!$B$4:$B$2000&lt;=EOMONTH(D$4,0))*('Diário 1º PA'!$F$4:$F$2000))
+SUMPRODUCT(('Diário 2º PA'!$E$4:$E$1997='Analítico Cx.'!$B94)*('Diário 2º PA'!$B$4:$B$1997&gt;=D$4)*('Diário 2º PA'!$B$4:$B$1997&lt;=EOMONTH(D$4,0))*('Diário 2º PA'!$F$4:$F$1997))
+SUMPRODUCT(('Diário 3º PA'!$E$4:$E$2018='Analítico Cx.'!$B94)*('Diário 3º PA'!$B$4:$B$2018&gt;=D$4)*('Diário 3º PA'!$B$4:$B$2018&lt;=EOMONTH(D$4,0))*('Diário 3º PA'!$F$4:$F$2018))
+SUMPRODUCT(('Diário 4º PA'!$E$4:$E$2000='Analítico Cx.'!$B94)*('Diário 4º PA'!$B$4:$B$2000&gt;=D$4)*('Diário 4º PA'!$B$4:$B$2000&lt;=EOMONTH(D$4,0))*('Diário 4º PA'!$F$4:$F$2000))</f>
        <v>0</v>
      </c>
      <c r="E94" s="99">
        <f>SUMPRODUCT(('Diário 1º PA'!$E$4:$E$2000='Analítico Cx.'!$B94)*('Diário 1º PA'!$B$4:$B$2000&gt;=E$4)*('Diário 1º PA'!$B$4:$B$2000&lt;=EOMONTH(E$4,0))*('Diário 1º PA'!$F$4:$F$2000))
+SUMPRODUCT(('Diário 2º PA'!$E$4:$E$1997='Analítico Cx.'!$B94)*('Diário 2º PA'!$B$4:$B$1997&gt;=E$4)*('Diário 2º PA'!$B$4:$B$1997&lt;=EOMONTH(E$4,0))*('Diário 2º PA'!$F$4:$F$1997))
+SUMPRODUCT(('Diário 3º PA'!$E$4:$E$2018='Analítico Cx.'!$B94)*('Diário 3º PA'!$B$4:$B$2018&gt;=E$4)*('Diário 3º PA'!$B$4:$B$2018&lt;=EOMONTH(E$4,0))*('Diário 3º PA'!$F$4:$F$2018))
+SUMPRODUCT(('Diário 4º PA'!$E$4:$E$2000='Analítico Cx.'!$B94)*('Diário 4º PA'!$B$4:$B$2000&gt;=E$4)*('Diário 4º PA'!$B$4:$B$2000&lt;=EOMONTH(E$4,0))*('Diário 4º PA'!$F$4:$F$2000))</f>
        <v>0</v>
      </c>
      <c r="F94" s="99">
        <f>SUMPRODUCT(('Diário 1º PA'!$E$4:$E$2000='Analítico Cx.'!$B94)*('Diário 1º PA'!$B$4:$B$2000&gt;=F$4)*('Diário 1º PA'!$B$4:$B$2000&lt;=EOMONTH(F$4,0))*('Diário 1º PA'!$F$4:$F$2000))
+SUMPRODUCT(('Diário 2º PA'!$E$4:$E$1997='Analítico Cx.'!$B94)*('Diário 2º PA'!$B$4:$B$1997&gt;=F$4)*('Diário 2º PA'!$B$4:$B$1997&lt;=EOMONTH(F$4,0))*('Diário 2º PA'!$F$4:$F$1997))
+SUMPRODUCT(('Diário 3º PA'!$E$4:$E$2018='Analítico Cx.'!$B94)*('Diário 3º PA'!$B$4:$B$2018&gt;=F$4)*('Diário 3º PA'!$B$4:$B$2018&lt;=EOMONTH(F$4,0))*('Diário 3º PA'!$F$4:$F$2018))
+SUMPRODUCT(('Diário 4º PA'!$E$4:$E$2000='Analítico Cx.'!$B94)*('Diário 4º PA'!$B$4:$B$2000&gt;=F$4)*('Diário 4º PA'!$B$4:$B$2000&lt;=EOMONTH(F$4,0))*('Diário 4º PA'!$F$4:$F$2000))</f>
        <v>0</v>
      </c>
      <c r="G94" s="99">
        <f>SUMPRODUCT(('Diário 1º PA'!$E$4:$E$2000='Analítico Cx.'!$B94)*('Diário 1º PA'!$B$4:$B$2000&gt;=G$4)*('Diário 1º PA'!$B$4:$B$2000&lt;=EOMONTH(G$4,0))*('Diário 1º PA'!$F$4:$F$2000))
+SUMPRODUCT(('Diário 2º PA'!$E$4:$E$1997='Analítico Cx.'!$B94)*('Diário 2º PA'!$B$4:$B$1997&gt;=G$4)*('Diário 2º PA'!$B$4:$B$1997&lt;=EOMONTH(G$4,0))*('Diário 2º PA'!$F$4:$F$1997))
+SUMPRODUCT(('Diário 3º PA'!$E$4:$E$2018='Analítico Cx.'!$B94)*('Diário 3º PA'!$B$4:$B$2018&gt;=G$4)*('Diário 3º PA'!$B$4:$B$2018&lt;=EOMONTH(G$4,0))*('Diário 3º PA'!$F$4:$F$2018))
+SUMPRODUCT(('Diário 4º PA'!$E$4:$E$2000='Analítico Cx.'!$B94)*('Diário 4º PA'!$B$4:$B$2000&gt;=G$4)*('Diário 4º PA'!$B$4:$B$2000&lt;=EOMONTH(G$4,0))*('Diário 4º PA'!$F$4:$F$2000))</f>
        <v>0</v>
      </c>
      <c r="H94" s="99">
        <f>SUMPRODUCT(('Diário 1º PA'!$E$4:$E$2000='Analítico Cx.'!$B94)*('Diário 1º PA'!$B$4:$B$2000&gt;=H$4)*('Diário 1º PA'!$B$4:$B$2000&lt;=EOMONTH(H$4,0))*('Diário 1º PA'!$F$4:$F$2000))
+SUMPRODUCT(('Diário 2º PA'!$E$4:$E$1997='Analítico Cx.'!$B94)*('Diário 2º PA'!$B$4:$B$1997&gt;=H$4)*('Diário 2º PA'!$B$4:$B$1997&lt;=EOMONTH(H$4,0))*('Diário 2º PA'!$F$4:$F$1997))
+SUMPRODUCT(('Diário 3º PA'!$E$4:$E$2018='Analítico Cx.'!$B94)*('Diário 3º PA'!$B$4:$B$2018&gt;=H$4)*('Diário 3º PA'!$B$4:$B$2018&lt;=EOMONTH(H$4,0))*('Diário 3º PA'!$F$4:$F$2018))
+SUMPRODUCT(('Diário 4º PA'!$E$4:$E$2000='Analítico Cx.'!$B94)*('Diário 4º PA'!$B$4:$B$2000&gt;=H$4)*('Diário 4º PA'!$B$4:$B$2000&lt;=EOMONTH(H$4,0))*('Diário 4º PA'!$F$4:$F$2000))</f>
        <v>0</v>
      </c>
      <c r="I94" s="99">
        <f>SUMPRODUCT(('Diário 1º PA'!$E$4:$E$2000='Analítico Cx.'!$B94)*('Diário 1º PA'!$B$4:$B$2000&gt;=I$4)*('Diário 1º PA'!$B$4:$B$2000&lt;=EOMONTH(I$4,0))*('Diário 1º PA'!$F$4:$F$2000))
+SUMPRODUCT(('Diário 2º PA'!$E$4:$E$1997='Analítico Cx.'!$B94)*('Diário 2º PA'!$B$4:$B$1997&gt;=I$4)*('Diário 2º PA'!$B$4:$B$1997&lt;=EOMONTH(I$4,0))*('Diário 2º PA'!$F$4:$F$1997))
+SUMPRODUCT(('Diário 3º PA'!$E$4:$E$2018='Analítico Cx.'!$B94)*('Diário 3º PA'!$B$4:$B$2018&gt;=I$4)*('Diário 3º PA'!$B$4:$B$2018&lt;=EOMONTH(I$4,0))*('Diário 3º PA'!$F$4:$F$2018))
+SUMPRODUCT(('Diário 4º PA'!$E$4:$E$2000='Analítico Cx.'!$B94)*('Diário 4º PA'!$B$4:$B$2000&gt;=I$4)*('Diário 4º PA'!$B$4:$B$2000&lt;=EOMONTH(I$4,0))*('Diário 4º PA'!$F$4:$F$2000))</f>
        <v>70.09</v>
      </c>
      <c r="J94" s="99">
        <f>SUMPRODUCT(('Diário 1º PA'!$E$4:$E$2000='Analítico Cx.'!$B94)*('Diário 1º PA'!$B$4:$B$2000&gt;=J$4)*('Diário 1º PA'!$B$4:$B$2000&lt;=EOMONTH(J$4,0))*('Diário 1º PA'!$F$4:$F$2000))
+SUMPRODUCT(('Diário 2º PA'!$E$4:$E$1997='Analítico Cx.'!$B94)*('Diário 2º PA'!$B$4:$B$1997&gt;=J$4)*('Diário 2º PA'!$B$4:$B$1997&lt;=EOMONTH(J$4,0))*('Diário 2º PA'!$F$4:$F$1997))
+SUMPRODUCT(('Diário 3º PA'!$E$4:$E$2018='Analítico Cx.'!$B94)*('Diário 3º PA'!$B$4:$B$2018&gt;=J$4)*('Diário 3º PA'!$B$4:$B$2018&lt;=EOMONTH(J$4,0))*('Diário 3º PA'!$F$4:$F$2018))
+SUMPRODUCT(('Diário 4º PA'!$E$4:$E$2000='Analítico Cx.'!$B94)*('Diário 4º PA'!$B$4:$B$2000&gt;=J$4)*('Diário 4º PA'!$B$4:$B$2000&lt;=EOMONTH(J$4,0))*('Diário 4º PA'!$F$4:$F$2000))</f>
        <v>70.09</v>
      </c>
      <c r="K94" s="99">
        <f>SUMPRODUCT(('Diário 1º PA'!$E$4:$E$2000='Analítico Cx.'!$B94)*('Diário 1º PA'!$B$4:$B$2000&gt;=K$4)*('Diário 1º PA'!$B$4:$B$2000&lt;=EOMONTH(K$4,0))*('Diário 1º PA'!$F$4:$F$2000))
+SUMPRODUCT(('Diário 2º PA'!$E$4:$E$1997='Analítico Cx.'!$B94)*('Diário 2º PA'!$B$4:$B$1997&gt;=K$4)*('Diário 2º PA'!$B$4:$B$1997&lt;=EOMONTH(K$4,0))*('Diário 2º PA'!$F$4:$F$1997))
+SUMPRODUCT(('Diário 3º PA'!$E$4:$E$2018='Analítico Cx.'!$B94)*('Diário 3º PA'!$B$4:$B$2018&gt;=K$4)*('Diário 3º PA'!$B$4:$B$2018&lt;=EOMONTH(K$4,0))*('Diário 3º PA'!$F$4:$F$2018))
+SUMPRODUCT(('Diário 4º PA'!$E$4:$E$2000='Analítico Cx.'!$B94)*('Diário 4º PA'!$B$4:$B$2000&gt;=K$4)*('Diário 4º PA'!$B$4:$B$2000&lt;=EOMONTH(K$4,0))*('Diário 4º PA'!$F$4:$F$2000))</f>
        <v>70.09</v>
      </c>
      <c r="L94" s="99">
        <f>SUMPRODUCT(('Diário 1º PA'!$E$4:$E$2000='Analítico Cx.'!$B94)*('Diário 1º PA'!$B$4:$B$2000&gt;=L$4)*('Diário 1º PA'!$B$4:$B$2000&lt;=EOMONTH(L$4,0))*('Diário 1º PA'!$F$4:$F$2000))
+SUMPRODUCT(('Diário 2º PA'!$E$4:$E$1997='Analítico Cx.'!$B94)*('Diário 2º PA'!$B$4:$B$1997&gt;=L$4)*('Diário 2º PA'!$B$4:$B$1997&lt;=EOMONTH(L$4,0))*('Diário 2º PA'!$F$4:$F$1997))
+SUMPRODUCT(('Diário 3º PA'!$E$4:$E$2018='Analítico Cx.'!$B94)*('Diário 3º PA'!$B$4:$B$2018&gt;=L$4)*('Diário 3º PA'!$B$4:$B$2018&lt;=EOMONTH(L$4,0))*('Diário 3º PA'!$F$4:$F$2018))
+SUMPRODUCT(('Diário 4º PA'!$E$4:$E$2000='Analítico Cx.'!$B94)*('Diário 4º PA'!$B$4:$B$2000&gt;=L$4)*('Diário 4º PA'!$B$4:$B$2000&lt;=EOMONTH(L$4,0))*('Diário 4º PA'!$F$4:$F$2000))</f>
        <v>0</v>
      </c>
      <c r="M94" s="99">
        <f>SUMPRODUCT(('Diário 1º PA'!$E$4:$E$2000='Analítico Cx.'!$B94)*('Diário 1º PA'!$B$4:$B$2000&gt;=M$4)*('Diário 1º PA'!$B$4:$B$2000&lt;=EOMONTH(M$4,0))*('Diário 1º PA'!$F$4:$F$2000))
+SUMPRODUCT(('Diário 2º PA'!$E$4:$E$1997='Analítico Cx.'!$B94)*('Diário 2º PA'!$B$4:$B$1997&gt;=M$4)*('Diário 2º PA'!$B$4:$B$1997&lt;=EOMONTH(M$4,0))*('Diário 2º PA'!$F$4:$F$1997))
+SUMPRODUCT(('Diário 3º PA'!$E$4:$E$2018='Analítico Cx.'!$B94)*('Diário 3º PA'!$B$4:$B$2018&gt;=M$4)*('Diário 3º PA'!$B$4:$B$2018&lt;=EOMONTH(M$4,0))*('Diário 3º PA'!$F$4:$F$2018))
+SUMPRODUCT(('Diário 4º PA'!$E$4:$E$2000='Analítico Cx.'!$B94)*('Diário 4º PA'!$B$4:$B$2000&gt;=M$4)*('Diário 4º PA'!$B$4:$B$2000&lt;=EOMONTH(M$4,0))*('Diário 4º PA'!$F$4:$F$2000))</f>
        <v>0</v>
      </c>
      <c r="N94" s="99">
        <f>SUMPRODUCT(('Diário 1º PA'!$E$4:$E$2000='Analítico Cx.'!$B94)*('Diário 1º PA'!$B$4:$B$2000&gt;=N$4)*('Diário 1º PA'!$B$4:$B$2000&lt;=EOMONTH(N$4,0))*('Diário 1º PA'!$F$4:$F$2000))
+SUMPRODUCT(('Diário 2º PA'!$E$4:$E$1997='Analítico Cx.'!$B94)*('Diário 2º PA'!$B$4:$B$1997&gt;=N$4)*('Diário 2º PA'!$B$4:$B$1997&lt;=EOMONTH(N$4,0))*('Diário 2º PA'!$F$4:$F$1997))
+SUMPRODUCT(('Diário 3º PA'!$E$4:$E$2018='Analítico Cx.'!$B94)*('Diário 3º PA'!$B$4:$B$2018&gt;=N$4)*('Diário 3º PA'!$B$4:$B$2018&lt;=EOMONTH(N$4,0))*('Diário 3º PA'!$F$4:$F$2018))
+SUMPRODUCT(('Diário 4º PA'!$E$4:$E$2000='Analítico Cx.'!$B94)*('Diário 4º PA'!$B$4:$B$2000&gt;=N$4)*('Diário 4º PA'!$B$4:$B$2000&lt;=EOMONTH(N$4,0))*('Diário 4º PA'!$F$4:$F$2000))</f>
        <v>0</v>
      </c>
      <c r="O94" s="100">
        <f t="shared" si="18"/>
        <v>210.27</v>
      </c>
      <c r="P94" s="92">
        <f t="shared" si="19"/>
        <v>7.1379373204440611E-4</v>
      </c>
    </row>
    <row r="95" spans="1:16" ht="23.25" customHeight="1" x14ac:dyDescent="0.25">
      <c r="A95" s="36" t="s">
        <v>263</v>
      </c>
      <c r="B95" s="57" t="s">
        <v>264</v>
      </c>
      <c r="C95" s="99">
        <f>SUMPRODUCT(('Diário 1º PA'!$E$4:$E$2000='Analítico Cx.'!$B95)*('Diário 1º PA'!$B$4:$B$2000&gt;=C$4)*('Diário 1º PA'!$B$4:$B$2000&lt;=EOMONTH(C$4,0))*('Diário 1º PA'!$F$4:$F$2000))
+SUMPRODUCT(('Diário 2º PA'!$E$4:$E$1997='Analítico Cx.'!$B95)*('Diário 2º PA'!$B$4:$B$1997&gt;=C$4)*('Diário 2º PA'!$B$4:$B$1997&lt;=EOMONTH(C$4,0))*('Diário 2º PA'!$F$4:$F$1997))
+SUMPRODUCT(('Diário 3º PA'!$E$4:$E$2018='Analítico Cx.'!$B95)*('Diário 3º PA'!$B$4:$B$2018&gt;=C$4)*('Diário 3º PA'!$B$4:$B$2018&lt;=EOMONTH(C$4,0))*('Diário 3º PA'!$F$4:$F$2018))
+SUMPRODUCT(('Diário 4º PA'!$E$4:$E$2000='Analítico Cx.'!$B95)*('Diário 4º PA'!$B$4:$B$2000&gt;=C$4)*('Diário 4º PA'!$B$4:$B$2000&lt;=EOMONTH(C$4,0))*('Diário 4º PA'!$F$4:$F$2000))</f>
        <v>0</v>
      </c>
      <c r="D95" s="99">
        <f>SUMPRODUCT(('Diário 1º PA'!$E$4:$E$2000='Analítico Cx.'!$B95)*('Diário 1º PA'!$B$4:$B$2000&gt;=D$4)*('Diário 1º PA'!$B$4:$B$2000&lt;=EOMONTH(D$4,0))*('Diário 1º PA'!$F$4:$F$2000))
+SUMPRODUCT(('Diário 2º PA'!$E$4:$E$1997='Analítico Cx.'!$B95)*('Diário 2º PA'!$B$4:$B$1997&gt;=D$4)*('Diário 2º PA'!$B$4:$B$1997&lt;=EOMONTH(D$4,0))*('Diário 2º PA'!$F$4:$F$1997))
+SUMPRODUCT(('Diário 3º PA'!$E$4:$E$2018='Analítico Cx.'!$B95)*('Diário 3º PA'!$B$4:$B$2018&gt;=D$4)*('Diário 3º PA'!$B$4:$B$2018&lt;=EOMONTH(D$4,0))*('Diário 3º PA'!$F$4:$F$2018))
+SUMPRODUCT(('Diário 4º PA'!$E$4:$E$2000='Analítico Cx.'!$B95)*('Diário 4º PA'!$B$4:$B$2000&gt;=D$4)*('Diário 4º PA'!$B$4:$B$2000&lt;=EOMONTH(D$4,0))*('Diário 4º PA'!$F$4:$F$2000))</f>
        <v>0</v>
      </c>
      <c r="E95" s="99">
        <f>SUMPRODUCT(('Diário 1º PA'!$E$4:$E$2000='Analítico Cx.'!$B95)*('Diário 1º PA'!$B$4:$B$2000&gt;=E$4)*('Diário 1º PA'!$B$4:$B$2000&lt;=EOMONTH(E$4,0))*('Diário 1º PA'!$F$4:$F$2000))
+SUMPRODUCT(('Diário 2º PA'!$E$4:$E$1997='Analítico Cx.'!$B95)*('Diário 2º PA'!$B$4:$B$1997&gt;=E$4)*('Diário 2º PA'!$B$4:$B$1997&lt;=EOMONTH(E$4,0))*('Diário 2º PA'!$F$4:$F$1997))
+SUMPRODUCT(('Diário 3º PA'!$E$4:$E$2018='Analítico Cx.'!$B95)*('Diário 3º PA'!$B$4:$B$2018&gt;=E$4)*('Diário 3º PA'!$B$4:$B$2018&lt;=EOMONTH(E$4,0))*('Diário 3º PA'!$F$4:$F$2018))
+SUMPRODUCT(('Diário 4º PA'!$E$4:$E$2000='Analítico Cx.'!$B95)*('Diário 4º PA'!$B$4:$B$2000&gt;=E$4)*('Diário 4º PA'!$B$4:$B$2000&lt;=EOMONTH(E$4,0))*('Diário 4º PA'!$F$4:$F$2000))</f>
        <v>0</v>
      </c>
      <c r="F95" s="99">
        <f>SUMPRODUCT(('Diário 1º PA'!$E$4:$E$2000='Analítico Cx.'!$B95)*('Diário 1º PA'!$B$4:$B$2000&gt;=F$4)*('Diário 1º PA'!$B$4:$B$2000&lt;=EOMONTH(F$4,0))*('Diário 1º PA'!$F$4:$F$2000))
+SUMPRODUCT(('Diário 2º PA'!$E$4:$E$1997='Analítico Cx.'!$B95)*('Diário 2º PA'!$B$4:$B$1997&gt;=F$4)*('Diário 2º PA'!$B$4:$B$1997&lt;=EOMONTH(F$4,0))*('Diário 2º PA'!$F$4:$F$1997))
+SUMPRODUCT(('Diário 3º PA'!$E$4:$E$2018='Analítico Cx.'!$B95)*('Diário 3º PA'!$B$4:$B$2018&gt;=F$4)*('Diário 3º PA'!$B$4:$B$2018&lt;=EOMONTH(F$4,0))*('Diário 3º PA'!$F$4:$F$2018))
+SUMPRODUCT(('Diário 4º PA'!$E$4:$E$2000='Analítico Cx.'!$B95)*('Diário 4º PA'!$B$4:$B$2000&gt;=F$4)*('Diário 4º PA'!$B$4:$B$2000&lt;=EOMONTH(F$4,0))*('Diário 4º PA'!$F$4:$F$2000))</f>
        <v>0</v>
      </c>
      <c r="G95" s="99">
        <f>SUMPRODUCT(('Diário 1º PA'!$E$4:$E$2000='Analítico Cx.'!$B95)*('Diário 1º PA'!$B$4:$B$2000&gt;=G$4)*('Diário 1º PA'!$B$4:$B$2000&lt;=EOMONTH(G$4,0))*('Diário 1º PA'!$F$4:$F$2000))
+SUMPRODUCT(('Diário 2º PA'!$E$4:$E$1997='Analítico Cx.'!$B95)*('Diário 2º PA'!$B$4:$B$1997&gt;=G$4)*('Diário 2º PA'!$B$4:$B$1997&lt;=EOMONTH(G$4,0))*('Diário 2º PA'!$F$4:$F$1997))
+SUMPRODUCT(('Diário 3º PA'!$E$4:$E$2018='Analítico Cx.'!$B95)*('Diário 3º PA'!$B$4:$B$2018&gt;=G$4)*('Diário 3º PA'!$B$4:$B$2018&lt;=EOMONTH(G$4,0))*('Diário 3º PA'!$F$4:$F$2018))
+SUMPRODUCT(('Diário 4º PA'!$E$4:$E$2000='Analítico Cx.'!$B95)*('Diário 4º PA'!$B$4:$B$2000&gt;=G$4)*('Diário 4º PA'!$B$4:$B$2000&lt;=EOMONTH(G$4,0))*('Diário 4º PA'!$F$4:$F$2000))</f>
        <v>0</v>
      </c>
      <c r="H95" s="99">
        <f>SUMPRODUCT(('Diário 1º PA'!$E$4:$E$2000='Analítico Cx.'!$B95)*('Diário 1º PA'!$B$4:$B$2000&gt;=H$4)*('Diário 1º PA'!$B$4:$B$2000&lt;=EOMONTH(H$4,0))*('Diário 1º PA'!$F$4:$F$2000))
+SUMPRODUCT(('Diário 2º PA'!$E$4:$E$1997='Analítico Cx.'!$B95)*('Diário 2º PA'!$B$4:$B$1997&gt;=H$4)*('Diário 2º PA'!$B$4:$B$1997&lt;=EOMONTH(H$4,0))*('Diário 2º PA'!$F$4:$F$1997))
+SUMPRODUCT(('Diário 3º PA'!$E$4:$E$2018='Analítico Cx.'!$B95)*('Diário 3º PA'!$B$4:$B$2018&gt;=H$4)*('Diário 3º PA'!$B$4:$B$2018&lt;=EOMONTH(H$4,0))*('Diário 3º PA'!$F$4:$F$2018))
+SUMPRODUCT(('Diário 4º PA'!$E$4:$E$2000='Analítico Cx.'!$B95)*('Diário 4º PA'!$B$4:$B$2000&gt;=H$4)*('Diário 4º PA'!$B$4:$B$2000&lt;=EOMONTH(H$4,0))*('Diário 4º PA'!$F$4:$F$2000))</f>
        <v>0</v>
      </c>
      <c r="I95" s="99">
        <f>SUMPRODUCT(('Diário 1º PA'!$E$4:$E$2000='Analítico Cx.'!$B95)*('Diário 1º PA'!$B$4:$B$2000&gt;=I$4)*('Diário 1º PA'!$B$4:$B$2000&lt;=EOMONTH(I$4,0))*('Diário 1º PA'!$F$4:$F$2000))
+SUMPRODUCT(('Diário 2º PA'!$E$4:$E$1997='Analítico Cx.'!$B95)*('Diário 2º PA'!$B$4:$B$1997&gt;=I$4)*('Diário 2º PA'!$B$4:$B$1997&lt;=EOMONTH(I$4,0))*('Diário 2º PA'!$F$4:$F$1997))
+SUMPRODUCT(('Diário 3º PA'!$E$4:$E$2018='Analítico Cx.'!$B95)*('Diário 3º PA'!$B$4:$B$2018&gt;=I$4)*('Diário 3º PA'!$B$4:$B$2018&lt;=EOMONTH(I$4,0))*('Diário 3º PA'!$F$4:$F$2018))
+SUMPRODUCT(('Diário 4º PA'!$E$4:$E$2000='Analítico Cx.'!$B95)*('Diário 4º PA'!$B$4:$B$2000&gt;=I$4)*('Diário 4º PA'!$B$4:$B$2000&lt;=EOMONTH(I$4,0))*('Diário 4º PA'!$F$4:$F$2000))</f>
        <v>0</v>
      </c>
      <c r="J95" s="99">
        <f>SUMPRODUCT(('Diário 1º PA'!$E$4:$E$2000='Analítico Cx.'!$B95)*('Diário 1º PA'!$B$4:$B$2000&gt;=J$4)*('Diário 1º PA'!$B$4:$B$2000&lt;=EOMONTH(J$4,0))*('Diário 1º PA'!$F$4:$F$2000))
+SUMPRODUCT(('Diário 2º PA'!$E$4:$E$1997='Analítico Cx.'!$B95)*('Diário 2º PA'!$B$4:$B$1997&gt;=J$4)*('Diário 2º PA'!$B$4:$B$1997&lt;=EOMONTH(J$4,0))*('Diário 2º PA'!$F$4:$F$1997))
+SUMPRODUCT(('Diário 3º PA'!$E$4:$E$2018='Analítico Cx.'!$B95)*('Diário 3º PA'!$B$4:$B$2018&gt;=J$4)*('Diário 3º PA'!$B$4:$B$2018&lt;=EOMONTH(J$4,0))*('Diário 3º PA'!$F$4:$F$2018))
+SUMPRODUCT(('Diário 4º PA'!$E$4:$E$2000='Analítico Cx.'!$B95)*('Diário 4º PA'!$B$4:$B$2000&gt;=J$4)*('Diário 4º PA'!$B$4:$B$2000&lt;=EOMONTH(J$4,0))*('Diário 4º PA'!$F$4:$F$2000))</f>
        <v>0</v>
      </c>
      <c r="K95" s="99">
        <f>SUMPRODUCT(('Diário 1º PA'!$E$4:$E$2000='Analítico Cx.'!$B95)*('Diário 1º PA'!$B$4:$B$2000&gt;=K$4)*('Diário 1º PA'!$B$4:$B$2000&lt;=EOMONTH(K$4,0))*('Diário 1º PA'!$F$4:$F$2000))
+SUMPRODUCT(('Diário 2º PA'!$E$4:$E$1997='Analítico Cx.'!$B95)*('Diário 2º PA'!$B$4:$B$1997&gt;=K$4)*('Diário 2º PA'!$B$4:$B$1997&lt;=EOMONTH(K$4,0))*('Diário 2º PA'!$F$4:$F$1997))
+SUMPRODUCT(('Diário 3º PA'!$E$4:$E$2018='Analítico Cx.'!$B95)*('Diário 3º PA'!$B$4:$B$2018&gt;=K$4)*('Diário 3º PA'!$B$4:$B$2018&lt;=EOMONTH(K$4,0))*('Diário 3º PA'!$F$4:$F$2018))
+SUMPRODUCT(('Diário 4º PA'!$E$4:$E$2000='Analítico Cx.'!$B95)*('Diário 4º PA'!$B$4:$B$2000&gt;=K$4)*('Diário 4º PA'!$B$4:$B$2000&lt;=EOMONTH(K$4,0))*('Diário 4º PA'!$F$4:$F$2000))</f>
        <v>0</v>
      </c>
      <c r="L95" s="99">
        <f>SUMPRODUCT(('Diário 1º PA'!$E$4:$E$2000='Analítico Cx.'!$B95)*('Diário 1º PA'!$B$4:$B$2000&gt;=L$4)*('Diário 1º PA'!$B$4:$B$2000&lt;=EOMONTH(L$4,0))*('Diário 1º PA'!$F$4:$F$2000))
+SUMPRODUCT(('Diário 2º PA'!$E$4:$E$1997='Analítico Cx.'!$B95)*('Diário 2º PA'!$B$4:$B$1997&gt;=L$4)*('Diário 2º PA'!$B$4:$B$1997&lt;=EOMONTH(L$4,0))*('Diário 2º PA'!$F$4:$F$1997))
+SUMPRODUCT(('Diário 3º PA'!$E$4:$E$2018='Analítico Cx.'!$B95)*('Diário 3º PA'!$B$4:$B$2018&gt;=L$4)*('Diário 3º PA'!$B$4:$B$2018&lt;=EOMONTH(L$4,0))*('Diário 3º PA'!$F$4:$F$2018))
+SUMPRODUCT(('Diário 4º PA'!$E$4:$E$2000='Analítico Cx.'!$B95)*('Diário 4º PA'!$B$4:$B$2000&gt;=L$4)*('Diário 4º PA'!$B$4:$B$2000&lt;=EOMONTH(L$4,0))*('Diário 4º PA'!$F$4:$F$2000))</f>
        <v>0</v>
      </c>
      <c r="M95" s="99">
        <f>SUMPRODUCT(('Diário 1º PA'!$E$4:$E$2000='Analítico Cx.'!$B95)*('Diário 1º PA'!$B$4:$B$2000&gt;=M$4)*('Diário 1º PA'!$B$4:$B$2000&lt;=EOMONTH(M$4,0))*('Diário 1º PA'!$F$4:$F$2000))
+SUMPRODUCT(('Diário 2º PA'!$E$4:$E$1997='Analítico Cx.'!$B95)*('Diário 2º PA'!$B$4:$B$1997&gt;=M$4)*('Diário 2º PA'!$B$4:$B$1997&lt;=EOMONTH(M$4,0))*('Diário 2º PA'!$F$4:$F$1997))
+SUMPRODUCT(('Diário 3º PA'!$E$4:$E$2018='Analítico Cx.'!$B95)*('Diário 3º PA'!$B$4:$B$2018&gt;=M$4)*('Diário 3º PA'!$B$4:$B$2018&lt;=EOMONTH(M$4,0))*('Diário 3º PA'!$F$4:$F$2018))
+SUMPRODUCT(('Diário 4º PA'!$E$4:$E$2000='Analítico Cx.'!$B95)*('Diário 4º PA'!$B$4:$B$2000&gt;=M$4)*('Diário 4º PA'!$B$4:$B$2000&lt;=EOMONTH(M$4,0))*('Diário 4º PA'!$F$4:$F$2000))</f>
        <v>0</v>
      </c>
      <c r="N95" s="99">
        <f>SUMPRODUCT(('Diário 1º PA'!$E$4:$E$2000='Analítico Cx.'!$B95)*('Diário 1º PA'!$B$4:$B$2000&gt;=N$4)*('Diário 1º PA'!$B$4:$B$2000&lt;=EOMONTH(N$4,0))*('Diário 1º PA'!$F$4:$F$2000))
+SUMPRODUCT(('Diário 2º PA'!$E$4:$E$1997='Analítico Cx.'!$B95)*('Diário 2º PA'!$B$4:$B$1997&gt;=N$4)*('Diário 2º PA'!$B$4:$B$1997&lt;=EOMONTH(N$4,0))*('Diário 2º PA'!$F$4:$F$1997))
+SUMPRODUCT(('Diário 3º PA'!$E$4:$E$2018='Analítico Cx.'!$B95)*('Diário 3º PA'!$B$4:$B$2018&gt;=N$4)*('Diário 3º PA'!$B$4:$B$2018&lt;=EOMONTH(N$4,0))*('Diário 3º PA'!$F$4:$F$2018))
+SUMPRODUCT(('Diário 4º PA'!$E$4:$E$2000='Analítico Cx.'!$B95)*('Diário 4º PA'!$B$4:$B$2000&gt;=N$4)*('Diário 4º PA'!$B$4:$B$2000&lt;=EOMONTH(N$4,0))*('Diário 4º PA'!$F$4:$F$2000))</f>
        <v>0</v>
      </c>
      <c r="O95" s="100">
        <f t="shared" si="18"/>
        <v>0</v>
      </c>
      <c r="P95" s="92">
        <f t="shared" si="19"/>
        <v>0</v>
      </c>
    </row>
    <row r="96" spans="1:16" ht="23.25" customHeight="1" x14ac:dyDescent="0.25">
      <c r="A96" s="36" t="s">
        <v>265</v>
      </c>
      <c r="B96" s="57" t="s">
        <v>266</v>
      </c>
      <c r="C96" s="99">
        <f>SUMPRODUCT(('Diário 1º PA'!$E$4:$E$2000='Analítico Cx.'!$B96)*('Diário 1º PA'!$B$4:$B$2000&gt;=C$4)*('Diário 1º PA'!$B$4:$B$2000&lt;=EOMONTH(C$4,0))*('Diário 1º PA'!$F$4:$F$2000))
+SUMPRODUCT(('Diário 2º PA'!$E$4:$E$1997='Analítico Cx.'!$B96)*('Diário 2º PA'!$B$4:$B$1997&gt;=C$4)*('Diário 2º PA'!$B$4:$B$1997&lt;=EOMONTH(C$4,0))*('Diário 2º PA'!$F$4:$F$1997))
+SUMPRODUCT(('Diário 3º PA'!$E$4:$E$2018='Analítico Cx.'!$B96)*('Diário 3º PA'!$B$4:$B$2018&gt;=C$4)*('Diário 3º PA'!$B$4:$B$2018&lt;=EOMONTH(C$4,0))*('Diário 3º PA'!$F$4:$F$2018))
+SUMPRODUCT(('Diário 4º PA'!$E$4:$E$2000='Analítico Cx.'!$B96)*('Diário 4º PA'!$B$4:$B$2000&gt;=C$4)*('Diário 4º PA'!$B$4:$B$2000&lt;=EOMONTH(C$4,0))*('Diário 4º PA'!$F$4:$F$2000))</f>
        <v>0</v>
      </c>
      <c r="D96" s="99">
        <f>SUMPRODUCT(('Diário 1º PA'!$E$4:$E$2000='Analítico Cx.'!$B96)*('Diário 1º PA'!$B$4:$B$2000&gt;=D$4)*('Diário 1º PA'!$B$4:$B$2000&lt;=EOMONTH(D$4,0))*('Diário 1º PA'!$F$4:$F$2000))
+SUMPRODUCT(('Diário 2º PA'!$E$4:$E$1997='Analítico Cx.'!$B96)*('Diário 2º PA'!$B$4:$B$1997&gt;=D$4)*('Diário 2º PA'!$B$4:$B$1997&lt;=EOMONTH(D$4,0))*('Diário 2º PA'!$F$4:$F$1997))
+SUMPRODUCT(('Diário 3º PA'!$E$4:$E$2018='Analítico Cx.'!$B96)*('Diário 3º PA'!$B$4:$B$2018&gt;=D$4)*('Diário 3º PA'!$B$4:$B$2018&lt;=EOMONTH(D$4,0))*('Diário 3º PA'!$F$4:$F$2018))
+SUMPRODUCT(('Diário 4º PA'!$E$4:$E$2000='Analítico Cx.'!$B96)*('Diário 4º PA'!$B$4:$B$2000&gt;=D$4)*('Diário 4º PA'!$B$4:$B$2000&lt;=EOMONTH(D$4,0))*('Diário 4º PA'!$F$4:$F$2000))</f>
        <v>0</v>
      </c>
      <c r="E96" s="99">
        <f>SUMPRODUCT(('Diário 1º PA'!$E$4:$E$2000='Analítico Cx.'!$B96)*('Diário 1º PA'!$B$4:$B$2000&gt;=E$4)*('Diário 1º PA'!$B$4:$B$2000&lt;=EOMONTH(E$4,0))*('Diário 1º PA'!$F$4:$F$2000))
+SUMPRODUCT(('Diário 2º PA'!$E$4:$E$1997='Analítico Cx.'!$B96)*('Diário 2º PA'!$B$4:$B$1997&gt;=E$4)*('Diário 2º PA'!$B$4:$B$1997&lt;=EOMONTH(E$4,0))*('Diário 2º PA'!$F$4:$F$1997))
+SUMPRODUCT(('Diário 3º PA'!$E$4:$E$2018='Analítico Cx.'!$B96)*('Diário 3º PA'!$B$4:$B$2018&gt;=E$4)*('Diário 3º PA'!$B$4:$B$2018&lt;=EOMONTH(E$4,0))*('Diário 3º PA'!$F$4:$F$2018))
+SUMPRODUCT(('Diário 4º PA'!$E$4:$E$2000='Analítico Cx.'!$B96)*('Diário 4º PA'!$B$4:$B$2000&gt;=E$4)*('Diário 4º PA'!$B$4:$B$2000&lt;=EOMONTH(E$4,0))*('Diário 4º PA'!$F$4:$F$2000))</f>
        <v>0</v>
      </c>
      <c r="F96" s="99">
        <f>SUMPRODUCT(('Diário 1º PA'!$E$4:$E$2000='Analítico Cx.'!$B96)*('Diário 1º PA'!$B$4:$B$2000&gt;=F$4)*('Diário 1º PA'!$B$4:$B$2000&lt;=EOMONTH(F$4,0))*('Diário 1º PA'!$F$4:$F$2000))
+SUMPRODUCT(('Diário 2º PA'!$E$4:$E$1997='Analítico Cx.'!$B96)*('Diário 2º PA'!$B$4:$B$1997&gt;=F$4)*('Diário 2º PA'!$B$4:$B$1997&lt;=EOMONTH(F$4,0))*('Diário 2º PA'!$F$4:$F$1997))
+SUMPRODUCT(('Diário 3º PA'!$E$4:$E$2018='Analítico Cx.'!$B96)*('Diário 3º PA'!$B$4:$B$2018&gt;=F$4)*('Diário 3º PA'!$B$4:$B$2018&lt;=EOMONTH(F$4,0))*('Diário 3º PA'!$F$4:$F$2018))
+SUMPRODUCT(('Diário 4º PA'!$E$4:$E$2000='Analítico Cx.'!$B96)*('Diário 4º PA'!$B$4:$B$2000&gt;=F$4)*('Diário 4º PA'!$B$4:$B$2000&lt;=EOMONTH(F$4,0))*('Diário 4º PA'!$F$4:$F$2000))</f>
        <v>0</v>
      </c>
      <c r="G96" s="99">
        <f>SUMPRODUCT(('Diário 1º PA'!$E$4:$E$2000='Analítico Cx.'!$B96)*('Diário 1º PA'!$B$4:$B$2000&gt;=G$4)*('Diário 1º PA'!$B$4:$B$2000&lt;=EOMONTH(G$4,0))*('Diário 1º PA'!$F$4:$F$2000))
+SUMPRODUCT(('Diário 2º PA'!$E$4:$E$1997='Analítico Cx.'!$B96)*('Diário 2º PA'!$B$4:$B$1997&gt;=G$4)*('Diário 2º PA'!$B$4:$B$1997&lt;=EOMONTH(G$4,0))*('Diário 2º PA'!$F$4:$F$1997))
+SUMPRODUCT(('Diário 3º PA'!$E$4:$E$2018='Analítico Cx.'!$B96)*('Diário 3º PA'!$B$4:$B$2018&gt;=G$4)*('Diário 3º PA'!$B$4:$B$2018&lt;=EOMONTH(G$4,0))*('Diário 3º PA'!$F$4:$F$2018))
+SUMPRODUCT(('Diário 4º PA'!$E$4:$E$2000='Analítico Cx.'!$B96)*('Diário 4º PA'!$B$4:$B$2000&gt;=G$4)*('Diário 4º PA'!$B$4:$B$2000&lt;=EOMONTH(G$4,0))*('Diário 4º PA'!$F$4:$F$2000))</f>
        <v>0</v>
      </c>
      <c r="H96" s="99">
        <f>SUMPRODUCT(('Diário 1º PA'!$E$4:$E$2000='Analítico Cx.'!$B96)*('Diário 1º PA'!$B$4:$B$2000&gt;=H$4)*('Diário 1º PA'!$B$4:$B$2000&lt;=EOMONTH(H$4,0))*('Diário 1º PA'!$F$4:$F$2000))
+SUMPRODUCT(('Diário 2º PA'!$E$4:$E$1997='Analítico Cx.'!$B96)*('Diário 2º PA'!$B$4:$B$1997&gt;=H$4)*('Diário 2º PA'!$B$4:$B$1997&lt;=EOMONTH(H$4,0))*('Diário 2º PA'!$F$4:$F$1997))
+SUMPRODUCT(('Diário 3º PA'!$E$4:$E$2018='Analítico Cx.'!$B96)*('Diário 3º PA'!$B$4:$B$2018&gt;=H$4)*('Diário 3º PA'!$B$4:$B$2018&lt;=EOMONTH(H$4,0))*('Diário 3º PA'!$F$4:$F$2018))
+SUMPRODUCT(('Diário 4º PA'!$E$4:$E$2000='Analítico Cx.'!$B96)*('Diário 4º PA'!$B$4:$B$2000&gt;=H$4)*('Diário 4º PA'!$B$4:$B$2000&lt;=EOMONTH(H$4,0))*('Diário 4º PA'!$F$4:$F$2000))</f>
        <v>0</v>
      </c>
      <c r="I96" s="99">
        <f>SUMPRODUCT(('Diário 1º PA'!$E$4:$E$2000='Analítico Cx.'!$B96)*('Diário 1º PA'!$B$4:$B$2000&gt;=I$4)*('Diário 1º PA'!$B$4:$B$2000&lt;=EOMONTH(I$4,0))*('Diário 1º PA'!$F$4:$F$2000))
+SUMPRODUCT(('Diário 2º PA'!$E$4:$E$1997='Analítico Cx.'!$B96)*('Diário 2º PA'!$B$4:$B$1997&gt;=I$4)*('Diário 2º PA'!$B$4:$B$1997&lt;=EOMONTH(I$4,0))*('Diário 2º PA'!$F$4:$F$1997))
+SUMPRODUCT(('Diário 3º PA'!$E$4:$E$2018='Analítico Cx.'!$B96)*('Diário 3º PA'!$B$4:$B$2018&gt;=I$4)*('Diário 3º PA'!$B$4:$B$2018&lt;=EOMONTH(I$4,0))*('Diário 3º PA'!$F$4:$F$2018))
+SUMPRODUCT(('Diário 4º PA'!$E$4:$E$2000='Analítico Cx.'!$B96)*('Diário 4º PA'!$B$4:$B$2000&gt;=I$4)*('Diário 4º PA'!$B$4:$B$2000&lt;=EOMONTH(I$4,0))*('Diário 4º PA'!$F$4:$F$2000))</f>
        <v>0</v>
      </c>
      <c r="J96" s="99">
        <f>SUMPRODUCT(('Diário 1º PA'!$E$4:$E$2000='Analítico Cx.'!$B96)*('Diário 1º PA'!$B$4:$B$2000&gt;=J$4)*('Diário 1º PA'!$B$4:$B$2000&lt;=EOMONTH(J$4,0))*('Diário 1º PA'!$F$4:$F$2000))
+SUMPRODUCT(('Diário 2º PA'!$E$4:$E$1997='Analítico Cx.'!$B96)*('Diário 2º PA'!$B$4:$B$1997&gt;=J$4)*('Diário 2º PA'!$B$4:$B$1997&lt;=EOMONTH(J$4,0))*('Diário 2º PA'!$F$4:$F$1997))
+SUMPRODUCT(('Diário 3º PA'!$E$4:$E$2018='Analítico Cx.'!$B96)*('Diário 3º PA'!$B$4:$B$2018&gt;=J$4)*('Diário 3º PA'!$B$4:$B$2018&lt;=EOMONTH(J$4,0))*('Diário 3º PA'!$F$4:$F$2018))
+SUMPRODUCT(('Diário 4º PA'!$E$4:$E$2000='Analítico Cx.'!$B96)*('Diário 4º PA'!$B$4:$B$2000&gt;=J$4)*('Diário 4º PA'!$B$4:$B$2000&lt;=EOMONTH(J$4,0))*('Diário 4º PA'!$F$4:$F$2000))</f>
        <v>0</v>
      </c>
      <c r="K96" s="99">
        <f>SUMPRODUCT(('Diário 1º PA'!$E$4:$E$2000='Analítico Cx.'!$B96)*('Diário 1º PA'!$B$4:$B$2000&gt;=K$4)*('Diário 1º PA'!$B$4:$B$2000&lt;=EOMONTH(K$4,0))*('Diário 1º PA'!$F$4:$F$2000))
+SUMPRODUCT(('Diário 2º PA'!$E$4:$E$1997='Analítico Cx.'!$B96)*('Diário 2º PA'!$B$4:$B$1997&gt;=K$4)*('Diário 2º PA'!$B$4:$B$1997&lt;=EOMONTH(K$4,0))*('Diário 2º PA'!$F$4:$F$1997))
+SUMPRODUCT(('Diário 3º PA'!$E$4:$E$2018='Analítico Cx.'!$B96)*('Diário 3º PA'!$B$4:$B$2018&gt;=K$4)*('Diário 3º PA'!$B$4:$B$2018&lt;=EOMONTH(K$4,0))*('Diário 3º PA'!$F$4:$F$2018))
+SUMPRODUCT(('Diário 4º PA'!$E$4:$E$2000='Analítico Cx.'!$B96)*('Diário 4º PA'!$B$4:$B$2000&gt;=K$4)*('Diário 4º PA'!$B$4:$B$2000&lt;=EOMONTH(K$4,0))*('Diário 4º PA'!$F$4:$F$2000))</f>
        <v>0</v>
      </c>
      <c r="L96" s="99">
        <f>SUMPRODUCT(('Diário 1º PA'!$E$4:$E$2000='Analítico Cx.'!$B96)*('Diário 1º PA'!$B$4:$B$2000&gt;=L$4)*('Diário 1º PA'!$B$4:$B$2000&lt;=EOMONTH(L$4,0))*('Diário 1º PA'!$F$4:$F$2000))
+SUMPRODUCT(('Diário 2º PA'!$E$4:$E$1997='Analítico Cx.'!$B96)*('Diário 2º PA'!$B$4:$B$1997&gt;=L$4)*('Diário 2º PA'!$B$4:$B$1997&lt;=EOMONTH(L$4,0))*('Diário 2º PA'!$F$4:$F$1997))
+SUMPRODUCT(('Diário 3º PA'!$E$4:$E$2018='Analítico Cx.'!$B96)*('Diário 3º PA'!$B$4:$B$2018&gt;=L$4)*('Diário 3º PA'!$B$4:$B$2018&lt;=EOMONTH(L$4,0))*('Diário 3º PA'!$F$4:$F$2018))
+SUMPRODUCT(('Diário 4º PA'!$E$4:$E$2000='Analítico Cx.'!$B96)*('Diário 4º PA'!$B$4:$B$2000&gt;=L$4)*('Diário 4º PA'!$B$4:$B$2000&lt;=EOMONTH(L$4,0))*('Diário 4º PA'!$F$4:$F$2000))</f>
        <v>0</v>
      </c>
      <c r="M96" s="99">
        <f>SUMPRODUCT(('Diário 1º PA'!$E$4:$E$2000='Analítico Cx.'!$B96)*('Diário 1º PA'!$B$4:$B$2000&gt;=M$4)*('Diário 1º PA'!$B$4:$B$2000&lt;=EOMONTH(M$4,0))*('Diário 1º PA'!$F$4:$F$2000))
+SUMPRODUCT(('Diário 2º PA'!$E$4:$E$1997='Analítico Cx.'!$B96)*('Diário 2º PA'!$B$4:$B$1997&gt;=M$4)*('Diário 2º PA'!$B$4:$B$1997&lt;=EOMONTH(M$4,0))*('Diário 2º PA'!$F$4:$F$1997))
+SUMPRODUCT(('Diário 3º PA'!$E$4:$E$2018='Analítico Cx.'!$B96)*('Diário 3º PA'!$B$4:$B$2018&gt;=M$4)*('Diário 3º PA'!$B$4:$B$2018&lt;=EOMONTH(M$4,0))*('Diário 3º PA'!$F$4:$F$2018))
+SUMPRODUCT(('Diário 4º PA'!$E$4:$E$2000='Analítico Cx.'!$B96)*('Diário 4º PA'!$B$4:$B$2000&gt;=M$4)*('Diário 4º PA'!$B$4:$B$2000&lt;=EOMONTH(M$4,0))*('Diário 4º PA'!$F$4:$F$2000))</f>
        <v>0</v>
      </c>
      <c r="N96" s="99">
        <f>SUMPRODUCT(('Diário 1º PA'!$E$4:$E$2000='Analítico Cx.'!$B96)*('Diário 1º PA'!$B$4:$B$2000&gt;=N$4)*('Diário 1º PA'!$B$4:$B$2000&lt;=EOMONTH(N$4,0))*('Diário 1º PA'!$F$4:$F$2000))
+SUMPRODUCT(('Diário 2º PA'!$E$4:$E$1997='Analítico Cx.'!$B96)*('Diário 2º PA'!$B$4:$B$1997&gt;=N$4)*('Diário 2º PA'!$B$4:$B$1997&lt;=EOMONTH(N$4,0))*('Diário 2º PA'!$F$4:$F$1997))
+SUMPRODUCT(('Diário 3º PA'!$E$4:$E$2018='Analítico Cx.'!$B96)*('Diário 3º PA'!$B$4:$B$2018&gt;=N$4)*('Diário 3º PA'!$B$4:$B$2018&lt;=EOMONTH(N$4,0))*('Diário 3º PA'!$F$4:$F$2018))
+SUMPRODUCT(('Diário 4º PA'!$E$4:$E$2000='Analítico Cx.'!$B96)*('Diário 4º PA'!$B$4:$B$2000&gt;=N$4)*('Diário 4º PA'!$B$4:$B$2000&lt;=EOMONTH(N$4,0))*('Diário 4º PA'!$F$4:$F$2000))</f>
        <v>0</v>
      </c>
      <c r="O96" s="100">
        <f t="shared" si="18"/>
        <v>0</v>
      </c>
      <c r="P96" s="92">
        <f t="shared" si="19"/>
        <v>0</v>
      </c>
    </row>
    <row r="97" spans="1:16" ht="23.25" customHeight="1" x14ac:dyDescent="0.25">
      <c r="A97" s="36" t="s">
        <v>267</v>
      </c>
      <c r="B97" s="57" t="s">
        <v>268</v>
      </c>
      <c r="C97" s="99">
        <f>SUMPRODUCT(('Diário 1º PA'!$E$4:$E$2000='Analítico Cx.'!$B97)*('Diário 1º PA'!$B$4:$B$2000&gt;=C$4)*('Diário 1º PA'!$B$4:$B$2000&lt;=EOMONTH(C$4,0))*('Diário 1º PA'!$F$4:$F$2000))
+SUMPRODUCT(('Diário 2º PA'!$E$4:$E$1997='Analítico Cx.'!$B97)*('Diário 2º PA'!$B$4:$B$1997&gt;=C$4)*('Diário 2º PA'!$B$4:$B$1997&lt;=EOMONTH(C$4,0))*('Diário 2º PA'!$F$4:$F$1997))
+SUMPRODUCT(('Diário 3º PA'!$E$4:$E$2018='Analítico Cx.'!$B97)*('Diário 3º PA'!$B$4:$B$2018&gt;=C$4)*('Diário 3º PA'!$B$4:$B$2018&lt;=EOMONTH(C$4,0))*('Diário 3º PA'!$F$4:$F$2018))
+SUMPRODUCT(('Diário 4º PA'!$E$4:$E$2000='Analítico Cx.'!$B97)*('Diário 4º PA'!$B$4:$B$2000&gt;=C$4)*('Diário 4º PA'!$B$4:$B$2000&lt;=EOMONTH(C$4,0))*('Diário 4º PA'!$F$4:$F$2000))</f>
        <v>0</v>
      </c>
      <c r="D97" s="99">
        <f>SUMPRODUCT(('Diário 1º PA'!$E$4:$E$2000='Analítico Cx.'!$B97)*('Diário 1º PA'!$B$4:$B$2000&gt;=D$4)*('Diário 1º PA'!$B$4:$B$2000&lt;=EOMONTH(D$4,0))*('Diário 1º PA'!$F$4:$F$2000))
+SUMPRODUCT(('Diário 2º PA'!$E$4:$E$1997='Analítico Cx.'!$B97)*('Diário 2º PA'!$B$4:$B$1997&gt;=D$4)*('Diário 2º PA'!$B$4:$B$1997&lt;=EOMONTH(D$4,0))*('Diário 2º PA'!$F$4:$F$1997))
+SUMPRODUCT(('Diário 3º PA'!$E$4:$E$2018='Analítico Cx.'!$B97)*('Diário 3º PA'!$B$4:$B$2018&gt;=D$4)*('Diário 3º PA'!$B$4:$B$2018&lt;=EOMONTH(D$4,0))*('Diário 3º PA'!$F$4:$F$2018))
+SUMPRODUCT(('Diário 4º PA'!$E$4:$E$2000='Analítico Cx.'!$B97)*('Diário 4º PA'!$B$4:$B$2000&gt;=D$4)*('Diário 4º PA'!$B$4:$B$2000&lt;=EOMONTH(D$4,0))*('Diário 4º PA'!$F$4:$F$2000))</f>
        <v>0</v>
      </c>
      <c r="E97" s="99">
        <f>SUMPRODUCT(('Diário 1º PA'!$E$4:$E$2000='Analítico Cx.'!$B97)*('Diário 1º PA'!$B$4:$B$2000&gt;=E$4)*('Diário 1º PA'!$B$4:$B$2000&lt;=EOMONTH(E$4,0))*('Diário 1º PA'!$F$4:$F$2000))
+SUMPRODUCT(('Diário 2º PA'!$E$4:$E$1997='Analítico Cx.'!$B97)*('Diário 2º PA'!$B$4:$B$1997&gt;=E$4)*('Diário 2º PA'!$B$4:$B$1997&lt;=EOMONTH(E$4,0))*('Diário 2º PA'!$F$4:$F$1997))
+SUMPRODUCT(('Diário 3º PA'!$E$4:$E$2018='Analítico Cx.'!$B97)*('Diário 3º PA'!$B$4:$B$2018&gt;=E$4)*('Diário 3º PA'!$B$4:$B$2018&lt;=EOMONTH(E$4,0))*('Diário 3º PA'!$F$4:$F$2018))
+SUMPRODUCT(('Diário 4º PA'!$E$4:$E$2000='Analítico Cx.'!$B97)*('Diário 4º PA'!$B$4:$B$2000&gt;=E$4)*('Diário 4º PA'!$B$4:$B$2000&lt;=EOMONTH(E$4,0))*('Diário 4º PA'!$F$4:$F$2000))</f>
        <v>0</v>
      </c>
      <c r="F97" s="99">
        <f>SUMPRODUCT(('Diário 1º PA'!$E$4:$E$2000='Analítico Cx.'!$B97)*('Diário 1º PA'!$B$4:$B$2000&gt;=F$4)*('Diário 1º PA'!$B$4:$B$2000&lt;=EOMONTH(F$4,0))*('Diário 1º PA'!$F$4:$F$2000))
+SUMPRODUCT(('Diário 2º PA'!$E$4:$E$1997='Analítico Cx.'!$B97)*('Diário 2º PA'!$B$4:$B$1997&gt;=F$4)*('Diário 2º PA'!$B$4:$B$1997&lt;=EOMONTH(F$4,0))*('Diário 2º PA'!$F$4:$F$1997))
+SUMPRODUCT(('Diário 3º PA'!$E$4:$E$2018='Analítico Cx.'!$B97)*('Diário 3º PA'!$B$4:$B$2018&gt;=F$4)*('Diário 3º PA'!$B$4:$B$2018&lt;=EOMONTH(F$4,0))*('Diário 3º PA'!$F$4:$F$2018))
+SUMPRODUCT(('Diário 4º PA'!$E$4:$E$2000='Analítico Cx.'!$B97)*('Diário 4º PA'!$B$4:$B$2000&gt;=F$4)*('Diário 4º PA'!$B$4:$B$2000&lt;=EOMONTH(F$4,0))*('Diário 4º PA'!$F$4:$F$2000))</f>
        <v>0</v>
      </c>
      <c r="G97" s="99">
        <f>SUMPRODUCT(('Diário 1º PA'!$E$4:$E$2000='Analítico Cx.'!$B97)*('Diário 1º PA'!$B$4:$B$2000&gt;=G$4)*('Diário 1º PA'!$B$4:$B$2000&lt;=EOMONTH(G$4,0))*('Diário 1º PA'!$F$4:$F$2000))
+SUMPRODUCT(('Diário 2º PA'!$E$4:$E$1997='Analítico Cx.'!$B97)*('Diário 2º PA'!$B$4:$B$1997&gt;=G$4)*('Diário 2º PA'!$B$4:$B$1997&lt;=EOMONTH(G$4,0))*('Diário 2º PA'!$F$4:$F$1997))
+SUMPRODUCT(('Diário 3º PA'!$E$4:$E$2018='Analítico Cx.'!$B97)*('Diário 3º PA'!$B$4:$B$2018&gt;=G$4)*('Diário 3º PA'!$B$4:$B$2018&lt;=EOMONTH(G$4,0))*('Diário 3º PA'!$F$4:$F$2018))
+SUMPRODUCT(('Diário 4º PA'!$E$4:$E$2000='Analítico Cx.'!$B97)*('Diário 4º PA'!$B$4:$B$2000&gt;=G$4)*('Diário 4º PA'!$B$4:$B$2000&lt;=EOMONTH(G$4,0))*('Diário 4º PA'!$F$4:$F$2000))</f>
        <v>0</v>
      </c>
      <c r="H97" s="99">
        <f>SUMPRODUCT(('Diário 1º PA'!$E$4:$E$2000='Analítico Cx.'!$B97)*('Diário 1º PA'!$B$4:$B$2000&gt;=H$4)*('Diário 1º PA'!$B$4:$B$2000&lt;=EOMONTH(H$4,0))*('Diário 1º PA'!$F$4:$F$2000))
+SUMPRODUCT(('Diário 2º PA'!$E$4:$E$1997='Analítico Cx.'!$B97)*('Diário 2º PA'!$B$4:$B$1997&gt;=H$4)*('Diário 2º PA'!$B$4:$B$1997&lt;=EOMONTH(H$4,0))*('Diário 2º PA'!$F$4:$F$1997))
+SUMPRODUCT(('Diário 3º PA'!$E$4:$E$2018='Analítico Cx.'!$B97)*('Diário 3º PA'!$B$4:$B$2018&gt;=H$4)*('Diário 3º PA'!$B$4:$B$2018&lt;=EOMONTH(H$4,0))*('Diário 3º PA'!$F$4:$F$2018))
+SUMPRODUCT(('Diário 4º PA'!$E$4:$E$2000='Analítico Cx.'!$B97)*('Diário 4º PA'!$B$4:$B$2000&gt;=H$4)*('Diário 4º PA'!$B$4:$B$2000&lt;=EOMONTH(H$4,0))*('Diário 4º PA'!$F$4:$F$2000))</f>
        <v>0</v>
      </c>
      <c r="I97" s="99">
        <f>SUMPRODUCT(('Diário 1º PA'!$E$4:$E$2000='Analítico Cx.'!$B97)*('Diário 1º PA'!$B$4:$B$2000&gt;=I$4)*('Diário 1º PA'!$B$4:$B$2000&lt;=EOMONTH(I$4,0))*('Diário 1º PA'!$F$4:$F$2000))
+SUMPRODUCT(('Diário 2º PA'!$E$4:$E$1997='Analítico Cx.'!$B97)*('Diário 2º PA'!$B$4:$B$1997&gt;=I$4)*('Diário 2º PA'!$B$4:$B$1997&lt;=EOMONTH(I$4,0))*('Diário 2º PA'!$F$4:$F$1997))
+SUMPRODUCT(('Diário 3º PA'!$E$4:$E$2018='Analítico Cx.'!$B97)*('Diário 3º PA'!$B$4:$B$2018&gt;=I$4)*('Diário 3º PA'!$B$4:$B$2018&lt;=EOMONTH(I$4,0))*('Diário 3º PA'!$F$4:$F$2018))
+SUMPRODUCT(('Diário 4º PA'!$E$4:$E$2000='Analítico Cx.'!$B97)*('Diário 4º PA'!$B$4:$B$2000&gt;=I$4)*('Diário 4º PA'!$B$4:$B$2000&lt;=EOMONTH(I$4,0))*('Diário 4º PA'!$F$4:$F$2000))</f>
        <v>0</v>
      </c>
      <c r="J97" s="99">
        <f>SUMPRODUCT(('Diário 1º PA'!$E$4:$E$2000='Analítico Cx.'!$B97)*('Diário 1º PA'!$B$4:$B$2000&gt;=J$4)*('Diário 1º PA'!$B$4:$B$2000&lt;=EOMONTH(J$4,0))*('Diário 1º PA'!$F$4:$F$2000))
+SUMPRODUCT(('Diário 2º PA'!$E$4:$E$1997='Analítico Cx.'!$B97)*('Diário 2º PA'!$B$4:$B$1997&gt;=J$4)*('Diário 2º PA'!$B$4:$B$1997&lt;=EOMONTH(J$4,0))*('Diário 2º PA'!$F$4:$F$1997))
+SUMPRODUCT(('Diário 3º PA'!$E$4:$E$2018='Analítico Cx.'!$B97)*('Diário 3º PA'!$B$4:$B$2018&gt;=J$4)*('Diário 3º PA'!$B$4:$B$2018&lt;=EOMONTH(J$4,0))*('Diário 3º PA'!$F$4:$F$2018))
+SUMPRODUCT(('Diário 4º PA'!$E$4:$E$2000='Analítico Cx.'!$B97)*('Diário 4º PA'!$B$4:$B$2000&gt;=J$4)*('Diário 4º PA'!$B$4:$B$2000&lt;=EOMONTH(J$4,0))*('Diário 4º PA'!$F$4:$F$2000))</f>
        <v>0</v>
      </c>
      <c r="K97" s="99">
        <f>SUMPRODUCT(('Diário 1º PA'!$E$4:$E$2000='Analítico Cx.'!$B97)*('Diário 1º PA'!$B$4:$B$2000&gt;=K$4)*('Diário 1º PA'!$B$4:$B$2000&lt;=EOMONTH(K$4,0))*('Diário 1º PA'!$F$4:$F$2000))
+SUMPRODUCT(('Diário 2º PA'!$E$4:$E$1997='Analítico Cx.'!$B97)*('Diário 2º PA'!$B$4:$B$1997&gt;=K$4)*('Diário 2º PA'!$B$4:$B$1997&lt;=EOMONTH(K$4,0))*('Diário 2º PA'!$F$4:$F$1997))
+SUMPRODUCT(('Diário 3º PA'!$E$4:$E$2018='Analítico Cx.'!$B97)*('Diário 3º PA'!$B$4:$B$2018&gt;=K$4)*('Diário 3º PA'!$B$4:$B$2018&lt;=EOMONTH(K$4,0))*('Diário 3º PA'!$F$4:$F$2018))
+SUMPRODUCT(('Diário 4º PA'!$E$4:$E$2000='Analítico Cx.'!$B97)*('Diário 4º PA'!$B$4:$B$2000&gt;=K$4)*('Diário 4º PA'!$B$4:$B$2000&lt;=EOMONTH(K$4,0))*('Diário 4º PA'!$F$4:$F$2000))</f>
        <v>0</v>
      </c>
      <c r="L97" s="99">
        <f>SUMPRODUCT(('Diário 1º PA'!$E$4:$E$2000='Analítico Cx.'!$B97)*('Diário 1º PA'!$B$4:$B$2000&gt;=L$4)*('Diário 1º PA'!$B$4:$B$2000&lt;=EOMONTH(L$4,0))*('Diário 1º PA'!$F$4:$F$2000))
+SUMPRODUCT(('Diário 2º PA'!$E$4:$E$1997='Analítico Cx.'!$B97)*('Diário 2º PA'!$B$4:$B$1997&gt;=L$4)*('Diário 2º PA'!$B$4:$B$1997&lt;=EOMONTH(L$4,0))*('Diário 2º PA'!$F$4:$F$1997))
+SUMPRODUCT(('Diário 3º PA'!$E$4:$E$2018='Analítico Cx.'!$B97)*('Diário 3º PA'!$B$4:$B$2018&gt;=L$4)*('Diário 3º PA'!$B$4:$B$2018&lt;=EOMONTH(L$4,0))*('Diário 3º PA'!$F$4:$F$2018))
+SUMPRODUCT(('Diário 4º PA'!$E$4:$E$2000='Analítico Cx.'!$B97)*('Diário 4º PA'!$B$4:$B$2000&gt;=L$4)*('Diário 4º PA'!$B$4:$B$2000&lt;=EOMONTH(L$4,0))*('Diário 4º PA'!$F$4:$F$2000))</f>
        <v>0</v>
      </c>
      <c r="M97" s="99">
        <f>SUMPRODUCT(('Diário 1º PA'!$E$4:$E$2000='Analítico Cx.'!$B97)*('Diário 1º PA'!$B$4:$B$2000&gt;=M$4)*('Diário 1º PA'!$B$4:$B$2000&lt;=EOMONTH(M$4,0))*('Diário 1º PA'!$F$4:$F$2000))
+SUMPRODUCT(('Diário 2º PA'!$E$4:$E$1997='Analítico Cx.'!$B97)*('Diário 2º PA'!$B$4:$B$1997&gt;=M$4)*('Diário 2º PA'!$B$4:$B$1997&lt;=EOMONTH(M$4,0))*('Diário 2º PA'!$F$4:$F$1997))
+SUMPRODUCT(('Diário 3º PA'!$E$4:$E$2018='Analítico Cx.'!$B97)*('Diário 3º PA'!$B$4:$B$2018&gt;=M$4)*('Diário 3º PA'!$B$4:$B$2018&lt;=EOMONTH(M$4,0))*('Diário 3º PA'!$F$4:$F$2018))
+SUMPRODUCT(('Diário 4º PA'!$E$4:$E$2000='Analítico Cx.'!$B97)*('Diário 4º PA'!$B$4:$B$2000&gt;=M$4)*('Diário 4º PA'!$B$4:$B$2000&lt;=EOMONTH(M$4,0))*('Diário 4º PA'!$F$4:$F$2000))</f>
        <v>0</v>
      </c>
      <c r="N97" s="99">
        <f>SUMPRODUCT(('Diário 1º PA'!$E$4:$E$2000='Analítico Cx.'!$B97)*('Diário 1º PA'!$B$4:$B$2000&gt;=N$4)*('Diário 1º PA'!$B$4:$B$2000&lt;=EOMONTH(N$4,0))*('Diário 1º PA'!$F$4:$F$2000))
+SUMPRODUCT(('Diário 2º PA'!$E$4:$E$1997='Analítico Cx.'!$B97)*('Diário 2º PA'!$B$4:$B$1997&gt;=N$4)*('Diário 2º PA'!$B$4:$B$1997&lt;=EOMONTH(N$4,0))*('Diário 2º PA'!$F$4:$F$1997))
+SUMPRODUCT(('Diário 3º PA'!$E$4:$E$2018='Analítico Cx.'!$B97)*('Diário 3º PA'!$B$4:$B$2018&gt;=N$4)*('Diário 3º PA'!$B$4:$B$2018&lt;=EOMONTH(N$4,0))*('Diário 3º PA'!$F$4:$F$2018))
+SUMPRODUCT(('Diário 4º PA'!$E$4:$E$2000='Analítico Cx.'!$B97)*('Diário 4º PA'!$B$4:$B$2000&gt;=N$4)*('Diário 4º PA'!$B$4:$B$2000&lt;=EOMONTH(N$4,0))*('Diário 4º PA'!$F$4:$F$2000))</f>
        <v>0</v>
      </c>
      <c r="O97" s="100">
        <f t="shared" si="18"/>
        <v>0</v>
      </c>
      <c r="P97" s="92">
        <f t="shared" si="19"/>
        <v>0</v>
      </c>
    </row>
    <row r="98" spans="1:16" ht="23.25" customHeight="1" x14ac:dyDescent="0.25">
      <c r="A98" s="36" t="s">
        <v>269</v>
      </c>
      <c r="B98" s="57" t="s">
        <v>270</v>
      </c>
      <c r="C98" s="99">
        <f>SUMPRODUCT(('Diário 1º PA'!$E$4:$E$2000='Analítico Cx.'!$B98)*('Diário 1º PA'!$B$4:$B$2000&gt;=C$4)*('Diário 1º PA'!$B$4:$B$2000&lt;=EOMONTH(C$4,0))*('Diário 1º PA'!$F$4:$F$2000))
+SUMPRODUCT(('Diário 2º PA'!$E$4:$E$1997='Analítico Cx.'!$B98)*('Diário 2º PA'!$B$4:$B$1997&gt;=C$4)*('Diário 2º PA'!$B$4:$B$1997&lt;=EOMONTH(C$4,0))*('Diário 2º PA'!$F$4:$F$1997))
+SUMPRODUCT(('Diário 3º PA'!$E$4:$E$2018='Analítico Cx.'!$B98)*('Diário 3º PA'!$B$4:$B$2018&gt;=C$4)*('Diário 3º PA'!$B$4:$B$2018&lt;=EOMONTH(C$4,0))*('Diário 3º PA'!$F$4:$F$2018))
+SUMPRODUCT(('Diário 4º PA'!$E$4:$E$2000='Analítico Cx.'!$B98)*('Diário 4º PA'!$B$4:$B$2000&gt;=C$4)*('Diário 4º PA'!$B$4:$B$2000&lt;=EOMONTH(C$4,0))*('Diário 4º PA'!$F$4:$F$2000))</f>
        <v>0</v>
      </c>
      <c r="D98" s="99">
        <f>SUMPRODUCT(('Diário 1º PA'!$E$4:$E$2000='Analítico Cx.'!$B98)*('Diário 1º PA'!$B$4:$B$2000&gt;=D$4)*('Diário 1º PA'!$B$4:$B$2000&lt;=EOMONTH(D$4,0))*('Diário 1º PA'!$F$4:$F$2000))
+SUMPRODUCT(('Diário 2º PA'!$E$4:$E$1997='Analítico Cx.'!$B98)*('Diário 2º PA'!$B$4:$B$1997&gt;=D$4)*('Diário 2º PA'!$B$4:$B$1997&lt;=EOMONTH(D$4,0))*('Diário 2º PA'!$F$4:$F$1997))
+SUMPRODUCT(('Diário 3º PA'!$E$4:$E$2018='Analítico Cx.'!$B98)*('Diário 3º PA'!$B$4:$B$2018&gt;=D$4)*('Diário 3º PA'!$B$4:$B$2018&lt;=EOMONTH(D$4,0))*('Diário 3º PA'!$F$4:$F$2018))
+SUMPRODUCT(('Diário 4º PA'!$E$4:$E$2000='Analítico Cx.'!$B98)*('Diário 4º PA'!$B$4:$B$2000&gt;=D$4)*('Diário 4º PA'!$B$4:$B$2000&lt;=EOMONTH(D$4,0))*('Diário 4º PA'!$F$4:$F$2000))</f>
        <v>0</v>
      </c>
      <c r="E98" s="99">
        <f>SUMPRODUCT(('Diário 1º PA'!$E$4:$E$2000='Analítico Cx.'!$B98)*('Diário 1º PA'!$B$4:$B$2000&gt;=E$4)*('Diário 1º PA'!$B$4:$B$2000&lt;=EOMONTH(E$4,0))*('Diário 1º PA'!$F$4:$F$2000))
+SUMPRODUCT(('Diário 2º PA'!$E$4:$E$1997='Analítico Cx.'!$B98)*('Diário 2º PA'!$B$4:$B$1997&gt;=E$4)*('Diário 2º PA'!$B$4:$B$1997&lt;=EOMONTH(E$4,0))*('Diário 2º PA'!$F$4:$F$1997))
+SUMPRODUCT(('Diário 3º PA'!$E$4:$E$2018='Analítico Cx.'!$B98)*('Diário 3º PA'!$B$4:$B$2018&gt;=E$4)*('Diário 3º PA'!$B$4:$B$2018&lt;=EOMONTH(E$4,0))*('Diário 3º PA'!$F$4:$F$2018))
+SUMPRODUCT(('Diário 4º PA'!$E$4:$E$2000='Analítico Cx.'!$B98)*('Diário 4º PA'!$B$4:$B$2000&gt;=E$4)*('Diário 4º PA'!$B$4:$B$2000&lt;=EOMONTH(E$4,0))*('Diário 4º PA'!$F$4:$F$2000))</f>
        <v>0</v>
      </c>
      <c r="F98" s="99">
        <f>SUMPRODUCT(('Diário 1º PA'!$E$4:$E$2000='Analítico Cx.'!$B98)*('Diário 1º PA'!$B$4:$B$2000&gt;=F$4)*('Diário 1º PA'!$B$4:$B$2000&lt;=EOMONTH(F$4,0))*('Diário 1º PA'!$F$4:$F$2000))
+SUMPRODUCT(('Diário 2º PA'!$E$4:$E$1997='Analítico Cx.'!$B98)*('Diário 2º PA'!$B$4:$B$1997&gt;=F$4)*('Diário 2º PA'!$B$4:$B$1997&lt;=EOMONTH(F$4,0))*('Diário 2º PA'!$F$4:$F$1997))
+SUMPRODUCT(('Diário 3º PA'!$E$4:$E$2018='Analítico Cx.'!$B98)*('Diário 3º PA'!$B$4:$B$2018&gt;=F$4)*('Diário 3º PA'!$B$4:$B$2018&lt;=EOMONTH(F$4,0))*('Diário 3º PA'!$F$4:$F$2018))
+SUMPRODUCT(('Diário 4º PA'!$E$4:$E$2000='Analítico Cx.'!$B98)*('Diário 4º PA'!$B$4:$B$2000&gt;=F$4)*('Diário 4º PA'!$B$4:$B$2000&lt;=EOMONTH(F$4,0))*('Diário 4º PA'!$F$4:$F$2000))</f>
        <v>0</v>
      </c>
      <c r="G98" s="99">
        <f>SUMPRODUCT(('Diário 1º PA'!$E$4:$E$2000='Analítico Cx.'!$B98)*('Diário 1º PA'!$B$4:$B$2000&gt;=G$4)*('Diário 1º PA'!$B$4:$B$2000&lt;=EOMONTH(G$4,0))*('Diário 1º PA'!$F$4:$F$2000))
+SUMPRODUCT(('Diário 2º PA'!$E$4:$E$1997='Analítico Cx.'!$B98)*('Diário 2º PA'!$B$4:$B$1997&gt;=G$4)*('Diário 2º PA'!$B$4:$B$1997&lt;=EOMONTH(G$4,0))*('Diário 2º PA'!$F$4:$F$1997))
+SUMPRODUCT(('Diário 3º PA'!$E$4:$E$2018='Analítico Cx.'!$B98)*('Diário 3º PA'!$B$4:$B$2018&gt;=G$4)*('Diário 3º PA'!$B$4:$B$2018&lt;=EOMONTH(G$4,0))*('Diário 3º PA'!$F$4:$F$2018))
+SUMPRODUCT(('Diário 4º PA'!$E$4:$E$2000='Analítico Cx.'!$B98)*('Diário 4º PA'!$B$4:$B$2000&gt;=G$4)*('Diário 4º PA'!$B$4:$B$2000&lt;=EOMONTH(G$4,0))*('Diário 4º PA'!$F$4:$F$2000))</f>
        <v>0</v>
      </c>
      <c r="H98" s="99">
        <f>SUMPRODUCT(('Diário 1º PA'!$E$4:$E$2000='Analítico Cx.'!$B98)*('Diário 1º PA'!$B$4:$B$2000&gt;=H$4)*('Diário 1º PA'!$B$4:$B$2000&lt;=EOMONTH(H$4,0))*('Diário 1º PA'!$F$4:$F$2000))
+SUMPRODUCT(('Diário 2º PA'!$E$4:$E$1997='Analítico Cx.'!$B98)*('Diário 2º PA'!$B$4:$B$1997&gt;=H$4)*('Diário 2º PA'!$B$4:$B$1997&lt;=EOMONTH(H$4,0))*('Diário 2º PA'!$F$4:$F$1997))
+SUMPRODUCT(('Diário 3º PA'!$E$4:$E$2018='Analítico Cx.'!$B98)*('Diário 3º PA'!$B$4:$B$2018&gt;=H$4)*('Diário 3º PA'!$B$4:$B$2018&lt;=EOMONTH(H$4,0))*('Diário 3º PA'!$F$4:$F$2018))
+SUMPRODUCT(('Diário 4º PA'!$E$4:$E$2000='Analítico Cx.'!$B98)*('Diário 4º PA'!$B$4:$B$2000&gt;=H$4)*('Diário 4º PA'!$B$4:$B$2000&lt;=EOMONTH(H$4,0))*('Diário 4º PA'!$F$4:$F$2000))</f>
        <v>0</v>
      </c>
      <c r="I98" s="99">
        <f>SUMPRODUCT(('Diário 1º PA'!$E$4:$E$2000='Analítico Cx.'!$B98)*('Diário 1º PA'!$B$4:$B$2000&gt;=I$4)*('Diário 1º PA'!$B$4:$B$2000&lt;=EOMONTH(I$4,0))*('Diário 1º PA'!$F$4:$F$2000))
+SUMPRODUCT(('Diário 2º PA'!$E$4:$E$1997='Analítico Cx.'!$B98)*('Diário 2º PA'!$B$4:$B$1997&gt;=I$4)*('Diário 2º PA'!$B$4:$B$1997&lt;=EOMONTH(I$4,0))*('Diário 2º PA'!$F$4:$F$1997))
+SUMPRODUCT(('Diário 3º PA'!$E$4:$E$2018='Analítico Cx.'!$B98)*('Diário 3º PA'!$B$4:$B$2018&gt;=I$4)*('Diário 3º PA'!$B$4:$B$2018&lt;=EOMONTH(I$4,0))*('Diário 3º PA'!$F$4:$F$2018))
+SUMPRODUCT(('Diário 4º PA'!$E$4:$E$2000='Analítico Cx.'!$B98)*('Diário 4º PA'!$B$4:$B$2000&gt;=I$4)*('Diário 4º PA'!$B$4:$B$2000&lt;=EOMONTH(I$4,0))*('Diário 4º PA'!$F$4:$F$2000))</f>
        <v>0</v>
      </c>
      <c r="J98" s="99">
        <f>SUMPRODUCT(('Diário 1º PA'!$E$4:$E$2000='Analítico Cx.'!$B98)*('Diário 1º PA'!$B$4:$B$2000&gt;=J$4)*('Diário 1º PA'!$B$4:$B$2000&lt;=EOMONTH(J$4,0))*('Diário 1º PA'!$F$4:$F$2000))
+SUMPRODUCT(('Diário 2º PA'!$E$4:$E$1997='Analítico Cx.'!$B98)*('Diário 2º PA'!$B$4:$B$1997&gt;=J$4)*('Diário 2º PA'!$B$4:$B$1997&lt;=EOMONTH(J$4,0))*('Diário 2º PA'!$F$4:$F$1997))
+SUMPRODUCT(('Diário 3º PA'!$E$4:$E$2018='Analítico Cx.'!$B98)*('Diário 3º PA'!$B$4:$B$2018&gt;=J$4)*('Diário 3º PA'!$B$4:$B$2018&lt;=EOMONTH(J$4,0))*('Diário 3º PA'!$F$4:$F$2018))
+SUMPRODUCT(('Diário 4º PA'!$E$4:$E$2000='Analítico Cx.'!$B98)*('Diário 4º PA'!$B$4:$B$2000&gt;=J$4)*('Diário 4º PA'!$B$4:$B$2000&lt;=EOMONTH(J$4,0))*('Diário 4º PA'!$F$4:$F$2000))</f>
        <v>0</v>
      </c>
      <c r="K98" s="99">
        <f>SUMPRODUCT(('Diário 1º PA'!$E$4:$E$2000='Analítico Cx.'!$B98)*('Diário 1º PA'!$B$4:$B$2000&gt;=K$4)*('Diário 1º PA'!$B$4:$B$2000&lt;=EOMONTH(K$4,0))*('Diário 1º PA'!$F$4:$F$2000))
+SUMPRODUCT(('Diário 2º PA'!$E$4:$E$1997='Analítico Cx.'!$B98)*('Diário 2º PA'!$B$4:$B$1997&gt;=K$4)*('Diário 2º PA'!$B$4:$B$1997&lt;=EOMONTH(K$4,0))*('Diário 2º PA'!$F$4:$F$1997))
+SUMPRODUCT(('Diário 3º PA'!$E$4:$E$2018='Analítico Cx.'!$B98)*('Diário 3º PA'!$B$4:$B$2018&gt;=K$4)*('Diário 3º PA'!$B$4:$B$2018&lt;=EOMONTH(K$4,0))*('Diário 3º PA'!$F$4:$F$2018))
+SUMPRODUCT(('Diário 4º PA'!$E$4:$E$2000='Analítico Cx.'!$B98)*('Diário 4º PA'!$B$4:$B$2000&gt;=K$4)*('Diário 4º PA'!$B$4:$B$2000&lt;=EOMONTH(K$4,0))*('Diário 4º PA'!$F$4:$F$2000))</f>
        <v>0</v>
      </c>
      <c r="L98" s="99">
        <f>SUMPRODUCT(('Diário 1º PA'!$E$4:$E$2000='Analítico Cx.'!$B98)*('Diário 1º PA'!$B$4:$B$2000&gt;=L$4)*('Diário 1º PA'!$B$4:$B$2000&lt;=EOMONTH(L$4,0))*('Diário 1º PA'!$F$4:$F$2000))
+SUMPRODUCT(('Diário 2º PA'!$E$4:$E$1997='Analítico Cx.'!$B98)*('Diário 2º PA'!$B$4:$B$1997&gt;=L$4)*('Diário 2º PA'!$B$4:$B$1997&lt;=EOMONTH(L$4,0))*('Diário 2º PA'!$F$4:$F$1997))
+SUMPRODUCT(('Diário 3º PA'!$E$4:$E$2018='Analítico Cx.'!$B98)*('Diário 3º PA'!$B$4:$B$2018&gt;=L$4)*('Diário 3º PA'!$B$4:$B$2018&lt;=EOMONTH(L$4,0))*('Diário 3º PA'!$F$4:$F$2018))
+SUMPRODUCT(('Diário 4º PA'!$E$4:$E$2000='Analítico Cx.'!$B98)*('Diário 4º PA'!$B$4:$B$2000&gt;=L$4)*('Diário 4º PA'!$B$4:$B$2000&lt;=EOMONTH(L$4,0))*('Diário 4º PA'!$F$4:$F$2000))</f>
        <v>0</v>
      </c>
      <c r="M98" s="99">
        <f>SUMPRODUCT(('Diário 1º PA'!$E$4:$E$2000='Analítico Cx.'!$B98)*('Diário 1º PA'!$B$4:$B$2000&gt;=M$4)*('Diário 1º PA'!$B$4:$B$2000&lt;=EOMONTH(M$4,0))*('Diário 1º PA'!$F$4:$F$2000))
+SUMPRODUCT(('Diário 2º PA'!$E$4:$E$1997='Analítico Cx.'!$B98)*('Diário 2º PA'!$B$4:$B$1997&gt;=M$4)*('Diário 2º PA'!$B$4:$B$1997&lt;=EOMONTH(M$4,0))*('Diário 2º PA'!$F$4:$F$1997))
+SUMPRODUCT(('Diário 3º PA'!$E$4:$E$2018='Analítico Cx.'!$B98)*('Diário 3º PA'!$B$4:$B$2018&gt;=M$4)*('Diário 3º PA'!$B$4:$B$2018&lt;=EOMONTH(M$4,0))*('Diário 3º PA'!$F$4:$F$2018))
+SUMPRODUCT(('Diário 4º PA'!$E$4:$E$2000='Analítico Cx.'!$B98)*('Diário 4º PA'!$B$4:$B$2000&gt;=M$4)*('Diário 4º PA'!$B$4:$B$2000&lt;=EOMONTH(M$4,0))*('Diário 4º PA'!$F$4:$F$2000))</f>
        <v>0</v>
      </c>
      <c r="N98" s="99">
        <f>SUMPRODUCT(('Diário 1º PA'!$E$4:$E$2000='Analítico Cx.'!$B98)*('Diário 1º PA'!$B$4:$B$2000&gt;=N$4)*('Diário 1º PA'!$B$4:$B$2000&lt;=EOMONTH(N$4,0))*('Diário 1º PA'!$F$4:$F$2000))
+SUMPRODUCT(('Diário 2º PA'!$E$4:$E$1997='Analítico Cx.'!$B98)*('Diário 2º PA'!$B$4:$B$1997&gt;=N$4)*('Diário 2º PA'!$B$4:$B$1997&lt;=EOMONTH(N$4,0))*('Diário 2º PA'!$F$4:$F$1997))
+SUMPRODUCT(('Diário 3º PA'!$E$4:$E$2018='Analítico Cx.'!$B98)*('Diário 3º PA'!$B$4:$B$2018&gt;=N$4)*('Diário 3º PA'!$B$4:$B$2018&lt;=EOMONTH(N$4,0))*('Diário 3º PA'!$F$4:$F$2018))
+SUMPRODUCT(('Diário 4º PA'!$E$4:$E$2000='Analítico Cx.'!$B98)*('Diário 4º PA'!$B$4:$B$2000&gt;=N$4)*('Diário 4º PA'!$B$4:$B$2000&lt;=EOMONTH(N$4,0))*('Diário 4º PA'!$F$4:$F$2000))</f>
        <v>0</v>
      </c>
      <c r="O98" s="100">
        <f t="shared" si="18"/>
        <v>0</v>
      </c>
      <c r="P98" s="92">
        <f t="shared" si="19"/>
        <v>0</v>
      </c>
    </row>
    <row r="99" spans="1:16" ht="23.25" customHeight="1" x14ac:dyDescent="0.25">
      <c r="A99" s="36" t="s">
        <v>271</v>
      </c>
      <c r="B99" s="57" t="s">
        <v>272</v>
      </c>
      <c r="C99" s="99">
        <f>SUMPRODUCT(('Diário 1º PA'!$E$4:$E$2000='Analítico Cx.'!$B99)*('Diário 1º PA'!$B$4:$B$2000&gt;=C$4)*('Diário 1º PA'!$B$4:$B$2000&lt;=EOMONTH(C$4,0))*('Diário 1º PA'!$F$4:$F$2000))
+SUMPRODUCT(('Diário 2º PA'!$E$4:$E$1997='Analítico Cx.'!$B99)*('Diário 2º PA'!$B$4:$B$1997&gt;=C$4)*('Diário 2º PA'!$B$4:$B$1997&lt;=EOMONTH(C$4,0))*('Diário 2º PA'!$F$4:$F$1997))
+SUMPRODUCT(('Diário 3º PA'!$E$4:$E$2018='Analítico Cx.'!$B99)*('Diário 3º PA'!$B$4:$B$2018&gt;=C$4)*('Diário 3º PA'!$B$4:$B$2018&lt;=EOMONTH(C$4,0))*('Diário 3º PA'!$F$4:$F$2018))
+SUMPRODUCT(('Diário 4º PA'!$E$4:$E$2000='Analítico Cx.'!$B99)*('Diário 4º PA'!$B$4:$B$2000&gt;=C$4)*('Diário 4º PA'!$B$4:$B$2000&lt;=EOMONTH(C$4,0))*('Diário 4º PA'!$F$4:$F$2000))</f>
        <v>0</v>
      </c>
      <c r="D99" s="99">
        <f>SUMPRODUCT(('Diário 1º PA'!$E$4:$E$2000='Analítico Cx.'!$B99)*('Diário 1º PA'!$B$4:$B$2000&gt;=D$4)*('Diário 1º PA'!$B$4:$B$2000&lt;=EOMONTH(D$4,0))*('Diário 1º PA'!$F$4:$F$2000))
+SUMPRODUCT(('Diário 2º PA'!$E$4:$E$1997='Analítico Cx.'!$B99)*('Diário 2º PA'!$B$4:$B$1997&gt;=D$4)*('Diário 2º PA'!$B$4:$B$1997&lt;=EOMONTH(D$4,0))*('Diário 2º PA'!$F$4:$F$1997))
+SUMPRODUCT(('Diário 3º PA'!$E$4:$E$2018='Analítico Cx.'!$B99)*('Diário 3º PA'!$B$4:$B$2018&gt;=D$4)*('Diário 3º PA'!$B$4:$B$2018&lt;=EOMONTH(D$4,0))*('Diário 3º PA'!$F$4:$F$2018))
+SUMPRODUCT(('Diário 4º PA'!$E$4:$E$2000='Analítico Cx.'!$B99)*('Diário 4º PA'!$B$4:$B$2000&gt;=D$4)*('Diário 4º PA'!$B$4:$B$2000&lt;=EOMONTH(D$4,0))*('Diário 4º PA'!$F$4:$F$2000))</f>
        <v>0</v>
      </c>
      <c r="E99" s="99">
        <f>SUMPRODUCT(('Diário 1º PA'!$E$4:$E$2000='Analítico Cx.'!$B99)*('Diário 1º PA'!$B$4:$B$2000&gt;=E$4)*('Diário 1º PA'!$B$4:$B$2000&lt;=EOMONTH(E$4,0))*('Diário 1º PA'!$F$4:$F$2000))
+SUMPRODUCT(('Diário 2º PA'!$E$4:$E$1997='Analítico Cx.'!$B99)*('Diário 2º PA'!$B$4:$B$1997&gt;=E$4)*('Diário 2º PA'!$B$4:$B$1997&lt;=EOMONTH(E$4,0))*('Diário 2º PA'!$F$4:$F$1997))
+SUMPRODUCT(('Diário 3º PA'!$E$4:$E$2018='Analítico Cx.'!$B99)*('Diário 3º PA'!$B$4:$B$2018&gt;=E$4)*('Diário 3º PA'!$B$4:$B$2018&lt;=EOMONTH(E$4,0))*('Diário 3º PA'!$F$4:$F$2018))
+SUMPRODUCT(('Diário 4º PA'!$E$4:$E$2000='Analítico Cx.'!$B99)*('Diário 4º PA'!$B$4:$B$2000&gt;=E$4)*('Diário 4º PA'!$B$4:$B$2000&lt;=EOMONTH(E$4,0))*('Diário 4º PA'!$F$4:$F$2000))</f>
        <v>0</v>
      </c>
      <c r="F99" s="99">
        <f>SUMPRODUCT(('Diário 1º PA'!$E$4:$E$2000='Analítico Cx.'!$B99)*('Diário 1º PA'!$B$4:$B$2000&gt;=F$4)*('Diário 1º PA'!$B$4:$B$2000&lt;=EOMONTH(F$4,0))*('Diário 1º PA'!$F$4:$F$2000))
+SUMPRODUCT(('Diário 2º PA'!$E$4:$E$1997='Analítico Cx.'!$B99)*('Diário 2º PA'!$B$4:$B$1997&gt;=F$4)*('Diário 2º PA'!$B$4:$B$1997&lt;=EOMONTH(F$4,0))*('Diário 2º PA'!$F$4:$F$1997))
+SUMPRODUCT(('Diário 3º PA'!$E$4:$E$2018='Analítico Cx.'!$B99)*('Diário 3º PA'!$B$4:$B$2018&gt;=F$4)*('Diário 3º PA'!$B$4:$B$2018&lt;=EOMONTH(F$4,0))*('Diário 3º PA'!$F$4:$F$2018))
+SUMPRODUCT(('Diário 4º PA'!$E$4:$E$2000='Analítico Cx.'!$B99)*('Diário 4º PA'!$B$4:$B$2000&gt;=F$4)*('Diário 4º PA'!$B$4:$B$2000&lt;=EOMONTH(F$4,0))*('Diário 4º PA'!$F$4:$F$2000))</f>
        <v>0</v>
      </c>
      <c r="G99" s="99">
        <f>SUMPRODUCT(('Diário 1º PA'!$E$4:$E$2000='Analítico Cx.'!$B99)*('Diário 1º PA'!$B$4:$B$2000&gt;=G$4)*('Diário 1º PA'!$B$4:$B$2000&lt;=EOMONTH(G$4,0))*('Diário 1º PA'!$F$4:$F$2000))
+SUMPRODUCT(('Diário 2º PA'!$E$4:$E$1997='Analítico Cx.'!$B99)*('Diário 2º PA'!$B$4:$B$1997&gt;=G$4)*('Diário 2º PA'!$B$4:$B$1997&lt;=EOMONTH(G$4,0))*('Diário 2º PA'!$F$4:$F$1997))
+SUMPRODUCT(('Diário 3º PA'!$E$4:$E$2018='Analítico Cx.'!$B99)*('Diário 3º PA'!$B$4:$B$2018&gt;=G$4)*('Diário 3º PA'!$B$4:$B$2018&lt;=EOMONTH(G$4,0))*('Diário 3º PA'!$F$4:$F$2018))
+SUMPRODUCT(('Diário 4º PA'!$E$4:$E$2000='Analítico Cx.'!$B99)*('Diário 4º PA'!$B$4:$B$2000&gt;=G$4)*('Diário 4º PA'!$B$4:$B$2000&lt;=EOMONTH(G$4,0))*('Diário 4º PA'!$F$4:$F$2000))</f>
        <v>0</v>
      </c>
      <c r="H99" s="99">
        <f>SUMPRODUCT(('Diário 1º PA'!$E$4:$E$2000='Analítico Cx.'!$B99)*('Diário 1º PA'!$B$4:$B$2000&gt;=H$4)*('Diário 1º PA'!$B$4:$B$2000&lt;=EOMONTH(H$4,0))*('Diário 1º PA'!$F$4:$F$2000))
+SUMPRODUCT(('Diário 2º PA'!$E$4:$E$1997='Analítico Cx.'!$B99)*('Diário 2º PA'!$B$4:$B$1997&gt;=H$4)*('Diário 2º PA'!$B$4:$B$1997&lt;=EOMONTH(H$4,0))*('Diário 2º PA'!$F$4:$F$1997))
+SUMPRODUCT(('Diário 3º PA'!$E$4:$E$2018='Analítico Cx.'!$B99)*('Diário 3º PA'!$B$4:$B$2018&gt;=H$4)*('Diário 3º PA'!$B$4:$B$2018&lt;=EOMONTH(H$4,0))*('Diário 3º PA'!$F$4:$F$2018))
+SUMPRODUCT(('Diário 4º PA'!$E$4:$E$2000='Analítico Cx.'!$B99)*('Diário 4º PA'!$B$4:$B$2000&gt;=H$4)*('Diário 4º PA'!$B$4:$B$2000&lt;=EOMONTH(H$4,0))*('Diário 4º PA'!$F$4:$F$2000))</f>
        <v>0</v>
      </c>
      <c r="I99" s="99">
        <f>SUMPRODUCT(('Diário 1º PA'!$E$4:$E$2000='Analítico Cx.'!$B99)*('Diário 1º PA'!$B$4:$B$2000&gt;=I$4)*('Diário 1º PA'!$B$4:$B$2000&lt;=EOMONTH(I$4,0))*('Diário 1º PA'!$F$4:$F$2000))
+SUMPRODUCT(('Diário 2º PA'!$E$4:$E$1997='Analítico Cx.'!$B99)*('Diário 2º PA'!$B$4:$B$1997&gt;=I$4)*('Diário 2º PA'!$B$4:$B$1997&lt;=EOMONTH(I$4,0))*('Diário 2º PA'!$F$4:$F$1997))
+SUMPRODUCT(('Diário 3º PA'!$E$4:$E$2018='Analítico Cx.'!$B99)*('Diário 3º PA'!$B$4:$B$2018&gt;=I$4)*('Diário 3º PA'!$B$4:$B$2018&lt;=EOMONTH(I$4,0))*('Diário 3º PA'!$F$4:$F$2018))
+SUMPRODUCT(('Diário 4º PA'!$E$4:$E$2000='Analítico Cx.'!$B99)*('Diário 4º PA'!$B$4:$B$2000&gt;=I$4)*('Diário 4º PA'!$B$4:$B$2000&lt;=EOMONTH(I$4,0))*('Diário 4º PA'!$F$4:$F$2000))</f>
        <v>0</v>
      </c>
      <c r="J99" s="99">
        <f>SUMPRODUCT(('Diário 1º PA'!$E$4:$E$2000='Analítico Cx.'!$B99)*('Diário 1º PA'!$B$4:$B$2000&gt;=J$4)*('Diário 1º PA'!$B$4:$B$2000&lt;=EOMONTH(J$4,0))*('Diário 1º PA'!$F$4:$F$2000))
+SUMPRODUCT(('Diário 2º PA'!$E$4:$E$1997='Analítico Cx.'!$B99)*('Diário 2º PA'!$B$4:$B$1997&gt;=J$4)*('Diário 2º PA'!$B$4:$B$1997&lt;=EOMONTH(J$4,0))*('Diário 2º PA'!$F$4:$F$1997))
+SUMPRODUCT(('Diário 3º PA'!$E$4:$E$2018='Analítico Cx.'!$B99)*('Diário 3º PA'!$B$4:$B$2018&gt;=J$4)*('Diário 3º PA'!$B$4:$B$2018&lt;=EOMONTH(J$4,0))*('Diário 3º PA'!$F$4:$F$2018))
+SUMPRODUCT(('Diário 4º PA'!$E$4:$E$2000='Analítico Cx.'!$B99)*('Diário 4º PA'!$B$4:$B$2000&gt;=J$4)*('Diário 4º PA'!$B$4:$B$2000&lt;=EOMONTH(J$4,0))*('Diário 4º PA'!$F$4:$F$2000))</f>
        <v>0</v>
      </c>
      <c r="K99" s="99">
        <f>SUMPRODUCT(('Diário 1º PA'!$E$4:$E$2000='Analítico Cx.'!$B99)*('Diário 1º PA'!$B$4:$B$2000&gt;=K$4)*('Diário 1º PA'!$B$4:$B$2000&lt;=EOMONTH(K$4,0))*('Diário 1º PA'!$F$4:$F$2000))
+SUMPRODUCT(('Diário 2º PA'!$E$4:$E$1997='Analítico Cx.'!$B99)*('Diário 2º PA'!$B$4:$B$1997&gt;=K$4)*('Diário 2º PA'!$B$4:$B$1997&lt;=EOMONTH(K$4,0))*('Diário 2º PA'!$F$4:$F$1997))
+SUMPRODUCT(('Diário 3º PA'!$E$4:$E$2018='Analítico Cx.'!$B99)*('Diário 3º PA'!$B$4:$B$2018&gt;=K$4)*('Diário 3º PA'!$B$4:$B$2018&lt;=EOMONTH(K$4,0))*('Diário 3º PA'!$F$4:$F$2018))
+SUMPRODUCT(('Diário 4º PA'!$E$4:$E$2000='Analítico Cx.'!$B99)*('Diário 4º PA'!$B$4:$B$2000&gt;=K$4)*('Diário 4º PA'!$B$4:$B$2000&lt;=EOMONTH(K$4,0))*('Diário 4º PA'!$F$4:$F$2000))</f>
        <v>0</v>
      </c>
      <c r="L99" s="99">
        <f>SUMPRODUCT(('Diário 1º PA'!$E$4:$E$2000='Analítico Cx.'!$B99)*('Diário 1º PA'!$B$4:$B$2000&gt;=L$4)*('Diário 1º PA'!$B$4:$B$2000&lt;=EOMONTH(L$4,0))*('Diário 1º PA'!$F$4:$F$2000))
+SUMPRODUCT(('Diário 2º PA'!$E$4:$E$1997='Analítico Cx.'!$B99)*('Diário 2º PA'!$B$4:$B$1997&gt;=L$4)*('Diário 2º PA'!$B$4:$B$1997&lt;=EOMONTH(L$4,0))*('Diário 2º PA'!$F$4:$F$1997))
+SUMPRODUCT(('Diário 3º PA'!$E$4:$E$2018='Analítico Cx.'!$B99)*('Diário 3º PA'!$B$4:$B$2018&gt;=L$4)*('Diário 3º PA'!$B$4:$B$2018&lt;=EOMONTH(L$4,0))*('Diário 3º PA'!$F$4:$F$2018))
+SUMPRODUCT(('Diário 4º PA'!$E$4:$E$2000='Analítico Cx.'!$B99)*('Diário 4º PA'!$B$4:$B$2000&gt;=L$4)*('Diário 4º PA'!$B$4:$B$2000&lt;=EOMONTH(L$4,0))*('Diário 4º PA'!$F$4:$F$2000))</f>
        <v>0</v>
      </c>
      <c r="M99" s="99">
        <f>SUMPRODUCT(('Diário 1º PA'!$E$4:$E$2000='Analítico Cx.'!$B99)*('Diário 1º PA'!$B$4:$B$2000&gt;=M$4)*('Diário 1º PA'!$B$4:$B$2000&lt;=EOMONTH(M$4,0))*('Diário 1º PA'!$F$4:$F$2000))
+SUMPRODUCT(('Diário 2º PA'!$E$4:$E$1997='Analítico Cx.'!$B99)*('Diário 2º PA'!$B$4:$B$1997&gt;=M$4)*('Diário 2º PA'!$B$4:$B$1997&lt;=EOMONTH(M$4,0))*('Diário 2º PA'!$F$4:$F$1997))
+SUMPRODUCT(('Diário 3º PA'!$E$4:$E$2018='Analítico Cx.'!$B99)*('Diário 3º PA'!$B$4:$B$2018&gt;=M$4)*('Diário 3º PA'!$B$4:$B$2018&lt;=EOMONTH(M$4,0))*('Diário 3º PA'!$F$4:$F$2018))
+SUMPRODUCT(('Diário 4º PA'!$E$4:$E$2000='Analítico Cx.'!$B99)*('Diário 4º PA'!$B$4:$B$2000&gt;=M$4)*('Diário 4º PA'!$B$4:$B$2000&lt;=EOMONTH(M$4,0))*('Diário 4º PA'!$F$4:$F$2000))</f>
        <v>0</v>
      </c>
      <c r="N99" s="99">
        <f>SUMPRODUCT(('Diário 1º PA'!$E$4:$E$2000='Analítico Cx.'!$B99)*('Diário 1º PA'!$B$4:$B$2000&gt;=N$4)*('Diário 1º PA'!$B$4:$B$2000&lt;=EOMONTH(N$4,0))*('Diário 1º PA'!$F$4:$F$2000))
+SUMPRODUCT(('Diário 2º PA'!$E$4:$E$1997='Analítico Cx.'!$B99)*('Diário 2º PA'!$B$4:$B$1997&gt;=N$4)*('Diário 2º PA'!$B$4:$B$1997&lt;=EOMONTH(N$4,0))*('Diário 2º PA'!$F$4:$F$1997))
+SUMPRODUCT(('Diário 3º PA'!$E$4:$E$2018='Analítico Cx.'!$B99)*('Diário 3º PA'!$B$4:$B$2018&gt;=N$4)*('Diário 3º PA'!$B$4:$B$2018&lt;=EOMONTH(N$4,0))*('Diário 3º PA'!$F$4:$F$2018))
+SUMPRODUCT(('Diário 4º PA'!$E$4:$E$2000='Analítico Cx.'!$B99)*('Diário 4º PA'!$B$4:$B$2000&gt;=N$4)*('Diário 4º PA'!$B$4:$B$2000&lt;=EOMONTH(N$4,0))*('Diário 4º PA'!$F$4:$F$2000))</f>
        <v>0</v>
      </c>
      <c r="O99" s="100">
        <f t="shared" si="18"/>
        <v>0</v>
      </c>
      <c r="P99" s="92">
        <f t="shared" si="19"/>
        <v>0</v>
      </c>
    </row>
    <row r="100" spans="1:16" ht="23.25" customHeight="1" x14ac:dyDescent="0.25">
      <c r="A100" s="36" t="s">
        <v>273</v>
      </c>
      <c r="B100" s="57" t="s">
        <v>274</v>
      </c>
      <c r="C100" s="99">
        <f>SUMPRODUCT(('Diário 1º PA'!$E$4:$E$2000='Analítico Cx.'!$B100)*('Diário 1º PA'!$B$4:$B$2000&gt;=C$4)*('Diário 1º PA'!$B$4:$B$2000&lt;=EOMONTH(C$4,0))*('Diário 1º PA'!$F$4:$F$2000))
+SUMPRODUCT(('Diário 2º PA'!$E$4:$E$1997='Analítico Cx.'!$B100)*('Diário 2º PA'!$B$4:$B$1997&gt;=C$4)*('Diário 2º PA'!$B$4:$B$1997&lt;=EOMONTH(C$4,0))*('Diário 2º PA'!$F$4:$F$1997))
+SUMPRODUCT(('Diário 3º PA'!$E$4:$E$2018='Analítico Cx.'!$B100)*('Diário 3º PA'!$B$4:$B$2018&gt;=C$4)*('Diário 3º PA'!$B$4:$B$2018&lt;=EOMONTH(C$4,0))*('Diário 3º PA'!$F$4:$F$2018))
+SUMPRODUCT(('Diário 4º PA'!$E$4:$E$2000='Analítico Cx.'!$B100)*('Diário 4º PA'!$B$4:$B$2000&gt;=C$4)*('Diário 4º PA'!$B$4:$B$2000&lt;=EOMONTH(C$4,0))*('Diário 4º PA'!$F$4:$F$2000))</f>
        <v>0</v>
      </c>
      <c r="D100" s="99">
        <f>SUMPRODUCT(('Diário 1º PA'!$E$4:$E$2000='Analítico Cx.'!$B100)*('Diário 1º PA'!$B$4:$B$2000&gt;=D$4)*('Diário 1º PA'!$B$4:$B$2000&lt;=EOMONTH(D$4,0))*('Diário 1º PA'!$F$4:$F$2000))
+SUMPRODUCT(('Diário 2º PA'!$E$4:$E$1997='Analítico Cx.'!$B100)*('Diário 2º PA'!$B$4:$B$1997&gt;=D$4)*('Diário 2º PA'!$B$4:$B$1997&lt;=EOMONTH(D$4,0))*('Diário 2º PA'!$F$4:$F$1997))
+SUMPRODUCT(('Diário 3º PA'!$E$4:$E$2018='Analítico Cx.'!$B100)*('Diário 3º PA'!$B$4:$B$2018&gt;=D$4)*('Diário 3º PA'!$B$4:$B$2018&lt;=EOMONTH(D$4,0))*('Diário 3º PA'!$F$4:$F$2018))
+SUMPRODUCT(('Diário 4º PA'!$E$4:$E$2000='Analítico Cx.'!$B100)*('Diário 4º PA'!$B$4:$B$2000&gt;=D$4)*('Diário 4º PA'!$B$4:$B$2000&lt;=EOMONTH(D$4,0))*('Diário 4º PA'!$F$4:$F$2000))</f>
        <v>0</v>
      </c>
      <c r="E100" s="99">
        <f>SUMPRODUCT(('Diário 1º PA'!$E$4:$E$2000='Analítico Cx.'!$B100)*('Diário 1º PA'!$B$4:$B$2000&gt;=E$4)*('Diário 1º PA'!$B$4:$B$2000&lt;=EOMONTH(E$4,0))*('Diário 1º PA'!$F$4:$F$2000))
+SUMPRODUCT(('Diário 2º PA'!$E$4:$E$1997='Analítico Cx.'!$B100)*('Diário 2º PA'!$B$4:$B$1997&gt;=E$4)*('Diário 2º PA'!$B$4:$B$1997&lt;=EOMONTH(E$4,0))*('Diário 2º PA'!$F$4:$F$1997))
+SUMPRODUCT(('Diário 3º PA'!$E$4:$E$2018='Analítico Cx.'!$B100)*('Diário 3º PA'!$B$4:$B$2018&gt;=E$4)*('Diário 3º PA'!$B$4:$B$2018&lt;=EOMONTH(E$4,0))*('Diário 3º PA'!$F$4:$F$2018))
+SUMPRODUCT(('Diário 4º PA'!$E$4:$E$2000='Analítico Cx.'!$B100)*('Diário 4º PA'!$B$4:$B$2000&gt;=E$4)*('Diário 4º PA'!$B$4:$B$2000&lt;=EOMONTH(E$4,0))*('Diário 4º PA'!$F$4:$F$2000))</f>
        <v>0</v>
      </c>
      <c r="F100" s="99">
        <f>SUMPRODUCT(('Diário 1º PA'!$E$4:$E$2000='Analítico Cx.'!$B100)*('Diário 1º PA'!$B$4:$B$2000&gt;=F$4)*('Diário 1º PA'!$B$4:$B$2000&lt;=EOMONTH(F$4,0))*('Diário 1º PA'!$F$4:$F$2000))
+SUMPRODUCT(('Diário 2º PA'!$E$4:$E$1997='Analítico Cx.'!$B100)*('Diário 2º PA'!$B$4:$B$1997&gt;=F$4)*('Diário 2º PA'!$B$4:$B$1997&lt;=EOMONTH(F$4,0))*('Diário 2º PA'!$F$4:$F$1997))
+SUMPRODUCT(('Diário 3º PA'!$E$4:$E$2018='Analítico Cx.'!$B100)*('Diário 3º PA'!$B$4:$B$2018&gt;=F$4)*('Diário 3º PA'!$B$4:$B$2018&lt;=EOMONTH(F$4,0))*('Diário 3º PA'!$F$4:$F$2018))
+SUMPRODUCT(('Diário 4º PA'!$E$4:$E$2000='Analítico Cx.'!$B100)*('Diário 4º PA'!$B$4:$B$2000&gt;=F$4)*('Diário 4º PA'!$B$4:$B$2000&lt;=EOMONTH(F$4,0))*('Diário 4º PA'!$F$4:$F$2000))</f>
        <v>0</v>
      </c>
      <c r="G100" s="99">
        <f>SUMPRODUCT(('Diário 1º PA'!$E$4:$E$2000='Analítico Cx.'!$B100)*('Diário 1º PA'!$B$4:$B$2000&gt;=G$4)*('Diário 1º PA'!$B$4:$B$2000&lt;=EOMONTH(G$4,0))*('Diário 1º PA'!$F$4:$F$2000))
+SUMPRODUCT(('Diário 2º PA'!$E$4:$E$1997='Analítico Cx.'!$B100)*('Diário 2º PA'!$B$4:$B$1997&gt;=G$4)*('Diário 2º PA'!$B$4:$B$1997&lt;=EOMONTH(G$4,0))*('Diário 2º PA'!$F$4:$F$1997))
+SUMPRODUCT(('Diário 3º PA'!$E$4:$E$2018='Analítico Cx.'!$B100)*('Diário 3º PA'!$B$4:$B$2018&gt;=G$4)*('Diário 3º PA'!$B$4:$B$2018&lt;=EOMONTH(G$4,0))*('Diário 3º PA'!$F$4:$F$2018))
+SUMPRODUCT(('Diário 4º PA'!$E$4:$E$2000='Analítico Cx.'!$B100)*('Diário 4º PA'!$B$4:$B$2000&gt;=G$4)*('Diário 4º PA'!$B$4:$B$2000&lt;=EOMONTH(G$4,0))*('Diário 4º PA'!$F$4:$F$2000))</f>
        <v>0</v>
      </c>
      <c r="H100" s="99">
        <f>SUMPRODUCT(('Diário 1º PA'!$E$4:$E$2000='Analítico Cx.'!$B100)*('Diário 1º PA'!$B$4:$B$2000&gt;=H$4)*('Diário 1º PA'!$B$4:$B$2000&lt;=EOMONTH(H$4,0))*('Diário 1º PA'!$F$4:$F$2000))
+SUMPRODUCT(('Diário 2º PA'!$E$4:$E$1997='Analítico Cx.'!$B100)*('Diário 2º PA'!$B$4:$B$1997&gt;=H$4)*('Diário 2º PA'!$B$4:$B$1997&lt;=EOMONTH(H$4,0))*('Diário 2º PA'!$F$4:$F$1997))
+SUMPRODUCT(('Diário 3º PA'!$E$4:$E$2018='Analítico Cx.'!$B100)*('Diário 3º PA'!$B$4:$B$2018&gt;=H$4)*('Diário 3º PA'!$B$4:$B$2018&lt;=EOMONTH(H$4,0))*('Diário 3º PA'!$F$4:$F$2018))
+SUMPRODUCT(('Diário 4º PA'!$E$4:$E$2000='Analítico Cx.'!$B100)*('Diário 4º PA'!$B$4:$B$2000&gt;=H$4)*('Diário 4º PA'!$B$4:$B$2000&lt;=EOMONTH(H$4,0))*('Diário 4º PA'!$F$4:$F$2000))</f>
        <v>0</v>
      </c>
      <c r="I100" s="99">
        <f>SUMPRODUCT(('Diário 1º PA'!$E$4:$E$2000='Analítico Cx.'!$B100)*('Diário 1º PA'!$B$4:$B$2000&gt;=I$4)*('Diário 1º PA'!$B$4:$B$2000&lt;=EOMONTH(I$4,0))*('Diário 1º PA'!$F$4:$F$2000))
+SUMPRODUCT(('Diário 2º PA'!$E$4:$E$1997='Analítico Cx.'!$B100)*('Diário 2º PA'!$B$4:$B$1997&gt;=I$4)*('Diário 2º PA'!$B$4:$B$1997&lt;=EOMONTH(I$4,0))*('Diário 2º PA'!$F$4:$F$1997))
+SUMPRODUCT(('Diário 3º PA'!$E$4:$E$2018='Analítico Cx.'!$B100)*('Diário 3º PA'!$B$4:$B$2018&gt;=I$4)*('Diário 3º PA'!$B$4:$B$2018&lt;=EOMONTH(I$4,0))*('Diário 3º PA'!$F$4:$F$2018))
+SUMPRODUCT(('Diário 4º PA'!$E$4:$E$2000='Analítico Cx.'!$B100)*('Diário 4º PA'!$B$4:$B$2000&gt;=I$4)*('Diário 4º PA'!$B$4:$B$2000&lt;=EOMONTH(I$4,0))*('Diário 4º PA'!$F$4:$F$2000))</f>
        <v>0</v>
      </c>
      <c r="J100" s="99">
        <f>SUMPRODUCT(('Diário 1º PA'!$E$4:$E$2000='Analítico Cx.'!$B100)*('Diário 1º PA'!$B$4:$B$2000&gt;=J$4)*('Diário 1º PA'!$B$4:$B$2000&lt;=EOMONTH(J$4,0))*('Diário 1º PA'!$F$4:$F$2000))
+SUMPRODUCT(('Diário 2º PA'!$E$4:$E$1997='Analítico Cx.'!$B100)*('Diário 2º PA'!$B$4:$B$1997&gt;=J$4)*('Diário 2º PA'!$B$4:$B$1997&lt;=EOMONTH(J$4,0))*('Diário 2º PA'!$F$4:$F$1997))
+SUMPRODUCT(('Diário 3º PA'!$E$4:$E$2018='Analítico Cx.'!$B100)*('Diário 3º PA'!$B$4:$B$2018&gt;=J$4)*('Diário 3º PA'!$B$4:$B$2018&lt;=EOMONTH(J$4,0))*('Diário 3º PA'!$F$4:$F$2018))
+SUMPRODUCT(('Diário 4º PA'!$E$4:$E$2000='Analítico Cx.'!$B100)*('Diário 4º PA'!$B$4:$B$2000&gt;=J$4)*('Diário 4º PA'!$B$4:$B$2000&lt;=EOMONTH(J$4,0))*('Diário 4º PA'!$F$4:$F$2000))</f>
        <v>0</v>
      </c>
      <c r="K100" s="99">
        <f>SUMPRODUCT(('Diário 1º PA'!$E$4:$E$2000='Analítico Cx.'!$B100)*('Diário 1º PA'!$B$4:$B$2000&gt;=K$4)*('Diário 1º PA'!$B$4:$B$2000&lt;=EOMONTH(K$4,0))*('Diário 1º PA'!$F$4:$F$2000))
+SUMPRODUCT(('Diário 2º PA'!$E$4:$E$1997='Analítico Cx.'!$B100)*('Diário 2º PA'!$B$4:$B$1997&gt;=K$4)*('Diário 2º PA'!$B$4:$B$1997&lt;=EOMONTH(K$4,0))*('Diário 2º PA'!$F$4:$F$1997))
+SUMPRODUCT(('Diário 3º PA'!$E$4:$E$2018='Analítico Cx.'!$B100)*('Diário 3º PA'!$B$4:$B$2018&gt;=K$4)*('Diário 3º PA'!$B$4:$B$2018&lt;=EOMONTH(K$4,0))*('Diário 3º PA'!$F$4:$F$2018))
+SUMPRODUCT(('Diário 4º PA'!$E$4:$E$2000='Analítico Cx.'!$B100)*('Diário 4º PA'!$B$4:$B$2000&gt;=K$4)*('Diário 4º PA'!$B$4:$B$2000&lt;=EOMONTH(K$4,0))*('Diário 4º PA'!$F$4:$F$2000))</f>
        <v>0</v>
      </c>
      <c r="L100" s="99">
        <f>SUMPRODUCT(('Diário 1º PA'!$E$4:$E$2000='Analítico Cx.'!$B100)*('Diário 1º PA'!$B$4:$B$2000&gt;=L$4)*('Diário 1º PA'!$B$4:$B$2000&lt;=EOMONTH(L$4,0))*('Diário 1º PA'!$F$4:$F$2000))
+SUMPRODUCT(('Diário 2º PA'!$E$4:$E$1997='Analítico Cx.'!$B100)*('Diário 2º PA'!$B$4:$B$1997&gt;=L$4)*('Diário 2º PA'!$B$4:$B$1997&lt;=EOMONTH(L$4,0))*('Diário 2º PA'!$F$4:$F$1997))
+SUMPRODUCT(('Diário 3º PA'!$E$4:$E$2018='Analítico Cx.'!$B100)*('Diário 3º PA'!$B$4:$B$2018&gt;=L$4)*('Diário 3º PA'!$B$4:$B$2018&lt;=EOMONTH(L$4,0))*('Diário 3º PA'!$F$4:$F$2018))
+SUMPRODUCT(('Diário 4º PA'!$E$4:$E$2000='Analítico Cx.'!$B100)*('Diário 4º PA'!$B$4:$B$2000&gt;=L$4)*('Diário 4º PA'!$B$4:$B$2000&lt;=EOMONTH(L$4,0))*('Diário 4º PA'!$F$4:$F$2000))</f>
        <v>0</v>
      </c>
      <c r="M100" s="99">
        <f>SUMPRODUCT(('Diário 1º PA'!$E$4:$E$2000='Analítico Cx.'!$B100)*('Diário 1º PA'!$B$4:$B$2000&gt;=M$4)*('Diário 1º PA'!$B$4:$B$2000&lt;=EOMONTH(M$4,0))*('Diário 1º PA'!$F$4:$F$2000))
+SUMPRODUCT(('Diário 2º PA'!$E$4:$E$1997='Analítico Cx.'!$B100)*('Diário 2º PA'!$B$4:$B$1997&gt;=M$4)*('Diário 2º PA'!$B$4:$B$1997&lt;=EOMONTH(M$4,0))*('Diário 2º PA'!$F$4:$F$1997))
+SUMPRODUCT(('Diário 3º PA'!$E$4:$E$2018='Analítico Cx.'!$B100)*('Diário 3º PA'!$B$4:$B$2018&gt;=M$4)*('Diário 3º PA'!$B$4:$B$2018&lt;=EOMONTH(M$4,0))*('Diário 3º PA'!$F$4:$F$2018))
+SUMPRODUCT(('Diário 4º PA'!$E$4:$E$2000='Analítico Cx.'!$B100)*('Diário 4º PA'!$B$4:$B$2000&gt;=M$4)*('Diário 4º PA'!$B$4:$B$2000&lt;=EOMONTH(M$4,0))*('Diário 4º PA'!$F$4:$F$2000))</f>
        <v>0</v>
      </c>
      <c r="N100" s="99">
        <f>SUMPRODUCT(('Diário 1º PA'!$E$4:$E$2000='Analítico Cx.'!$B100)*('Diário 1º PA'!$B$4:$B$2000&gt;=N$4)*('Diário 1º PA'!$B$4:$B$2000&lt;=EOMONTH(N$4,0))*('Diário 1º PA'!$F$4:$F$2000))
+SUMPRODUCT(('Diário 2º PA'!$E$4:$E$1997='Analítico Cx.'!$B100)*('Diário 2º PA'!$B$4:$B$1997&gt;=N$4)*('Diário 2º PA'!$B$4:$B$1997&lt;=EOMONTH(N$4,0))*('Diário 2º PA'!$F$4:$F$1997))
+SUMPRODUCT(('Diário 3º PA'!$E$4:$E$2018='Analítico Cx.'!$B100)*('Diário 3º PA'!$B$4:$B$2018&gt;=N$4)*('Diário 3º PA'!$B$4:$B$2018&lt;=EOMONTH(N$4,0))*('Diário 3º PA'!$F$4:$F$2018))
+SUMPRODUCT(('Diário 4º PA'!$E$4:$E$2000='Analítico Cx.'!$B100)*('Diário 4º PA'!$B$4:$B$2000&gt;=N$4)*('Diário 4º PA'!$B$4:$B$2000&lt;=EOMONTH(N$4,0))*('Diário 4º PA'!$F$4:$F$2000))</f>
        <v>0</v>
      </c>
      <c r="O100" s="100">
        <f t="shared" si="18"/>
        <v>0</v>
      </c>
      <c r="P100" s="92">
        <f t="shared" si="19"/>
        <v>0</v>
      </c>
    </row>
    <row r="101" spans="1:16" ht="23.25" customHeight="1" x14ac:dyDescent="0.25">
      <c r="A101" s="36" t="s">
        <v>275</v>
      </c>
      <c r="B101" s="57" t="s">
        <v>276</v>
      </c>
      <c r="C101" s="99">
        <f>SUMPRODUCT(('Diário 1º PA'!$E$4:$E$2000='Analítico Cx.'!$B101)*('Diário 1º PA'!$B$4:$B$2000&gt;=C$4)*('Diário 1º PA'!$B$4:$B$2000&lt;=EOMONTH(C$4,0))*('Diário 1º PA'!$F$4:$F$2000))
+SUMPRODUCT(('Diário 2º PA'!$E$4:$E$1997='Analítico Cx.'!$B101)*('Diário 2º PA'!$B$4:$B$1997&gt;=C$4)*('Diário 2º PA'!$B$4:$B$1997&lt;=EOMONTH(C$4,0))*('Diário 2º PA'!$F$4:$F$1997))
+SUMPRODUCT(('Diário 3º PA'!$E$4:$E$2018='Analítico Cx.'!$B101)*('Diário 3º PA'!$B$4:$B$2018&gt;=C$4)*('Diário 3º PA'!$B$4:$B$2018&lt;=EOMONTH(C$4,0))*('Diário 3º PA'!$F$4:$F$2018))
+SUMPRODUCT(('Diário 4º PA'!$E$4:$E$2000='Analítico Cx.'!$B101)*('Diário 4º PA'!$B$4:$B$2000&gt;=C$4)*('Diário 4º PA'!$B$4:$B$2000&lt;=EOMONTH(C$4,0))*('Diário 4º PA'!$F$4:$F$2000))</f>
        <v>0</v>
      </c>
      <c r="D101" s="99">
        <f>SUMPRODUCT(('Diário 1º PA'!$E$4:$E$2000='Analítico Cx.'!$B101)*('Diário 1º PA'!$B$4:$B$2000&gt;=D$4)*('Diário 1º PA'!$B$4:$B$2000&lt;=EOMONTH(D$4,0))*('Diário 1º PA'!$F$4:$F$2000))
+SUMPRODUCT(('Diário 2º PA'!$E$4:$E$1997='Analítico Cx.'!$B101)*('Diário 2º PA'!$B$4:$B$1997&gt;=D$4)*('Diário 2º PA'!$B$4:$B$1997&lt;=EOMONTH(D$4,0))*('Diário 2º PA'!$F$4:$F$1997))
+SUMPRODUCT(('Diário 3º PA'!$E$4:$E$2018='Analítico Cx.'!$B101)*('Diário 3º PA'!$B$4:$B$2018&gt;=D$4)*('Diário 3º PA'!$B$4:$B$2018&lt;=EOMONTH(D$4,0))*('Diário 3º PA'!$F$4:$F$2018))
+SUMPRODUCT(('Diário 4º PA'!$E$4:$E$2000='Analítico Cx.'!$B101)*('Diário 4º PA'!$B$4:$B$2000&gt;=D$4)*('Diário 4º PA'!$B$4:$B$2000&lt;=EOMONTH(D$4,0))*('Diário 4º PA'!$F$4:$F$2000))</f>
        <v>0</v>
      </c>
      <c r="E101" s="99">
        <f>SUMPRODUCT(('Diário 1º PA'!$E$4:$E$2000='Analítico Cx.'!$B101)*('Diário 1º PA'!$B$4:$B$2000&gt;=E$4)*('Diário 1º PA'!$B$4:$B$2000&lt;=EOMONTH(E$4,0))*('Diário 1º PA'!$F$4:$F$2000))
+SUMPRODUCT(('Diário 2º PA'!$E$4:$E$1997='Analítico Cx.'!$B101)*('Diário 2º PA'!$B$4:$B$1997&gt;=E$4)*('Diário 2º PA'!$B$4:$B$1997&lt;=EOMONTH(E$4,0))*('Diário 2º PA'!$F$4:$F$1997))
+SUMPRODUCT(('Diário 3º PA'!$E$4:$E$2018='Analítico Cx.'!$B101)*('Diário 3º PA'!$B$4:$B$2018&gt;=E$4)*('Diário 3º PA'!$B$4:$B$2018&lt;=EOMONTH(E$4,0))*('Diário 3º PA'!$F$4:$F$2018))
+SUMPRODUCT(('Diário 4º PA'!$E$4:$E$2000='Analítico Cx.'!$B101)*('Diário 4º PA'!$B$4:$B$2000&gt;=E$4)*('Diário 4º PA'!$B$4:$B$2000&lt;=EOMONTH(E$4,0))*('Diário 4º PA'!$F$4:$F$2000))</f>
        <v>0</v>
      </c>
      <c r="F101" s="99">
        <f>SUMPRODUCT(('Diário 1º PA'!$E$4:$E$2000='Analítico Cx.'!$B101)*('Diário 1º PA'!$B$4:$B$2000&gt;=F$4)*('Diário 1º PA'!$B$4:$B$2000&lt;=EOMONTH(F$4,0))*('Diário 1º PA'!$F$4:$F$2000))
+SUMPRODUCT(('Diário 2º PA'!$E$4:$E$1997='Analítico Cx.'!$B101)*('Diário 2º PA'!$B$4:$B$1997&gt;=F$4)*('Diário 2º PA'!$B$4:$B$1997&lt;=EOMONTH(F$4,0))*('Diário 2º PA'!$F$4:$F$1997))
+SUMPRODUCT(('Diário 3º PA'!$E$4:$E$2018='Analítico Cx.'!$B101)*('Diário 3º PA'!$B$4:$B$2018&gt;=F$4)*('Diário 3º PA'!$B$4:$B$2018&lt;=EOMONTH(F$4,0))*('Diário 3º PA'!$F$4:$F$2018))
+SUMPRODUCT(('Diário 4º PA'!$E$4:$E$2000='Analítico Cx.'!$B101)*('Diário 4º PA'!$B$4:$B$2000&gt;=F$4)*('Diário 4º PA'!$B$4:$B$2000&lt;=EOMONTH(F$4,0))*('Diário 4º PA'!$F$4:$F$2000))</f>
        <v>0</v>
      </c>
      <c r="G101" s="99">
        <f>SUMPRODUCT(('Diário 1º PA'!$E$4:$E$2000='Analítico Cx.'!$B101)*('Diário 1º PA'!$B$4:$B$2000&gt;=G$4)*('Diário 1º PA'!$B$4:$B$2000&lt;=EOMONTH(G$4,0))*('Diário 1º PA'!$F$4:$F$2000))
+SUMPRODUCT(('Diário 2º PA'!$E$4:$E$1997='Analítico Cx.'!$B101)*('Diário 2º PA'!$B$4:$B$1997&gt;=G$4)*('Diário 2º PA'!$B$4:$B$1997&lt;=EOMONTH(G$4,0))*('Diário 2º PA'!$F$4:$F$1997))
+SUMPRODUCT(('Diário 3º PA'!$E$4:$E$2018='Analítico Cx.'!$B101)*('Diário 3º PA'!$B$4:$B$2018&gt;=G$4)*('Diário 3º PA'!$B$4:$B$2018&lt;=EOMONTH(G$4,0))*('Diário 3º PA'!$F$4:$F$2018))
+SUMPRODUCT(('Diário 4º PA'!$E$4:$E$2000='Analítico Cx.'!$B101)*('Diário 4º PA'!$B$4:$B$2000&gt;=G$4)*('Diário 4º PA'!$B$4:$B$2000&lt;=EOMONTH(G$4,0))*('Diário 4º PA'!$F$4:$F$2000))</f>
        <v>0</v>
      </c>
      <c r="H101" s="99">
        <f>SUMPRODUCT(('Diário 1º PA'!$E$4:$E$2000='Analítico Cx.'!$B101)*('Diário 1º PA'!$B$4:$B$2000&gt;=H$4)*('Diário 1º PA'!$B$4:$B$2000&lt;=EOMONTH(H$4,0))*('Diário 1º PA'!$F$4:$F$2000))
+SUMPRODUCT(('Diário 2º PA'!$E$4:$E$1997='Analítico Cx.'!$B101)*('Diário 2º PA'!$B$4:$B$1997&gt;=H$4)*('Diário 2º PA'!$B$4:$B$1997&lt;=EOMONTH(H$4,0))*('Diário 2º PA'!$F$4:$F$1997))
+SUMPRODUCT(('Diário 3º PA'!$E$4:$E$2018='Analítico Cx.'!$B101)*('Diário 3º PA'!$B$4:$B$2018&gt;=H$4)*('Diário 3º PA'!$B$4:$B$2018&lt;=EOMONTH(H$4,0))*('Diário 3º PA'!$F$4:$F$2018))
+SUMPRODUCT(('Diário 4º PA'!$E$4:$E$2000='Analítico Cx.'!$B101)*('Diário 4º PA'!$B$4:$B$2000&gt;=H$4)*('Diário 4º PA'!$B$4:$B$2000&lt;=EOMONTH(H$4,0))*('Diário 4º PA'!$F$4:$F$2000))</f>
        <v>0</v>
      </c>
      <c r="I101" s="99">
        <f>SUMPRODUCT(('Diário 1º PA'!$E$4:$E$2000='Analítico Cx.'!$B101)*('Diário 1º PA'!$B$4:$B$2000&gt;=I$4)*('Diário 1º PA'!$B$4:$B$2000&lt;=EOMONTH(I$4,0))*('Diário 1º PA'!$F$4:$F$2000))
+SUMPRODUCT(('Diário 2º PA'!$E$4:$E$1997='Analítico Cx.'!$B101)*('Diário 2º PA'!$B$4:$B$1997&gt;=I$4)*('Diário 2º PA'!$B$4:$B$1997&lt;=EOMONTH(I$4,0))*('Diário 2º PA'!$F$4:$F$1997))
+SUMPRODUCT(('Diário 3º PA'!$E$4:$E$2018='Analítico Cx.'!$B101)*('Diário 3º PA'!$B$4:$B$2018&gt;=I$4)*('Diário 3º PA'!$B$4:$B$2018&lt;=EOMONTH(I$4,0))*('Diário 3º PA'!$F$4:$F$2018))
+SUMPRODUCT(('Diário 4º PA'!$E$4:$E$2000='Analítico Cx.'!$B101)*('Diário 4º PA'!$B$4:$B$2000&gt;=I$4)*('Diário 4º PA'!$B$4:$B$2000&lt;=EOMONTH(I$4,0))*('Diário 4º PA'!$F$4:$F$2000))</f>
        <v>0</v>
      </c>
      <c r="J101" s="99">
        <f>SUMPRODUCT(('Diário 1º PA'!$E$4:$E$2000='Analítico Cx.'!$B101)*('Diário 1º PA'!$B$4:$B$2000&gt;=J$4)*('Diário 1º PA'!$B$4:$B$2000&lt;=EOMONTH(J$4,0))*('Diário 1º PA'!$F$4:$F$2000))
+SUMPRODUCT(('Diário 2º PA'!$E$4:$E$1997='Analítico Cx.'!$B101)*('Diário 2º PA'!$B$4:$B$1997&gt;=J$4)*('Diário 2º PA'!$B$4:$B$1997&lt;=EOMONTH(J$4,0))*('Diário 2º PA'!$F$4:$F$1997))
+SUMPRODUCT(('Diário 3º PA'!$E$4:$E$2018='Analítico Cx.'!$B101)*('Diário 3º PA'!$B$4:$B$2018&gt;=J$4)*('Diário 3º PA'!$B$4:$B$2018&lt;=EOMONTH(J$4,0))*('Diário 3º PA'!$F$4:$F$2018))
+SUMPRODUCT(('Diário 4º PA'!$E$4:$E$2000='Analítico Cx.'!$B101)*('Diário 4º PA'!$B$4:$B$2000&gt;=J$4)*('Diário 4º PA'!$B$4:$B$2000&lt;=EOMONTH(J$4,0))*('Diário 4º PA'!$F$4:$F$2000))</f>
        <v>0</v>
      </c>
      <c r="K101" s="99">
        <f>SUMPRODUCT(('Diário 1º PA'!$E$4:$E$2000='Analítico Cx.'!$B101)*('Diário 1º PA'!$B$4:$B$2000&gt;=K$4)*('Diário 1º PA'!$B$4:$B$2000&lt;=EOMONTH(K$4,0))*('Diário 1º PA'!$F$4:$F$2000))
+SUMPRODUCT(('Diário 2º PA'!$E$4:$E$1997='Analítico Cx.'!$B101)*('Diário 2º PA'!$B$4:$B$1997&gt;=K$4)*('Diário 2º PA'!$B$4:$B$1997&lt;=EOMONTH(K$4,0))*('Diário 2º PA'!$F$4:$F$1997))
+SUMPRODUCT(('Diário 3º PA'!$E$4:$E$2018='Analítico Cx.'!$B101)*('Diário 3º PA'!$B$4:$B$2018&gt;=K$4)*('Diário 3º PA'!$B$4:$B$2018&lt;=EOMONTH(K$4,0))*('Diário 3º PA'!$F$4:$F$2018))
+SUMPRODUCT(('Diário 4º PA'!$E$4:$E$2000='Analítico Cx.'!$B101)*('Diário 4º PA'!$B$4:$B$2000&gt;=K$4)*('Diário 4º PA'!$B$4:$B$2000&lt;=EOMONTH(K$4,0))*('Diário 4º PA'!$F$4:$F$2000))</f>
        <v>0</v>
      </c>
      <c r="L101" s="99">
        <f>SUMPRODUCT(('Diário 1º PA'!$E$4:$E$2000='Analítico Cx.'!$B101)*('Diário 1º PA'!$B$4:$B$2000&gt;=L$4)*('Diário 1º PA'!$B$4:$B$2000&lt;=EOMONTH(L$4,0))*('Diário 1º PA'!$F$4:$F$2000))
+SUMPRODUCT(('Diário 2º PA'!$E$4:$E$1997='Analítico Cx.'!$B101)*('Diário 2º PA'!$B$4:$B$1997&gt;=L$4)*('Diário 2º PA'!$B$4:$B$1997&lt;=EOMONTH(L$4,0))*('Diário 2º PA'!$F$4:$F$1997))
+SUMPRODUCT(('Diário 3º PA'!$E$4:$E$2018='Analítico Cx.'!$B101)*('Diário 3º PA'!$B$4:$B$2018&gt;=L$4)*('Diário 3º PA'!$B$4:$B$2018&lt;=EOMONTH(L$4,0))*('Diário 3º PA'!$F$4:$F$2018))
+SUMPRODUCT(('Diário 4º PA'!$E$4:$E$2000='Analítico Cx.'!$B101)*('Diário 4º PA'!$B$4:$B$2000&gt;=L$4)*('Diário 4º PA'!$B$4:$B$2000&lt;=EOMONTH(L$4,0))*('Diário 4º PA'!$F$4:$F$2000))</f>
        <v>0</v>
      </c>
      <c r="M101" s="99">
        <f>SUMPRODUCT(('Diário 1º PA'!$E$4:$E$2000='Analítico Cx.'!$B101)*('Diário 1º PA'!$B$4:$B$2000&gt;=M$4)*('Diário 1º PA'!$B$4:$B$2000&lt;=EOMONTH(M$4,0))*('Diário 1º PA'!$F$4:$F$2000))
+SUMPRODUCT(('Diário 2º PA'!$E$4:$E$1997='Analítico Cx.'!$B101)*('Diário 2º PA'!$B$4:$B$1997&gt;=M$4)*('Diário 2º PA'!$B$4:$B$1997&lt;=EOMONTH(M$4,0))*('Diário 2º PA'!$F$4:$F$1997))
+SUMPRODUCT(('Diário 3º PA'!$E$4:$E$2018='Analítico Cx.'!$B101)*('Diário 3º PA'!$B$4:$B$2018&gt;=M$4)*('Diário 3º PA'!$B$4:$B$2018&lt;=EOMONTH(M$4,0))*('Diário 3º PA'!$F$4:$F$2018))
+SUMPRODUCT(('Diário 4º PA'!$E$4:$E$2000='Analítico Cx.'!$B101)*('Diário 4º PA'!$B$4:$B$2000&gt;=M$4)*('Diário 4º PA'!$B$4:$B$2000&lt;=EOMONTH(M$4,0))*('Diário 4º PA'!$F$4:$F$2000))</f>
        <v>0</v>
      </c>
      <c r="N101" s="99">
        <f>SUMPRODUCT(('Diário 1º PA'!$E$4:$E$2000='Analítico Cx.'!$B101)*('Diário 1º PA'!$B$4:$B$2000&gt;=N$4)*('Diário 1º PA'!$B$4:$B$2000&lt;=EOMONTH(N$4,0))*('Diário 1º PA'!$F$4:$F$2000))
+SUMPRODUCT(('Diário 2º PA'!$E$4:$E$1997='Analítico Cx.'!$B101)*('Diário 2º PA'!$B$4:$B$1997&gt;=N$4)*('Diário 2º PA'!$B$4:$B$1997&lt;=EOMONTH(N$4,0))*('Diário 2º PA'!$F$4:$F$1997))
+SUMPRODUCT(('Diário 3º PA'!$E$4:$E$2018='Analítico Cx.'!$B101)*('Diário 3º PA'!$B$4:$B$2018&gt;=N$4)*('Diário 3º PA'!$B$4:$B$2018&lt;=EOMONTH(N$4,0))*('Diário 3º PA'!$F$4:$F$2018))
+SUMPRODUCT(('Diário 4º PA'!$E$4:$E$2000='Analítico Cx.'!$B101)*('Diário 4º PA'!$B$4:$B$2000&gt;=N$4)*('Diário 4º PA'!$B$4:$B$2000&lt;=EOMONTH(N$4,0))*('Diário 4º PA'!$F$4:$F$2000))</f>
        <v>0</v>
      </c>
      <c r="O101" s="100">
        <f t="shared" si="18"/>
        <v>0</v>
      </c>
      <c r="P101" s="92">
        <f t="shared" si="19"/>
        <v>0</v>
      </c>
    </row>
    <row r="102" spans="1:16" ht="23.25" customHeight="1" x14ac:dyDescent="0.25">
      <c r="A102" s="36" t="s">
        <v>277</v>
      </c>
      <c r="B102" s="57" t="s">
        <v>278</v>
      </c>
      <c r="C102" s="99">
        <f>SUMPRODUCT(('Diário 1º PA'!$E$4:$E$2000='Analítico Cx.'!$B102)*('Diário 1º PA'!$B$4:$B$2000&gt;=C$4)*('Diário 1º PA'!$B$4:$B$2000&lt;=EOMONTH(C$4,0))*('Diário 1º PA'!$F$4:$F$2000))
+SUMPRODUCT(('Diário 2º PA'!$E$4:$E$1997='Analítico Cx.'!$B102)*('Diário 2º PA'!$B$4:$B$1997&gt;=C$4)*('Diário 2º PA'!$B$4:$B$1997&lt;=EOMONTH(C$4,0))*('Diário 2º PA'!$F$4:$F$1997))
+SUMPRODUCT(('Diário 3º PA'!$E$4:$E$2018='Analítico Cx.'!$B102)*('Diário 3º PA'!$B$4:$B$2018&gt;=C$4)*('Diário 3º PA'!$B$4:$B$2018&lt;=EOMONTH(C$4,0))*('Diário 3º PA'!$F$4:$F$2018))
+SUMPRODUCT(('Diário 4º PA'!$E$4:$E$2000='Analítico Cx.'!$B102)*('Diário 4º PA'!$B$4:$B$2000&gt;=C$4)*('Diário 4º PA'!$B$4:$B$2000&lt;=EOMONTH(C$4,0))*('Diário 4º PA'!$F$4:$F$2000))</f>
        <v>0</v>
      </c>
      <c r="D102" s="99">
        <f>SUMPRODUCT(('Diário 1º PA'!$E$4:$E$2000='Analítico Cx.'!$B102)*('Diário 1º PA'!$B$4:$B$2000&gt;=D$4)*('Diário 1º PA'!$B$4:$B$2000&lt;=EOMONTH(D$4,0))*('Diário 1º PA'!$F$4:$F$2000))
+SUMPRODUCT(('Diário 2º PA'!$E$4:$E$1997='Analítico Cx.'!$B102)*('Diário 2º PA'!$B$4:$B$1997&gt;=D$4)*('Diário 2º PA'!$B$4:$B$1997&lt;=EOMONTH(D$4,0))*('Diário 2º PA'!$F$4:$F$1997))
+SUMPRODUCT(('Diário 3º PA'!$E$4:$E$2018='Analítico Cx.'!$B102)*('Diário 3º PA'!$B$4:$B$2018&gt;=D$4)*('Diário 3º PA'!$B$4:$B$2018&lt;=EOMONTH(D$4,0))*('Diário 3º PA'!$F$4:$F$2018))
+SUMPRODUCT(('Diário 4º PA'!$E$4:$E$2000='Analítico Cx.'!$B102)*('Diário 4º PA'!$B$4:$B$2000&gt;=D$4)*('Diário 4º PA'!$B$4:$B$2000&lt;=EOMONTH(D$4,0))*('Diário 4º PA'!$F$4:$F$2000))</f>
        <v>0</v>
      </c>
      <c r="E102" s="99">
        <f>SUMPRODUCT(('Diário 1º PA'!$E$4:$E$2000='Analítico Cx.'!$B102)*('Diário 1º PA'!$B$4:$B$2000&gt;=E$4)*('Diário 1º PA'!$B$4:$B$2000&lt;=EOMONTH(E$4,0))*('Diário 1º PA'!$F$4:$F$2000))
+SUMPRODUCT(('Diário 2º PA'!$E$4:$E$1997='Analítico Cx.'!$B102)*('Diário 2º PA'!$B$4:$B$1997&gt;=E$4)*('Diário 2º PA'!$B$4:$B$1997&lt;=EOMONTH(E$4,0))*('Diário 2º PA'!$F$4:$F$1997))
+SUMPRODUCT(('Diário 3º PA'!$E$4:$E$2018='Analítico Cx.'!$B102)*('Diário 3º PA'!$B$4:$B$2018&gt;=E$4)*('Diário 3º PA'!$B$4:$B$2018&lt;=EOMONTH(E$4,0))*('Diário 3º PA'!$F$4:$F$2018))
+SUMPRODUCT(('Diário 4º PA'!$E$4:$E$2000='Analítico Cx.'!$B102)*('Diário 4º PA'!$B$4:$B$2000&gt;=E$4)*('Diário 4º PA'!$B$4:$B$2000&lt;=EOMONTH(E$4,0))*('Diário 4º PA'!$F$4:$F$2000))</f>
        <v>0</v>
      </c>
      <c r="F102" s="99">
        <f>SUMPRODUCT(('Diário 1º PA'!$E$4:$E$2000='Analítico Cx.'!$B102)*('Diário 1º PA'!$B$4:$B$2000&gt;=F$4)*('Diário 1º PA'!$B$4:$B$2000&lt;=EOMONTH(F$4,0))*('Diário 1º PA'!$F$4:$F$2000))
+SUMPRODUCT(('Diário 2º PA'!$E$4:$E$1997='Analítico Cx.'!$B102)*('Diário 2º PA'!$B$4:$B$1997&gt;=F$4)*('Diário 2º PA'!$B$4:$B$1997&lt;=EOMONTH(F$4,0))*('Diário 2º PA'!$F$4:$F$1997))
+SUMPRODUCT(('Diário 3º PA'!$E$4:$E$2018='Analítico Cx.'!$B102)*('Diário 3º PA'!$B$4:$B$2018&gt;=F$4)*('Diário 3º PA'!$B$4:$B$2018&lt;=EOMONTH(F$4,0))*('Diário 3º PA'!$F$4:$F$2018))
+SUMPRODUCT(('Diário 4º PA'!$E$4:$E$2000='Analítico Cx.'!$B102)*('Diário 4º PA'!$B$4:$B$2000&gt;=F$4)*('Diário 4º PA'!$B$4:$B$2000&lt;=EOMONTH(F$4,0))*('Diário 4º PA'!$F$4:$F$2000))</f>
        <v>0</v>
      </c>
      <c r="G102" s="99">
        <f>SUMPRODUCT(('Diário 1º PA'!$E$4:$E$2000='Analítico Cx.'!$B102)*('Diário 1º PA'!$B$4:$B$2000&gt;=G$4)*('Diário 1º PA'!$B$4:$B$2000&lt;=EOMONTH(G$4,0))*('Diário 1º PA'!$F$4:$F$2000))
+SUMPRODUCT(('Diário 2º PA'!$E$4:$E$1997='Analítico Cx.'!$B102)*('Diário 2º PA'!$B$4:$B$1997&gt;=G$4)*('Diário 2º PA'!$B$4:$B$1997&lt;=EOMONTH(G$4,0))*('Diário 2º PA'!$F$4:$F$1997))
+SUMPRODUCT(('Diário 3º PA'!$E$4:$E$2018='Analítico Cx.'!$B102)*('Diário 3º PA'!$B$4:$B$2018&gt;=G$4)*('Diário 3º PA'!$B$4:$B$2018&lt;=EOMONTH(G$4,0))*('Diário 3º PA'!$F$4:$F$2018))
+SUMPRODUCT(('Diário 4º PA'!$E$4:$E$2000='Analítico Cx.'!$B102)*('Diário 4º PA'!$B$4:$B$2000&gt;=G$4)*('Diário 4º PA'!$B$4:$B$2000&lt;=EOMONTH(G$4,0))*('Diário 4º PA'!$F$4:$F$2000))</f>
        <v>0</v>
      </c>
      <c r="H102" s="99">
        <f>SUMPRODUCT(('Diário 1º PA'!$E$4:$E$2000='Analítico Cx.'!$B102)*('Diário 1º PA'!$B$4:$B$2000&gt;=H$4)*('Diário 1º PA'!$B$4:$B$2000&lt;=EOMONTH(H$4,0))*('Diário 1º PA'!$F$4:$F$2000))
+SUMPRODUCT(('Diário 2º PA'!$E$4:$E$1997='Analítico Cx.'!$B102)*('Diário 2º PA'!$B$4:$B$1997&gt;=H$4)*('Diário 2º PA'!$B$4:$B$1997&lt;=EOMONTH(H$4,0))*('Diário 2º PA'!$F$4:$F$1997))
+SUMPRODUCT(('Diário 3º PA'!$E$4:$E$2018='Analítico Cx.'!$B102)*('Diário 3º PA'!$B$4:$B$2018&gt;=H$4)*('Diário 3º PA'!$B$4:$B$2018&lt;=EOMONTH(H$4,0))*('Diário 3º PA'!$F$4:$F$2018))
+SUMPRODUCT(('Diário 4º PA'!$E$4:$E$2000='Analítico Cx.'!$B102)*('Diário 4º PA'!$B$4:$B$2000&gt;=H$4)*('Diário 4º PA'!$B$4:$B$2000&lt;=EOMONTH(H$4,0))*('Diário 4º PA'!$F$4:$F$2000))</f>
        <v>0</v>
      </c>
      <c r="I102" s="99">
        <f>SUMPRODUCT(('Diário 1º PA'!$E$4:$E$2000='Analítico Cx.'!$B102)*('Diário 1º PA'!$B$4:$B$2000&gt;=I$4)*('Diário 1º PA'!$B$4:$B$2000&lt;=EOMONTH(I$4,0))*('Diário 1º PA'!$F$4:$F$2000))
+SUMPRODUCT(('Diário 2º PA'!$E$4:$E$1997='Analítico Cx.'!$B102)*('Diário 2º PA'!$B$4:$B$1997&gt;=I$4)*('Diário 2º PA'!$B$4:$B$1997&lt;=EOMONTH(I$4,0))*('Diário 2º PA'!$F$4:$F$1997))
+SUMPRODUCT(('Diário 3º PA'!$E$4:$E$2018='Analítico Cx.'!$B102)*('Diário 3º PA'!$B$4:$B$2018&gt;=I$4)*('Diário 3º PA'!$B$4:$B$2018&lt;=EOMONTH(I$4,0))*('Diário 3º PA'!$F$4:$F$2018))
+SUMPRODUCT(('Diário 4º PA'!$E$4:$E$2000='Analítico Cx.'!$B102)*('Diário 4º PA'!$B$4:$B$2000&gt;=I$4)*('Diário 4º PA'!$B$4:$B$2000&lt;=EOMONTH(I$4,0))*('Diário 4º PA'!$F$4:$F$2000))</f>
        <v>0</v>
      </c>
      <c r="J102" s="99">
        <f>SUMPRODUCT(('Diário 1º PA'!$E$4:$E$2000='Analítico Cx.'!$B102)*('Diário 1º PA'!$B$4:$B$2000&gt;=J$4)*('Diário 1º PA'!$B$4:$B$2000&lt;=EOMONTH(J$4,0))*('Diário 1º PA'!$F$4:$F$2000))
+SUMPRODUCT(('Diário 2º PA'!$E$4:$E$1997='Analítico Cx.'!$B102)*('Diário 2º PA'!$B$4:$B$1997&gt;=J$4)*('Diário 2º PA'!$B$4:$B$1997&lt;=EOMONTH(J$4,0))*('Diário 2º PA'!$F$4:$F$1997))
+SUMPRODUCT(('Diário 3º PA'!$E$4:$E$2018='Analítico Cx.'!$B102)*('Diário 3º PA'!$B$4:$B$2018&gt;=J$4)*('Diário 3º PA'!$B$4:$B$2018&lt;=EOMONTH(J$4,0))*('Diário 3º PA'!$F$4:$F$2018))
+SUMPRODUCT(('Diário 4º PA'!$E$4:$E$2000='Analítico Cx.'!$B102)*('Diário 4º PA'!$B$4:$B$2000&gt;=J$4)*('Diário 4º PA'!$B$4:$B$2000&lt;=EOMONTH(J$4,0))*('Diário 4º PA'!$F$4:$F$2000))</f>
        <v>0</v>
      </c>
      <c r="K102" s="99">
        <f>SUMPRODUCT(('Diário 1º PA'!$E$4:$E$2000='Analítico Cx.'!$B102)*('Diário 1º PA'!$B$4:$B$2000&gt;=K$4)*('Diário 1º PA'!$B$4:$B$2000&lt;=EOMONTH(K$4,0))*('Diário 1º PA'!$F$4:$F$2000))
+SUMPRODUCT(('Diário 2º PA'!$E$4:$E$1997='Analítico Cx.'!$B102)*('Diário 2º PA'!$B$4:$B$1997&gt;=K$4)*('Diário 2º PA'!$B$4:$B$1997&lt;=EOMONTH(K$4,0))*('Diário 2º PA'!$F$4:$F$1997))
+SUMPRODUCT(('Diário 3º PA'!$E$4:$E$2018='Analítico Cx.'!$B102)*('Diário 3º PA'!$B$4:$B$2018&gt;=K$4)*('Diário 3º PA'!$B$4:$B$2018&lt;=EOMONTH(K$4,0))*('Diário 3º PA'!$F$4:$F$2018))
+SUMPRODUCT(('Diário 4º PA'!$E$4:$E$2000='Analítico Cx.'!$B102)*('Diário 4º PA'!$B$4:$B$2000&gt;=K$4)*('Diário 4º PA'!$B$4:$B$2000&lt;=EOMONTH(K$4,0))*('Diário 4º PA'!$F$4:$F$2000))</f>
        <v>0</v>
      </c>
      <c r="L102" s="99">
        <f>SUMPRODUCT(('Diário 1º PA'!$E$4:$E$2000='Analítico Cx.'!$B102)*('Diário 1º PA'!$B$4:$B$2000&gt;=L$4)*('Diário 1º PA'!$B$4:$B$2000&lt;=EOMONTH(L$4,0))*('Diário 1º PA'!$F$4:$F$2000))
+SUMPRODUCT(('Diário 2º PA'!$E$4:$E$1997='Analítico Cx.'!$B102)*('Diário 2º PA'!$B$4:$B$1997&gt;=L$4)*('Diário 2º PA'!$B$4:$B$1997&lt;=EOMONTH(L$4,0))*('Diário 2º PA'!$F$4:$F$1997))
+SUMPRODUCT(('Diário 3º PA'!$E$4:$E$2018='Analítico Cx.'!$B102)*('Diário 3º PA'!$B$4:$B$2018&gt;=L$4)*('Diário 3º PA'!$B$4:$B$2018&lt;=EOMONTH(L$4,0))*('Diário 3º PA'!$F$4:$F$2018))
+SUMPRODUCT(('Diário 4º PA'!$E$4:$E$2000='Analítico Cx.'!$B102)*('Diário 4º PA'!$B$4:$B$2000&gt;=L$4)*('Diário 4º PA'!$B$4:$B$2000&lt;=EOMONTH(L$4,0))*('Diário 4º PA'!$F$4:$F$2000))</f>
        <v>0</v>
      </c>
      <c r="M102" s="99">
        <f>SUMPRODUCT(('Diário 1º PA'!$E$4:$E$2000='Analítico Cx.'!$B102)*('Diário 1º PA'!$B$4:$B$2000&gt;=M$4)*('Diário 1º PA'!$B$4:$B$2000&lt;=EOMONTH(M$4,0))*('Diário 1º PA'!$F$4:$F$2000))
+SUMPRODUCT(('Diário 2º PA'!$E$4:$E$1997='Analítico Cx.'!$B102)*('Diário 2º PA'!$B$4:$B$1997&gt;=M$4)*('Diário 2º PA'!$B$4:$B$1997&lt;=EOMONTH(M$4,0))*('Diário 2º PA'!$F$4:$F$1997))
+SUMPRODUCT(('Diário 3º PA'!$E$4:$E$2018='Analítico Cx.'!$B102)*('Diário 3º PA'!$B$4:$B$2018&gt;=M$4)*('Diário 3º PA'!$B$4:$B$2018&lt;=EOMONTH(M$4,0))*('Diário 3º PA'!$F$4:$F$2018))
+SUMPRODUCT(('Diário 4º PA'!$E$4:$E$2000='Analítico Cx.'!$B102)*('Diário 4º PA'!$B$4:$B$2000&gt;=M$4)*('Diário 4º PA'!$B$4:$B$2000&lt;=EOMONTH(M$4,0))*('Diário 4º PA'!$F$4:$F$2000))</f>
        <v>0</v>
      </c>
      <c r="N102" s="99">
        <f>SUMPRODUCT(('Diário 1º PA'!$E$4:$E$2000='Analítico Cx.'!$B102)*('Diário 1º PA'!$B$4:$B$2000&gt;=N$4)*('Diário 1º PA'!$B$4:$B$2000&lt;=EOMONTH(N$4,0))*('Diário 1º PA'!$F$4:$F$2000))
+SUMPRODUCT(('Diário 2º PA'!$E$4:$E$1997='Analítico Cx.'!$B102)*('Diário 2º PA'!$B$4:$B$1997&gt;=N$4)*('Diário 2º PA'!$B$4:$B$1997&lt;=EOMONTH(N$4,0))*('Diário 2º PA'!$F$4:$F$1997))
+SUMPRODUCT(('Diário 3º PA'!$E$4:$E$2018='Analítico Cx.'!$B102)*('Diário 3º PA'!$B$4:$B$2018&gt;=N$4)*('Diário 3º PA'!$B$4:$B$2018&lt;=EOMONTH(N$4,0))*('Diário 3º PA'!$F$4:$F$2018))
+SUMPRODUCT(('Diário 4º PA'!$E$4:$E$2000='Analítico Cx.'!$B102)*('Diário 4º PA'!$B$4:$B$2000&gt;=N$4)*('Diário 4º PA'!$B$4:$B$2000&lt;=EOMONTH(N$4,0))*('Diário 4º PA'!$F$4:$F$2000))</f>
        <v>0</v>
      </c>
      <c r="O102" s="100">
        <f t="shared" si="18"/>
        <v>0</v>
      </c>
      <c r="P102" s="92">
        <f t="shared" si="19"/>
        <v>0</v>
      </c>
    </row>
    <row r="103" spans="1:16" ht="23.25" customHeight="1" x14ac:dyDescent="0.25">
      <c r="A103" s="36" t="s">
        <v>279</v>
      </c>
      <c r="B103" s="57" t="s">
        <v>280</v>
      </c>
      <c r="C103" s="99">
        <f>SUMPRODUCT(('Diário 1º PA'!$E$4:$E$2000='Analítico Cx.'!$B103)*('Diário 1º PA'!$B$4:$B$2000&gt;=C$4)*('Diário 1º PA'!$B$4:$B$2000&lt;=EOMONTH(C$4,0))*('Diário 1º PA'!$F$4:$F$2000))
+SUMPRODUCT(('Diário 2º PA'!$E$4:$E$1997='Analítico Cx.'!$B103)*('Diário 2º PA'!$B$4:$B$1997&gt;=C$4)*('Diário 2º PA'!$B$4:$B$1997&lt;=EOMONTH(C$4,0))*('Diário 2º PA'!$F$4:$F$1997))
+SUMPRODUCT(('Diário 3º PA'!$E$4:$E$2018='Analítico Cx.'!$B103)*('Diário 3º PA'!$B$4:$B$2018&gt;=C$4)*('Diário 3º PA'!$B$4:$B$2018&lt;=EOMONTH(C$4,0))*('Diário 3º PA'!$F$4:$F$2018))
+SUMPRODUCT(('Diário 4º PA'!$E$4:$E$2000='Analítico Cx.'!$B103)*('Diário 4º PA'!$B$4:$B$2000&gt;=C$4)*('Diário 4º PA'!$B$4:$B$2000&lt;=EOMONTH(C$4,0))*('Diário 4º PA'!$F$4:$F$2000))</f>
        <v>0</v>
      </c>
      <c r="D103" s="99">
        <f>SUMPRODUCT(('Diário 1º PA'!$E$4:$E$2000='Analítico Cx.'!$B103)*('Diário 1º PA'!$B$4:$B$2000&gt;=D$4)*('Diário 1º PA'!$B$4:$B$2000&lt;=EOMONTH(D$4,0))*('Diário 1º PA'!$F$4:$F$2000))
+SUMPRODUCT(('Diário 2º PA'!$E$4:$E$1997='Analítico Cx.'!$B103)*('Diário 2º PA'!$B$4:$B$1997&gt;=D$4)*('Diário 2º PA'!$B$4:$B$1997&lt;=EOMONTH(D$4,0))*('Diário 2º PA'!$F$4:$F$1997))
+SUMPRODUCT(('Diário 3º PA'!$E$4:$E$2018='Analítico Cx.'!$B103)*('Diário 3º PA'!$B$4:$B$2018&gt;=D$4)*('Diário 3º PA'!$B$4:$B$2018&lt;=EOMONTH(D$4,0))*('Diário 3º PA'!$F$4:$F$2018))
+SUMPRODUCT(('Diário 4º PA'!$E$4:$E$2000='Analítico Cx.'!$B103)*('Diário 4º PA'!$B$4:$B$2000&gt;=D$4)*('Diário 4º PA'!$B$4:$B$2000&lt;=EOMONTH(D$4,0))*('Diário 4º PA'!$F$4:$F$2000))</f>
        <v>0</v>
      </c>
      <c r="E103" s="99">
        <f>SUMPRODUCT(('Diário 1º PA'!$E$4:$E$2000='Analítico Cx.'!$B103)*('Diário 1º PA'!$B$4:$B$2000&gt;=E$4)*('Diário 1º PA'!$B$4:$B$2000&lt;=EOMONTH(E$4,0))*('Diário 1º PA'!$F$4:$F$2000))
+SUMPRODUCT(('Diário 2º PA'!$E$4:$E$1997='Analítico Cx.'!$B103)*('Diário 2º PA'!$B$4:$B$1997&gt;=E$4)*('Diário 2º PA'!$B$4:$B$1997&lt;=EOMONTH(E$4,0))*('Diário 2º PA'!$F$4:$F$1997))
+SUMPRODUCT(('Diário 3º PA'!$E$4:$E$2018='Analítico Cx.'!$B103)*('Diário 3º PA'!$B$4:$B$2018&gt;=E$4)*('Diário 3º PA'!$B$4:$B$2018&lt;=EOMONTH(E$4,0))*('Diário 3º PA'!$F$4:$F$2018))
+SUMPRODUCT(('Diário 4º PA'!$E$4:$E$2000='Analítico Cx.'!$B103)*('Diário 4º PA'!$B$4:$B$2000&gt;=E$4)*('Diário 4º PA'!$B$4:$B$2000&lt;=EOMONTH(E$4,0))*('Diário 4º PA'!$F$4:$F$2000))</f>
        <v>0</v>
      </c>
      <c r="F103" s="99">
        <f>SUMPRODUCT(('Diário 1º PA'!$E$4:$E$2000='Analítico Cx.'!$B103)*('Diário 1º PA'!$B$4:$B$2000&gt;=F$4)*('Diário 1º PA'!$B$4:$B$2000&lt;=EOMONTH(F$4,0))*('Diário 1º PA'!$F$4:$F$2000))
+SUMPRODUCT(('Diário 2º PA'!$E$4:$E$1997='Analítico Cx.'!$B103)*('Diário 2º PA'!$B$4:$B$1997&gt;=F$4)*('Diário 2º PA'!$B$4:$B$1997&lt;=EOMONTH(F$4,0))*('Diário 2º PA'!$F$4:$F$1997))
+SUMPRODUCT(('Diário 3º PA'!$E$4:$E$2018='Analítico Cx.'!$B103)*('Diário 3º PA'!$B$4:$B$2018&gt;=F$4)*('Diário 3º PA'!$B$4:$B$2018&lt;=EOMONTH(F$4,0))*('Diário 3º PA'!$F$4:$F$2018))
+SUMPRODUCT(('Diário 4º PA'!$E$4:$E$2000='Analítico Cx.'!$B103)*('Diário 4º PA'!$B$4:$B$2000&gt;=F$4)*('Diário 4º PA'!$B$4:$B$2000&lt;=EOMONTH(F$4,0))*('Diário 4º PA'!$F$4:$F$2000))</f>
        <v>0</v>
      </c>
      <c r="G103" s="99">
        <f>SUMPRODUCT(('Diário 1º PA'!$E$4:$E$2000='Analítico Cx.'!$B103)*('Diário 1º PA'!$B$4:$B$2000&gt;=G$4)*('Diário 1º PA'!$B$4:$B$2000&lt;=EOMONTH(G$4,0))*('Diário 1º PA'!$F$4:$F$2000))
+SUMPRODUCT(('Diário 2º PA'!$E$4:$E$1997='Analítico Cx.'!$B103)*('Diário 2º PA'!$B$4:$B$1997&gt;=G$4)*('Diário 2º PA'!$B$4:$B$1997&lt;=EOMONTH(G$4,0))*('Diário 2º PA'!$F$4:$F$1997))
+SUMPRODUCT(('Diário 3º PA'!$E$4:$E$2018='Analítico Cx.'!$B103)*('Diário 3º PA'!$B$4:$B$2018&gt;=G$4)*('Diário 3º PA'!$B$4:$B$2018&lt;=EOMONTH(G$4,0))*('Diário 3º PA'!$F$4:$F$2018))
+SUMPRODUCT(('Diário 4º PA'!$E$4:$E$2000='Analítico Cx.'!$B103)*('Diário 4º PA'!$B$4:$B$2000&gt;=G$4)*('Diário 4º PA'!$B$4:$B$2000&lt;=EOMONTH(G$4,0))*('Diário 4º PA'!$F$4:$F$2000))</f>
        <v>0</v>
      </c>
      <c r="H103" s="99">
        <f>SUMPRODUCT(('Diário 1º PA'!$E$4:$E$2000='Analítico Cx.'!$B103)*('Diário 1º PA'!$B$4:$B$2000&gt;=H$4)*('Diário 1º PA'!$B$4:$B$2000&lt;=EOMONTH(H$4,0))*('Diário 1º PA'!$F$4:$F$2000))
+SUMPRODUCT(('Diário 2º PA'!$E$4:$E$1997='Analítico Cx.'!$B103)*('Diário 2º PA'!$B$4:$B$1997&gt;=H$4)*('Diário 2º PA'!$B$4:$B$1997&lt;=EOMONTH(H$4,0))*('Diário 2º PA'!$F$4:$F$1997))
+SUMPRODUCT(('Diário 3º PA'!$E$4:$E$2018='Analítico Cx.'!$B103)*('Diário 3º PA'!$B$4:$B$2018&gt;=H$4)*('Diário 3º PA'!$B$4:$B$2018&lt;=EOMONTH(H$4,0))*('Diário 3º PA'!$F$4:$F$2018))
+SUMPRODUCT(('Diário 4º PA'!$E$4:$E$2000='Analítico Cx.'!$B103)*('Diário 4º PA'!$B$4:$B$2000&gt;=H$4)*('Diário 4º PA'!$B$4:$B$2000&lt;=EOMONTH(H$4,0))*('Diário 4º PA'!$F$4:$F$2000))</f>
        <v>0</v>
      </c>
      <c r="I103" s="99">
        <f>SUMPRODUCT(('Diário 1º PA'!$E$4:$E$2000='Analítico Cx.'!$B103)*('Diário 1º PA'!$B$4:$B$2000&gt;=I$4)*('Diário 1º PA'!$B$4:$B$2000&lt;=EOMONTH(I$4,0))*('Diário 1º PA'!$F$4:$F$2000))
+SUMPRODUCT(('Diário 2º PA'!$E$4:$E$1997='Analítico Cx.'!$B103)*('Diário 2º PA'!$B$4:$B$1997&gt;=I$4)*('Diário 2º PA'!$B$4:$B$1997&lt;=EOMONTH(I$4,0))*('Diário 2º PA'!$F$4:$F$1997))
+SUMPRODUCT(('Diário 3º PA'!$E$4:$E$2018='Analítico Cx.'!$B103)*('Diário 3º PA'!$B$4:$B$2018&gt;=I$4)*('Diário 3º PA'!$B$4:$B$2018&lt;=EOMONTH(I$4,0))*('Diário 3º PA'!$F$4:$F$2018))
+SUMPRODUCT(('Diário 4º PA'!$E$4:$E$2000='Analítico Cx.'!$B103)*('Diário 4º PA'!$B$4:$B$2000&gt;=I$4)*('Diário 4º PA'!$B$4:$B$2000&lt;=EOMONTH(I$4,0))*('Diário 4º PA'!$F$4:$F$2000))</f>
        <v>0</v>
      </c>
      <c r="J103" s="99">
        <f>SUMPRODUCT(('Diário 1º PA'!$E$4:$E$2000='Analítico Cx.'!$B103)*('Diário 1º PA'!$B$4:$B$2000&gt;=J$4)*('Diário 1º PA'!$B$4:$B$2000&lt;=EOMONTH(J$4,0))*('Diário 1º PA'!$F$4:$F$2000))
+SUMPRODUCT(('Diário 2º PA'!$E$4:$E$1997='Analítico Cx.'!$B103)*('Diário 2º PA'!$B$4:$B$1997&gt;=J$4)*('Diário 2º PA'!$B$4:$B$1997&lt;=EOMONTH(J$4,0))*('Diário 2º PA'!$F$4:$F$1997))
+SUMPRODUCT(('Diário 3º PA'!$E$4:$E$2018='Analítico Cx.'!$B103)*('Diário 3º PA'!$B$4:$B$2018&gt;=J$4)*('Diário 3º PA'!$B$4:$B$2018&lt;=EOMONTH(J$4,0))*('Diário 3º PA'!$F$4:$F$2018))
+SUMPRODUCT(('Diário 4º PA'!$E$4:$E$2000='Analítico Cx.'!$B103)*('Diário 4º PA'!$B$4:$B$2000&gt;=J$4)*('Diário 4º PA'!$B$4:$B$2000&lt;=EOMONTH(J$4,0))*('Diário 4º PA'!$F$4:$F$2000))</f>
        <v>0</v>
      </c>
      <c r="K103" s="99">
        <f>SUMPRODUCT(('Diário 1º PA'!$E$4:$E$2000='Analítico Cx.'!$B103)*('Diário 1º PA'!$B$4:$B$2000&gt;=K$4)*('Diário 1º PA'!$B$4:$B$2000&lt;=EOMONTH(K$4,0))*('Diário 1º PA'!$F$4:$F$2000))
+SUMPRODUCT(('Diário 2º PA'!$E$4:$E$1997='Analítico Cx.'!$B103)*('Diário 2º PA'!$B$4:$B$1997&gt;=K$4)*('Diário 2º PA'!$B$4:$B$1997&lt;=EOMONTH(K$4,0))*('Diário 2º PA'!$F$4:$F$1997))
+SUMPRODUCT(('Diário 3º PA'!$E$4:$E$2018='Analítico Cx.'!$B103)*('Diário 3º PA'!$B$4:$B$2018&gt;=K$4)*('Diário 3º PA'!$B$4:$B$2018&lt;=EOMONTH(K$4,0))*('Diário 3º PA'!$F$4:$F$2018))
+SUMPRODUCT(('Diário 4º PA'!$E$4:$E$2000='Analítico Cx.'!$B103)*('Diário 4º PA'!$B$4:$B$2000&gt;=K$4)*('Diário 4º PA'!$B$4:$B$2000&lt;=EOMONTH(K$4,0))*('Diário 4º PA'!$F$4:$F$2000))</f>
        <v>0</v>
      </c>
      <c r="L103" s="99">
        <f>SUMPRODUCT(('Diário 1º PA'!$E$4:$E$2000='Analítico Cx.'!$B103)*('Diário 1º PA'!$B$4:$B$2000&gt;=L$4)*('Diário 1º PA'!$B$4:$B$2000&lt;=EOMONTH(L$4,0))*('Diário 1º PA'!$F$4:$F$2000))
+SUMPRODUCT(('Diário 2º PA'!$E$4:$E$1997='Analítico Cx.'!$B103)*('Diário 2º PA'!$B$4:$B$1997&gt;=L$4)*('Diário 2º PA'!$B$4:$B$1997&lt;=EOMONTH(L$4,0))*('Diário 2º PA'!$F$4:$F$1997))
+SUMPRODUCT(('Diário 3º PA'!$E$4:$E$2018='Analítico Cx.'!$B103)*('Diário 3º PA'!$B$4:$B$2018&gt;=L$4)*('Diário 3º PA'!$B$4:$B$2018&lt;=EOMONTH(L$4,0))*('Diário 3º PA'!$F$4:$F$2018))
+SUMPRODUCT(('Diário 4º PA'!$E$4:$E$2000='Analítico Cx.'!$B103)*('Diário 4º PA'!$B$4:$B$2000&gt;=L$4)*('Diário 4º PA'!$B$4:$B$2000&lt;=EOMONTH(L$4,0))*('Diário 4º PA'!$F$4:$F$2000))</f>
        <v>0</v>
      </c>
      <c r="M103" s="99">
        <f>SUMPRODUCT(('Diário 1º PA'!$E$4:$E$2000='Analítico Cx.'!$B103)*('Diário 1º PA'!$B$4:$B$2000&gt;=M$4)*('Diário 1º PA'!$B$4:$B$2000&lt;=EOMONTH(M$4,0))*('Diário 1º PA'!$F$4:$F$2000))
+SUMPRODUCT(('Diário 2º PA'!$E$4:$E$1997='Analítico Cx.'!$B103)*('Diário 2º PA'!$B$4:$B$1997&gt;=M$4)*('Diário 2º PA'!$B$4:$B$1997&lt;=EOMONTH(M$4,0))*('Diário 2º PA'!$F$4:$F$1997))
+SUMPRODUCT(('Diário 3º PA'!$E$4:$E$2018='Analítico Cx.'!$B103)*('Diário 3º PA'!$B$4:$B$2018&gt;=M$4)*('Diário 3º PA'!$B$4:$B$2018&lt;=EOMONTH(M$4,0))*('Diário 3º PA'!$F$4:$F$2018))
+SUMPRODUCT(('Diário 4º PA'!$E$4:$E$2000='Analítico Cx.'!$B103)*('Diário 4º PA'!$B$4:$B$2000&gt;=M$4)*('Diário 4º PA'!$B$4:$B$2000&lt;=EOMONTH(M$4,0))*('Diário 4º PA'!$F$4:$F$2000))</f>
        <v>0</v>
      </c>
      <c r="N103" s="99">
        <f>SUMPRODUCT(('Diário 1º PA'!$E$4:$E$2000='Analítico Cx.'!$B103)*('Diário 1º PA'!$B$4:$B$2000&gt;=N$4)*('Diário 1º PA'!$B$4:$B$2000&lt;=EOMONTH(N$4,0))*('Diário 1º PA'!$F$4:$F$2000))
+SUMPRODUCT(('Diário 2º PA'!$E$4:$E$1997='Analítico Cx.'!$B103)*('Diário 2º PA'!$B$4:$B$1997&gt;=N$4)*('Diário 2º PA'!$B$4:$B$1997&lt;=EOMONTH(N$4,0))*('Diário 2º PA'!$F$4:$F$1997))
+SUMPRODUCT(('Diário 3º PA'!$E$4:$E$2018='Analítico Cx.'!$B103)*('Diário 3º PA'!$B$4:$B$2018&gt;=N$4)*('Diário 3º PA'!$B$4:$B$2018&lt;=EOMONTH(N$4,0))*('Diário 3º PA'!$F$4:$F$2018))
+SUMPRODUCT(('Diário 4º PA'!$E$4:$E$2000='Analítico Cx.'!$B103)*('Diário 4º PA'!$B$4:$B$2000&gt;=N$4)*('Diário 4º PA'!$B$4:$B$2000&lt;=EOMONTH(N$4,0))*('Diário 4º PA'!$F$4:$F$2000))</f>
        <v>0</v>
      </c>
      <c r="O103" s="100">
        <f t="shared" si="18"/>
        <v>0</v>
      </c>
      <c r="P103" s="92">
        <f t="shared" si="19"/>
        <v>0</v>
      </c>
    </row>
    <row r="104" spans="1:16" ht="23.25" customHeight="1" x14ac:dyDescent="0.25">
      <c r="A104" s="36" t="s">
        <v>281</v>
      </c>
      <c r="B104" s="58" t="s">
        <v>282</v>
      </c>
      <c r="C104" s="99">
        <f>SUMPRODUCT(('Diário 1º PA'!$E$4:$E$2000='Analítico Cx.'!$B104)*('Diário 1º PA'!$B$4:$B$2000&gt;=C$4)*('Diário 1º PA'!$B$4:$B$2000&lt;=EOMONTH(C$4,0))*('Diário 1º PA'!$F$4:$F$2000))
+SUMPRODUCT(('Diário 2º PA'!$E$4:$E$1997='Analítico Cx.'!$B104)*('Diário 2º PA'!$B$4:$B$1997&gt;=C$4)*('Diário 2º PA'!$B$4:$B$1997&lt;=EOMONTH(C$4,0))*('Diário 2º PA'!$F$4:$F$1997))
+SUMPRODUCT(('Diário 3º PA'!$E$4:$E$2018='Analítico Cx.'!$B104)*('Diário 3º PA'!$B$4:$B$2018&gt;=C$4)*('Diário 3º PA'!$B$4:$B$2018&lt;=EOMONTH(C$4,0))*('Diário 3º PA'!$F$4:$F$2018))
+SUMPRODUCT(('Diário 4º PA'!$E$4:$E$2000='Analítico Cx.'!$B104)*('Diário 4º PA'!$B$4:$B$2000&gt;=C$4)*('Diário 4º PA'!$B$4:$B$2000&lt;=EOMONTH(C$4,0))*('Diário 4º PA'!$F$4:$F$2000))</f>
        <v>0</v>
      </c>
      <c r="D104" s="99">
        <f>SUMPRODUCT(('Diário 1º PA'!$E$4:$E$2000='Analítico Cx.'!$B104)*('Diário 1º PA'!$B$4:$B$2000&gt;=D$4)*('Diário 1º PA'!$B$4:$B$2000&lt;=EOMONTH(D$4,0))*('Diário 1º PA'!$F$4:$F$2000))
+SUMPRODUCT(('Diário 2º PA'!$E$4:$E$1997='Analítico Cx.'!$B104)*('Diário 2º PA'!$B$4:$B$1997&gt;=D$4)*('Diário 2º PA'!$B$4:$B$1997&lt;=EOMONTH(D$4,0))*('Diário 2º PA'!$F$4:$F$1997))
+SUMPRODUCT(('Diário 3º PA'!$E$4:$E$2018='Analítico Cx.'!$B104)*('Diário 3º PA'!$B$4:$B$2018&gt;=D$4)*('Diário 3º PA'!$B$4:$B$2018&lt;=EOMONTH(D$4,0))*('Diário 3º PA'!$F$4:$F$2018))
+SUMPRODUCT(('Diário 4º PA'!$E$4:$E$2000='Analítico Cx.'!$B104)*('Diário 4º PA'!$B$4:$B$2000&gt;=D$4)*('Diário 4º PA'!$B$4:$B$2000&lt;=EOMONTH(D$4,0))*('Diário 4º PA'!$F$4:$F$2000))</f>
        <v>0</v>
      </c>
      <c r="E104" s="99">
        <f>SUMPRODUCT(('Diário 1º PA'!$E$4:$E$2000='Analítico Cx.'!$B104)*('Diário 1º PA'!$B$4:$B$2000&gt;=E$4)*('Diário 1º PA'!$B$4:$B$2000&lt;=EOMONTH(E$4,0))*('Diário 1º PA'!$F$4:$F$2000))
+SUMPRODUCT(('Diário 2º PA'!$E$4:$E$1997='Analítico Cx.'!$B104)*('Diário 2º PA'!$B$4:$B$1997&gt;=E$4)*('Diário 2º PA'!$B$4:$B$1997&lt;=EOMONTH(E$4,0))*('Diário 2º PA'!$F$4:$F$1997))
+SUMPRODUCT(('Diário 3º PA'!$E$4:$E$2018='Analítico Cx.'!$B104)*('Diário 3º PA'!$B$4:$B$2018&gt;=E$4)*('Diário 3º PA'!$B$4:$B$2018&lt;=EOMONTH(E$4,0))*('Diário 3º PA'!$F$4:$F$2018))
+SUMPRODUCT(('Diário 4º PA'!$E$4:$E$2000='Analítico Cx.'!$B104)*('Diário 4º PA'!$B$4:$B$2000&gt;=E$4)*('Diário 4º PA'!$B$4:$B$2000&lt;=EOMONTH(E$4,0))*('Diário 4º PA'!$F$4:$F$2000))</f>
        <v>0</v>
      </c>
      <c r="F104" s="99">
        <f>SUMPRODUCT(('Diário 1º PA'!$E$4:$E$2000='Analítico Cx.'!$B104)*('Diário 1º PA'!$B$4:$B$2000&gt;=F$4)*('Diário 1º PA'!$B$4:$B$2000&lt;=EOMONTH(F$4,0))*('Diário 1º PA'!$F$4:$F$2000))
+SUMPRODUCT(('Diário 2º PA'!$E$4:$E$1997='Analítico Cx.'!$B104)*('Diário 2º PA'!$B$4:$B$1997&gt;=F$4)*('Diário 2º PA'!$B$4:$B$1997&lt;=EOMONTH(F$4,0))*('Diário 2º PA'!$F$4:$F$1997))
+SUMPRODUCT(('Diário 3º PA'!$E$4:$E$2018='Analítico Cx.'!$B104)*('Diário 3º PA'!$B$4:$B$2018&gt;=F$4)*('Diário 3º PA'!$B$4:$B$2018&lt;=EOMONTH(F$4,0))*('Diário 3º PA'!$F$4:$F$2018))
+SUMPRODUCT(('Diário 4º PA'!$E$4:$E$2000='Analítico Cx.'!$B104)*('Diário 4º PA'!$B$4:$B$2000&gt;=F$4)*('Diário 4º PA'!$B$4:$B$2000&lt;=EOMONTH(F$4,0))*('Diário 4º PA'!$F$4:$F$2000))</f>
        <v>0</v>
      </c>
      <c r="G104" s="99">
        <f>SUMPRODUCT(('Diário 1º PA'!$E$4:$E$2000='Analítico Cx.'!$B104)*('Diário 1º PA'!$B$4:$B$2000&gt;=G$4)*('Diário 1º PA'!$B$4:$B$2000&lt;=EOMONTH(G$4,0))*('Diário 1º PA'!$F$4:$F$2000))
+SUMPRODUCT(('Diário 2º PA'!$E$4:$E$1997='Analítico Cx.'!$B104)*('Diário 2º PA'!$B$4:$B$1997&gt;=G$4)*('Diário 2º PA'!$B$4:$B$1997&lt;=EOMONTH(G$4,0))*('Diário 2º PA'!$F$4:$F$1997))
+SUMPRODUCT(('Diário 3º PA'!$E$4:$E$2018='Analítico Cx.'!$B104)*('Diário 3º PA'!$B$4:$B$2018&gt;=G$4)*('Diário 3º PA'!$B$4:$B$2018&lt;=EOMONTH(G$4,0))*('Diário 3º PA'!$F$4:$F$2018))
+SUMPRODUCT(('Diário 4º PA'!$E$4:$E$2000='Analítico Cx.'!$B104)*('Diário 4º PA'!$B$4:$B$2000&gt;=G$4)*('Diário 4º PA'!$B$4:$B$2000&lt;=EOMONTH(G$4,0))*('Diário 4º PA'!$F$4:$F$2000))</f>
        <v>0</v>
      </c>
      <c r="H104" s="99">
        <f>SUMPRODUCT(('Diário 1º PA'!$E$4:$E$2000='Analítico Cx.'!$B104)*('Diário 1º PA'!$B$4:$B$2000&gt;=H$4)*('Diário 1º PA'!$B$4:$B$2000&lt;=EOMONTH(H$4,0))*('Diário 1º PA'!$F$4:$F$2000))
+SUMPRODUCT(('Diário 2º PA'!$E$4:$E$1997='Analítico Cx.'!$B104)*('Diário 2º PA'!$B$4:$B$1997&gt;=H$4)*('Diário 2º PA'!$B$4:$B$1997&lt;=EOMONTH(H$4,0))*('Diário 2º PA'!$F$4:$F$1997))
+SUMPRODUCT(('Diário 3º PA'!$E$4:$E$2018='Analítico Cx.'!$B104)*('Diário 3º PA'!$B$4:$B$2018&gt;=H$4)*('Diário 3º PA'!$B$4:$B$2018&lt;=EOMONTH(H$4,0))*('Diário 3º PA'!$F$4:$F$2018))
+SUMPRODUCT(('Diário 4º PA'!$E$4:$E$2000='Analítico Cx.'!$B104)*('Diário 4º PA'!$B$4:$B$2000&gt;=H$4)*('Diário 4º PA'!$B$4:$B$2000&lt;=EOMONTH(H$4,0))*('Diário 4º PA'!$F$4:$F$2000))</f>
        <v>0</v>
      </c>
      <c r="I104" s="99">
        <f>SUMPRODUCT(('Diário 1º PA'!$E$4:$E$2000='Analítico Cx.'!$B104)*('Diário 1º PA'!$B$4:$B$2000&gt;=I$4)*('Diário 1º PA'!$B$4:$B$2000&lt;=EOMONTH(I$4,0))*('Diário 1º PA'!$F$4:$F$2000))
+SUMPRODUCT(('Diário 2º PA'!$E$4:$E$1997='Analítico Cx.'!$B104)*('Diário 2º PA'!$B$4:$B$1997&gt;=I$4)*('Diário 2º PA'!$B$4:$B$1997&lt;=EOMONTH(I$4,0))*('Diário 2º PA'!$F$4:$F$1997))
+SUMPRODUCT(('Diário 3º PA'!$E$4:$E$2018='Analítico Cx.'!$B104)*('Diário 3º PA'!$B$4:$B$2018&gt;=I$4)*('Diário 3º PA'!$B$4:$B$2018&lt;=EOMONTH(I$4,0))*('Diário 3º PA'!$F$4:$F$2018))
+SUMPRODUCT(('Diário 4º PA'!$E$4:$E$2000='Analítico Cx.'!$B104)*('Diário 4º PA'!$B$4:$B$2000&gt;=I$4)*('Diário 4º PA'!$B$4:$B$2000&lt;=EOMONTH(I$4,0))*('Diário 4º PA'!$F$4:$F$2000))</f>
        <v>0</v>
      </c>
      <c r="J104" s="99">
        <f>SUMPRODUCT(('Diário 1º PA'!$E$4:$E$2000='Analítico Cx.'!$B104)*('Diário 1º PA'!$B$4:$B$2000&gt;=J$4)*('Diário 1º PA'!$B$4:$B$2000&lt;=EOMONTH(J$4,0))*('Diário 1º PA'!$F$4:$F$2000))
+SUMPRODUCT(('Diário 2º PA'!$E$4:$E$1997='Analítico Cx.'!$B104)*('Diário 2º PA'!$B$4:$B$1997&gt;=J$4)*('Diário 2º PA'!$B$4:$B$1997&lt;=EOMONTH(J$4,0))*('Diário 2º PA'!$F$4:$F$1997))
+SUMPRODUCT(('Diário 3º PA'!$E$4:$E$2018='Analítico Cx.'!$B104)*('Diário 3º PA'!$B$4:$B$2018&gt;=J$4)*('Diário 3º PA'!$B$4:$B$2018&lt;=EOMONTH(J$4,0))*('Diário 3º PA'!$F$4:$F$2018))
+SUMPRODUCT(('Diário 4º PA'!$E$4:$E$2000='Analítico Cx.'!$B104)*('Diário 4º PA'!$B$4:$B$2000&gt;=J$4)*('Diário 4º PA'!$B$4:$B$2000&lt;=EOMONTH(J$4,0))*('Diário 4º PA'!$F$4:$F$2000))</f>
        <v>0</v>
      </c>
      <c r="K104" s="99">
        <f>SUMPRODUCT(('Diário 1º PA'!$E$4:$E$2000='Analítico Cx.'!$B104)*('Diário 1º PA'!$B$4:$B$2000&gt;=K$4)*('Diário 1º PA'!$B$4:$B$2000&lt;=EOMONTH(K$4,0))*('Diário 1º PA'!$F$4:$F$2000))
+SUMPRODUCT(('Diário 2º PA'!$E$4:$E$1997='Analítico Cx.'!$B104)*('Diário 2º PA'!$B$4:$B$1997&gt;=K$4)*('Diário 2º PA'!$B$4:$B$1997&lt;=EOMONTH(K$4,0))*('Diário 2º PA'!$F$4:$F$1997))
+SUMPRODUCT(('Diário 3º PA'!$E$4:$E$2018='Analítico Cx.'!$B104)*('Diário 3º PA'!$B$4:$B$2018&gt;=K$4)*('Diário 3º PA'!$B$4:$B$2018&lt;=EOMONTH(K$4,0))*('Diário 3º PA'!$F$4:$F$2018))
+SUMPRODUCT(('Diário 4º PA'!$E$4:$E$2000='Analítico Cx.'!$B104)*('Diário 4º PA'!$B$4:$B$2000&gt;=K$4)*('Diário 4º PA'!$B$4:$B$2000&lt;=EOMONTH(K$4,0))*('Diário 4º PA'!$F$4:$F$2000))</f>
        <v>0</v>
      </c>
      <c r="L104" s="99">
        <f>SUMPRODUCT(('Diário 1º PA'!$E$4:$E$2000='Analítico Cx.'!$B104)*('Diário 1º PA'!$B$4:$B$2000&gt;=L$4)*('Diário 1º PA'!$B$4:$B$2000&lt;=EOMONTH(L$4,0))*('Diário 1º PA'!$F$4:$F$2000))
+SUMPRODUCT(('Diário 2º PA'!$E$4:$E$1997='Analítico Cx.'!$B104)*('Diário 2º PA'!$B$4:$B$1997&gt;=L$4)*('Diário 2º PA'!$B$4:$B$1997&lt;=EOMONTH(L$4,0))*('Diário 2º PA'!$F$4:$F$1997))
+SUMPRODUCT(('Diário 3º PA'!$E$4:$E$2018='Analítico Cx.'!$B104)*('Diário 3º PA'!$B$4:$B$2018&gt;=L$4)*('Diário 3º PA'!$B$4:$B$2018&lt;=EOMONTH(L$4,0))*('Diário 3º PA'!$F$4:$F$2018))
+SUMPRODUCT(('Diário 4º PA'!$E$4:$E$2000='Analítico Cx.'!$B104)*('Diário 4º PA'!$B$4:$B$2000&gt;=L$4)*('Diário 4º PA'!$B$4:$B$2000&lt;=EOMONTH(L$4,0))*('Diário 4º PA'!$F$4:$F$2000))</f>
        <v>0</v>
      </c>
      <c r="M104" s="99">
        <f>SUMPRODUCT(('Diário 1º PA'!$E$4:$E$2000='Analítico Cx.'!$B104)*('Diário 1º PA'!$B$4:$B$2000&gt;=M$4)*('Diário 1º PA'!$B$4:$B$2000&lt;=EOMONTH(M$4,0))*('Diário 1º PA'!$F$4:$F$2000))
+SUMPRODUCT(('Diário 2º PA'!$E$4:$E$1997='Analítico Cx.'!$B104)*('Diário 2º PA'!$B$4:$B$1997&gt;=M$4)*('Diário 2º PA'!$B$4:$B$1997&lt;=EOMONTH(M$4,0))*('Diário 2º PA'!$F$4:$F$1997))
+SUMPRODUCT(('Diário 3º PA'!$E$4:$E$2018='Analítico Cx.'!$B104)*('Diário 3º PA'!$B$4:$B$2018&gt;=M$4)*('Diário 3º PA'!$B$4:$B$2018&lt;=EOMONTH(M$4,0))*('Diário 3º PA'!$F$4:$F$2018))
+SUMPRODUCT(('Diário 4º PA'!$E$4:$E$2000='Analítico Cx.'!$B104)*('Diário 4º PA'!$B$4:$B$2000&gt;=M$4)*('Diário 4º PA'!$B$4:$B$2000&lt;=EOMONTH(M$4,0))*('Diário 4º PA'!$F$4:$F$2000))</f>
        <v>0</v>
      </c>
      <c r="N104" s="99">
        <f>SUMPRODUCT(('Diário 1º PA'!$E$4:$E$2000='Analítico Cx.'!$B104)*('Diário 1º PA'!$B$4:$B$2000&gt;=N$4)*('Diário 1º PA'!$B$4:$B$2000&lt;=EOMONTH(N$4,0))*('Diário 1º PA'!$F$4:$F$2000))
+SUMPRODUCT(('Diário 2º PA'!$E$4:$E$1997='Analítico Cx.'!$B104)*('Diário 2º PA'!$B$4:$B$1997&gt;=N$4)*('Diário 2º PA'!$B$4:$B$1997&lt;=EOMONTH(N$4,0))*('Diário 2º PA'!$F$4:$F$1997))
+SUMPRODUCT(('Diário 3º PA'!$E$4:$E$2018='Analítico Cx.'!$B104)*('Diário 3º PA'!$B$4:$B$2018&gt;=N$4)*('Diário 3º PA'!$B$4:$B$2018&lt;=EOMONTH(N$4,0))*('Diário 3º PA'!$F$4:$F$2018))
+SUMPRODUCT(('Diário 4º PA'!$E$4:$E$2000='Analítico Cx.'!$B104)*('Diário 4º PA'!$B$4:$B$2000&gt;=N$4)*('Diário 4º PA'!$B$4:$B$2000&lt;=EOMONTH(N$4,0))*('Diário 4º PA'!$F$4:$F$2000))</f>
        <v>0</v>
      </c>
      <c r="O104" s="100">
        <f t="shared" si="18"/>
        <v>0</v>
      </c>
      <c r="P104" s="92">
        <f t="shared" si="19"/>
        <v>0</v>
      </c>
    </row>
    <row r="105" spans="1:16" ht="23.25" customHeight="1" x14ac:dyDescent="0.25">
      <c r="A105" s="36" t="s">
        <v>283</v>
      </c>
      <c r="B105" s="59" t="s">
        <v>284</v>
      </c>
      <c r="C105" s="99">
        <f>SUMPRODUCT(('Diário 1º PA'!$E$4:$E$2000='Analítico Cx.'!$B105)*('Diário 1º PA'!$B$4:$B$2000&gt;=C$4)*('Diário 1º PA'!$B$4:$B$2000&lt;=EOMONTH(C$4,0))*('Diário 1º PA'!$F$4:$F$2000))
+SUMPRODUCT(('Diário 2º PA'!$E$4:$E$1997='Analítico Cx.'!$B105)*('Diário 2º PA'!$B$4:$B$1997&gt;=C$4)*('Diário 2º PA'!$B$4:$B$1997&lt;=EOMONTH(C$4,0))*('Diário 2º PA'!$F$4:$F$1997))
+SUMPRODUCT(('Diário 3º PA'!$E$4:$E$2018='Analítico Cx.'!$B105)*('Diário 3º PA'!$B$4:$B$2018&gt;=C$4)*('Diário 3º PA'!$B$4:$B$2018&lt;=EOMONTH(C$4,0))*('Diário 3º PA'!$F$4:$F$2018))
+SUMPRODUCT(('Diário 4º PA'!$E$4:$E$2000='Analítico Cx.'!$B105)*('Diário 4º PA'!$B$4:$B$2000&gt;=C$4)*('Diário 4º PA'!$B$4:$B$2000&lt;=EOMONTH(C$4,0))*('Diário 4º PA'!$F$4:$F$2000))</f>
        <v>0</v>
      </c>
      <c r="D105" s="99">
        <f>SUMPRODUCT(('Diário 1º PA'!$E$4:$E$2000='Analítico Cx.'!$B105)*('Diário 1º PA'!$B$4:$B$2000&gt;=D$4)*('Diário 1º PA'!$B$4:$B$2000&lt;=EOMONTH(D$4,0))*('Diário 1º PA'!$F$4:$F$2000))
+SUMPRODUCT(('Diário 2º PA'!$E$4:$E$1997='Analítico Cx.'!$B105)*('Diário 2º PA'!$B$4:$B$1997&gt;=D$4)*('Diário 2º PA'!$B$4:$B$1997&lt;=EOMONTH(D$4,0))*('Diário 2º PA'!$F$4:$F$1997))
+SUMPRODUCT(('Diário 3º PA'!$E$4:$E$2018='Analítico Cx.'!$B105)*('Diário 3º PA'!$B$4:$B$2018&gt;=D$4)*('Diário 3º PA'!$B$4:$B$2018&lt;=EOMONTH(D$4,0))*('Diário 3º PA'!$F$4:$F$2018))
+SUMPRODUCT(('Diário 4º PA'!$E$4:$E$2000='Analítico Cx.'!$B105)*('Diário 4º PA'!$B$4:$B$2000&gt;=D$4)*('Diário 4º PA'!$B$4:$B$2000&lt;=EOMONTH(D$4,0))*('Diário 4º PA'!$F$4:$F$2000))</f>
        <v>0</v>
      </c>
      <c r="E105" s="99">
        <f>SUMPRODUCT(('Diário 1º PA'!$E$4:$E$2000='Analítico Cx.'!$B105)*('Diário 1º PA'!$B$4:$B$2000&gt;=E$4)*('Diário 1º PA'!$B$4:$B$2000&lt;=EOMONTH(E$4,0))*('Diário 1º PA'!$F$4:$F$2000))
+SUMPRODUCT(('Diário 2º PA'!$E$4:$E$1997='Analítico Cx.'!$B105)*('Diário 2º PA'!$B$4:$B$1997&gt;=E$4)*('Diário 2º PA'!$B$4:$B$1997&lt;=EOMONTH(E$4,0))*('Diário 2º PA'!$F$4:$F$1997))
+SUMPRODUCT(('Diário 3º PA'!$E$4:$E$2018='Analítico Cx.'!$B105)*('Diário 3º PA'!$B$4:$B$2018&gt;=E$4)*('Diário 3º PA'!$B$4:$B$2018&lt;=EOMONTH(E$4,0))*('Diário 3º PA'!$F$4:$F$2018))
+SUMPRODUCT(('Diário 4º PA'!$E$4:$E$2000='Analítico Cx.'!$B105)*('Diário 4º PA'!$B$4:$B$2000&gt;=E$4)*('Diário 4º PA'!$B$4:$B$2000&lt;=EOMONTH(E$4,0))*('Diário 4º PA'!$F$4:$F$2000))</f>
        <v>0</v>
      </c>
      <c r="F105" s="99">
        <f>SUMPRODUCT(('Diário 1º PA'!$E$4:$E$2000='Analítico Cx.'!$B105)*('Diário 1º PA'!$B$4:$B$2000&gt;=F$4)*('Diário 1º PA'!$B$4:$B$2000&lt;=EOMONTH(F$4,0))*('Diário 1º PA'!$F$4:$F$2000))
+SUMPRODUCT(('Diário 2º PA'!$E$4:$E$1997='Analítico Cx.'!$B105)*('Diário 2º PA'!$B$4:$B$1997&gt;=F$4)*('Diário 2º PA'!$B$4:$B$1997&lt;=EOMONTH(F$4,0))*('Diário 2º PA'!$F$4:$F$1997))
+SUMPRODUCT(('Diário 3º PA'!$E$4:$E$2018='Analítico Cx.'!$B105)*('Diário 3º PA'!$B$4:$B$2018&gt;=F$4)*('Diário 3º PA'!$B$4:$B$2018&lt;=EOMONTH(F$4,0))*('Diário 3º PA'!$F$4:$F$2018))
+SUMPRODUCT(('Diário 4º PA'!$E$4:$E$2000='Analítico Cx.'!$B105)*('Diário 4º PA'!$B$4:$B$2000&gt;=F$4)*('Diário 4º PA'!$B$4:$B$2000&lt;=EOMONTH(F$4,0))*('Diário 4º PA'!$F$4:$F$2000))</f>
        <v>0</v>
      </c>
      <c r="G105" s="99">
        <f>SUMPRODUCT(('Diário 1º PA'!$E$4:$E$2000='Analítico Cx.'!$B105)*('Diário 1º PA'!$B$4:$B$2000&gt;=G$4)*('Diário 1º PA'!$B$4:$B$2000&lt;=EOMONTH(G$4,0))*('Diário 1º PA'!$F$4:$F$2000))
+SUMPRODUCT(('Diário 2º PA'!$E$4:$E$1997='Analítico Cx.'!$B105)*('Diário 2º PA'!$B$4:$B$1997&gt;=G$4)*('Diário 2º PA'!$B$4:$B$1997&lt;=EOMONTH(G$4,0))*('Diário 2º PA'!$F$4:$F$1997))
+SUMPRODUCT(('Diário 3º PA'!$E$4:$E$2018='Analítico Cx.'!$B105)*('Diário 3º PA'!$B$4:$B$2018&gt;=G$4)*('Diário 3º PA'!$B$4:$B$2018&lt;=EOMONTH(G$4,0))*('Diário 3º PA'!$F$4:$F$2018))
+SUMPRODUCT(('Diário 4º PA'!$E$4:$E$2000='Analítico Cx.'!$B105)*('Diário 4º PA'!$B$4:$B$2000&gt;=G$4)*('Diário 4º PA'!$B$4:$B$2000&lt;=EOMONTH(G$4,0))*('Diário 4º PA'!$F$4:$F$2000))</f>
        <v>0</v>
      </c>
      <c r="H105" s="99">
        <f>SUMPRODUCT(('Diário 1º PA'!$E$4:$E$2000='Analítico Cx.'!$B105)*('Diário 1º PA'!$B$4:$B$2000&gt;=H$4)*('Diário 1º PA'!$B$4:$B$2000&lt;=EOMONTH(H$4,0))*('Diário 1º PA'!$F$4:$F$2000))
+SUMPRODUCT(('Diário 2º PA'!$E$4:$E$1997='Analítico Cx.'!$B105)*('Diário 2º PA'!$B$4:$B$1997&gt;=H$4)*('Diário 2º PA'!$B$4:$B$1997&lt;=EOMONTH(H$4,0))*('Diário 2º PA'!$F$4:$F$1997))
+SUMPRODUCT(('Diário 3º PA'!$E$4:$E$2018='Analítico Cx.'!$B105)*('Diário 3º PA'!$B$4:$B$2018&gt;=H$4)*('Diário 3º PA'!$B$4:$B$2018&lt;=EOMONTH(H$4,0))*('Diário 3º PA'!$F$4:$F$2018))
+SUMPRODUCT(('Diário 4º PA'!$E$4:$E$2000='Analítico Cx.'!$B105)*('Diário 4º PA'!$B$4:$B$2000&gt;=H$4)*('Diário 4º PA'!$B$4:$B$2000&lt;=EOMONTH(H$4,0))*('Diário 4º PA'!$F$4:$F$2000))</f>
        <v>0</v>
      </c>
      <c r="I105" s="99">
        <f>SUMPRODUCT(('Diário 1º PA'!$E$4:$E$2000='Analítico Cx.'!$B105)*('Diário 1º PA'!$B$4:$B$2000&gt;=I$4)*('Diário 1º PA'!$B$4:$B$2000&lt;=EOMONTH(I$4,0))*('Diário 1º PA'!$F$4:$F$2000))
+SUMPRODUCT(('Diário 2º PA'!$E$4:$E$1997='Analítico Cx.'!$B105)*('Diário 2º PA'!$B$4:$B$1997&gt;=I$4)*('Diário 2º PA'!$B$4:$B$1997&lt;=EOMONTH(I$4,0))*('Diário 2º PA'!$F$4:$F$1997))
+SUMPRODUCT(('Diário 3º PA'!$E$4:$E$2018='Analítico Cx.'!$B105)*('Diário 3º PA'!$B$4:$B$2018&gt;=I$4)*('Diário 3º PA'!$B$4:$B$2018&lt;=EOMONTH(I$4,0))*('Diário 3º PA'!$F$4:$F$2018))
+SUMPRODUCT(('Diário 4º PA'!$E$4:$E$2000='Analítico Cx.'!$B105)*('Diário 4º PA'!$B$4:$B$2000&gt;=I$4)*('Diário 4º PA'!$B$4:$B$2000&lt;=EOMONTH(I$4,0))*('Diário 4º PA'!$F$4:$F$2000))</f>
        <v>0</v>
      </c>
      <c r="J105" s="99">
        <f>SUMPRODUCT(('Diário 1º PA'!$E$4:$E$2000='Analítico Cx.'!$B105)*('Diário 1º PA'!$B$4:$B$2000&gt;=J$4)*('Diário 1º PA'!$B$4:$B$2000&lt;=EOMONTH(J$4,0))*('Diário 1º PA'!$F$4:$F$2000))
+SUMPRODUCT(('Diário 2º PA'!$E$4:$E$1997='Analítico Cx.'!$B105)*('Diário 2º PA'!$B$4:$B$1997&gt;=J$4)*('Diário 2º PA'!$B$4:$B$1997&lt;=EOMONTH(J$4,0))*('Diário 2º PA'!$F$4:$F$1997))
+SUMPRODUCT(('Diário 3º PA'!$E$4:$E$2018='Analítico Cx.'!$B105)*('Diário 3º PA'!$B$4:$B$2018&gt;=J$4)*('Diário 3º PA'!$B$4:$B$2018&lt;=EOMONTH(J$4,0))*('Diário 3º PA'!$F$4:$F$2018))
+SUMPRODUCT(('Diário 4º PA'!$E$4:$E$2000='Analítico Cx.'!$B105)*('Diário 4º PA'!$B$4:$B$2000&gt;=J$4)*('Diário 4º PA'!$B$4:$B$2000&lt;=EOMONTH(J$4,0))*('Diário 4º PA'!$F$4:$F$2000))</f>
        <v>0</v>
      </c>
      <c r="K105" s="99">
        <f>SUMPRODUCT(('Diário 1º PA'!$E$4:$E$2000='Analítico Cx.'!$B105)*('Diário 1º PA'!$B$4:$B$2000&gt;=K$4)*('Diário 1º PA'!$B$4:$B$2000&lt;=EOMONTH(K$4,0))*('Diário 1º PA'!$F$4:$F$2000))
+SUMPRODUCT(('Diário 2º PA'!$E$4:$E$1997='Analítico Cx.'!$B105)*('Diário 2º PA'!$B$4:$B$1997&gt;=K$4)*('Diário 2º PA'!$B$4:$B$1997&lt;=EOMONTH(K$4,0))*('Diário 2º PA'!$F$4:$F$1997))
+SUMPRODUCT(('Diário 3º PA'!$E$4:$E$2018='Analítico Cx.'!$B105)*('Diário 3º PA'!$B$4:$B$2018&gt;=K$4)*('Diário 3º PA'!$B$4:$B$2018&lt;=EOMONTH(K$4,0))*('Diário 3º PA'!$F$4:$F$2018))
+SUMPRODUCT(('Diário 4º PA'!$E$4:$E$2000='Analítico Cx.'!$B105)*('Diário 4º PA'!$B$4:$B$2000&gt;=K$4)*('Diário 4º PA'!$B$4:$B$2000&lt;=EOMONTH(K$4,0))*('Diário 4º PA'!$F$4:$F$2000))</f>
        <v>0</v>
      </c>
      <c r="L105" s="99">
        <f>SUMPRODUCT(('Diário 1º PA'!$E$4:$E$2000='Analítico Cx.'!$B105)*('Diário 1º PA'!$B$4:$B$2000&gt;=L$4)*('Diário 1º PA'!$B$4:$B$2000&lt;=EOMONTH(L$4,0))*('Diário 1º PA'!$F$4:$F$2000))
+SUMPRODUCT(('Diário 2º PA'!$E$4:$E$1997='Analítico Cx.'!$B105)*('Diário 2º PA'!$B$4:$B$1997&gt;=L$4)*('Diário 2º PA'!$B$4:$B$1997&lt;=EOMONTH(L$4,0))*('Diário 2º PA'!$F$4:$F$1997))
+SUMPRODUCT(('Diário 3º PA'!$E$4:$E$2018='Analítico Cx.'!$B105)*('Diário 3º PA'!$B$4:$B$2018&gt;=L$4)*('Diário 3º PA'!$B$4:$B$2018&lt;=EOMONTH(L$4,0))*('Diário 3º PA'!$F$4:$F$2018))
+SUMPRODUCT(('Diário 4º PA'!$E$4:$E$2000='Analítico Cx.'!$B105)*('Diário 4º PA'!$B$4:$B$2000&gt;=L$4)*('Diário 4º PA'!$B$4:$B$2000&lt;=EOMONTH(L$4,0))*('Diário 4º PA'!$F$4:$F$2000))</f>
        <v>0</v>
      </c>
      <c r="M105" s="99">
        <f>SUMPRODUCT(('Diário 1º PA'!$E$4:$E$2000='Analítico Cx.'!$B105)*('Diário 1º PA'!$B$4:$B$2000&gt;=M$4)*('Diário 1º PA'!$B$4:$B$2000&lt;=EOMONTH(M$4,0))*('Diário 1º PA'!$F$4:$F$2000))
+SUMPRODUCT(('Diário 2º PA'!$E$4:$E$1997='Analítico Cx.'!$B105)*('Diário 2º PA'!$B$4:$B$1997&gt;=M$4)*('Diário 2º PA'!$B$4:$B$1997&lt;=EOMONTH(M$4,0))*('Diário 2º PA'!$F$4:$F$1997))
+SUMPRODUCT(('Diário 3º PA'!$E$4:$E$2018='Analítico Cx.'!$B105)*('Diário 3º PA'!$B$4:$B$2018&gt;=M$4)*('Diário 3º PA'!$B$4:$B$2018&lt;=EOMONTH(M$4,0))*('Diário 3º PA'!$F$4:$F$2018))
+SUMPRODUCT(('Diário 4º PA'!$E$4:$E$2000='Analítico Cx.'!$B105)*('Diário 4º PA'!$B$4:$B$2000&gt;=M$4)*('Diário 4º PA'!$B$4:$B$2000&lt;=EOMONTH(M$4,0))*('Diário 4º PA'!$F$4:$F$2000))</f>
        <v>0</v>
      </c>
      <c r="N105" s="99">
        <f>SUMPRODUCT(('Diário 1º PA'!$E$4:$E$2000='Analítico Cx.'!$B105)*('Diário 1º PA'!$B$4:$B$2000&gt;=N$4)*('Diário 1º PA'!$B$4:$B$2000&lt;=EOMONTH(N$4,0))*('Diário 1º PA'!$F$4:$F$2000))
+SUMPRODUCT(('Diário 2º PA'!$E$4:$E$1997='Analítico Cx.'!$B105)*('Diário 2º PA'!$B$4:$B$1997&gt;=N$4)*('Diário 2º PA'!$B$4:$B$1997&lt;=EOMONTH(N$4,0))*('Diário 2º PA'!$F$4:$F$1997))
+SUMPRODUCT(('Diário 3º PA'!$E$4:$E$2018='Analítico Cx.'!$B105)*('Diário 3º PA'!$B$4:$B$2018&gt;=N$4)*('Diário 3º PA'!$B$4:$B$2018&lt;=EOMONTH(N$4,0))*('Diário 3º PA'!$F$4:$F$2018))
+SUMPRODUCT(('Diário 4º PA'!$E$4:$E$2000='Analítico Cx.'!$B105)*('Diário 4º PA'!$B$4:$B$2000&gt;=N$4)*('Diário 4º PA'!$B$4:$B$2000&lt;=EOMONTH(N$4,0))*('Diário 4º PA'!$F$4:$F$2000))</f>
        <v>0</v>
      </c>
      <c r="O105" s="100">
        <f t="shared" si="18"/>
        <v>0</v>
      </c>
      <c r="P105" s="92">
        <f t="shared" si="19"/>
        <v>0</v>
      </c>
    </row>
    <row r="106" spans="1:16" ht="23.25" customHeight="1" x14ac:dyDescent="0.25">
      <c r="A106" s="36" t="s">
        <v>285</v>
      </c>
      <c r="B106" s="58" t="s">
        <v>286</v>
      </c>
      <c r="C106" s="99">
        <f>SUMPRODUCT(('Diário 1º PA'!$E$4:$E$2000='Analítico Cx.'!$B106)*('Diário 1º PA'!$B$4:$B$2000&gt;=C$4)*('Diário 1º PA'!$B$4:$B$2000&lt;=EOMONTH(C$4,0))*('Diário 1º PA'!$F$4:$F$2000))
+SUMPRODUCT(('Diário 2º PA'!$E$4:$E$1997='Analítico Cx.'!$B106)*('Diário 2º PA'!$B$4:$B$1997&gt;=C$4)*('Diário 2º PA'!$B$4:$B$1997&lt;=EOMONTH(C$4,0))*('Diário 2º PA'!$F$4:$F$1997))
+SUMPRODUCT(('Diário 3º PA'!$E$4:$E$2018='Analítico Cx.'!$B106)*('Diário 3º PA'!$B$4:$B$2018&gt;=C$4)*('Diário 3º PA'!$B$4:$B$2018&lt;=EOMONTH(C$4,0))*('Diário 3º PA'!$F$4:$F$2018))
+SUMPRODUCT(('Diário 4º PA'!$E$4:$E$2000='Analítico Cx.'!$B106)*('Diário 4º PA'!$B$4:$B$2000&gt;=C$4)*('Diário 4º PA'!$B$4:$B$2000&lt;=EOMONTH(C$4,0))*('Diário 4º PA'!$F$4:$F$2000))</f>
        <v>0</v>
      </c>
      <c r="D106" s="99">
        <f>SUMPRODUCT(('Diário 1º PA'!$E$4:$E$2000='Analítico Cx.'!$B106)*('Diário 1º PA'!$B$4:$B$2000&gt;=D$4)*('Diário 1º PA'!$B$4:$B$2000&lt;=EOMONTH(D$4,0))*('Diário 1º PA'!$F$4:$F$2000))
+SUMPRODUCT(('Diário 2º PA'!$E$4:$E$1997='Analítico Cx.'!$B106)*('Diário 2º PA'!$B$4:$B$1997&gt;=D$4)*('Diário 2º PA'!$B$4:$B$1997&lt;=EOMONTH(D$4,0))*('Diário 2º PA'!$F$4:$F$1997))
+SUMPRODUCT(('Diário 3º PA'!$E$4:$E$2018='Analítico Cx.'!$B106)*('Diário 3º PA'!$B$4:$B$2018&gt;=D$4)*('Diário 3º PA'!$B$4:$B$2018&lt;=EOMONTH(D$4,0))*('Diário 3º PA'!$F$4:$F$2018))
+SUMPRODUCT(('Diário 4º PA'!$E$4:$E$2000='Analítico Cx.'!$B106)*('Diário 4º PA'!$B$4:$B$2000&gt;=D$4)*('Diário 4º PA'!$B$4:$B$2000&lt;=EOMONTH(D$4,0))*('Diário 4º PA'!$F$4:$F$2000))</f>
        <v>0</v>
      </c>
      <c r="E106" s="99">
        <f>SUMPRODUCT(('Diário 1º PA'!$E$4:$E$2000='Analítico Cx.'!$B106)*('Diário 1º PA'!$B$4:$B$2000&gt;=E$4)*('Diário 1º PA'!$B$4:$B$2000&lt;=EOMONTH(E$4,0))*('Diário 1º PA'!$F$4:$F$2000))
+SUMPRODUCT(('Diário 2º PA'!$E$4:$E$1997='Analítico Cx.'!$B106)*('Diário 2º PA'!$B$4:$B$1997&gt;=E$4)*('Diário 2º PA'!$B$4:$B$1997&lt;=EOMONTH(E$4,0))*('Diário 2º PA'!$F$4:$F$1997))
+SUMPRODUCT(('Diário 3º PA'!$E$4:$E$2018='Analítico Cx.'!$B106)*('Diário 3º PA'!$B$4:$B$2018&gt;=E$4)*('Diário 3º PA'!$B$4:$B$2018&lt;=EOMONTH(E$4,0))*('Diário 3º PA'!$F$4:$F$2018))
+SUMPRODUCT(('Diário 4º PA'!$E$4:$E$2000='Analítico Cx.'!$B106)*('Diário 4º PA'!$B$4:$B$2000&gt;=E$4)*('Diário 4º PA'!$B$4:$B$2000&lt;=EOMONTH(E$4,0))*('Diário 4º PA'!$F$4:$F$2000))</f>
        <v>0</v>
      </c>
      <c r="F106" s="99">
        <f>SUMPRODUCT(('Diário 1º PA'!$E$4:$E$2000='Analítico Cx.'!$B106)*('Diário 1º PA'!$B$4:$B$2000&gt;=F$4)*('Diário 1º PA'!$B$4:$B$2000&lt;=EOMONTH(F$4,0))*('Diário 1º PA'!$F$4:$F$2000))
+SUMPRODUCT(('Diário 2º PA'!$E$4:$E$1997='Analítico Cx.'!$B106)*('Diário 2º PA'!$B$4:$B$1997&gt;=F$4)*('Diário 2º PA'!$B$4:$B$1997&lt;=EOMONTH(F$4,0))*('Diário 2º PA'!$F$4:$F$1997))
+SUMPRODUCT(('Diário 3º PA'!$E$4:$E$2018='Analítico Cx.'!$B106)*('Diário 3º PA'!$B$4:$B$2018&gt;=F$4)*('Diário 3º PA'!$B$4:$B$2018&lt;=EOMONTH(F$4,0))*('Diário 3º PA'!$F$4:$F$2018))
+SUMPRODUCT(('Diário 4º PA'!$E$4:$E$2000='Analítico Cx.'!$B106)*('Diário 4º PA'!$B$4:$B$2000&gt;=F$4)*('Diário 4º PA'!$B$4:$B$2000&lt;=EOMONTH(F$4,0))*('Diário 4º PA'!$F$4:$F$2000))</f>
        <v>0</v>
      </c>
      <c r="G106" s="99">
        <f>SUMPRODUCT(('Diário 1º PA'!$E$4:$E$2000='Analítico Cx.'!$B106)*('Diário 1º PA'!$B$4:$B$2000&gt;=G$4)*('Diário 1º PA'!$B$4:$B$2000&lt;=EOMONTH(G$4,0))*('Diário 1º PA'!$F$4:$F$2000))
+SUMPRODUCT(('Diário 2º PA'!$E$4:$E$1997='Analítico Cx.'!$B106)*('Diário 2º PA'!$B$4:$B$1997&gt;=G$4)*('Diário 2º PA'!$B$4:$B$1997&lt;=EOMONTH(G$4,0))*('Diário 2º PA'!$F$4:$F$1997))
+SUMPRODUCT(('Diário 3º PA'!$E$4:$E$2018='Analítico Cx.'!$B106)*('Diário 3º PA'!$B$4:$B$2018&gt;=G$4)*('Diário 3º PA'!$B$4:$B$2018&lt;=EOMONTH(G$4,0))*('Diário 3º PA'!$F$4:$F$2018))
+SUMPRODUCT(('Diário 4º PA'!$E$4:$E$2000='Analítico Cx.'!$B106)*('Diário 4º PA'!$B$4:$B$2000&gt;=G$4)*('Diário 4º PA'!$B$4:$B$2000&lt;=EOMONTH(G$4,0))*('Diário 4º PA'!$F$4:$F$2000))</f>
        <v>0</v>
      </c>
      <c r="H106" s="99">
        <f>SUMPRODUCT(('Diário 1º PA'!$E$4:$E$2000='Analítico Cx.'!$B106)*('Diário 1º PA'!$B$4:$B$2000&gt;=H$4)*('Diário 1º PA'!$B$4:$B$2000&lt;=EOMONTH(H$4,0))*('Diário 1º PA'!$F$4:$F$2000))
+SUMPRODUCT(('Diário 2º PA'!$E$4:$E$1997='Analítico Cx.'!$B106)*('Diário 2º PA'!$B$4:$B$1997&gt;=H$4)*('Diário 2º PA'!$B$4:$B$1997&lt;=EOMONTH(H$4,0))*('Diário 2º PA'!$F$4:$F$1997))
+SUMPRODUCT(('Diário 3º PA'!$E$4:$E$2018='Analítico Cx.'!$B106)*('Diário 3º PA'!$B$4:$B$2018&gt;=H$4)*('Diário 3º PA'!$B$4:$B$2018&lt;=EOMONTH(H$4,0))*('Diário 3º PA'!$F$4:$F$2018))
+SUMPRODUCT(('Diário 4º PA'!$E$4:$E$2000='Analítico Cx.'!$B106)*('Diário 4º PA'!$B$4:$B$2000&gt;=H$4)*('Diário 4º PA'!$B$4:$B$2000&lt;=EOMONTH(H$4,0))*('Diário 4º PA'!$F$4:$F$2000))</f>
        <v>0</v>
      </c>
      <c r="I106" s="99">
        <f>SUMPRODUCT(('Diário 1º PA'!$E$4:$E$2000='Analítico Cx.'!$B106)*('Diário 1º PA'!$B$4:$B$2000&gt;=I$4)*('Diário 1º PA'!$B$4:$B$2000&lt;=EOMONTH(I$4,0))*('Diário 1º PA'!$F$4:$F$2000))
+SUMPRODUCT(('Diário 2º PA'!$E$4:$E$1997='Analítico Cx.'!$B106)*('Diário 2º PA'!$B$4:$B$1997&gt;=I$4)*('Diário 2º PA'!$B$4:$B$1997&lt;=EOMONTH(I$4,0))*('Diário 2º PA'!$F$4:$F$1997))
+SUMPRODUCT(('Diário 3º PA'!$E$4:$E$2018='Analítico Cx.'!$B106)*('Diário 3º PA'!$B$4:$B$2018&gt;=I$4)*('Diário 3º PA'!$B$4:$B$2018&lt;=EOMONTH(I$4,0))*('Diário 3º PA'!$F$4:$F$2018))
+SUMPRODUCT(('Diário 4º PA'!$E$4:$E$2000='Analítico Cx.'!$B106)*('Diário 4º PA'!$B$4:$B$2000&gt;=I$4)*('Diário 4º PA'!$B$4:$B$2000&lt;=EOMONTH(I$4,0))*('Diário 4º PA'!$F$4:$F$2000))</f>
        <v>0</v>
      </c>
      <c r="J106" s="99">
        <f>SUMPRODUCT(('Diário 1º PA'!$E$4:$E$2000='Analítico Cx.'!$B106)*('Diário 1º PA'!$B$4:$B$2000&gt;=J$4)*('Diário 1º PA'!$B$4:$B$2000&lt;=EOMONTH(J$4,0))*('Diário 1º PA'!$F$4:$F$2000))
+SUMPRODUCT(('Diário 2º PA'!$E$4:$E$1997='Analítico Cx.'!$B106)*('Diário 2º PA'!$B$4:$B$1997&gt;=J$4)*('Diário 2º PA'!$B$4:$B$1997&lt;=EOMONTH(J$4,0))*('Diário 2º PA'!$F$4:$F$1997))
+SUMPRODUCT(('Diário 3º PA'!$E$4:$E$2018='Analítico Cx.'!$B106)*('Diário 3º PA'!$B$4:$B$2018&gt;=J$4)*('Diário 3º PA'!$B$4:$B$2018&lt;=EOMONTH(J$4,0))*('Diário 3º PA'!$F$4:$F$2018))
+SUMPRODUCT(('Diário 4º PA'!$E$4:$E$2000='Analítico Cx.'!$B106)*('Diário 4º PA'!$B$4:$B$2000&gt;=J$4)*('Diário 4º PA'!$B$4:$B$2000&lt;=EOMONTH(J$4,0))*('Diário 4º PA'!$F$4:$F$2000))</f>
        <v>0</v>
      </c>
      <c r="K106" s="99">
        <f>SUMPRODUCT(('Diário 1º PA'!$E$4:$E$2000='Analítico Cx.'!$B106)*('Diário 1º PA'!$B$4:$B$2000&gt;=K$4)*('Diário 1º PA'!$B$4:$B$2000&lt;=EOMONTH(K$4,0))*('Diário 1º PA'!$F$4:$F$2000))
+SUMPRODUCT(('Diário 2º PA'!$E$4:$E$1997='Analítico Cx.'!$B106)*('Diário 2º PA'!$B$4:$B$1997&gt;=K$4)*('Diário 2º PA'!$B$4:$B$1997&lt;=EOMONTH(K$4,0))*('Diário 2º PA'!$F$4:$F$1997))
+SUMPRODUCT(('Diário 3º PA'!$E$4:$E$2018='Analítico Cx.'!$B106)*('Diário 3º PA'!$B$4:$B$2018&gt;=K$4)*('Diário 3º PA'!$B$4:$B$2018&lt;=EOMONTH(K$4,0))*('Diário 3º PA'!$F$4:$F$2018))
+SUMPRODUCT(('Diário 4º PA'!$E$4:$E$2000='Analítico Cx.'!$B106)*('Diário 4º PA'!$B$4:$B$2000&gt;=K$4)*('Diário 4º PA'!$B$4:$B$2000&lt;=EOMONTH(K$4,0))*('Diário 4º PA'!$F$4:$F$2000))</f>
        <v>0</v>
      </c>
      <c r="L106" s="99">
        <f>SUMPRODUCT(('Diário 1º PA'!$E$4:$E$2000='Analítico Cx.'!$B106)*('Diário 1º PA'!$B$4:$B$2000&gt;=L$4)*('Diário 1º PA'!$B$4:$B$2000&lt;=EOMONTH(L$4,0))*('Diário 1º PA'!$F$4:$F$2000))
+SUMPRODUCT(('Diário 2º PA'!$E$4:$E$1997='Analítico Cx.'!$B106)*('Diário 2º PA'!$B$4:$B$1997&gt;=L$4)*('Diário 2º PA'!$B$4:$B$1997&lt;=EOMONTH(L$4,0))*('Diário 2º PA'!$F$4:$F$1997))
+SUMPRODUCT(('Diário 3º PA'!$E$4:$E$2018='Analítico Cx.'!$B106)*('Diário 3º PA'!$B$4:$B$2018&gt;=L$4)*('Diário 3º PA'!$B$4:$B$2018&lt;=EOMONTH(L$4,0))*('Diário 3º PA'!$F$4:$F$2018))
+SUMPRODUCT(('Diário 4º PA'!$E$4:$E$2000='Analítico Cx.'!$B106)*('Diário 4º PA'!$B$4:$B$2000&gt;=L$4)*('Diário 4º PA'!$B$4:$B$2000&lt;=EOMONTH(L$4,0))*('Diário 4º PA'!$F$4:$F$2000))</f>
        <v>0</v>
      </c>
      <c r="M106" s="99">
        <f>SUMPRODUCT(('Diário 1º PA'!$E$4:$E$2000='Analítico Cx.'!$B106)*('Diário 1º PA'!$B$4:$B$2000&gt;=M$4)*('Diário 1º PA'!$B$4:$B$2000&lt;=EOMONTH(M$4,0))*('Diário 1º PA'!$F$4:$F$2000))
+SUMPRODUCT(('Diário 2º PA'!$E$4:$E$1997='Analítico Cx.'!$B106)*('Diário 2º PA'!$B$4:$B$1997&gt;=M$4)*('Diário 2º PA'!$B$4:$B$1997&lt;=EOMONTH(M$4,0))*('Diário 2º PA'!$F$4:$F$1997))
+SUMPRODUCT(('Diário 3º PA'!$E$4:$E$2018='Analítico Cx.'!$B106)*('Diário 3º PA'!$B$4:$B$2018&gt;=M$4)*('Diário 3º PA'!$B$4:$B$2018&lt;=EOMONTH(M$4,0))*('Diário 3º PA'!$F$4:$F$2018))
+SUMPRODUCT(('Diário 4º PA'!$E$4:$E$2000='Analítico Cx.'!$B106)*('Diário 4º PA'!$B$4:$B$2000&gt;=M$4)*('Diário 4º PA'!$B$4:$B$2000&lt;=EOMONTH(M$4,0))*('Diário 4º PA'!$F$4:$F$2000))</f>
        <v>0</v>
      </c>
      <c r="N106" s="99">
        <f>SUMPRODUCT(('Diário 1º PA'!$E$4:$E$2000='Analítico Cx.'!$B106)*('Diário 1º PA'!$B$4:$B$2000&gt;=N$4)*('Diário 1º PA'!$B$4:$B$2000&lt;=EOMONTH(N$4,0))*('Diário 1º PA'!$F$4:$F$2000))
+SUMPRODUCT(('Diário 2º PA'!$E$4:$E$1997='Analítico Cx.'!$B106)*('Diário 2º PA'!$B$4:$B$1997&gt;=N$4)*('Diário 2º PA'!$B$4:$B$1997&lt;=EOMONTH(N$4,0))*('Diário 2º PA'!$F$4:$F$1997))
+SUMPRODUCT(('Diário 3º PA'!$E$4:$E$2018='Analítico Cx.'!$B106)*('Diário 3º PA'!$B$4:$B$2018&gt;=N$4)*('Diário 3º PA'!$B$4:$B$2018&lt;=EOMONTH(N$4,0))*('Diário 3º PA'!$F$4:$F$2018))
+SUMPRODUCT(('Diário 4º PA'!$E$4:$E$2000='Analítico Cx.'!$B106)*('Diário 4º PA'!$B$4:$B$2000&gt;=N$4)*('Diário 4º PA'!$B$4:$B$2000&lt;=EOMONTH(N$4,0))*('Diário 4º PA'!$F$4:$F$2000))</f>
        <v>0</v>
      </c>
      <c r="O106" s="100">
        <f t="shared" si="18"/>
        <v>0</v>
      </c>
      <c r="P106" s="92">
        <f t="shared" si="19"/>
        <v>0</v>
      </c>
    </row>
    <row r="107" spans="1:16" ht="23.25" customHeight="1" x14ac:dyDescent="0.25">
      <c r="A107" s="36" t="s">
        <v>287</v>
      </c>
      <c r="B107" s="57" t="s">
        <v>288</v>
      </c>
      <c r="C107" s="99">
        <f>SUMPRODUCT(('Diário 1º PA'!$E$4:$E$2000='Analítico Cx.'!$B107)*('Diário 1º PA'!$B$4:$B$2000&gt;=C$4)*('Diário 1º PA'!$B$4:$B$2000&lt;=EOMONTH(C$4,0))*('Diário 1º PA'!$F$4:$F$2000))
+SUMPRODUCT(('Diário 2º PA'!$E$4:$E$1997='Analítico Cx.'!$B107)*('Diário 2º PA'!$B$4:$B$1997&gt;=C$4)*('Diário 2º PA'!$B$4:$B$1997&lt;=EOMONTH(C$4,0))*('Diário 2º PA'!$F$4:$F$1997))
+SUMPRODUCT(('Diário 3º PA'!$E$4:$E$2018='Analítico Cx.'!$B107)*('Diário 3º PA'!$B$4:$B$2018&gt;=C$4)*('Diário 3º PA'!$B$4:$B$2018&lt;=EOMONTH(C$4,0))*('Diário 3º PA'!$F$4:$F$2018))
+SUMPRODUCT(('Diário 4º PA'!$E$4:$E$2000='Analítico Cx.'!$B107)*('Diário 4º PA'!$B$4:$B$2000&gt;=C$4)*('Diário 4º PA'!$B$4:$B$2000&lt;=EOMONTH(C$4,0))*('Diário 4º PA'!$F$4:$F$2000))</f>
        <v>0</v>
      </c>
      <c r="D107" s="99">
        <f>SUMPRODUCT(('Diário 1º PA'!$E$4:$E$2000='Analítico Cx.'!$B107)*('Diário 1º PA'!$B$4:$B$2000&gt;=D$4)*('Diário 1º PA'!$B$4:$B$2000&lt;=EOMONTH(D$4,0))*('Diário 1º PA'!$F$4:$F$2000))
+SUMPRODUCT(('Diário 2º PA'!$E$4:$E$1997='Analítico Cx.'!$B107)*('Diário 2º PA'!$B$4:$B$1997&gt;=D$4)*('Diário 2º PA'!$B$4:$B$1997&lt;=EOMONTH(D$4,0))*('Diário 2º PA'!$F$4:$F$1997))
+SUMPRODUCT(('Diário 3º PA'!$E$4:$E$2018='Analítico Cx.'!$B107)*('Diário 3º PA'!$B$4:$B$2018&gt;=D$4)*('Diário 3º PA'!$B$4:$B$2018&lt;=EOMONTH(D$4,0))*('Diário 3º PA'!$F$4:$F$2018))
+SUMPRODUCT(('Diário 4º PA'!$E$4:$E$2000='Analítico Cx.'!$B107)*('Diário 4º PA'!$B$4:$B$2000&gt;=D$4)*('Diário 4º PA'!$B$4:$B$2000&lt;=EOMONTH(D$4,0))*('Diário 4º PA'!$F$4:$F$2000))</f>
        <v>0</v>
      </c>
      <c r="E107" s="99">
        <f>SUMPRODUCT(('Diário 1º PA'!$E$4:$E$2000='Analítico Cx.'!$B107)*('Diário 1º PA'!$B$4:$B$2000&gt;=E$4)*('Diário 1º PA'!$B$4:$B$2000&lt;=EOMONTH(E$4,0))*('Diário 1º PA'!$F$4:$F$2000))
+SUMPRODUCT(('Diário 2º PA'!$E$4:$E$1997='Analítico Cx.'!$B107)*('Diário 2º PA'!$B$4:$B$1997&gt;=E$4)*('Diário 2º PA'!$B$4:$B$1997&lt;=EOMONTH(E$4,0))*('Diário 2º PA'!$F$4:$F$1997))
+SUMPRODUCT(('Diário 3º PA'!$E$4:$E$2018='Analítico Cx.'!$B107)*('Diário 3º PA'!$B$4:$B$2018&gt;=E$4)*('Diário 3º PA'!$B$4:$B$2018&lt;=EOMONTH(E$4,0))*('Diário 3º PA'!$F$4:$F$2018))
+SUMPRODUCT(('Diário 4º PA'!$E$4:$E$2000='Analítico Cx.'!$B107)*('Diário 4º PA'!$B$4:$B$2000&gt;=E$4)*('Diário 4º PA'!$B$4:$B$2000&lt;=EOMONTH(E$4,0))*('Diário 4º PA'!$F$4:$F$2000))</f>
        <v>0</v>
      </c>
      <c r="F107" s="99">
        <f>SUMPRODUCT(('Diário 1º PA'!$E$4:$E$2000='Analítico Cx.'!$B107)*('Diário 1º PA'!$B$4:$B$2000&gt;=F$4)*('Diário 1º PA'!$B$4:$B$2000&lt;=EOMONTH(F$4,0))*('Diário 1º PA'!$F$4:$F$2000))
+SUMPRODUCT(('Diário 2º PA'!$E$4:$E$1997='Analítico Cx.'!$B107)*('Diário 2º PA'!$B$4:$B$1997&gt;=F$4)*('Diário 2º PA'!$B$4:$B$1997&lt;=EOMONTH(F$4,0))*('Diário 2º PA'!$F$4:$F$1997))
+SUMPRODUCT(('Diário 3º PA'!$E$4:$E$2018='Analítico Cx.'!$B107)*('Diário 3º PA'!$B$4:$B$2018&gt;=F$4)*('Diário 3º PA'!$B$4:$B$2018&lt;=EOMONTH(F$4,0))*('Diário 3º PA'!$F$4:$F$2018))
+SUMPRODUCT(('Diário 4º PA'!$E$4:$E$2000='Analítico Cx.'!$B107)*('Diário 4º PA'!$B$4:$B$2000&gt;=F$4)*('Diário 4º PA'!$B$4:$B$2000&lt;=EOMONTH(F$4,0))*('Diário 4º PA'!$F$4:$F$2000))</f>
        <v>0</v>
      </c>
      <c r="G107" s="99">
        <f>SUMPRODUCT(('Diário 1º PA'!$E$4:$E$2000='Analítico Cx.'!$B107)*('Diário 1º PA'!$B$4:$B$2000&gt;=G$4)*('Diário 1º PA'!$B$4:$B$2000&lt;=EOMONTH(G$4,0))*('Diário 1º PA'!$F$4:$F$2000))
+SUMPRODUCT(('Diário 2º PA'!$E$4:$E$1997='Analítico Cx.'!$B107)*('Diário 2º PA'!$B$4:$B$1997&gt;=G$4)*('Diário 2º PA'!$B$4:$B$1997&lt;=EOMONTH(G$4,0))*('Diário 2º PA'!$F$4:$F$1997))
+SUMPRODUCT(('Diário 3º PA'!$E$4:$E$2018='Analítico Cx.'!$B107)*('Diário 3º PA'!$B$4:$B$2018&gt;=G$4)*('Diário 3º PA'!$B$4:$B$2018&lt;=EOMONTH(G$4,0))*('Diário 3º PA'!$F$4:$F$2018))
+SUMPRODUCT(('Diário 4º PA'!$E$4:$E$2000='Analítico Cx.'!$B107)*('Diário 4º PA'!$B$4:$B$2000&gt;=G$4)*('Diário 4º PA'!$B$4:$B$2000&lt;=EOMONTH(G$4,0))*('Diário 4º PA'!$F$4:$F$2000))</f>
        <v>0</v>
      </c>
      <c r="H107" s="99">
        <f>SUMPRODUCT(('Diário 1º PA'!$E$4:$E$2000='Analítico Cx.'!$B107)*('Diário 1º PA'!$B$4:$B$2000&gt;=H$4)*('Diário 1º PA'!$B$4:$B$2000&lt;=EOMONTH(H$4,0))*('Diário 1º PA'!$F$4:$F$2000))
+SUMPRODUCT(('Diário 2º PA'!$E$4:$E$1997='Analítico Cx.'!$B107)*('Diário 2º PA'!$B$4:$B$1997&gt;=H$4)*('Diário 2º PA'!$B$4:$B$1997&lt;=EOMONTH(H$4,0))*('Diário 2º PA'!$F$4:$F$1997))
+SUMPRODUCT(('Diário 3º PA'!$E$4:$E$2018='Analítico Cx.'!$B107)*('Diário 3º PA'!$B$4:$B$2018&gt;=H$4)*('Diário 3º PA'!$B$4:$B$2018&lt;=EOMONTH(H$4,0))*('Diário 3º PA'!$F$4:$F$2018))
+SUMPRODUCT(('Diário 4º PA'!$E$4:$E$2000='Analítico Cx.'!$B107)*('Diário 4º PA'!$B$4:$B$2000&gt;=H$4)*('Diário 4º PA'!$B$4:$B$2000&lt;=EOMONTH(H$4,0))*('Diário 4º PA'!$F$4:$F$2000))</f>
        <v>0</v>
      </c>
      <c r="I107" s="99">
        <f>SUMPRODUCT(('Diário 1º PA'!$E$4:$E$2000='Analítico Cx.'!$B107)*('Diário 1º PA'!$B$4:$B$2000&gt;=I$4)*('Diário 1º PA'!$B$4:$B$2000&lt;=EOMONTH(I$4,0))*('Diário 1º PA'!$F$4:$F$2000))
+SUMPRODUCT(('Diário 2º PA'!$E$4:$E$1997='Analítico Cx.'!$B107)*('Diário 2º PA'!$B$4:$B$1997&gt;=I$4)*('Diário 2º PA'!$B$4:$B$1997&lt;=EOMONTH(I$4,0))*('Diário 2º PA'!$F$4:$F$1997))
+SUMPRODUCT(('Diário 3º PA'!$E$4:$E$2018='Analítico Cx.'!$B107)*('Diário 3º PA'!$B$4:$B$2018&gt;=I$4)*('Diário 3º PA'!$B$4:$B$2018&lt;=EOMONTH(I$4,0))*('Diário 3º PA'!$F$4:$F$2018))
+SUMPRODUCT(('Diário 4º PA'!$E$4:$E$2000='Analítico Cx.'!$B107)*('Diário 4º PA'!$B$4:$B$2000&gt;=I$4)*('Diário 4º PA'!$B$4:$B$2000&lt;=EOMONTH(I$4,0))*('Diário 4º PA'!$F$4:$F$2000))</f>
        <v>0</v>
      </c>
      <c r="J107" s="99">
        <f>SUMPRODUCT(('Diário 1º PA'!$E$4:$E$2000='Analítico Cx.'!$B107)*('Diário 1º PA'!$B$4:$B$2000&gt;=J$4)*('Diário 1º PA'!$B$4:$B$2000&lt;=EOMONTH(J$4,0))*('Diário 1º PA'!$F$4:$F$2000))
+SUMPRODUCT(('Diário 2º PA'!$E$4:$E$1997='Analítico Cx.'!$B107)*('Diário 2º PA'!$B$4:$B$1997&gt;=J$4)*('Diário 2º PA'!$B$4:$B$1997&lt;=EOMONTH(J$4,0))*('Diário 2º PA'!$F$4:$F$1997))
+SUMPRODUCT(('Diário 3º PA'!$E$4:$E$2018='Analítico Cx.'!$B107)*('Diário 3º PA'!$B$4:$B$2018&gt;=J$4)*('Diário 3º PA'!$B$4:$B$2018&lt;=EOMONTH(J$4,0))*('Diário 3º PA'!$F$4:$F$2018))
+SUMPRODUCT(('Diário 4º PA'!$E$4:$E$2000='Analítico Cx.'!$B107)*('Diário 4º PA'!$B$4:$B$2000&gt;=J$4)*('Diário 4º PA'!$B$4:$B$2000&lt;=EOMONTH(J$4,0))*('Diário 4º PA'!$F$4:$F$2000))</f>
        <v>0</v>
      </c>
      <c r="K107" s="99">
        <f>SUMPRODUCT(('Diário 1º PA'!$E$4:$E$2000='Analítico Cx.'!$B107)*('Diário 1º PA'!$B$4:$B$2000&gt;=K$4)*('Diário 1º PA'!$B$4:$B$2000&lt;=EOMONTH(K$4,0))*('Diário 1º PA'!$F$4:$F$2000))
+SUMPRODUCT(('Diário 2º PA'!$E$4:$E$1997='Analítico Cx.'!$B107)*('Diário 2º PA'!$B$4:$B$1997&gt;=K$4)*('Diário 2º PA'!$B$4:$B$1997&lt;=EOMONTH(K$4,0))*('Diário 2º PA'!$F$4:$F$1997))
+SUMPRODUCT(('Diário 3º PA'!$E$4:$E$2018='Analítico Cx.'!$B107)*('Diário 3º PA'!$B$4:$B$2018&gt;=K$4)*('Diário 3º PA'!$B$4:$B$2018&lt;=EOMONTH(K$4,0))*('Diário 3º PA'!$F$4:$F$2018))
+SUMPRODUCT(('Diário 4º PA'!$E$4:$E$2000='Analítico Cx.'!$B107)*('Diário 4º PA'!$B$4:$B$2000&gt;=K$4)*('Diário 4º PA'!$B$4:$B$2000&lt;=EOMONTH(K$4,0))*('Diário 4º PA'!$F$4:$F$2000))</f>
        <v>0</v>
      </c>
      <c r="L107" s="99">
        <f>SUMPRODUCT(('Diário 1º PA'!$E$4:$E$2000='Analítico Cx.'!$B107)*('Diário 1º PA'!$B$4:$B$2000&gt;=L$4)*('Diário 1º PA'!$B$4:$B$2000&lt;=EOMONTH(L$4,0))*('Diário 1º PA'!$F$4:$F$2000))
+SUMPRODUCT(('Diário 2º PA'!$E$4:$E$1997='Analítico Cx.'!$B107)*('Diário 2º PA'!$B$4:$B$1997&gt;=L$4)*('Diário 2º PA'!$B$4:$B$1997&lt;=EOMONTH(L$4,0))*('Diário 2º PA'!$F$4:$F$1997))
+SUMPRODUCT(('Diário 3º PA'!$E$4:$E$2018='Analítico Cx.'!$B107)*('Diário 3º PA'!$B$4:$B$2018&gt;=L$4)*('Diário 3º PA'!$B$4:$B$2018&lt;=EOMONTH(L$4,0))*('Diário 3º PA'!$F$4:$F$2018))
+SUMPRODUCT(('Diário 4º PA'!$E$4:$E$2000='Analítico Cx.'!$B107)*('Diário 4º PA'!$B$4:$B$2000&gt;=L$4)*('Diário 4º PA'!$B$4:$B$2000&lt;=EOMONTH(L$4,0))*('Diário 4º PA'!$F$4:$F$2000))</f>
        <v>0</v>
      </c>
      <c r="M107" s="99">
        <f>SUMPRODUCT(('Diário 1º PA'!$E$4:$E$2000='Analítico Cx.'!$B107)*('Diário 1º PA'!$B$4:$B$2000&gt;=M$4)*('Diário 1º PA'!$B$4:$B$2000&lt;=EOMONTH(M$4,0))*('Diário 1º PA'!$F$4:$F$2000))
+SUMPRODUCT(('Diário 2º PA'!$E$4:$E$1997='Analítico Cx.'!$B107)*('Diário 2º PA'!$B$4:$B$1997&gt;=M$4)*('Diário 2º PA'!$B$4:$B$1997&lt;=EOMONTH(M$4,0))*('Diário 2º PA'!$F$4:$F$1997))
+SUMPRODUCT(('Diário 3º PA'!$E$4:$E$2018='Analítico Cx.'!$B107)*('Diário 3º PA'!$B$4:$B$2018&gt;=M$4)*('Diário 3º PA'!$B$4:$B$2018&lt;=EOMONTH(M$4,0))*('Diário 3º PA'!$F$4:$F$2018))
+SUMPRODUCT(('Diário 4º PA'!$E$4:$E$2000='Analítico Cx.'!$B107)*('Diário 4º PA'!$B$4:$B$2000&gt;=M$4)*('Diário 4º PA'!$B$4:$B$2000&lt;=EOMONTH(M$4,0))*('Diário 4º PA'!$F$4:$F$2000))</f>
        <v>0</v>
      </c>
      <c r="N107" s="99">
        <f>SUMPRODUCT(('Diário 1º PA'!$E$4:$E$2000='Analítico Cx.'!$B107)*('Diário 1º PA'!$B$4:$B$2000&gt;=N$4)*('Diário 1º PA'!$B$4:$B$2000&lt;=EOMONTH(N$4,0))*('Diário 1º PA'!$F$4:$F$2000))
+SUMPRODUCT(('Diário 2º PA'!$E$4:$E$1997='Analítico Cx.'!$B107)*('Diário 2º PA'!$B$4:$B$1997&gt;=N$4)*('Diário 2º PA'!$B$4:$B$1997&lt;=EOMONTH(N$4,0))*('Diário 2º PA'!$F$4:$F$1997))
+SUMPRODUCT(('Diário 3º PA'!$E$4:$E$2018='Analítico Cx.'!$B107)*('Diário 3º PA'!$B$4:$B$2018&gt;=N$4)*('Diário 3º PA'!$B$4:$B$2018&lt;=EOMONTH(N$4,0))*('Diário 3º PA'!$F$4:$F$2018))
+SUMPRODUCT(('Diário 4º PA'!$E$4:$E$2000='Analítico Cx.'!$B107)*('Diário 4º PA'!$B$4:$B$2000&gt;=N$4)*('Diário 4º PA'!$B$4:$B$2000&lt;=EOMONTH(N$4,0))*('Diário 4º PA'!$F$4:$F$2000))</f>
        <v>0</v>
      </c>
      <c r="O107" s="100">
        <f t="shared" si="18"/>
        <v>0</v>
      </c>
      <c r="P107" s="92">
        <f t="shared" si="19"/>
        <v>0</v>
      </c>
    </row>
    <row r="108" spans="1:16" ht="23.25" customHeight="1" x14ac:dyDescent="0.25">
      <c r="A108" s="36" t="s">
        <v>289</v>
      </c>
      <c r="B108" s="57" t="s">
        <v>290</v>
      </c>
      <c r="C108" s="99">
        <f>SUMPRODUCT(('Diário 1º PA'!$E$4:$E$2000='Analítico Cx.'!$B108)*('Diário 1º PA'!$B$4:$B$2000&gt;=C$4)*('Diário 1º PA'!$B$4:$B$2000&lt;=EOMONTH(C$4,0))*('Diário 1º PA'!$F$4:$F$2000))
+SUMPRODUCT(('Diário 2º PA'!$E$4:$E$1997='Analítico Cx.'!$B108)*('Diário 2º PA'!$B$4:$B$1997&gt;=C$4)*('Diário 2º PA'!$B$4:$B$1997&lt;=EOMONTH(C$4,0))*('Diário 2º PA'!$F$4:$F$1997))
+SUMPRODUCT(('Diário 3º PA'!$E$4:$E$2018='Analítico Cx.'!$B108)*('Diário 3º PA'!$B$4:$B$2018&gt;=C$4)*('Diário 3º PA'!$B$4:$B$2018&lt;=EOMONTH(C$4,0))*('Diário 3º PA'!$F$4:$F$2018))
+SUMPRODUCT(('Diário 4º PA'!$E$4:$E$2000='Analítico Cx.'!$B108)*('Diário 4º PA'!$B$4:$B$2000&gt;=C$4)*('Diário 4º PA'!$B$4:$B$2000&lt;=EOMONTH(C$4,0))*('Diário 4º PA'!$F$4:$F$2000))</f>
        <v>0</v>
      </c>
      <c r="D108" s="99">
        <f>SUMPRODUCT(('Diário 1º PA'!$E$4:$E$2000='Analítico Cx.'!$B108)*('Diário 1º PA'!$B$4:$B$2000&gt;=D$4)*('Diário 1º PA'!$B$4:$B$2000&lt;=EOMONTH(D$4,0))*('Diário 1º PA'!$F$4:$F$2000))
+SUMPRODUCT(('Diário 2º PA'!$E$4:$E$1997='Analítico Cx.'!$B108)*('Diário 2º PA'!$B$4:$B$1997&gt;=D$4)*('Diário 2º PA'!$B$4:$B$1997&lt;=EOMONTH(D$4,0))*('Diário 2º PA'!$F$4:$F$1997))
+SUMPRODUCT(('Diário 3º PA'!$E$4:$E$2018='Analítico Cx.'!$B108)*('Diário 3º PA'!$B$4:$B$2018&gt;=D$4)*('Diário 3º PA'!$B$4:$B$2018&lt;=EOMONTH(D$4,0))*('Diário 3º PA'!$F$4:$F$2018))
+SUMPRODUCT(('Diário 4º PA'!$E$4:$E$2000='Analítico Cx.'!$B108)*('Diário 4º PA'!$B$4:$B$2000&gt;=D$4)*('Diário 4º PA'!$B$4:$B$2000&lt;=EOMONTH(D$4,0))*('Diário 4º PA'!$F$4:$F$2000))</f>
        <v>0</v>
      </c>
      <c r="E108" s="99">
        <f>SUMPRODUCT(('Diário 1º PA'!$E$4:$E$2000='Analítico Cx.'!$B108)*('Diário 1º PA'!$B$4:$B$2000&gt;=E$4)*('Diário 1º PA'!$B$4:$B$2000&lt;=EOMONTH(E$4,0))*('Diário 1º PA'!$F$4:$F$2000))
+SUMPRODUCT(('Diário 2º PA'!$E$4:$E$1997='Analítico Cx.'!$B108)*('Diário 2º PA'!$B$4:$B$1997&gt;=E$4)*('Diário 2º PA'!$B$4:$B$1997&lt;=EOMONTH(E$4,0))*('Diário 2º PA'!$F$4:$F$1997))
+SUMPRODUCT(('Diário 3º PA'!$E$4:$E$2018='Analítico Cx.'!$B108)*('Diário 3º PA'!$B$4:$B$2018&gt;=E$4)*('Diário 3º PA'!$B$4:$B$2018&lt;=EOMONTH(E$4,0))*('Diário 3º PA'!$F$4:$F$2018))
+SUMPRODUCT(('Diário 4º PA'!$E$4:$E$2000='Analítico Cx.'!$B108)*('Diário 4º PA'!$B$4:$B$2000&gt;=E$4)*('Diário 4º PA'!$B$4:$B$2000&lt;=EOMONTH(E$4,0))*('Diário 4º PA'!$F$4:$F$2000))</f>
        <v>0</v>
      </c>
      <c r="F108" s="99">
        <f>SUMPRODUCT(('Diário 1º PA'!$E$4:$E$2000='Analítico Cx.'!$B108)*('Diário 1º PA'!$B$4:$B$2000&gt;=F$4)*('Diário 1º PA'!$B$4:$B$2000&lt;=EOMONTH(F$4,0))*('Diário 1º PA'!$F$4:$F$2000))
+SUMPRODUCT(('Diário 2º PA'!$E$4:$E$1997='Analítico Cx.'!$B108)*('Diário 2º PA'!$B$4:$B$1997&gt;=F$4)*('Diário 2º PA'!$B$4:$B$1997&lt;=EOMONTH(F$4,0))*('Diário 2º PA'!$F$4:$F$1997))
+SUMPRODUCT(('Diário 3º PA'!$E$4:$E$2018='Analítico Cx.'!$B108)*('Diário 3º PA'!$B$4:$B$2018&gt;=F$4)*('Diário 3º PA'!$B$4:$B$2018&lt;=EOMONTH(F$4,0))*('Diário 3º PA'!$F$4:$F$2018))
+SUMPRODUCT(('Diário 4º PA'!$E$4:$E$2000='Analítico Cx.'!$B108)*('Diário 4º PA'!$B$4:$B$2000&gt;=F$4)*('Diário 4º PA'!$B$4:$B$2000&lt;=EOMONTH(F$4,0))*('Diário 4º PA'!$F$4:$F$2000))</f>
        <v>0</v>
      </c>
      <c r="G108" s="99">
        <f>SUMPRODUCT(('Diário 1º PA'!$E$4:$E$2000='Analítico Cx.'!$B108)*('Diário 1º PA'!$B$4:$B$2000&gt;=G$4)*('Diário 1º PA'!$B$4:$B$2000&lt;=EOMONTH(G$4,0))*('Diário 1º PA'!$F$4:$F$2000))
+SUMPRODUCT(('Diário 2º PA'!$E$4:$E$1997='Analítico Cx.'!$B108)*('Diário 2º PA'!$B$4:$B$1997&gt;=G$4)*('Diário 2º PA'!$B$4:$B$1997&lt;=EOMONTH(G$4,0))*('Diário 2º PA'!$F$4:$F$1997))
+SUMPRODUCT(('Diário 3º PA'!$E$4:$E$2018='Analítico Cx.'!$B108)*('Diário 3º PA'!$B$4:$B$2018&gt;=G$4)*('Diário 3º PA'!$B$4:$B$2018&lt;=EOMONTH(G$4,0))*('Diário 3º PA'!$F$4:$F$2018))
+SUMPRODUCT(('Diário 4º PA'!$E$4:$E$2000='Analítico Cx.'!$B108)*('Diário 4º PA'!$B$4:$B$2000&gt;=G$4)*('Diário 4º PA'!$B$4:$B$2000&lt;=EOMONTH(G$4,0))*('Diário 4º PA'!$F$4:$F$2000))</f>
        <v>0</v>
      </c>
      <c r="H108" s="99">
        <f>SUMPRODUCT(('Diário 1º PA'!$E$4:$E$2000='Analítico Cx.'!$B108)*('Diário 1º PA'!$B$4:$B$2000&gt;=H$4)*('Diário 1º PA'!$B$4:$B$2000&lt;=EOMONTH(H$4,0))*('Diário 1º PA'!$F$4:$F$2000))
+SUMPRODUCT(('Diário 2º PA'!$E$4:$E$1997='Analítico Cx.'!$B108)*('Diário 2º PA'!$B$4:$B$1997&gt;=H$4)*('Diário 2º PA'!$B$4:$B$1997&lt;=EOMONTH(H$4,0))*('Diário 2º PA'!$F$4:$F$1997))
+SUMPRODUCT(('Diário 3º PA'!$E$4:$E$2018='Analítico Cx.'!$B108)*('Diário 3º PA'!$B$4:$B$2018&gt;=H$4)*('Diário 3º PA'!$B$4:$B$2018&lt;=EOMONTH(H$4,0))*('Diário 3º PA'!$F$4:$F$2018))
+SUMPRODUCT(('Diário 4º PA'!$E$4:$E$2000='Analítico Cx.'!$B108)*('Diário 4º PA'!$B$4:$B$2000&gt;=H$4)*('Diário 4º PA'!$B$4:$B$2000&lt;=EOMONTH(H$4,0))*('Diário 4º PA'!$F$4:$F$2000))</f>
        <v>0</v>
      </c>
      <c r="I108" s="99">
        <f>SUMPRODUCT(('Diário 1º PA'!$E$4:$E$2000='Analítico Cx.'!$B108)*('Diário 1º PA'!$B$4:$B$2000&gt;=I$4)*('Diário 1º PA'!$B$4:$B$2000&lt;=EOMONTH(I$4,0))*('Diário 1º PA'!$F$4:$F$2000))
+SUMPRODUCT(('Diário 2º PA'!$E$4:$E$1997='Analítico Cx.'!$B108)*('Diário 2º PA'!$B$4:$B$1997&gt;=I$4)*('Diário 2º PA'!$B$4:$B$1997&lt;=EOMONTH(I$4,0))*('Diário 2º PA'!$F$4:$F$1997))
+SUMPRODUCT(('Diário 3º PA'!$E$4:$E$2018='Analítico Cx.'!$B108)*('Diário 3º PA'!$B$4:$B$2018&gt;=I$4)*('Diário 3º PA'!$B$4:$B$2018&lt;=EOMONTH(I$4,0))*('Diário 3º PA'!$F$4:$F$2018))
+SUMPRODUCT(('Diário 4º PA'!$E$4:$E$2000='Analítico Cx.'!$B108)*('Diário 4º PA'!$B$4:$B$2000&gt;=I$4)*('Diário 4º PA'!$B$4:$B$2000&lt;=EOMONTH(I$4,0))*('Diário 4º PA'!$F$4:$F$2000))</f>
        <v>0</v>
      </c>
      <c r="J108" s="99">
        <f>SUMPRODUCT(('Diário 1º PA'!$E$4:$E$2000='Analítico Cx.'!$B108)*('Diário 1º PA'!$B$4:$B$2000&gt;=J$4)*('Diário 1º PA'!$B$4:$B$2000&lt;=EOMONTH(J$4,0))*('Diário 1º PA'!$F$4:$F$2000))
+SUMPRODUCT(('Diário 2º PA'!$E$4:$E$1997='Analítico Cx.'!$B108)*('Diário 2º PA'!$B$4:$B$1997&gt;=J$4)*('Diário 2º PA'!$B$4:$B$1997&lt;=EOMONTH(J$4,0))*('Diário 2º PA'!$F$4:$F$1997))
+SUMPRODUCT(('Diário 3º PA'!$E$4:$E$2018='Analítico Cx.'!$B108)*('Diário 3º PA'!$B$4:$B$2018&gt;=J$4)*('Diário 3º PA'!$B$4:$B$2018&lt;=EOMONTH(J$4,0))*('Diário 3º PA'!$F$4:$F$2018))
+SUMPRODUCT(('Diário 4º PA'!$E$4:$E$2000='Analítico Cx.'!$B108)*('Diário 4º PA'!$B$4:$B$2000&gt;=J$4)*('Diário 4º PA'!$B$4:$B$2000&lt;=EOMONTH(J$4,0))*('Diário 4º PA'!$F$4:$F$2000))</f>
        <v>0</v>
      </c>
      <c r="K108" s="99">
        <f>SUMPRODUCT(('Diário 1º PA'!$E$4:$E$2000='Analítico Cx.'!$B108)*('Diário 1º PA'!$B$4:$B$2000&gt;=K$4)*('Diário 1º PA'!$B$4:$B$2000&lt;=EOMONTH(K$4,0))*('Diário 1º PA'!$F$4:$F$2000))
+SUMPRODUCT(('Diário 2º PA'!$E$4:$E$1997='Analítico Cx.'!$B108)*('Diário 2º PA'!$B$4:$B$1997&gt;=K$4)*('Diário 2º PA'!$B$4:$B$1997&lt;=EOMONTH(K$4,0))*('Diário 2º PA'!$F$4:$F$1997))
+SUMPRODUCT(('Diário 3º PA'!$E$4:$E$2018='Analítico Cx.'!$B108)*('Diário 3º PA'!$B$4:$B$2018&gt;=K$4)*('Diário 3º PA'!$B$4:$B$2018&lt;=EOMONTH(K$4,0))*('Diário 3º PA'!$F$4:$F$2018))
+SUMPRODUCT(('Diário 4º PA'!$E$4:$E$2000='Analítico Cx.'!$B108)*('Diário 4º PA'!$B$4:$B$2000&gt;=K$4)*('Diário 4º PA'!$B$4:$B$2000&lt;=EOMONTH(K$4,0))*('Diário 4º PA'!$F$4:$F$2000))</f>
        <v>0</v>
      </c>
      <c r="L108" s="99">
        <f>SUMPRODUCT(('Diário 1º PA'!$E$4:$E$2000='Analítico Cx.'!$B108)*('Diário 1º PA'!$B$4:$B$2000&gt;=L$4)*('Diário 1º PA'!$B$4:$B$2000&lt;=EOMONTH(L$4,0))*('Diário 1º PA'!$F$4:$F$2000))
+SUMPRODUCT(('Diário 2º PA'!$E$4:$E$1997='Analítico Cx.'!$B108)*('Diário 2º PA'!$B$4:$B$1997&gt;=L$4)*('Diário 2º PA'!$B$4:$B$1997&lt;=EOMONTH(L$4,0))*('Diário 2º PA'!$F$4:$F$1997))
+SUMPRODUCT(('Diário 3º PA'!$E$4:$E$2018='Analítico Cx.'!$B108)*('Diário 3º PA'!$B$4:$B$2018&gt;=L$4)*('Diário 3º PA'!$B$4:$B$2018&lt;=EOMONTH(L$4,0))*('Diário 3º PA'!$F$4:$F$2018))
+SUMPRODUCT(('Diário 4º PA'!$E$4:$E$2000='Analítico Cx.'!$B108)*('Diário 4º PA'!$B$4:$B$2000&gt;=L$4)*('Diário 4º PA'!$B$4:$B$2000&lt;=EOMONTH(L$4,0))*('Diário 4º PA'!$F$4:$F$2000))</f>
        <v>0</v>
      </c>
      <c r="M108" s="99">
        <f>SUMPRODUCT(('Diário 1º PA'!$E$4:$E$2000='Analítico Cx.'!$B108)*('Diário 1º PA'!$B$4:$B$2000&gt;=M$4)*('Diário 1º PA'!$B$4:$B$2000&lt;=EOMONTH(M$4,0))*('Diário 1º PA'!$F$4:$F$2000))
+SUMPRODUCT(('Diário 2º PA'!$E$4:$E$1997='Analítico Cx.'!$B108)*('Diário 2º PA'!$B$4:$B$1997&gt;=M$4)*('Diário 2º PA'!$B$4:$B$1997&lt;=EOMONTH(M$4,0))*('Diário 2º PA'!$F$4:$F$1997))
+SUMPRODUCT(('Diário 3º PA'!$E$4:$E$2018='Analítico Cx.'!$B108)*('Diário 3º PA'!$B$4:$B$2018&gt;=M$4)*('Diário 3º PA'!$B$4:$B$2018&lt;=EOMONTH(M$4,0))*('Diário 3º PA'!$F$4:$F$2018))
+SUMPRODUCT(('Diário 4º PA'!$E$4:$E$2000='Analítico Cx.'!$B108)*('Diário 4º PA'!$B$4:$B$2000&gt;=M$4)*('Diário 4º PA'!$B$4:$B$2000&lt;=EOMONTH(M$4,0))*('Diário 4º PA'!$F$4:$F$2000))</f>
        <v>0</v>
      </c>
      <c r="N108" s="99">
        <f>SUMPRODUCT(('Diário 1º PA'!$E$4:$E$2000='Analítico Cx.'!$B108)*('Diário 1º PA'!$B$4:$B$2000&gt;=N$4)*('Diário 1º PA'!$B$4:$B$2000&lt;=EOMONTH(N$4,0))*('Diário 1º PA'!$F$4:$F$2000))
+SUMPRODUCT(('Diário 2º PA'!$E$4:$E$1997='Analítico Cx.'!$B108)*('Diário 2º PA'!$B$4:$B$1997&gt;=N$4)*('Diário 2º PA'!$B$4:$B$1997&lt;=EOMONTH(N$4,0))*('Diário 2º PA'!$F$4:$F$1997))
+SUMPRODUCT(('Diário 3º PA'!$E$4:$E$2018='Analítico Cx.'!$B108)*('Diário 3º PA'!$B$4:$B$2018&gt;=N$4)*('Diário 3º PA'!$B$4:$B$2018&lt;=EOMONTH(N$4,0))*('Diário 3º PA'!$F$4:$F$2018))
+SUMPRODUCT(('Diário 4º PA'!$E$4:$E$2000='Analítico Cx.'!$B108)*('Diário 4º PA'!$B$4:$B$2000&gt;=N$4)*('Diário 4º PA'!$B$4:$B$2000&lt;=EOMONTH(N$4,0))*('Diário 4º PA'!$F$4:$F$2000))</f>
        <v>0</v>
      </c>
      <c r="O108" s="100">
        <f t="shared" si="18"/>
        <v>0</v>
      </c>
      <c r="P108" s="92">
        <f t="shared" si="19"/>
        <v>0</v>
      </c>
    </row>
    <row r="109" spans="1:16" ht="23.25" customHeight="1" x14ac:dyDescent="0.25">
      <c r="A109" s="36" t="s">
        <v>291</v>
      </c>
      <c r="B109" s="57" t="s">
        <v>292</v>
      </c>
      <c r="C109" s="99">
        <f>SUMPRODUCT(('Diário 1º PA'!$E$4:$E$2000='Analítico Cx.'!$B109)*('Diário 1º PA'!$B$4:$B$2000&gt;=C$4)*('Diário 1º PA'!$B$4:$B$2000&lt;=EOMONTH(C$4,0))*('Diário 1º PA'!$F$4:$F$2000))
+SUMPRODUCT(('Diário 2º PA'!$E$4:$E$1997='Analítico Cx.'!$B109)*('Diário 2º PA'!$B$4:$B$1997&gt;=C$4)*('Diário 2º PA'!$B$4:$B$1997&lt;=EOMONTH(C$4,0))*('Diário 2º PA'!$F$4:$F$1997))
+SUMPRODUCT(('Diário 3º PA'!$E$4:$E$2018='Analítico Cx.'!$B109)*('Diário 3º PA'!$B$4:$B$2018&gt;=C$4)*('Diário 3º PA'!$B$4:$B$2018&lt;=EOMONTH(C$4,0))*('Diário 3º PA'!$F$4:$F$2018))
+SUMPRODUCT(('Diário 4º PA'!$E$4:$E$2000='Analítico Cx.'!$B109)*('Diário 4º PA'!$B$4:$B$2000&gt;=C$4)*('Diário 4º PA'!$B$4:$B$2000&lt;=EOMONTH(C$4,0))*('Diário 4º PA'!$F$4:$F$2000))</f>
        <v>0</v>
      </c>
      <c r="D109" s="99">
        <f>SUMPRODUCT(('Diário 1º PA'!$E$4:$E$2000='Analítico Cx.'!$B109)*('Diário 1º PA'!$B$4:$B$2000&gt;=D$4)*('Diário 1º PA'!$B$4:$B$2000&lt;=EOMONTH(D$4,0))*('Diário 1º PA'!$F$4:$F$2000))
+SUMPRODUCT(('Diário 2º PA'!$E$4:$E$1997='Analítico Cx.'!$B109)*('Diário 2º PA'!$B$4:$B$1997&gt;=D$4)*('Diário 2º PA'!$B$4:$B$1997&lt;=EOMONTH(D$4,0))*('Diário 2º PA'!$F$4:$F$1997))
+SUMPRODUCT(('Diário 3º PA'!$E$4:$E$2018='Analítico Cx.'!$B109)*('Diário 3º PA'!$B$4:$B$2018&gt;=D$4)*('Diário 3º PA'!$B$4:$B$2018&lt;=EOMONTH(D$4,0))*('Diário 3º PA'!$F$4:$F$2018))
+SUMPRODUCT(('Diário 4º PA'!$E$4:$E$2000='Analítico Cx.'!$B109)*('Diário 4º PA'!$B$4:$B$2000&gt;=D$4)*('Diário 4º PA'!$B$4:$B$2000&lt;=EOMONTH(D$4,0))*('Diário 4º PA'!$F$4:$F$2000))</f>
        <v>0</v>
      </c>
      <c r="E109" s="99">
        <f>SUMPRODUCT(('Diário 1º PA'!$E$4:$E$2000='Analítico Cx.'!$B109)*('Diário 1º PA'!$B$4:$B$2000&gt;=E$4)*('Diário 1º PA'!$B$4:$B$2000&lt;=EOMONTH(E$4,0))*('Diário 1º PA'!$F$4:$F$2000))
+SUMPRODUCT(('Diário 2º PA'!$E$4:$E$1997='Analítico Cx.'!$B109)*('Diário 2º PA'!$B$4:$B$1997&gt;=E$4)*('Diário 2º PA'!$B$4:$B$1997&lt;=EOMONTH(E$4,0))*('Diário 2º PA'!$F$4:$F$1997))
+SUMPRODUCT(('Diário 3º PA'!$E$4:$E$2018='Analítico Cx.'!$B109)*('Diário 3º PA'!$B$4:$B$2018&gt;=E$4)*('Diário 3º PA'!$B$4:$B$2018&lt;=EOMONTH(E$4,0))*('Diário 3º PA'!$F$4:$F$2018))
+SUMPRODUCT(('Diário 4º PA'!$E$4:$E$2000='Analítico Cx.'!$B109)*('Diário 4º PA'!$B$4:$B$2000&gt;=E$4)*('Diário 4º PA'!$B$4:$B$2000&lt;=EOMONTH(E$4,0))*('Diário 4º PA'!$F$4:$F$2000))</f>
        <v>0</v>
      </c>
      <c r="F109" s="99">
        <f>SUMPRODUCT(('Diário 1º PA'!$E$4:$E$2000='Analítico Cx.'!$B109)*('Diário 1º PA'!$B$4:$B$2000&gt;=F$4)*('Diário 1º PA'!$B$4:$B$2000&lt;=EOMONTH(F$4,0))*('Diário 1º PA'!$F$4:$F$2000))
+SUMPRODUCT(('Diário 2º PA'!$E$4:$E$1997='Analítico Cx.'!$B109)*('Diário 2º PA'!$B$4:$B$1997&gt;=F$4)*('Diário 2º PA'!$B$4:$B$1997&lt;=EOMONTH(F$4,0))*('Diário 2º PA'!$F$4:$F$1997))
+SUMPRODUCT(('Diário 3º PA'!$E$4:$E$2018='Analítico Cx.'!$B109)*('Diário 3º PA'!$B$4:$B$2018&gt;=F$4)*('Diário 3º PA'!$B$4:$B$2018&lt;=EOMONTH(F$4,0))*('Diário 3º PA'!$F$4:$F$2018))
+SUMPRODUCT(('Diário 4º PA'!$E$4:$E$2000='Analítico Cx.'!$B109)*('Diário 4º PA'!$B$4:$B$2000&gt;=F$4)*('Diário 4º PA'!$B$4:$B$2000&lt;=EOMONTH(F$4,0))*('Diário 4º PA'!$F$4:$F$2000))</f>
        <v>0</v>
      </c>
      <c r="G109" s="99">
        <f>SUMPRODUCT(('Diário 1º PA'!$E$4:$E$2000='Analítico Cx.'!$B109)*('Diário 1º PA'!$B$4:$B$2000&gt;=G$4)*('Diário 1º PA'!$B$4:$B$2000&lt;=EOMONTH(G$4,0))*('Diário 1º PA'!$F$4:$F$2000))
+SUMPRODUCT(('Diário 2º PA'!$E$4:$E$1997='Analítico Cx.'!$B109)*('Diário 2º PA'!$B$4:$B$1997&gt;=G$4)*('Diário 2º PA'!$B$4:$B$1997&lt;=EOMONTH(G$4,0))*('Diário 2º PA'!$F$4:$F$1997))
+SUMPRODUCT(('Diário 3º PA'!$E$4:$E$2018='Analítico Cx.'!$B109)*('Diário 3º PA'!$B$4:$B$2018&gt;=G$4)*('Diário 3º PA'!$B$4:$B$2018&lt;=EOMONTH(G$4,0))*('Diário 3º PA'!$F$4:$F$2018))
+SUMPRODUCT(('Diário 4º PA'!$E$4:$E$2000='Analítico Cx.'!$B109)*('Diário 4º PA'!$B$4:$B$2000&gt;=G$4)*('Diário 4º PA'!$B$4:$B$2000&lt;=EOMONTH(G$4,0))*('Diário 4º PA'!$F$4:$F$2000))</f>
        <v>0</v>
      </c>
      <c r="H109" s="99">
        <f>SUMPRODUCT(('Diário 1º PA'!$E$4:$E$2000='Analítico Cx.'!$B109)*('Diário 1º PA'!$B$4:$B$2000&gt;=H$4)*('Diário 1º PA'!$B$4:$B$2000&lt;=EOMONTH(H$4,0))*('Diário 1º PA'!$F$4:$F$2000))
+SUMPRODUCT(('Diário 2º PA'!$E$4:$E$1997='Analítico Cx.'!$B109)*('Diário 2º PA'!$B$4:$B$1997&gt;=H$4)*('Diário 2º PA'!$B$4:$B$1997&lt;=EOMONTH(H$4,0))*('Diário 2º PA'!$F$4:$F$1997))
+SUMPRODUCT(('Diário 3º PA'!$E$4:$E$2018='Analítico Cx.'!$B109)*('Diário 3º PA'!$B$4:$B$2018&gt;=H$4)*('Diário 3º PA'!$B$4:$B$2018&lt;=EOMONTH(H$4,0))*('Diário 3º PA'!$F$4:$F$2018))
+SUMPRODUCT(('Diário 4º PA'!$E$4:$E$2000='Analítico Cx.'!$B109)*('Diário 4º PA'!$B$4:$B$2000&gt;=H$4)*('Diário 4º PA'!$B$4:$B$2000&lt;=EOMONTH(H$4,0))*('Diário 4º PA'!$F$4:$F$2000))</f>
        <v>0</v>
      </c>
      <c r="I109" s="99">
        <f>SUMPRODUCT(('Diário 1º PA'!$E$4:$E$2000='Analítico Cx.'!$B109)*('Diário 1º PA'!$B$4:$B$2000&gt;=I$4)*('Diário 1º PA'!$B$4:$B$2000&lt;=EOMONTH(I$4,0))*('Diário 1º PA'!$F$4:$F$2000))
+SUMPRODUCT(('Diário 2º PA'!$E$4:$E$1997='Analítico Cx.'!$B109)*('Diário 2º PA'!$B$4:$B$1997&gt;=I$4)*('Diário 2º PA'!$B$4:$B$1997&lt;=EOMONTH(I$4,0))*('Diário 2º PA'!$F$4:$F$1997))
+SUMPRODUCT(('Diário 3º PA'!$E$4:$E$2018='Analítico Cx.'!$B109)*('Diário 3º PA'!$B$4:$B$2018&gt;=I$4)*('Diário 3º PA'!$B$4:$B$2018&lt;=EOMONTH(I$4,0))*('Diário 3º PA'!$F$4:$F$2018))
+SUMPRODUCT(('Diário 4º PA'!$E$4:$E$2000='Analítico Cx.'!$B109)*('Diário 4º PA'!$B$4:$B$2000&gt;=I$4)*('Diário 4º PA'!$B$4:$B$2000&lt;=EOMONTH(I$4,0))*('Diário 4º PA'!$F$4:$F$2000))</f>
        <v>0</v>
      </c>
      <c r="J109" s="99">
        <f>SUMPRODUCT(('Diário 1º PA'!$E$4:$E$2000='Analítico Cx.'!$B109)*('Diário 1º PA'!$B$4:$B$2000&gt;=J$4)*('Diário 1º PA'!$B$4:$B$2000&lt;=EOMONTH(J$4,0))*('Diário 1º PA'!$F$4:$F$2000))
+SUMPRODUCT(('Diário 2º PA'!$E$4:$E$1997='Analítico Cx.'!$B109)*('Diário 2º PA'!$B$4:$B$1997&gt;=J$4)*('Diário 2º PA'!$B$4:$B$1997&lt;=EOMONTH(J$4,0))*('Diário 2º PA'!$F$4:$F$1997))
+SUMPRODUCT(('Diário 3º PA'!$E$4:$E$2018='Analítico Cx.'!$B109)*('Diário 3º PA'!$B$4:$B$2018&gt;=J$4)*('Diário 3º PA'!$B$4:$B$2018&lt;=EOMONTH(J$4,0))*('Diário 3º PA'!$F$4:$F$2018))
+SUMPRODUCT(('Diário 4º PA'!$E$4:$E$2000='Analítico Cx.'!$B109)*('Diário 4º PA'!$B$4:$B$2000&gt;=J$4)*('Diário 4º PA'!$B$4:$B$2000&lt;=EOMONTH(J$4,0))*('Diário 4º PA'!$F$4:$F$2000))</f>
        <v>0</v>
      </c>
      <c r="K109" s="99">
        <f>SUMPRODUCT(('Diário 1º PA'!$E$4:$E$2000='Analítico Cx.'!$B109)*('Diário 1º PA'!$B$4:$B$2000&gt;=K$4)*('Diário 1º PA'!$B$4:$B$2000&lt;=EOMONTH(K$4,0))*('Diário 1º PA'!$F$4:$F$2000))
+SUMPRODUCT(('Diário 2º PA'!$E$4:$E$1997='Analítico Cx.'!$B109)*('Diário 2º PA'!$B$4:$B$1997&gt;=K$4)*('Diário 2º PA'!$B$4:$B$1997&lt;=EOMONTH(K$4,0))*('Diário 2º PA'!$F$4:$F$1997))
+SUMPRODUCT(('Diário 3º PA'!$E$4:$E$2018='Analítico Cx.'!$B109)*('Diário 3º PA'!$B$4:$B$2018&gt;=K$4)*('Diário 3º PA'!$B$4:$B$2018&lt;=EOMONTH(K$4,0))*('Diário 3º PA'!$F$4:$F$2018))
+SUMPRODUCT(('Diário 4º PA'!$E$4:$E$2000='Analítico Cx.'!$B109)*('Diário 4º PA'!$B$4:$B$2000&gt;=K$4)*('Diário 4º PA'!$B$4:$B$2000&lt;=EOMONTH(K$4,0))*('Diário 4º PA'!$F$4:$F$2000))</f>
        <v>0</v>
      </c>
      <c r="L109" s="99">
        <f>SUMPRODUCT(('Diário 1º PA'!$E$4:$E$2000='Analítico Cx.'!$B109)*('Diário 1º PA'!$B$4:$B$2000&gt;=L$4)*('Diário 1º PA'!$B$4:$B$2000&lt;=EOMONTH(L$4,0))*('Diário 1º PA'!$F$4:$F$2000))
+SUMPRODUCT(('Diário 2º PA'!$E$4:$E$1997='Analítico Cx.'!$B109)*('Diário 2º PA'!$B$4:$B$1997&gt;=L$4)*('Diário 2º PA'!$B$4:$B$1997&lt;=EOMONTH(L$4,0))*('Diário 2º PA'!$F$4:$F$1997))
+SUMPRODUCT(('Diário 3º PA'!$E$4:$E$2018='Analítico Cx.'!$B109)*('Diário 3º PA'!$B$4:$B$2018&gt;=L$4)*('Diário 3º PA'!$B$4:$B$2018&lt;=EOMONTH(L$4,0))*('Diário 3º PA'!$F$4:$F$2018))
+SUMPRODUCT(('Diário 4º PA'!$E$4:$E$2000='Analítico Cx.'!$B109)*('Diário 4º PA'!$B$4:$B$2000&gt;=L$4)*('Diário 4º PA'!$B$4:$B$2000&lt;=EOMONTH(L$4,0))*('Diário 4º PA'!$F$4:$F$2000))</f>
        <v>0</v>
      </c>
      <c r="M109" s="99">
        <f>SUMPRODUCT(('Diário 1º PA'!$E$4:$E$2000='Analítico Cx.'!$B109)*('Diário 1º PA'!$B$4:$B$2000&gt;=M$4)*('Diário 1º PA'!$B$4:$B$2000&lt;=EOMONTH(M$4,0))*('Diário 1º PA'!$F$4:$F$2000))
+SUMPRODUCT(('Diário 2º PA'!$E$4:$E$1997='Analítico Cx.'!$B109)*('Diário 2º PA'!$B$4:$B$1997&gt;=M$4)*('Diário 2º PA'!$B$4:$B$1997&lt;=EOMONTH(M$4,0))*('Diário 2º PA'!$F$4:$F$1997))
+SUMPRODUCT(('Diário 3º PA'!$E$4:$E$2018='Analítico Cx.'!$B109)*('Diário 3º PA'!$B$4:$B$2018&gt;=M$4)*('Diário 3º PA'!$B$4:$B$2018&lt;=EOMONTH(M$4,0))*('Diário 3º PA'!$F$4:$F$2018))
+SUMPRODUCT(('Diário 4º PA'!$E$4:$E$2000='Analítico Cx.'!$B109)*('Diário 4º PA'!$B$4:$B$2000&gt;=M$4)*('Diário 4º PA'!$B$4:$B$2000&lt;=EOMONTH(M$4,0))*('Diário 4º PA'!$F$4:$F$2000))</f>
        <v>0</v>
      </c>
      <c r="N109" s="99">
        <f>SUMPRODUCT(('Diário 1º PA'!$E$4:$E$2000='Analítico Cx.'!$B109)*('Diário 1º PA'!$B$4:$B$2000&gt;=N$4)*('Diário 1º PA'!$B$4:$B$2000&lt;=EOMONTH(N$4,0))*('Diário 1º PA'!$F$4:$F$2000))
+SUMPRODUCT(('Diário 2º PA'!$E$4:$E$1997='Analítico Cx.'!$B109)*('Diário 2º PA'!$B$4:$B$1997&gt;=N$4)*('Diário 2º PA'!$B$4:$B$1997&lt;=EOMONTH(N$4,0))*('Diário 2º PA'!$F$4:$F$1997))
+SUMPRODUCT(('Diário 3º PA'!$E$4:$E$2018='Analítico Cx.'!$B109)*('Diário 3º PA'!$B$4:$B$2018&gt;=N$4)*('Diário 3º PA'!$B$4:$B$2018&lt;=EOMONTH(N$4,0))*('Diário 3º PA'!$F$4:$F$2018))
+SUMPRODUCT(('Diário 4º PA'!$E$4:$E$2000='Analítico Cx.'!$B109)*('Diário 4º PA'!$B$4:$B$2000&gt;=N$4)*('Diário 4º PA'!$B$4:$B$2000&lt;=EOMONTH(N$4,0))*('Diário 4º PA'!$F$4:$F$2000))</f>
        <v>0</v>
      </c>
      <c r="O109" s="100">
        <f t="shared" si="18"/>
        <v>0</v>
      </c>
      <c r="P109" s="92">
        <f t="shared" si="19"/>
        <v>0</v>
      </c>
    </row>
    <row r="110" spans="1:16" ht="23.25" customHeight="1" x14ac:dyDescent="0.25">
      <c r="A110" s="36" t="s">
        <v>293</v>
      </c>
      <c r="B110" s="57" t="s">
        <v>294</v>
      </c>
      <c r="C110" s="99">
        <f>SUMPRODUCT(('Diário 1º PA'!$E$4:$E$2000='Analítico Cx.'!$B110)*('Diário 1º PA'!$B$4:$B$2000&gt;=C$4)*('Diário 1º PA'!$B$4:$B$2000&lt;=EOMONTH(C$4,0))*('Diário 1º PA'!$F$4:$F$2000))
+SUMPRODUCT(('Diário 2º PA'!$E$4:$E$1997='Analítico Cx.'!$B110)*('Diário 2º PA'!$B$4:$B$1997&gt;=C$4)*('Diário 2º PA'!$B$4:$B$1997&lt;=EOMONTH(C$4,0))*('Diário 2º PA'!$F$4:$F$1997))
+SUMPRODUCT(('Diário 3º PA'!$E$4:$E$2018='Analítico Cx.'!$B110)*('Diário 3º PA'!$B$4:$B$2018&gt;=C$4)*('Diário 3º PA'!$B$4:$B$2018&lt;=EOMONTH(C$4,0))*('Diário 3º PA'!$F$4:$F$2018))
+SUMPRODUCT(('Diário 4º PA'!$E$4:$E$2000='Analítico Cx.'!$B110)*('Diário 4º PA'!$B$4:$B$2000&gt;=C$4)*('Diário 4º PA'!$B$4:$B$2000&lt;=EOMONTH(C$4,0))*('Diário 4º PA'!$F$4:$F$2000))</f>
        <v>0</v>
      </c>
      <c r="D110" s="99">
        <f>SUMPRODUCT(('Diário 1º PA'!$E$4:$E$2000='Analítico Cx.'!$B110)*('Diário 1º PA'!$B$4:$B$2000&gt;=D$4)*('Diário 1º PA'!$B$4:$B$2000&lt;=EOMONTH(D$4,0))*('Diário 1º PA'!$F$4:$F$2000))
+SUMPRODUCT(('Diário 2º PA'!$E$4:$E$1997='Analítico Cx.'!$B110)*('Diário 2º PA'!$B$4:$B$1997&gt;=D$4)*('Diário 2º PA'!$B$4:$B$1997&lt;=EOMONTH(D$4,0))*('Diário 2º PA'!$F$4:$F$1997))
+SUMPRODUCT(('Diário 3º PA'!$E$4:$E$2018='Analítico Cx.'!$B110)*('Diário 3º PA'!$B$4:$B$2018&gt;=D$4)*('Diário 3º PA'!$B$4:$B$2018&lt;=EOMONTH(D$4,0))*('Diário 3º PA'!$F$4:$F$2018))
+SUMPRODUCT(('Diário 4º PA'!$E$4:$E$2000='Analítico Cx.'!$B110)*('Diário 4º PA'!$B$4:$B$2000&gt;=D$4)*('Diário 4º PA'!$B$4:$B$2000&lt;=EOMONTH(D$4,0))*('Diário 4º PA'!$F$4:$F$2000))</f>
        <v>0</v>
      </c>
      <c r="E110" s="99">
        <f>SUMPRODUCT(('Diário 1º PA'!$E$4:$E$2000='Analítico Cx.'!$B110)*('Diário 1º PA'!$B$4:$B$2000&gt;=E$4)*('Diário 1º PA'!$B$4:$B$2000&lt;=EOMONTH(E$4,0))*('Diário 1º PA'!$F$4:$F$2000))
+SUMPRODUCT(('Diário 2º PA'!$E$4:$E$1997='Analítico Cx.'!$B110)*('Diário 2º PA'!$B$4:$B$1997&gt;=E$4)*('Diário 2º PA'!$B$4:$B$1997&lt;=EOMONTH(E$4,0))*('Diário 2º PA'!$F$4:$F$1997))
+SUMPRODUCT(('Diário 3º PA'!$E$4:$E$2018='Analítico Cx.'!$B110)*('Diário 3º PA'!$B$4:$B$2018&gt;=E$4)*('Diário 3º PA'!$B$4:$B$2018&lt;=EOMONTH(E$4,0))*('Diário 3º PA'!$F$4:$F$2018))
+SUMPRODUCT(('Diário 4º PA'!$E$4:$E$2000='Analítico Cx.'!$B110)*('Diário 4º PA'!$B$4:$B$2000&gt;=E$4)*('Diário 4º PA'!$B$4:$B$2000&lt;=EOMONTH(E$4,0))*('Diário 4º PA'!$F$4:$F$2000))</f>
        <v>0</v>
      </c>
      <c r="F110" s="99">
        <f>SUMPRODUCT(('Diário 1º PA'!$E$4:$E$2000='Analítico Cx.'!$B110)*('Diário 1º PA'!$B$4:$B$2000&gt;=F$4)*('Diário 1º PA'!$B$4:$B$2000&lt;=EOMONTH(F$4,0))*('Diário 1º PA'!$F$4:$F$2000))
+SUMPRODUCT(('Diário 2º PA'!$E$4:$E$1997='Analítico Cx.'!$B110)*('Diário 2º PA'!$B$4:$B$1997&gt;=F$4)*('Diário 2º PA'!$B$4:$B$1997&lt;=EOMONTH(F$4,0))*('Diário 2º PA'!$F$4:$F$1997))
+SUMPRODUCT(('Diário 3º PA'!$E$4:$E$2018='Analítico Cx.'!$B110)*('Diário 3º PA'!$B$4:$B$2018&gt;=F$4)*('Diário 3º PA'!$B$4:$B$2018&lt;=EOMONTH(F$4,0))*('Diário 3º PA'!$F$4:$F$2018))
+SUMPRODUCT(('Diário 4º PA'!$E$4:$E$2000='Analítico Cx.'!$B110)*('Diário 4º PA'!$B$4:$B$2000&gt;=F$4)*('Diário 4º PA'!$B$4:$B$2000&lt;=EOMONTH(F$4,0))*('Diário 4º PA'!$F$4:$F$2000))</f>
        <v>0</v>
      </c>
      <c r="G110" s="99">
        <f>SUMPRODUCT(('Diário 1º PA'!$E$4:$E$2000='Analítico Cx.'!$B110)*('Diário 1º PA'!$B$4:$B$2000&gt;=G$4)*('Diário 1º PA'!$B$4:$B$2000&lt;=EOMONTH(G$4,0))*('Diário 1º PA'!$F$4:$F$2000))
+SUMPRODUCT(('Diário 2º PA'!$E$4:$E$1997='Analítico Cx.'!$B110)*('Diário 2º PA'!$B$4:$B$1997&gt;=G$4)*('Diário 2º PA'!$B$4:$B$1997&lt;=EOMONTH(G$4,0))*('Diário 2º PA'!$F$4:$F$1997))
+SUMPRODUCT(('Diário 3º PA'!$E$4:$E$2018='Analítico Cx.'!$B110)*('Diário 3º PA'!$B$4:$B$2018&gt;=G$4)*('Diário 3º PA'!$B$4:$B$2018&lt;=EOMONTH(G$4,0))*('Diário 3º PA'!$F$4:$F$2018))
+SUMPRODUCT(('Diário 4º PA'!$E$4:$E$2000='Analítico Cx.'!$B110)*('Diário 4º PA'!$B$4:$B$2000&gt;=G$4)*('Diário 4º PA'!$B$4:$B$2000&lt;=EOMONTH(G$4,0))*('Diário 4º PA'!$F$4:$F$2000))</f>
        <v>0</v>
      </c>
      <c r="H110" s="99">
        <f>SUMPRODUCT(('Diário 1º PA'!$E$4:$E$2000='Analítico Cx.'!$B110)*('Diário 1º PA'!$B$4:$B$2000&gt;=H$4)*('Diário 1º PA'!$B$4:$B$2000&lt;=EOMONTH(H$4,0))*('Diário 1º PA'!$F$4:$F$2000))
+SUMPRODUCT(('Diário 2º PA'!$E$4:$E$1997='Analítico Cx.'!$B110)*('Diário 2º PA'!$B$4:$B$1997&gt;=H$4)*('Diário 2º PA'!$B$4:$B$1997&lt;=EOMONTH(H$4,0))*('Diário 2º PA'!$F$4:$F$1997))
+SUMPRODUCT(('Diário 3º PA'!$E$4:$E$2018='Analítico Cx.'!$B110)*('Diário 3º PA'!$B$4:$B$2018&gt;=H$4)*('Diário 3º PA'!$B$4:$B$2018&lt;=EOMONTH(H$4,0))*('Diário 3º PA'!$F$4:$F$2018))
+SUMPRODUCT(('Diário 4º PA'!$E$4:$E$2000='Analítico Cx.'!$B110)*('Diário 4º PA'!$B$4:$B$2000&gt;=H$4)*('Diário 4º PA'!$B$4:$B$2000&lt;=EOMONTH(H$4,0))*('Diário 4º PA'!$F$4:$F$2000))</f>
        <v>0</v>
      </c>
      <c r="I110" s="99">
        <f>SUMPRODUCT(('Diário 1º PA'!$E$4:$E$2000='Analítico Cx.'!$B110)*('Diário 1º PA'!$B$4:$B$2000&gt;=I$4)*('Diário 1º PA'!$B$4:$B$2000&lt;=EOMONTH(I$4,0))*('Diário 1º PA'!$F$4:$F$2000))
+SUMPRODUCT(('Diário 2º PA'!$E$4:$E$1997='Analítico Cx.'!$B110)*('Diário 2º PA'!$B$4:$B$1997&gt;=I$4)*('Diário 2º PA'!$B$4:$B$1997&lt;=EOMONTH(I$4,0))*('Diário 2º PA'!$F$4:$F$1997))
+SUMPRODUCT(('Diário 3º PA'!$E$4:$E$2018='Analítico Cx.'!$B110)*('Diário 3º PA'!$B$4:$B$2018&gt;=I$4)*('Diário 3º PA'!$B$4:$B$2018&lt;=EOMONTH(I$4,0))*('Diário 3º PA'!$F$4:$F$2018))
+SUMPRODUCT(('Diário 4º PA'!$E$4:$E$2000='Analítico Cx.'!$B110)*('Diário 4º PA'!$B$4:$B$2000&gt;=I$4)*('Diário 4º PA'!$B$4:$B$2000&lt;=EOMONTH(I$4,0))*('Diário 4º PA'!$F$4:$F$2000))</f>
        <v>0</v>
      </c>
      <c r="J110" s="99">
        <f>SUMPRODUCT(('Diário 1º PA'!$E$4:$E$2000='Analítico Cx.'!$B110)*('Diário 1º PA'!$B$4:$B$2000&gt;=J$4)*('Diário 1º PA'!$B$4:$B$2000&lt;=EOMONTH(J$4,0))*('Diário 1º PA'!$F$4:$F$2000))
+SUMPRODUCT(('Diário 2º PA'!$E$4:$E$1997='Analítico Cx.'!$B110)*('Diário 2º PA'!$B$4:$B$1997&gt;=J$4)*('Diário 2º PA'!$B$4:$B$1997&lt;=EOMONTH(J$4,0))*('Diário 2º PA'!$F$4:$F$1997))
+SUMPRODUCT(('Diário 3º PA'!$E$4:$E$2018='Analítico Cx.'!$B110)*('Diário 3º PA'!$B$4:$B$2018&gt;=J$4)*('Diário 3º PA'!$B$4:$B$2018&lt;=EOMONTH(J$4,0))*('Diário 3º PA'!$F$4:$F$2018))
+SUMPRODUCT(('Diário 4º PA'!$E$4:$E$2000='Analítico Cx.'!$B110)*('Diário 4º PA'!$B$4:$B$2000&gt;=J$4)*('Diário 4º PA'!$B$4:$B$2000&lt;=EOMONTH(J$4,0))*('Diário 4º PA'!$F$4:$F$2000))</f>
        <v>0</v>
      </c>
      <c r="K110" s="99">
        <f>SUMPRODUCT(('Diário 1º PA'!$E$4:$E$2000='Analítico Cx.'!$B110)*('Diário 1º PA'!$B$4:$B$2000&gt;=K$4)*('Diário 1º PA'!$B$4:$B$2000&lt;=EOMONTH(K$4,0))*('Diário 1º PA'!$F$4:$F$2000))
+SUMPRODUCT(('Diário 2º PA'!$E$4:$E$1997='Analítico Cx.'!$B110)*('Diário 2º PA'!$B$4:$B$1997&gt;=K$4)*('Diário 2º PA'!$B$4:$B$1997&lt;=EOMONTH(K$4,0))*('Diário 2º PA'!$F$4:$F$1997))
+SUMPRODUCT(('Diário 3º PA'!$E$4:$E$2018='Analítico Cx.'!$B110)*('Diário 3º PA'!$B$4:$B$2018&gt;=K$4)*('Diário 3º PA'!$B$4:$B$2018&lt;=EOMONTH(K$4,0))*('Diário 3º PA'!$F$4:$F$2018))
+SUMPRODUCT(('Diário 4º PA'!$E$4:$E$2000='Analítico Cx.'!$B110)*('Diário 4º PA'!$B$4:$B$2000&gt;=K$4)*('Diário 4º PA'!$B$4:$B$2000&lt;=EOMONTH(K$4,0))*('Diário 4º PA'!$F$4:$F$2000))</f>
        <v>0</v>
      </c>
      <c r="L110" s="99">
        <f>SUMPRODUCT(('Diário 1º PA'!$E$4:$E$2000='Analítico Cx.'!$B110)*('Diário 1º PA'!$B$4:$B$2000&gt;=L$4)*('Diário 1º PA'!$B$4:$B$2000&lt;=EOMONTH(L$4,0))*('Diário 1º PA'!$F$4:$F$2000))
+SUMPRODUCT(('Diário 2º PA'!$E$4:$E$1997='Analítico Cx.'!$B110)*('Diário 2º PA'!$B$4:$B$1997&gt;=L$4)*('Diário 2º PA'!$B$4:$B$1997&lt;=EOMONTH(L$4,0))*('Diário 2º PA'!$F$4:$F$1997))
+SUMPRODUCT(('Diário 3º PA'!$E$4:$E$2018='Analítico Cx.'!$B110)*('Diário 3º PA'!$B$4:$B$2018&gt;=L$4)*('Diário 3º PA'!$B$4:$B$2018&lt;=EOMONTH(L$4,0))*('Diário 3º PA'!$F$4:$F$2018))
+SUMPRODUCT(('Diário 4º PA'!$E$4:$E$2000='Analítico Cx.'!$B110)*('Diário 4º PA'!$B$4:$B$2000&gt;=L$4)*('Diário 4º PA'!$B$4:$B$2000&lt;=EOMONTH(L$4,0))*('Diário 4º PA'!$F$4:$F$2000))</f>
        <v>0</v>
      </c>
      <c r="M110" s="99">
        <f>SUMPRODUCT(('Diário 1º PA'!$E$4:$E$2000='Analítico Cx.'!$B110)*('Diário 1º PA'!$B$4:$B$2000&gt;=M$4)*('Diário 1º PA'!$B$4:$B$2000&lt;=EOMONTH(M$4,0))*('Diário 1º PA'!$F$4:$F$2000))
+SUMPRODUCT(('Diário 2º PA'!$E$4:$E$1997='Analítico Cx.'!$B110)*('Diário 2º PA'!$B$4:$B$1997&gt;=M$4)*('Diário 2º PA'!$B$4:$B$1997&lt;=EOMONTH(M$4,0))*('Diário 2º PA'!$F$4:$F$1997))
+SUMPRODUCT(('Diário 3º PA'!$E$4:$E$2018='Analítico Cx.'!$B110)*('Diário 3º PA'!$B$4:$B$2018&gt;=M$4)*('Diário 3º PA'!$B$4:$B$2018&lt;=EOMONTH(M$4,0))*('Diário 3º PA'!$F$4:$F$2018))
+SUMPRODUCT(('Diário 4º PA'!$E$4:$E$2000='Analítico Cx.'!$B110)*('Diário 4º PA'!$B$4:$B$2000&gt;=M$4)*('Diário 4º PA'!$B$4:$B$2000&lt;=EOMONTH(M$4,0))*('Diário 4º PA'!$F$4:$F$2000))</f>
        <v>0</v>
      </c>
      <c r="N110" s="99">
        <f>SUMPRODUCT(('Diário 1º PA'!$E$4:$E$2000='Analítico Cx.'!$B110)*('Diário 1º PA'!$B$4:$B$2000&gt;=N$4)*('Diário 1º PA'!$B$4:$B$2000&lt;=EOMONTH(N$4,0))*('Diário 1º PA'!$F$4:$F$2000))
+SUMPRODUCT(('Diário 2º PA'!$E$4:$E$1997='Analítico Cx.'!$B110)*('Diário 2º PA'!$B$4:$B$1997&gt;=N$4)*('Diário 2º PA'!$B$4:$B$1997&lt;=EOMONTH(N$4,0))*('Diário 2º PA'!$F$4:$F$1997))
+SUMPRODUCT(('Diário 3º PA'!$E$4:$E$2018='Analítico Cx.'!$B110)*('Diário 3º PA'!$B$4:$B$2018&gt;=N$4)*('Diário 3º PA'!$B$4:$B$2018&lt;=EOMONTH(N$4,0))*('Diário 3º PA'!$F$4:$F$2018))
+SUMPRODUCT(('Diário 4º PA'!$E$4:$E$2000='Analítico Cx.'!$B110)*('Diário 4º PA'!$B$4:$B$2000&gt;=N$4)*('Diário 4º PA'!$B$4:$B$2000&lt;=EOMONTH(N$4,0))*('Diário 4º PA'!$F$4:$F$2000))</f>
        <v>0</v>
      </c>
      <c r="O110" s="100">
        <f t="shared" si="18"/>
        <v>0</v>
      </c>
      <c r="P110" s="92">
        <f t="shared" si="19"/>
        <v>0</v>
      </c>
    </row>
    <row r="111" spans="1:16" ht="23.25" customHeight="1" x14ac:dyDescent="0.25">
      <c r="A111" s="36" t="s">
        <v>295</v>
      </c>
      <c r="B111" s="57" t="s">
        <v>296</v>
      </c>
      <c r="C111" s="99">
        <f>SUMPRODUCT(('Diário 1º PA'!$E$4:$E$2000='Analítico Cx.'!$B111)*('Diário 1º PA'!$B$4:$B$2000&gt;=C$4)*('Diário 1º PA'!$B$4:$B$2000&lt;=EOMONTH(C$4,0))*('Diário 1º PA'!$F$4:$F$2000))
+SUMPRODUCT(('Diário 2º PA'!$E$4:$E$1997='Analítico Cx.'!$B111)*('Diário 2º PA'!$B$4:$B$1997&gt;=C$4)*('Diário 2º PA'!$B$4:$B$1997&lt;=EOMONTH(C$4,0))*('Diário 2º PA'!$F$4:$F$1997))
+SUMPRODUCT(('Diário 3º PA'!$E$4:$E$2018='Analítico Cx.'!$B111)*('Diário 3º PA'!$B$4:$B$2018&gt;=C$4)*('Diário 3º PA'!$B$4:$B$2018&lt;=EOMONTH(C$4,0))*('Diário 3º PA'!$F$4:$F$2018))
+SUMPRODUCT(('Diário 4º PA'!$E$4:$E$2000='Analítico Cx.'!$B111)*('Diário 4º PA'!$B$4:$B$2000&gt;=C$4)*('Diário 4º PA'!$B$4:$B$2000&lt;=EOMONTH(C$4,0))*('Diário 4º PA'!$F$4:$F$2000))</f>
        <v>0</v>
      </c>
      <c r="D111" s="99">
        <f>SUMPRODUCT(('Diário 1º PA'!$E$4:$E$2000='Analítico Cx.'!$B111)*('Diário 1º PA'!$B$4:$B$2000&gt;=D$4)*('Diário 1º PA'!$B$4:$B$2000&lt;=EOMONTH(D$4,0))*('Diário 1º PA'!$F$4:$F$2000))
+SUMPRODUCT(('Diário 2º PA'!$E$4:$E$1997='Analítico Cx.'!$B111)*('Diário 2º PA'!$B$4:$B$1997&gt;=D$4)*('Diário 2º PA'!$B$4:$B$1997&lt;=EOMONTH(D$4,0))*('Diário 2º PA'!$F$4:$F$1997))
+SUMPRODUCT(('Diário 3º PA'!$E$4:$E$2018='Analítico Cx.'!$B111)*('Diário 3º PA'!$B$4:$B$2018&gt;=D$4)*('Diário 3º PA'!$B$4:$B$2018&lt;=EOMONTH(D$4,0))*('Diário 3º PA'!$F$4:$F$2018))
+SUMPRODUCT(('Diário 4º PA'!$E$4:$E$2000='Analítico Cx.'!$B111)*('Diário 4º PA'!$B$4:$B$2000&gt;=D$4)*('Diário 4º PA'!$B$4:$B$2000&lt;=EOMONTH(D$4,0))*('Diário 4º PA'!$F$4:$F$2000))</f>
        <v>0</v>
      </c>
      <c r="E111" s="99">
        <f>SUMPRODUCT(('Diário 1º PA'!$E$4:$E$2000='Analítico Cx.'!$B111)*('Diário 1º PA'!$B$4:$B$2000&gt;=E$4)*('Diário 1º PA'!$B$4:$B$2000&lt;=EOMONTH(E$4,0))*('Diário 1º PA'!$F$4:$F$2000))
+SUMPRODUCT(('Diário 2º PA'!$E$4:$E$1997='Analítico Cx.'!$B111)*('Diário 2º PA'!$B$4:$B$1997&gt;=E$4)*('Diário 2º PA'!$B$4:$B$1997&lt;=EOMONTH(E$4,0))*('Diário 2º PA'!$F$4:$F$1997))
+SUMPRODUCT(('Diário 3º PA'!$E$4:$E$2018='Analítico Cx.'!$B111)*('Diário 3º PA'!$B$4:$B$2018&gt;=E$4)*('Diário 3º PA'!$B$4:$B$2018&lt;=EOMONTH(E$4,0))*('Diário 3º PA'!$F$4:$F$2018))
+SUMPRODUCT(('Diário 4º PA'!$E$4:$E$2000='Analítico Cx.'!$B111)*('Diário 4º PA'!$B$4:$B$2000&gt;=E$4)*('Diário 4º PA'!$B$4:$B$2000&lt;=EOMONTH(E$4,0))*('Diário 4º PA'!$F$4:$F$2000))</f>
        <v>0</v>
      </c>
      <c r="F111" s="99">
        <f>SUMPRODUCT(('Diário 1º PA'!$E$4:$E$2000='Analítico Cx.'!$B111)*('Diário 1º PA'!$B$4:$B$2000&gt;=F$4)*('Diário 1º PA'!$B$4:$B$2000&lt;=EOMONTH(F$4,0))*('Diário 1º PA'!$F$4:$F$2000))
+SUMPRODUCT(('Diário 2º PA'!$E$4:$E$1997='Analítico Cx.'!$B111)*('Diário 2º PA'!$B$4:$B$1997&gt;=F$4)*('Diário 2º PA'!$B$4:$B$1997&lt;=EOMONTH(F$4,0))*('Diário 2º PA'!$F$4:$F$1997))
+SUMPRODUCT(('Diário 3º PA'!$E$4:$E$2018='Analítico Cx.'!$B111)*('Diário 3º PA'!$B$4:$B$2018&gt;=F$4)*('Diário 3º PA'!$B$4:$B$2018&lt;=EOMONTH(F$4,0))*('Diário 3º PA'!$F$4:$F$2018))
+SUMPRODUCT(('Diário 4º PA'!$E$4:$E$2000='Analítico Cx.'!$B111)*('Diário 4º PA'!$B$4:$B$2000&gt;=F$4)*('Diário 4º PA'!$B$4:$B$2000&lt;=EOMONTH(F$4,0))*('Diário 4º PA'!$F$4:$F$2000))</f>
        <v>0</v>
      </c>
      <c r="G111" s="99">
        <f>SUMPRODUCT(('Diário 1º PA'!$E$4:$E$2000='Analítico Cx.'!$B111)*('Diário 1º PA'!$B$4:$B$2000&gt;=G$4)*('Diário 1º PA'!$B$4:$B$2000&lt;=EOMONTH(G$4,0))*('Diário 1º PA'!$F$4:$F$2000))
+SUMPRODUCT(('Diário 2º PA'!$E$4:$E$1997='Analítico Cx.'!$B111)*('Diário 2º PA'!$B$4:$B$1997&gt;=G$4)*('Diário 2º PA'!$B$4:$B$1997&lt;=EOMONTH(G$4,0))*('Diário 2º PA'!$F$4:$F$1997))
+SUMPRODUCT(('Diário 3º PA'!$E$4:$E$2018='Analítico Cx.'!$B111)*('Diário 3º PA'!$B$4:$B$2018&gt;=G$4)*('Diário 3º PA'!$B$4:$B$2018&lt;=EOMONTH(G$4,0))*('Diário 3º PA'!$F$4:$F$2018))
+SUMPRODUCT(('Diário 4º PA'!$E$4:$E$2000='Analítico Cx.'!$B111)*('Diário 4º PA'!$B$4:$B$2000&gt;=G$4)*('Diário 4º PA'!$B$4:$B$2000&lt;=EOMONTH(G$4,0))*('Diário 4º PA'!$F$4:$F$2000))</f>
        <v>0</v>
      </c>
      <c r="H111" s="99">
        <f>SUMPRODUCT(('Diário 1º PA'!$E$4:$E$2000='Analítico Cx.'!$B111)*('Diário 1º PA'!$B$4:$B$2000&gt;=H$4)*('Diário 1º PA'!$B$4:$B$2000&lt;=EOMONTH(H$4,0))*('Diário 1º PA'!$F$4:$F$2000))
+SUMPRODUCT(('Diário 2º PA'!$E$4:$E$1997='Analítico Cx.'!$B111)*('Diário 2º PA'!$B$4:$B$1997&gt;=H$4)*('Diário 2º PA'!$B$4:$B$1997&lt;=EOMONTH(H$4,0))*('Diário 2º PA'!$F$4:$F$1997))
+SUMPRODUCT(('Diário 3º PA'!$E$4:$E$2018='Analítico Cx.'!$B111)*('Diário 3º PA'!$B$4:$B$2018&gt;=H$4)*('Diário 3º PA'!$B$4:$B$2018&lt;=EOMONTH(H$4,0))*('Diário 3º PA'!$F$4:$F$2018))
+SUMPRODUCT(('Diário 4º PA'!$E$4:$E$2000='Analítico Cx.'!$B111)*('Diário 4º PA'!$B$4:$B$2000&gt;=H$4)*('Diário 4º PA'!$B$4:$B$2000&lt;=EOMONTH(H$4,0))*('Diário 4º PA'!$F$4:$F$2000))</f>
        <v>0</v>
      </c>
      <c r="I111" s="99">
        <f>SUMPRODUCT(('Diário 1º PA'!$E$4:$E$2000='Analítico Cx.'!$B111)*('Diário 1º PA'!$B$4:$B$2000&gt;=I$4)*('Diário 1º PA'!$B$4:$B$2000&lt;=EOMONTH(I$4,0))*('Diário 1º PA'!$F$4:$F$2000))
+SUMPRODUCT(('Diário 2º PA'!$E$4:$E$1997='Analítico Cx.'!$B111)*('Diário 2º PA'!$B$4:$B$1997&gt;=I$4)*('Diário 2º PA'!$B$4:$B$1997&lt;=EOMONTH(I$4,0))*('Diário 2º PA'!$F$4:$F$1997))
+SUMPRODUCT(('Diário 3º PA'!$E$4:$E$2018='Analítico Cx.'!$B111)*('Diário 3º PA'!$B$4:$B$2018&gt;=I$4)*('Diário 3º PA'!$B$4:$B$2018&lt;=EOMONTH(I$4,0))*('Diário 3º PA'!$F$4:$F$2018))
+SUMPRODUCT(('Diário 4º PA'!$E$4:$E$2000='Analítico Cx.'!$B111)*('Diário 4º PA'!$B$4:$B$2000&gt;=I$4)*('Diário 4º PA'!$B$4:$B$2000&lt;=EOMONTH(I$4,0))*('Diário 4º PA'!$F$4:$F$2000))</f>
        <v>0</v>
      </c>
      <c r="J111" s="99">
        <f>SUMPRODUCT(('Diário 1º PA'!$E$4:$E$2000='Analítico Cx.'!$B111)*('Diário 1º PA'!$B$4:$B$2000&gt;=J$4)*('Diário 1º PA'!$B$4:$B$2000&lt;=EOMONTH(J$4,0))*('Diário 1º PA'!$F$4:$F$2000))
+SUMPRODUCT(('Diário 2º PA'!$E$4:$E$1997='Analítico Cx.'!$B111)*('Diário 2º PA'!$B$4:$B$1997&gt;=J$4)*('Diário 2º PA'!$B$4:$B$1997&lt;=EOMONTH(J$4,0))*('Diário 2º PA'!$F$4:$F$1997))
+SUMPRODUCT(('Diário 3º PA'!$E$4:$E$2018='Analítico Cx.'!$B111)*('Diário 3º PA'!$B$4:$B$2018&gt;=J$4)*('Diário 3º PA'!$B$4:$B$2018&lt;=EOMONTH(J$4,0))*('Diário 3º PA'!$F$4:$F$2018))
+SUMPRODUCT(('Diário 4º PA'!$E$4:$E$2000='Analítico Cx.'!$B111)*('Diário 4º PA'!$B$4:$B$2000&gt;=J$4)*('Diário 4º PA'!$B$4:$B$2000&lt;=EOMONTH(J$4,0))*('Diário 4º PA'!$F$4:$F$2000))</f>
        <v>0</v>
      </c>
      <c r="K111" s="99">
        <f>SUMPRODUCT(('Diário 1º PA'!$E$4:$E$2000='Analítico Cx.'!$B111)*('Diário 1º PA'!$B$4:$B$2000&gt;=K$4)*('Diário 1º PA'!$B$4:$B$2000&lt;=EOMONTH(K$4,0))*('Diário 1º PA'!$F$4:$F$2000))
+SUMPRODUCT(('Diário 2º PA'!$E$4:$E$1997='Analítico Cx.'!$B111)*('Diário 2º PA'!$B$4:$B$1997&gt;=K$4)*('Diário 2º PA'!$B$4:$B$1997&lt;=EOMONTH(K$4,0))*('Diário 2º PA'!$F$4:$F$1997))
+SUMPRODUCT(('Diário 3º PA'!$E$4:$E$2018='Analítico Cx.'!$B111)*('Diário 3º PA'!$B$4:$B$2018&gt;=K$4)*('Diário 3º PA'!$B$4:$B$2018&lt;=EOMONTH(K$4,0))*('Diário 3º PA'!$F$4:$F$2018))
+SUMPRODUCT(('Diário 4º PA'!$E$4:$E$2000='Analítico Cx.'!$B111)*('Diário 4º PA'!$B$4:$B$2000&gt;=K$4)*('Diário 4º PA'!$B$4:$B$2000&lt;=EOMONTH(K$4,0))*('Diário 4º PA'!$F$4:$F$2000))</f>
        <v>0</v>
      </c>
      <c r="L111" s="99">
        <f>SUMPRODUCT(('Diário 1º PA'!$E$4:$E$2000='Analítico Cx.'!$B111)*('Diário 1º PA'!$B$4:$B$2000&gt;=L$4)*('Diário 1º PA'!$B$4:$B$2000&lt;=EOMONTH(L$4,0))*('Diário 1º PA'!$F$4:$F$2000))
+SUMPRODUCT(('Diário 2º PA'!$E$4:$E$1997='Analítico Cx.'!$B111)*('Diário 2º PA'!$B$4:$B$1997&gt;=L$4)*('Diário 2º PA'!$B$4:$B$1997&lt;=EOMONTH(L$4,0))*('Diário 2º PA'!$F$4:$F$1997))
+SUMPRODUCT(('Diário 3º PA'!$E$4:$E$2018='Analítico Cx.'!$B111)*('Diário 3º PA'!$B$4:$B$2018&gt;=L$4)*('Diário 3º PA'!$B$4:$B$2018&lt;=EOMONTH(L$4,0))*('Diário 3º PA'!$F$4:$F$2018))
+SUMPRODUCT(('Diário 4º PA'!$E$4:$E$2000='Analítico Cx.'!$B111)*('Diário 4º PA'!$B$4:$B$2000&gt;=L$4)*('Diário 4º PA'!$B$4:$B$2000&lt;=EOMONTH(L$4,0))*('Diário 4º PA'!$F$4:$F$2000))</f>
        <v>0</v>
      </c>
      <c r="M111" s="99">
        <f>SUMPRODUCT(('Diário 1º PA'!$E$4:$E$2000='Analítico Cx.'!$B111)*('Diário 1º PA'!$B$4:$B$2000&gt;=M$4)*('Diário 1º PA'!$B$4:$B$2000&lt;=EOMONTH(M$4,0))*('Diário 1º PA'!$F$4:$F$2000))
+SUMPRODUCT(('Diário 2º PA'!$E$4:$E$1997='Analítico Cx.'!$B111)*('Diário 2º PA'!$B$4:$B$1997&gt;=M$4)*('Diário 2º PA'!$B$4:$B$1997&lt;=EOMONTH(M$4,0))*('Diário 2º PA'!$F$4:$F$1997))
+SUMPRODUCT(('Diário 3º PA'!$E$4:$E$2018='Analítico Cx.'!$B111)*('Diário 3º PA'!$B$4:$B$2018&gt;=M$4)*('Diário 3º PA'!$B$4:$B$2018&lt;=EOMONTH(M$4,0))*('Diário 3º PA'!$F$4:$F$2018))
+SUMPRODUCT(('Diário 4º PA'!$E$4:$E$2000='Analítico Cx.'!$B111)*('Diário 4º PA'!$B$4:$B$2000&gt;=M$4)*('Diário 4º PA'!$B$4:$B$2000&lt;=EOMONTH(M$4,0))*('Diário 4º PA'!$F$4:$F$2000))</f>
        <v>0</v>
      </c>
      <c r="N111" s="99">
        <f>SUMPRODUCT(('Diário 1º PA'!$E$4:$E$2000='Analítico Cx.'!$B111)*('Diário 1º PA'!$B$4:$B$2000&gt;=N$4)*('Diário 1º PA'!$B$4:$B$2000&lt;=EOMONTH(N$4,0))*('Diário 1º PA'!$F$4:$F$2000))
+SUMPRODUCT(('Diário 2º PA'!$E$4:$E$1997='Analítico Cx.'!$B111)*('Diário 2º PA'!$B$4:$B$1997&gt;=N$4)*('Diário 2º PA'!$B$4:$B$1997&lt;=EOMONTH(N$4,0))*('Diário 2º PA'!$F$4:$F$1997))
+SUMPRODUCT(('Diário 3º PA'!$E$4:$E$2018='Analítico Cx.'!$B111)*('Diário 3º PA'!$B$4:$B$2018&gt;=N$4)*('Diário 3º PA'!$B$4:$B$2018&lt;=EOMONTH(N$4,0))*('Diário 3º PA'!$F$4:$F$2018))
+SUMPRODUCT(('Diário 4º PA'!$E$4:$E$2000='Analítico Cx.'!$B111)*('Diário 4º PA'!$B$4:$B$2000&gt;=N$4)*('Diário 4º PA'!$B$4:$B$2000&lt;=EOMONTH(N$4,0))*('Diário 4º PA'!$F$4:$F$2000))</f>
        <v>0</v>
      </c>
      <c r="O111" s="100">
        <f t="shared" si="18"/>
        <v>0</v>
      </c>
      <c r="P111" s="92">
        <f t="shared" si="19"/>
        <v>0</v>
      </c>
    </row>
    <row r="112" spans="1:16" ht="23.25" customHeight="1" x14ac:dyDescent="0.25">
      <c r="A112" s="36" t="s">
        <v>297</v>
      </c>
      <c r="B112" s="57" t="s">
        <v>298</v>
      </c>
      <c r="C112" s="99">
        <f>SUMPRODUCT(('Diário 1º PA'!$E$4:$E$2000='Analítico Cx.'!$B112)*('Diário 1º PA'!$B$4:$B$2000&gt;=C$4)*('Diário 1º PA'!$B$4:$B$2000&lt;=EOMONTH(C$4,0))*('Diário 1º PA'!$F$4:$F$2000))
+SUMPRODUCT(('Diário 2º PA'!$E$4:$E$1997='Analítico Cx.'!$B112)*('Diário 2º PA'!$B$4:$B$1997&gt;=C$4)*('Diário 2º PA'!$B$4:$B$1997&lt;=EOMONTH(C$4,0))*('Diário 2º PA'!$F$4:$F$1997))
+SUMPRODUCT(('Diário 3º PA'!$E$4:$E$2018='Analítico Cx.'!$B112)*('Diário 3º PA'!$B$4:$B$2018&gt;=C$4)*('Diário 3º PA'!$B$4:$B$2018&lt;=EOMONTH(C$4,0))*('Diário 3º PA'!$F$4:$F$2018))
+SUMPRODUCT(('Diário 4º PA'!$E$4:$E$2000='Analítico Cx.'!$B112)*('Diário 4º PA'!$B$4:$B$2000&gt;=C$4)*('Diário 4º PA'!$B$4:$B$2000&lt;=EOMONTH(C$4,0))*('Diário 4º PA'!$F$4:$F$2000))</f>
        <v>0</v>
      </c>
      <c r="D112" s="99">
        <f>SUMPRODUCT(('Diário 1º PA'!$E$4:$E$2000='Analítico Cx.'!$B112)*('Diário 1º PA'!$B$4:$B$2000&gt;=D$4)*('Diário 1º PA'!$B$4:$B$2000&lt;=EOMONTH(D$4,0))*('Diário 1º PA'!$F$4:$F$2000))
+SUMPRODUCT(('Diário 2º PA'!$E$4:$E$1997='Analítico Cx.'!$B112)*('Diário 2º PA'!$B$4:$B$1997&gt;=D$4)*('Diário 2º PA'!$B$4:$B$1997&lt;=EOMONTH(D$4,0))*('Diário 2º PA'!$F$4:$F$1997))
+SUMPRODUCT(('Diário 3º PA'!$E$4:$E$2018='Analítico Cx.'!$B112)*('Diário 3º PA'!$B$4:$B$2018&gt;=D$4)*('Diário 3º PA'!$B$4:$B$2018&lt;=EOMONTH(D$4,0))*('Diário 3º PA'!$F$4:$F$2018))
+SUMPRODUCT(('Diário 4º PA'!$E$4:$E$2000='Analítico Cx.'!$B112)*('Diário 4º PA'!$B$4:$B$2000&gt;=D$4)*('Diário 4º PA'!$B$4:$B$2000&lt;=EOMONTH(D$4,0))*('Diário 4º PA'!$F$4:$F$2000))</f>
        <v>0</v>
      </c>
      <c r="E112" s="99">
        <f>SUMPRODUCT(('Diário 1º PA'!$E$4:$E$2000='Analítico Cx.'!$B112)*('Diário 1º PA'!$B$4:$B$2000&gt;=E$4)*('Diário 1º PA'!$B$4:$B$2000&lt;=EOMONTH(E$4,0))*('Diário 1º PA'!$F$4:$F$2000))
+SUMPRODUCT(('Diário 2º PA'!$E$4:$E$1997='Analítico Cx.'!$B112)*('Diário 2º PA'!$B$4:$B$1997&gt;=E$4)*('Diário 2º PA'!$B$4:$B$1997&lt;=EOMONTH(E$4,0))*('Diário 2º PA'!$F$4:$F$1997))
+SUMPRODUCT(('Diário 3º PA'!$E$4:$E$2018='Analítico Cx.'!$B112)*('Diário 3º PA'!$B$4:$B$2018&gt;=E$4)*('Diário 3º PA'!$B$4:$B$2018&lt;=EOMONTH(E$4,0))*('Diário 3º PA'!$F$4:$F$2018))
+SUMPRODUCT(('Diário 4º PA'!$E$4:$E$2000='Analítico Cx.'!$B112)*('Diário 4º PA'!$B$4:$B$2000&gt;=E$4)*('Diário 4º PA'!$B$4:$B$2000&lt;=EOMONTH(E$4,0))*('Diário 4º PA'!$F$4:$F$2000))</f>
        <v>0</v>
      </c>
      <c r="F112" s="99">
        <f>SUMPRODUCT(('Diário 1º PA'!$E$4:$E$2000='Analítico Cx.'!$B112)*('Diário 1º PA'!$B$4:$B$2000&gt;=F$4)*('Diário 1º PA'!$B$4:$B$2000&lt;=EOMONTH(F$4,0))*('Diário 1º PA'!$F$4:$F$2000))
+SUMPRODUCT(('Diário 2º PA'!$E$4:$E$1997='Analítico Cx.'!$B112)*('Diário 2º PA'!$B$4:$B$1997&gt;=F$4)*('Diário 2º PA'!$B$4:$B$1997&lt;=EOMONTH(F$4,0))*('Diário 2º PA'!$F$4:$F$1997))
+SUMPRODUCT(('Diário 3º PA'!$E$4:$E$2018='Analítico Cx.'!$B112)*('Diário 3º PA'!$B$4:$B$2018&gt;=F$4)*('Diário 3º PA'!$B$4:$B$2018&lt;=EOMONTH(F$4,0))*('Diário 3º PA'!$F$4:$F$2018))
+SUMPRODUCT(('Diário 4º PA'!$E$4:$E$2000='Analítico Cx.'!$B112)*('Diário 4º PA'!$B$4:$B$2000&gt;=F$4)*('Diário 4º PA'!$B$4:$B$2000&lt;=EOMONTH(F$4,0))*('Diário 4º PA'!$F$4:$F$2000))</f>
        <v>0</v>
      </c>
      <c r="G112" s="99">
        <f>SUMPRODUCT(('Diário 1º PA'!$E$4:$E$2000='Analítico Cx.'!$B112)*('Diário 1º PA'!$B$4:$B$2000&gt;=G$4)*('Diário 1º PA'!$B$4:$B$2000&lt;=EOMONTH(G$4,0))*('Diário 1º PA'!$F$4:$F$2000))
+SUMPRODUCT(('Diário 2º PA'!$E$4:$E$1997='Analítico Cx.'!$B112)*('Diário 2º PA'!$B$4:$B$1997&gt;=G$4)*('Diário 2º PA'!$B$4:$B$1997&lt;=EOMONTH(G$4,0))*('Diário 2º PA'!$F$4:$F$1997))
+SUMPRODUCT(('Diário 3º PA'!$E$4:$E$2018='Analítico Cx.'!$B112)*('Diário 3º PA'!$B$4:$B$2018&gt;=G$4)*('Diário 3º PA'!$B$4:$B$2018&lt;=EOMONTH(G$4,0))*('Diário 3º PA'!$F$4:$F$2018))
+SUMPRODUCT(('Diário 4º PA'!$E$4:$E$2000='Analítico Cx.'!$B112)*('Diário 4º PA'!$B$4:$B$2000&gt;=G$4)*('Diário 4º PA'!$B$4:$B$2000&lt;=EOMONTH(G$4,0))*('Diário 4º PA'!$F$4:$F$2000))</f>
        <v>0</v>
      </c>
      <c r="H112" s="99">
        <f>SUMPRODUCT(('Diário 1º PA'!$E$4:$E$2000='Analítico Cx.'!$B112)*('Diário 1º PA'!$B$4:$B$2000&gt;=H$4)*('Diário 1º PA'!$B$4:$B$2000&lt;=EOMONTH(H$4,0))*('Diário 1º PA'!$F$4:$F$2000))
+SUMPRODUCT(('Diário 2º PA'!$E$4:$E$1997='Analítico Cx.'!$B112)*('Diário 2º PA'!$B$4:$B$1997&gt;=H$4)*('Diário 2º PA'!$B$4:$B$1997&lt;=EOMONTH(H$4,0))*('Diário 2º PA'!$F$4:$F$1997))
+SUMPRODUCT(('Diário 3º PA'!$E$4:$E$2018='Analítico Cx.'!$B112)*('Diário 3º PA'!$B$4:$B$2018&gt;=H$4)*('Diário 3º PA'!$B$4:$B$2018&lt;=EOMONTH(H$4,0))*('Diário 3º PA'!$F$4:$F$2018))
+SUMPRODUCT(('Diário 4º PA'!$E$4:$E$2000='Analítico Cx.'!$B112)*('Diário 4º PA'!$B$4:$B$2000&gt;=H$4)*('Diário 4º PA'!$B$4:$B$2000&lt;=EOMONTH(H$4,0))*('Diário 4º PA'!$F$4:$F$2000))</f>
        <v>0</v>
      </c>
      <c r="I112" s="99">
        <f>SUMPRODUCT(('Diário 1º PA'!$E$4:$E$2000='Analítico Cx.'!$B112)*('Diário 1º PA'!$B$4:$B$2000&gt;=I$4)*('Diário 1º PA'!$B$4:$B$2000&lt;=EOMONTH(I$4,0))*('Diário 1º PA'!$F$4:$F$2000))
+SUMPRODUCT(('Diário 2º PA'!$E$4:$E$1997='Analítico Cx.'!$B112)*('Diário 2º PA'!$B$4:$B$1997&gt;=I$4)*('Diário 2º PA'!$B$4:$B$1997&lt;=EOMONTH(I$4,0))*('Diário 2º PA'!$F$4:$F$1997))
+SUMPRODUCT(('Diário 3º PA'!$E$4:$E$2018='Analítico Cx.'!$B112)*('Diário 3º PA'!$B$4:$B$2018&gt;=I$4)*('Diário 3º PA'!$B$4:$B$2018&lt;=EOMONTH(I$4,0))*('Diário 3º PA'!$F$4:$F$2018))
+SUMPRODUCT(('Diário 4º PA'!$E$4:$E$2000='Analítico Cx.'!$B112)*('Diário 4º PA'!$B$4:$B$2000&gt;=I$4)*('Diário 4º PA'!$B$4:$B$2000&lt;=EOMONTH(I$4,0))*('Diário 4º PA'!$F$4:$F$2000))</f>
        <v>0</v>
      </c>
      <c r="J112" s="99">
        <f>SUMPRODUCT(('Diário 1º PA'!$E$4:$E$2000='Analítico Cx.'!$B112)*('Diário 1º PA'!$B$4:$B$2000&gt;=J$4)*('Diário 1º PA'!$B$4:$B$2000&lt;=EOMONTH(J$4,0))*('Diário 1º PA'!$F$4:$F$2000))
+SUMPRODUCT(('Diário 2º PA'!$E$4:$E$1997='Analítico Cx.'!$B112)*('Diário 2º PA'!$B$4:$B$1997&gt;=J$4)*('Diário 2º PA'!$B$4:$B$1997&lt;=EOMONTH(J$4,0))*('Diário 2º PA'!$F$4:$F$1997))
+SUMPRODUCT(('Diário 3º PA'!$E$4:$E$2018='Analítico Cx.'!$B112)*('Diário 3º PA'!$B$4:$B$2018&gt;=J$4)*('Diário 3º PA'!$B$4:$B$2018&lt;=EOMONTH(J$4,0))*('Diário 3º PA'!$F$4:$F$2018))
+SUMPRODUCT(('Diário 4º PA'!$E$4:$E$2000='Analítico Cx.'!$B112)*('Diário 4º PA'!$B$4:$B$2000&gt;=J$4)*('Diário 4º PA'!$B$4:$B$2000&lt;=EOMONTH(J$4,0))*('Diário 4º PA'!$F$4:$F$2000))</f>
        <v>0</v>
      </c>
      <c r="K112" s="99">
        <f>SUMPRODUCT(('Diário 1º PA'!$E$4:$E$2000='Analítico Cx.'!$B112)*('Diário 1º PA'!$B$4:$B$2000&gt;=K$4)*('Diário 1º PA'!$B$4:$B$2000&lt;=EOMONTH(K$4,0))*('Diário 1º PA'!$F$4:$F$2000))
+SUMPRODUCT(('Diário 2º PA'!$E$4:$E$1997='Analítico Cx.'!$B112)*('Diário 2º PA'!$B$4:$B$1997&gt;=K$4)*('Diário 2º PA'!$B$4:$B$1997&lt;=EOMONTH(K$4,0))*('Diário 2º PA'!$F$4:$F$1997))
+SUMPRODUCT(('Diário 3º PA'!$E$4:$E$2018='Analítico Cx.'!$B112)*('Diário 3º PA'!$B$4:$B$2018&gt;=K$4)*('Diário 3º PA'!$B$4:$B$2018&lt;=EOMONTH(K$4,0))*('Diário 3º PA'!$F$4:$F$2018))
+SUMPRODUCT(('Diário 4º PA'!$E$4:$E$2000='Analítico Cx.'!$B112)*('Diário 4º PA'!$B$4:$B$2000&gt;=K$4)*('Diário 4º PA'!$B$4:$B$2000&lt;=EOMONTH(K$4,0))*('Diário 4º PA'!$F$4:$F$2000))</f>
        <v>0</v>
      </c>
      <c r="L112" s="99">
        <f>SUMPRODUCT(('Diário 1º PA'!$E$4:$E$2000='Analítico Cx.'!$B112)*('Diário 1º PA'!$B$4:$B$2000&gt;=L$4)*('Diário 1º PA'!$B$4:$B$2000&lt;=EOMONTH(L$4,0))*('Diário 1º PA'!$F$4:$F$2000))
+SUMPRODUCT(('Diário 2º PA'!$E$4:$E$1997='Analítico Cx.'!$B112)*('Diário 2º PA'!$B$4:$B$1997&gt;=L$4)*('Diário 2º PA'!$B$4:$B$1997&lt;=EOMONTH(L$4,0))*('Diário 2º PA'!$F$4:$F$1997))
+SUMPRODUCT(('Diário 3º PA'!$E$4:$E$2018='Analítico Cx.'!$B112)*('Diário 3º PA'!$B$4:$B$2018&gt;=L$4)*('Diário 3º PA'!$B$4:$B$2018&lt;=EOMONTH(L$4,0))*('Diário 3º PA'!$F$4:$F$2018))
+SUMPRODUCT(('Diário 4º PA'!$E$4:$E$2000='Analítico Cx.'!$B112)*('Diário 4º PA'!$B$4:$B$2000&gt;=L$4)*('Diário 4º PA'!$B$4:$B$2000&lt;=EOMONTH(L$4,0))*('Diário 4º PA'!$F$4:$F$2000))</f>
        <v>0</v>
      </c>
      <c r="M112" s="99">
        <f>SUMPRODUCT(('Diário 1º PA'!$E$4:$E$2000='Analítico Cx.'!$B112)*('Diário 1º PA'!$B$4:$B$2000&gt;=M$4)*('Diário 1º PA'!$B$4:$B$2000&lt;=EOMONTH(M$4,0))*('Diário 1º PA'!$F$4:$F$2000))
+SUMPRODUCT(('Diário 2º PA'!$E$4:$E$1997='Analítico Cx.'!$B112)*('Diário 2º PA'!$B$4:$B$1997&gt;=M$4)*('Diário 2º PA'!$B$4:$B$1997&lt;=EOMONTH(M$4,0))*('Diário 2º PA'!$F$4:$F$1997))
+SUMPRODUCT(('Diário 3º PA'!$E$4:$E$2018='Analítico Cx.'!$B112)*('Diário 3º PA'!$B$4:$B$2018&gt;=M$4)*('Diário 3º PA'!$B$4:$B$2018&lt;=EOMONTH(M$4,0))*('Diário 3º PA'!$F$4:$F$2018))
+SUMPRODUCT(('Diário 4º PA'!$E$4:$E$2000='Analítico Cx.'!$B112)*('Diário 4º PA'!$B$4:$B$2000&gt;=M$4)*('Diário 4º PA'!$B$4:$B$2000&lt;=EOMONTH(M$4,0))*('Diário 4º PA'!$F$4:$F$2000))</f>
        <v>0</v>
      </c>
      <c r="N112" s="99">
        <f>SUMPRODUCT(('Diário 1º PA'!$E$4:$E$2000='Analítico Cx.'!$B112)*('Diário 1º PA'!$B$4:$B$2000&gt;=N$4)*('Diário 1º PA'!$B$4:$B$2000&lt;=EOMONTH(N$4,0))*('Diário 1º PA'!$F$4:$F$2000))
+SUMPRODUCT(('Diário 2º PA'!$E$4:$E$1997='Analítico Cx.'!$B112)*('Diário 2º PA'!$B$4:$B$1997&gt;=N$4)*('Diário 2º PA'!$B$4:$B$1997&lt;=EOMONTH(N$4,0))*('Diário 2º PA'!$F$4:$F$1997))
+SUMPRODUCT(('Diário 3º PA'!$E$4:$E$2018='Analítico Cx.'!$B112)*('Diário 3º PA'!$B$4:$B$2018&gt;=N$4)*('Diário 3º PA'!$B$4:$B$2018&lt;=EOMONTH(N$4,0))*('Diário 3º PA'!$F$4:$F$2018))
+SUMPRODUCT(('Diário 4º PA'!$E$4:$E$2000='Analítico Cx.'!$B112)*('Diário 4º PA'!$B$4:$B$2000&gt;=N$4)*('Diário 4º PA'!$B$4:$B$2000&lt;=EOMONTH(N$4,0))*('Diário 4º PA'!$F$4:$F$2000))</f>
        <v>0</v>
      </c>
      <c r="O112" s="100">
        <f t="shared" si="18"/>
        <v>0</v>
      </c>
      <c r="P112" s="92">
        <f t="shared" si="19"/>
        <v>0</v>
      </c>
    </row>
    <row r="113" spans="1:16" ht="23.25" customHeight="1" x14ac:dyDescent="0.25">
      <c r="A113" s="36" t="s">
        <v>299</v>
      </c>
      <c r="B113" s="57" t="s">
        <v>300</v>
      </c>
      <c r="C113" s="99">
        <f>SUMPRODUCT(('Diário 1º PA'!$E$4:$E$2000='Analítico Cx.'!$B113)*('Diário 1º PA'!$B$4:$B$2000&gt;=C$4)*('Diário 1º PA'!$B$4:$B$2000&lt;=EOMONTH(C$4,0))*('Diário 1º PA'!$F$4:$F$2000))
+SUMPRODUCT(('Diário 2º PA'!$E$4:$E$1997='Analítico Cx.'!$B113)*('Diário 2º PA'!$B$4:$B$1997&gt;=C$4)*('Diário 2º PA'!$B$4:$B$1997&lt;=EOMONTH(C$4,0))*('Diário 2º PA'!$F$4:$F$1997))
+SUMPRODUCT(('Diário 3º PA'!$E$4:$E$2018='Analítico Cx.'!$B113)*('Diário 3º PA'!$B$4:$B$2018&gt;=C$4)*('Diário 3º PA'!$B$4:$B$2018&lt;=EOMONTH(C$4,0))*('Diário 3º PA'!$F$4:$F$2018))
+SUMPRODUCT(('Diário 4º PA'!$E$4:$E$2000='Analítico Cx.'!$B113)*('Diário 4º PA'!$B$4:$B$2000&gt;=C$4)*('Diário 4º PA'!$B$4:$B$2000&lt;=EOMONTH(C$4,0))*('Diário 4º PA'!$F$4:$F$2000))</f>
        <v>0</v>
      </c>
      <c r="D113" s="99">
        <f>SUMPRODUCT(('Diário 1º PA'!$E$4:$E$2000='Analítico Cx.'!$B113)*('Diário 1º PA'!$B$4:$B$2000&gt;=D$4)*('Diário 1º PA'!$B$4:$B$2000&lt;=EOMONTH(D$4,0))*('Diário 1º PA'!$F$4:$F$2000))
+SUMPRODUCT(('Diário 2º PA'!$E$4:$E$1997='Analítico Cx.'!$B113)*('Diário 2º PA'!$B$4:$B$1997&gt;=D$4)*('Diário 2º PA'!$B$4:$B$1997&lt;=EOMONTH(D$4,0))*('Diário 2º PA'!$F$4:$F$1997))
+SUMPRODUCT(('Diário 3º PA'!$E$4:$E$2018='Analítico Cx.'!$B113)*('Diário 3º PA'!$B$4:$B$2018&gt;=D$4)*('Diário 3º PA'!$B$4:$B$2018&lt;=EOMONTH(D$4,0))*('Diário 3º PA'!$F$4:$F$2018))
+SUMPRODUCT(('Diário 4º PA'!$E$4:$E$2000='Analítico Cx.'!$B113)*('Diário 4º PA'!$B$4:$B$2000&gt;=D$4)*('Diário 4º PA'!$B$4:$B$2000&lt;=EOMONTH(D$4,0))*('Diário 4º PA'!$F$4:$F$2000))</f>
        <v>0</v>
      </c>
      <c r="E113" s="99">
        <f>SUMPRODUCT(('Diário 1º PA'!$E$4:$E$2000='Analítico Cx.'!$B113)*('Diário 1º PA'!$B$4:$B$2000&gt;=E$4)*('Diário 1º PA'!$B$4:$B$2000&lt;=EOMONTH(E$4,0))*('Diário 1º PA'!$F$4:$F$2000))
+SUMPRODUCT(('Diário 2º PA'!$E$4:$E$1997='Analítico Cx.'!$B113)*('Diário 2º PA'!$B$4:$B$1997&gt;=E$4)*('Diário 2º PA'!$B$4:$B$1997&lt;=EOMONTH(E$4,0))*('Diário 2º PA'!$F$4:$F$1997))
+SUMPRODUCT(('Diário 3º PA'!$E$4:$E$2018='Analítico Cx.'!$B113)*('Diário 3º PA'!$B$4:$B$2018&gt;=E$4)*('Diário 3º PA'!$B$4:$B$2018&lt;=EOMONTH(E$4,0))*('Diário 3º PA'!$F$4:$F$2018))
+SUMPRODUCT(('Diário 4º PA'!$E$4:$E$2000='Analítico Cx.'!$B113)*('Diário 4º PA'!$B$4:$B$2000&gt;=E$4)*('Diário 4º PA'!$B$4:$B$2000&lt;=EOMONTH(E$4,0))*('Diário 4º PA'!$F$4:$F$2000))</f>
        <v>0</v>
      </c>
      <c r="F113" s="99">
        <f>SUMPRODUCT(('Diário 1º PA'!$E$4:$E$2000='Analítico Cx.'!$B113)*('Diário 1º PA'!$B$4:$B$2000&gt;=F$4)*('Diário 1º PA'!$B$4:$B$2000&lt;=EOMONTH(F$4,0))*('Diário 1º PA'!$F$4:$F$2000))
+SUMPRODUCT(('Diário 2º PA'!$E$4:$E$1997='Analítico Cx.'!$B113)*('Diário 2º PA'!$B$4:$B$1997&gt;=F$4)*('Diário 2º PA'!$B$4:$B$1997&lt;=EOMONTH(F$4,0))*('Diário 2º PA'!$F$4:$F$1997))
+SUMPRODUCT(('Diário 3º PA'!$E$4:$E$2018='Analítico Cx.'!$B113)*('Diário 3º PA'!$B$4:$B$2018&gt;=F$4)*('Diário 3º PA'!$B$4:$B$2018&lt;=EOMONTH(F$4,0))*('Diário 3º PA'!$F$4:$F$2018))
+SUMPRODUCT(('Diário 4º PA'!$E$4:$E$2000='Analítico Cx.'!$B113)*('Diário 4º PA'!$B$4:$B$2000&gt;=F$4)*('Diário 4º PA'!$B$4:$B$2000&lt;=EOMONTH(F$4,0))*('Diário 4º PA'!$F$4:$F$2000))</f>
        <v>0</v>
      </c>
      <c r="G113" s="99">
        <f>SUMPRODUCT(('Diário 1º PA'!$E$4:$E$2000='Analítico Cx.'!$B113)*('Diário 1º PA'!$B$4:$B$2000&gt;=G$4)*('Diário 1º PA'!$B$4:$B$2000&lt;=EOMONTH(G$4,0))*('Diário 1º PA'!$F$4:$F$2000))
+SUMPRODUCT(('Diário 2º PA'!$E$4:$E$1997='Analítico Cx.'!$B113)*('Diário 2º PA'!$B$4:$B$1997&gt;=G$4)*('Diário 2º PA'!$B$4:$B$1997&lt;=EOMONTH(G$4,0))*('Diário 2º PA'!$F$4:$F$1997))
+SUMPRODUCT(('Diário 3º PA'!$E$4:$E$2018='Analítico Cx.'!$B113)*('Diário 3º PA'!$B$4:$B$2018&gt;=G$4)*('Diário 3º PA'!$B$4:$B$2018&lt;=EOMONTH(G$4,0))*('Diário 3º PA'!$F$4:$F$2018))
+SUMPRODUCT(('Diário 4º PA'!$E$4:$E$2000='Analítico Cx.'!$B113)*('Diário 4º PA'!$B$4:$B$2000&gt;=G$4)*('Diário 4º PA'!$B$4:$B$2000&lt;=EOMONTH(G$4,0))*('Diário 4º PA'!$F$4:$F$2000))</f>
        <v>0</v>
      </c>
      <c r="H113" s="99">
        <f>SUMPRODUCT(('Diário 1º PA'!$E$4:$E$2000='Analítico Cx.'!$B113)*('Diário 1º PA'!$B$4:$B$2000&gt;=H$4)*('Diário 1º PA'!$B$4:$B$2000&lt;=EOMONTH(H$4,0))*('Diário 1º PA'!$F$4:$F$2000))
+SUMPRODUCT(('Diário 2º PA'!$E$4:$E$1997='Analítico Cx.'!$B113)*('Diário 2º PA'!$B$4:$B$1997&gt;=H$4)*('Diário 2º PA'!$B$4:$B$1997&lt;=EOMONTH(H$4,0))*('Diário 2º PA'!$F$4:$F$1997))
+SUMPRODUCT(('Diário 3º PA'!$E$4:$E$2018='Analítico Cx.'!$B113)*('Diário 3º PA'!$B$4:$B$2018&gt;=H$4)*('Diário 3º PA'!$B$4:$B$2018&lt;=EOMONTH(H$4,0))*('Diário 3º PA'!$F$4:$F$2018))
+SUMPRODUCT(('Diário 4º PA'!$E$4:$E$2000='Analítico Cx.'!$B113)*('Diário 4º PA'!$B$4:$B$2000&gt;=H$4)*('Diário 4º PA'!$B$4:$B$2000&lt;=EOMONTH(H$4,0))*('Diário 4º PA'!$F$4:$F$2000))</f>
        <v>0</v>
      </c>
      <c r="I113" s="99">
        <f>SUMPRODUCT(('Diário 1º PA'!$E$4:$E$2000='Analítico Cx.'!$B113)*('Diário 1º PA'!$B$4:$B$2000&gt;=I$4)*('Diário 1º PA'!$B$4:$B$2000&lt;=EOMONTH(I$4,0))*('Diário 1º PA'!$F$4:$F$2000))
+SUMPRODUCT(('Diário 2º PA'!$E$4:$E$1997='Analítico Cx.'!$B113)*('Diário 2º PA'!$B$4:$B$1997&gt;=I$4)*('Diário 2º PA'!$B$4:$B$1997&lt;=EOMONTH(I$4,0))*('Diário 2º PA'!$F$4:$F$1997))
+SUMPRODUCT(('Diário 3º PA'!$E$4:$E$2018='Analítico Cx.'!$B113)*('Diário 3º PA'!$B$4:$B$2018&gt;=I$4)*('Diário 3º PA'!$B$4:$B$2018&lt;=EOMONTH(I$4,0))*('Diário 3º PA'!$F$4:$F$2018))
+SUMPRODUCT(('Diário 4º PA'!$E$4:$E$2000='Analítico Cx.'!$B113)*('Diário 4º PA'!$B$4:$B$2000&gt;=I$4)*('Diário 4º PA'!$B$4:$B$2000&lt;=EOMONTH(I$4,0))*('Diário 4º PA'!$F$4:$F$2000))</f>
        <v>0</v>
      </c>
      <c r="J113" s="99">
        <f>SUMPRODUCT(('Diário 1º PA'!$E$4:$E$2000='Analítico Cx.'!$B113)*('Diário 1º PA'!$B$4:$B$2000&gt;=J$4)*('Diário 1º PA'!$B$4:$B$2000&lt;=EOMONTH(J$4,0))*('Diário 1º PA'!$F$4:$F$2000))
+SUMPRODUCT(('Diário 2º PA'!$E$4:$E$1997='Analítico Cx.'!$B113)*('Diário 2º PA'!$B$4:$B$1997&gt;=J$4)*('Diário 2º PA'!$B$4:$B$1997&lt;=EOMONTH(J$4,0))*('Diário 2º PA'!$F$4:$F$1997))
+SUMPRODUCT(('Diário 3º PA'!$E$4:$E$2018='Analítico Cx.'!$B113)*('Diário 3º PA'!$B$4:$B$2018&gt;=J$4)*('Diário 3º PA'!$B$4:$B$2018&lt;=EOMONTH(J$4,0))*('Diário 3º PA'!$F$4:$F$2018))
+SUMPRODUCT(('Diário 4º PA'!$E$4:$E$2000='Analítico Cx.'!$B113)*('Diário 4º PA'!$B$4:$B$2000&gt;=J$4)*('Diário 4º PA'!$B$4:$B$2000&lt;=EOMONTH(J$4,0))*('Diário 4º PA'!$F$4:$F$2000))</f>
        <v>0</v>
      </c>
      <c r="K113" s="99">
        <f>SUMPRODUCT(('Diário 1º PA'!$E$4:$E$2000='Analítico Cx.'!$B113)*('Diário 1º PA'!$B$4:$B$2000&gt;=K$4)*('Diário 1º PA'!$B$4:$B$2000&lt;=EOMONTH(K$4,0))*('Diário 1º PA'!$F$4:$F$2000))
+SUMPRODUCT(('Diário 2º PA'!$E$4:$E$1997='Analítico Cx.'!$B113)*('Diário 2º PA'!$B$4:$B$1997&gt;=K$4)*('Diário 2º PA'!$B$4:$B$1997&lt;=EOMONTH(K$4,0))*('Diário 2º PA'!$F$4:$F$1997))
+SUMPRODUCT(('Diário 3º PA'!$E$4:$E$2018='Analítico Cx.'!$B113)*('Diário 3º PA'!$B$4:$B$2018&gt;=K$4)*('Diário 3º PA'!$B$4:$B$2018&lt;=EOMONTH(K$4,0))*('Diário 3º PA'!$F$4:$F$2018))
+SUMPRODUCT(('Diário 4º PA'!$E$4:$E$2000='Analítico Cx.'!$B113)*('Diário 4º PA'!$B$4:$B$2000&gt;=K$4)*('Diário 4º PA'!$B$4:$B$2000&lt;=EOMONTH(K$4,0))*('Diário 4º PA'!$F$4:$F$2000))</f>
        <v>0</v>
      </c>
      <c r="L113" s="99">
        <f>SUMPRODUCT(('Diário 1º PA'!$E$4:$E$2000='Analítico Cx.'!$B113)*('Diário 1º PA'!$B$4:$B$2000&gt;=L$4)*('Diário 1º PA'!$B$4:$B$2000&lt;=EOMONTH(L$4,0))*('Diário 1º PA'!$F$4:$F$2000))
+SUMPRODUCT(('Diário 2º PA'!$E$4:$E$1997='Analítico Cx.'!$B113)*('Diário 2º PA'!$B$4:$B$1997&gt;=L$4)*('Diário 2º PA'!$B$4:$B$1997&lt;=EOMONTH(L$4,0))*('Diário 2º PA'!$F$4:$F$1997))
+SUMPRODUCT(('Diário 3º PA'!$E$4:$E$2018='Analítico Cx.'!$B113)*('Diário 3º PA'!$B$4:$B$2018&gt;=L$4)*('Diário 3º PA'!$B$4:$B$2018&lt;=EOMONTH(L$4,0))*('Diário 3º PA'!$F$4:$F$2018))
+SUMPRODUCT(('Diário 4º PA'!$E$4:$E$2000='Analítico Cx.'!$B113)*('Diário 4º PA'!$B$4:$B$2000&gt;=L$4)*('Diário 4º PA'!$B$4:$B$2000&lt;=EOMONTH(L$4,0))*('Diário 4º PA'!$F$4:$F$2000))</f>
        <v>0</v>
      </c>
      <c r="M113" s="99">
        <f>SUMPRODUCT(('Diário 1º PA'!$E$4:$E$2000='Analítico Cx.'!$B113)*('Diário 1º PA'!$B$4:$B$2000&gt;=M$4)*('Diário 1º PA'!$B$4:$B$2000&lt;=EOMONTH(M$4,0))*('Diário 1º PA'!$F$4:$F$2000))
+SUMPRODUCT(('Diário 2º PA'!$E$4:$E$1997='Analítico Cx.'!$B113)*('Diário 2º PA'!$B$4:$B$1997&gt;=M$4)*('Diário 2º PA'!$B$4:$B$1997&lt;=EOMONTH(M$4,0))*('Diário 2º PA'!$F$4:$F$1997))
+SUMPRODUCT(('Diário 3º PA'!$E$4:$E$2018='Analítico Cx.'!$B113)*('Diário 3º PA'!$B$4:$B$2018&gt;=M$4)*('Diário 3º PA'!$B$4:$B$2018&lt;=EOMONTH(M$4,0))*('Diário 3º PA'!$F$4:$F$2018))
+SUMPRODUCT(('Diário 4º PA'!$E$4:$E$2000='Analítico Cx.'!$B113)*('Diário 4º PA'!$B$4:$B$2000&gt;=M$4)*('Diário 4º PA'!$B$4:$B$2000&lt;=EOMONTH(M$4,0))*('Diário 4º PA'!$F$4:$F$2000))</f>
        <v>0</v>
      </c>
      <c r="N113" s="99">
        <f>SUMPRODUCT(('Diário 1º PA'!$E$4:$E$2000='Analítico Cx.'!$B113)*('Diário 1º PA'!$B$4:$B$2000&gt;=N$4)*('Diário 1º PA'!$B$4:$B$2000&lt;=EOMONTH(N$4,0))*('Diário 1º PA'!$F$4:$F$2000))
+SUMPRODUCT(('Diário 2º PA'!$E$4:$E$1997='Analítico Cx.'!$B113)*('Diário 2º PA'!$B$4:$B$1997&gt;=N$4)*('Diário 2º PA'!$B$4:$B$1997&lt;=EOMONTH(N$4,0))*('Diário 2º PA'!$F$4:$F$1997))
+SUMPRODUCT(('Diário 3º PA'!$E$4:$E$2018='Analítico Cx.'!$B113)*('Diário 3º PA'!$B$4:$B$2018&gt;=N$4)*('Diário 3º PA'!$B$4:$B$2018&lt;=EOMONTH(N$4,0))*('Diário 3º PA'!$F$4:$F$2018))
+SUMPRODUCT(('Diário 4º PA'!$E$4:$E$2000='Analítico Cx.'!$B113)*('Diário 4º PA'!$B$4:$B$2000&gt;=N$4)*('Diário 4º PA'!$B$4:$B$2000&lt;=EOMONTH(N$4,0))*('Diário 4º PA'!$F$4:$F$2000))</f>
        <v>0</v>
      </c>
      <c r="O113" s="100">
        <f t="shared" si="18"/>
        <v>0</v>
      </c>
      <c r="P113" s="92">
        <f t="shared" si="19"/>
        <v>0</v>
      </c>
    </row>
    <row r="114" spans="1:16" ht="23.25" customHeight="1" x14ac:dyDescent="0.25">
      <c r="A114" s="36" t="s">
        <v>301</v>
      </c>
      <c r="B114" s="57" t="s">
        <v>302</v>
      </c>
      <c r="C114" s="99">
        <f>SUMPRODUCT(('Diário 1º PA'!$E$4:$E$2000='Analítico Cx.'!$B114)*('Diário 1º PA'!$B$4:$B$2000&gt;=C$4)*('Diário 1º PA'!$B$4:$B$2000&lt;=EOMONTH(C$4,0))*('Diário 1º PA'!$F$4:$F$2000))
+SUMPRODUCT(('Diário 2º PA'!$E$4:$E$1997='Analítico Cx.'!$B114)*('Diário 2º PA'!$B$4:$B$1997&gt;=C$4)*('Diário 2º PA'!$B$4:$B$1997&lt;=EOMONTH(C$4,0))*('Diário 2º PA'!$F$4:$F$1997))
+SUMPRODUCT(('Diário 3º PA'!$E$4:$E$2018='Analítico Cx.'!$B114)*('Diário 3º PA'!$B$4:$B$2018&gt;=C$4)*('Diário 3º PA'!$B$4:$B$2018&lt;=EOMONTH(C$4,0))*('Diário 3º PA'!$F$4:$F$2018))
+SUMPRODUCT(('Diário 4º PA'!$E$4:$E$2000='Analítico Cx.'!$B114)*('Diário 4º PA'!$B$4:$B$2000&gt;=C$4)*('Diário 4º PA'!$B$4:$B$2000&lt;=EOMONTH(C$4,0))*('Diário 4º PA'!$F$4:$F$2000))</f>
        <v>0</v>
      </c>
      <c r="D114" s="99">
        <f>SUMPRODUCT(('Diário 1º PA'!$E$4:$E$2000='Analítico Cx.'!$B114)*('Diário 1º PA'!$B$4:$B$2000&gt;=D$4)*('Diário 1º PA'!$B$4:$B$2000&lt;=EOMONTH(D$4,0))*('Diário 1º PA'!$F$4:$F$2000))
+SUMPRODUCT(('Diário 2º PA'!$E$4:$E$1997='Analítico Cx.'!$B114)*('Diário 2º PA'!$B$4:$B$1997&gt;=D$4)*('Diário 2º PA'!$B$4:$B$1997&lt;=EOMONTH(D$4,0))*('Diário 2º PA'!$F$4:$F$1997))
+SUMPRODUCT(('Diário 3º PA'!$E$4:$E$2018='Analítico Cx.'!$B114)*('Diário 3º PA'!$B$4:$B$2018&gt;=D$4)*('Diário 3º PA'!$B$4:$B$2018&lt;=EOMONTH(D$4,0))*('Diário 3º PA'!$F$4:$F$2018))
+SUMPRODUCT(('Diário 4º PA'!$E$4:$E$2000='Analítico Cx.'!$B114)*('Diário 4º PA'!$B$4:$B$2000&gt;=D$4)*('Diário 4º PA'!$B$4:$B$2000&lt;=EOMONTH(D$4,0))*('Diário 4º PA'!$F$4:$F$2000))</f>
        <v>0</v>
      </c>
      <c r="E114" s="99">
        <f>SUMPRODUCT(('Diário 1º PA'!$E$4:$E$2000='Analítico Cx.'!$B114)*('Diário 1º PA'!$B$4:$B$2000&gt;=E$4)*('Diário 1º PA'!$B$4:$B$2000&lt;=EOMONTH(E$4,0))*('Diário 1º PA'!$F$4:$F$2000))
+SUMPRODUCT(('Diário 2º PA'!$E$4:$E$1997='Analítico Cx.'!$B114)*('Diário 2º PA'!$B$4:$B$1997&gt;=E$4)*('Diário 2º PA'!$B$4:$B$1997&lt;=EOMONTH(E$4,0))*('Diário 2º PA'!$F$4:$F$1997))
+SUMPRODUCT(('Diário 3º PA'!$E$4:$E$2018='Analítico Cx.'!$B114)*('Diário 3º PA'!$B$4:$B$2018&gt;=E$4)*('Diário 3º PA'!$B$4:$B$2018&lt;=EOMONTH(E$4,0))*('Diário 3º PA'!$F$4:$F$2018))
+SUMPRODUCT(('Diário 4º PA'!$E$4:$E$2000='Analítico Cx.'!$B114)*('Diário 4º PA'!$B$4:$B$2000&gt;=E$4)*('Diário 4º PA'!$B$4:$B$2000&lt;=EOMONTH(E$4,0))*('Diário 4º PA'!$F$4:$F$2000))</f>
        <v>0</v>
      </c>
      <c r="F114" s="99">
        <f>SUMPRODUCT(('Diário 1º PA'!$E$4:$E$2000='Analítico Cx.'!$B114)*('Diário 1º PA'!$B$4:$B$2000&gt;=F$4)*('Diário 1º PA'!$B$4:$B$2000&lt;=EOMONTH(F$4,0))*('Diário 1º PA'!$F$4:$F$2000))
+SUMPRODUCT(('Diário 2º PA'!$E$4:$E$1997='Analítico Cx.'!$B114)*('Diário 2º PA'!$B$4:$B$1997&gt;=F$4)*('Diário 2º PA'!$B$4:$B$1997&lt;=EOMONTH(F$4,0))*('Diário 2º PA'!$F$4:$F$1997))
+SUMPRODUCT(('Diário 3º PA'!$E$4:$E$2018='Analítico Cx.'!$B114)*('Diário 3º PA'!$B$4:$B$2018&gt;=F$4)*('Diário 3º PA'!$B$4:$B$2018&lt;=EOMONTH(F$4,0))*('Diário 3º PA'!$F$4:$F$2018))
+SUMPRODUCT(('Diário 4º PA'!$E$4:$E$2000='Analítico Cx.'!$B114)*('Diário 4º PA'!$B$4:$B$2000&gt;=F$4)*('Diário 4º PA'!$B$4:$B$2000&lt;=EOMONTH(F$4,0))*('Diário 4º PA'!$F$4:$F$2000))</f>
        <v>0</v>
      </c>
      <c r="G114" s="99">
        <f>SUMPRODUCT(('Diário 1º PA'!$E$4:$E$2000='Analítico Cx.'!$B114)*('Diário 1º PA'!$B$4:$B$2000&gt;=G$4)*('Diário 1º PA'!$B$4:$B$2000&lt;=EOMONTH(G$4,0))*('Diário 1º PA'!$F$4:$F$2000))
+SUMPRODUCT(('Diário 2º PA'!$E$4:$E$1997='Analítico Cx.'!$B114)*('Diário 2º PA'!$B$4:$B$1997&gt;=G$4)*('Diário 2º PA'!$B$4:$B$1997&lt;=EOMONTH(G$4,0))*('Diário 2º PA'!$F$4:$F$1997))
+SUMPRODUCT(('Diário 3º PA'!$E$4:$E$2018='Analítico Cx.'!$B114)*('Diário 3º PA'!$B$4:$B$2018&gt;=G$4)*('Diário 3º PA'!$B$4:$B$2018&lt;=EOMONTH(G$4,0))*('Diário 3º PA'!$F$4:$F$2018))
+SUMPRODUCT(('Diário 4º PA'!$E$4:$E$2000='Analítico Cx.'!$B114)*('Diário 4º PA'!$B$4:$B$2000&gt;=G$4)*('Diário 4º PA'!$B$4:$B$2000&lt;=EOMONTH(G$4,0))*('Diário 4º PA'!$F$4:$F$2000))</f>
        <v>0</v>
      </c>
      <c r="H114" s="99">
        <f>SUMPRODUCT(('Diário 1º PA'!$E$4:$E$2000='Analítico Cx.'!$B114)*('Diário 1º PA'!$B$4:$B$2000&gt;=H$4)*('Diário 1º PA'!$B$4:$B$2000&lt;=EOMONTH(H$4,0))*('Diário 1º PA'!$F$4:$F$2000))
+SUMPRODUCT(('Diário 2º PA'!$E$4:$E$1997='Analítico Cx.'!$B114)*('Diário 2º PA'!$B$4:$B$1997&gt;=H$4)*('Diário 2º PA'!$B$4:$B$1997&lt;=EOMONTH(H$4,0))*('Diário 2º PA'!$F$4:$F$1997))
+SUMPRODUCT(('Diário 3º PA'!$E$4:$E$2018='Analítico Cx.'!$B114)*('Diário 3º PA'!$B$4:$B$2018&gt;=H$4)*('Diário 3º PA'!$B$4:$B$2018&lt;=EOMONTH(H$4,0))*('Diário 3º PA'!$F$4:$F$2018))
+SUMPRODUCT(('Diário 4º PA'!$E$4:$E$2000='Analítico Cx.'!$B114)*('Diário 4º PA'!$B$4:$B$2000&gt;=H$4)*('Diário 4º PA'!$B$4:$B$2000&lt;=EOMONTH(H$4,0))*('Diário 4º PA'!$F$4:$F$2000))</f>
        <v>0</v>
      </c>
      <c r="I114" s="99">
        <f>SUMPRODUCT(('Diário 1º PA'!$E$4:$E$2000='Analítico Cx.'!$B114)*('Diário 1º PA'!$B$4:$B$2000&gt;=I$4)*('Diário 1º PA'!$B$4:$B$2000&lt;=EOMONTH(I$4,0))*('Diário 1º PA'!$F$4:$F$2000))
+SUMPRODUCT(('Diário 2º PA'!$E$4:$E$1997='Analítico Cx.'!$B114)*('Diário 2º PA'!$B$4:$B$1997&gt;=I$4)*('Diário 2º PA'!$B$4:$B$1997&lt;=EOMONTH(I$4,0))*('Diário 2º PA'!$F$4:$F$1997))
+SUMPRODUCT(('Diário 3º PA'!$E$4:$E$2018='Analítico Cx.'!$B114)*('Diário 3º PA'!$B$4:$B$2018&gt;=I$4)*('Diário 3º PA'!$B$4:$B$2018&lt;=EOMONTH(I$4,0))*('Diário 3º PA'!$F$4:$F$2018))
+SUMPRODUCT(('Diário 4º PA'!$E$4:$E$2000='Analítico Cx.'!$B114)*('Diário 4º PA'!$B$4:$B$2000&gt;=I$4)*('Diário 4º PA'!$B$4:$B$2000&lt;=EOMONTH(I$4,0))*('Diário 4º PA'!$F$4:$F$2000))</f>
        <v>0</v>
      </c>
      <c r="J114" s="99">
        <f>SUMPRODUCT(('Diário 1º PA'!$E$4:$E$2000='Analítico Cx.'!$B114)*('Diário 1º PA'!$B$4:$B$2000&gt;=J$4)*('Diário 1º PA'!$B$4:$B$2000&lt;=EOMONTH(J$4,0))*('Diário 1º PA'!$F$4:$F$2000))
+SUMPRODUCT(('Diário 2º PA'!$E$4:$E$1997='Analítico Cx.'!$B114)*('Diário 2º PA'!$B$4:$B$1997&gt;=J$4)*('Diário 2º PA'!$B$4:$B$1997&lt;=EOMONTH(J$4,0))*('Diário 2º PA'!$F$4:$F$1997))
+SUMPRODUCT(('Diário 3º PA'!$E$4:$E$2018='Analítico Cx.'!$B114)*('Diário 3º PA'!$B$4:$B$2018&gt;=J$4)*('Diário 3º PA'!$B$4:$B$2018&lt;=EOMONTH(J$4,0))*('Diário 3º PA'!$F$4:$F$2018))
+SUMPRODUCT(('Diário 4º PA'!$E$4:$E$2000='Analítico Cx.'!$B114)*('Diário 4º PA'!$B$4:$B$2000&gt;=J$4)*('Diário 4º PA'!$B$4:$B$2000&lt;=EOMONTH(J$4,0))*('Diário 4º PA'!$F$4:$F$2000))</f>
        <v>0</v>
      </c>
      <c r="K114" s="99">
        <f>SUMPRODUCT(('Diário 1º PA'!$E$4:$E$2000='Analítico Cx.'!$B114)*('Diário 1º PA'!$B$4:$B$2000&gt;=K$4)*('Diário 1º PA'!$B$4:$B$2000&lt;=EOMONTH(K$4,0))*('Diário 1º PA'!$F$4:$F$2000))
+SUMPRODUCT(('Diário 2º PA'!$E$4:$E$1997='Analítico Cx.'!$B114)*('Diário 2º PA'!$B$4:$B$1997&gt;=K$4)*('Diário 2º PA'!$B$4:$B$1997&lt;=EOMONTH(K$4,0))*('Diário 2º PA'!$F$4:$F$1997))
+SUMPRODUCT(('Diário 3º PA'!$E$4:$E$2018='Analítico Cx.'!$B114)*('Diário 3º PA'!$B$4:$B$2018&gt;=K$4)*('Diário 3º PA'!$B$4:$B$2018&lt;=EOMONTH(K$4,0))*('Diário 3º PA'!$F$4:$F$2018))
+SUMPRODUCT(('Diário 4º PA'!$E$4:$E$2000='Analítico Cx.'!$B114)*('Diário 4º PA'!$B$4:$B$2000&gt;=K$4)*('Diário 4º PA'!$B$4:$B$2000&lt;=EOMONTH(K$4,0))*('Diário 4º PA'!$F$4:$F$2000))</f>
        <v>0</v>
      </c>
      <c r="L114" s="99">
        <f>SUMPRODUCT(('Diário 1º PA'!$E$4:$E$2000='Analítico Cx.'!$B114)*('Diário 1º PA'!$B$4:$B$2000&gt;=L$4)*('Diário 1º PA'!$B$4:$B$2000&lt;=EOMONTH(L$4,0))*('Diário 1º PA'!$F$4:$F$2000))
+SUMPRODUCT(('Diário 2º PA'!$E$4:$E$1997='Analítico Cx.'!$B114)*('Diário 2º PA'!$B$4:$B$1997&gt;=L$4)*('Diário 2º PA'!$B$4:$B$1997&lt;=EOMONTH(L$4,0))*('Diário 2º PA'!$F$4:$F$1997))
+SUMPRODUCT(('Diário 3º PA'!$E$4:$E$2018='Analítico Cx.'!$B114)*('Diário 3º PA'!$B$4:$B$2018&gt;=L$4)*('Diário 3º PA'!$B$4:$B$2018&lt;=EOMONTH(L$4,0))*('Diário 3º PA'!$F$4:$F$2018))
+SUMPRODUCT(('Diário 4º PA'!$E$4:$E$2000='Analítico Cx.'!$B114)*('Diário 4º PA'!$B$4:$B$2000&gt;=L$4)*('Diário 4º PA'!$B$4:$B$2000&lt;=EOMONTH(L$4,0))*('Diário 4º PA'!$F$4:$F$2000))</f>
        <v>0</v>
      </c>
      <c r="M114" s="99">
        <f>SUMPRODUCT(('Diário 1º PA'!$E$4:$E$2000='Analítico Cx.'!$B114)*('Diário 1º PA'!$B$4:$B$2000&gt;=M$4)*('Diário 1º PA'!$B$4:$B$2000&lt;=EOMONTH(M$4,0))*('Diário 1º PA'!$F$4:$F$2000))
+SUMPRODUCT(('Diário 2º PA'!$E$4:$E$1997='Analítico Cx.'!$B114)*('Diário 2º PA'!$B$4:$B$1997&gt;=M$4)*('Diário 2º PA'!$B$4:$B$1997&lt;=EOMONTH(M$4,0))*('Diário 2º PA'!$F$4:$F$1997))
+SUMPRODUCT(('Diário 3º PA'!$E$4:$E$2018='Analítico Cx.'!$B114)*('Diário 3º PA'!$B$4:$B$2018&gt;=M$4)*('Diário 3º PA'!$B$4:$B$2018&lt;=EOMONTH(M$4,0))*('Diário 3º PA'!$F$4:$F$2018))
+SUMPRODUCT(('Diário 4º PA'!$E$4:$E$2000='Analítico Cx.'!$B114)*('Diário 4º PA'!$B$4:$B$2000&gt;=M$4)*('Diário 4º PA'!$B$4:$B$2000&lt;=EOMONTH(M$4,0))*('Diário 4º PA'!$F$4:$F$2000))</f>
        <v>0</v>
      </c>
      <c r="N114" s="99">
        <f>SUMPRODUCT(('Diário 1º PA'!$E$4:$E$2000='Analítico Cx.'!$B114)*('Diário 1º PA'!$B$4:$B$2000&gt;=N$4)*('Diário 1º PA'!$B$4:$B$2000&lt;=EOMONTH(N$4,0))*('Diário 1º PA'!$F$4:$F$2000))
+SUMPRODUCT(('Diário 2º PA'!$E$4:$E$1997='Analítico Cx.'!$B114)*('Diário 2º PA'!$B$4:$B$1997&gt;=N$4)*('Diário 2º PA'!$B$4:$B$1997&lt;=EOMONTH(N$4,0))*('Diário 2º PA'!$F$4:$F$1997))
+SUMPRODUCT(('Diário 3º PA'!$E$4:$E$2018='Analítico Cx.'!$B114)*('Diário 3º PA'!$B$4:$B$2018&gt;=N$4)*('Diário 3º PA'!$B$4:$B$2018&lt;=EOMONTH(N$4,0))*('Diário 3º PA'!$F$4:$F$2018))
+SUMPRODUCT(('Diário 4º PA'!$E$4:$E$2000='Analítico Cx.'!$B114)*('Diário 4º PA'!$B$4:$B$2000&gt;=N$4)*('Diário 4º PA'!$B$4:$B$2000&lt;=EOMONTH(N$4,0))*('Diário 4º PA'!$F$4:$F$2000))</f>
        <v>0</v>
      </c>
      <c r="O114" s="100">
        <f t="shared" si="18"/>
        <v>0</v>
      </c>
      <c r="P114" s="92">
        <f t="shared" si="19"/>
        <v>0</v>
      </c>
    </row>
    <row r="115" spans="1:16" ht="23.25" customHeight="1" x14ac:dyDescent="0.25">
      <c r="A115" s="36" t="s">
        <v>303</v>
      </c>
      <c r="B115" s="57" t="s">
        <v>304</v>
      </c>
      <c r="C115" s="99">
        <f>SUMPRODUCT(('Diário 1º PA'!$E$4:$E$2000='Analítico Cx.'!$B115)*('Diário 1º PA'!$B$4:$B$2000&gt;=C$4)*('Diário 1º PA'!$B$4:$B$2000&lt;=EOMONTH(C$4,0))*('Diário 1º PA'!$F$4:$F$2000))
+SUMPRODUCT(('Diário 2º PA'!$E$4:$E$1997='Analítico Cx.'!$B115)*('Diário 2º PA'!$B$4:$B$1997&gt;=C$4)*('Diário 2º PA'!$B$4:$B$1997&lt;=EOMONTH(C$4,0))*('Diário 2º PA'!$F$4:$F$1997))
+SUMPRODUCT(('Diário 3º PA'!$E$4:$E$2018='Analítico Cx.'!$B115)*('Diário 3º PA'!$B$4:$B$2018&gt;=C$4)*('Diário 3º PA'!$B$4:$B$2018&lt;=EOMONTH(C$4,0))*('Diário 3º PA'!$F$4:$F$2018))
+SUMPRODUCT(('Diário 4º PA'!$E$4:$E$2000='Analítico Cx.'!$B115)*('Diário 4º PA'!$B$4:$B$2000&gt;=C$4)*('Diário 4º PA'!$B$4:$B$2000&lt;=EOMONTH(C$4,0))*('Diário 4º PA'!$F$4:$F$2000))</f>
        <v>0</v>
      </c>
      <c r="D115" s="99">
        <f>SUMPRODUCT(('Diário 1º PA'!$E$4:$E$2000='Analítico Cx.'!$B115)*('Diário 1º PA'!$B$4:$B$2000&gt;=D$4)*('Diário 1º PA'!$B$4:$B$2000&lt;=EOMONTH(D$4,0))*('Diário 1º PA'!$F$4:$F$2000))
+SUMPRODUCT(('Diário 2º PA'!$E$4:$E$1997='Analítico Cx.'!$B115)*('Diário 2º PA'!$B$4:$B$1997&gt;=D$4)*('Diário 2º PA'!$B$4:$B$1997&lt;=EOMONTH(D$4,0))*('Diário 2º PA'!$F$4:$F$1997))
+SUMPRODUCT(('Diário 3º PA'!$E$4:$E$2018='Analítico Cx.'!$B115)*('Diário 3º PA'!$B$4:$B$2018&gt;=D$4)*('Diário 3º PA'!$B$4:$B$2018&lt;=EOMONTH(D$4,0))*('Diário 3º PA'!$F$4:$F$2018))
+SUMPRODUCT(('Diário 4º PA'!$E$4:$E$2000='Analítico Cx.'!$B115)*('Diário 4º PA'!$B$4:$B$2000&gt;=D$4)*('Diário 4º PA'!$B$4:$B$2000&lt;=EOMONTH(D$4,0))*('Diário 4º PA'!$F$4:$F$2000))</f>
        <v>0</v>
      </c>
      <c r="E115" s="99">
        <f>SUMPRODUCT(('Diário 1º PA'!$E$4:$E$2000='Analítico Cx.'!$B115)*('Diário 1º PA'!$B$4:$B$2000&gt;=E$4)*('Diário 1º PA'!$B$4:$B$2000&lt;=EOMONTH(E$4,0))*('Diário 1º PA'!$F$4:$F$2000))
+SUMPRODUCT(('Diário 2º PA'!$E$4:$E$1997='Analítico Cx.'!$B115)*('Diário 2º PA'!$B$4:$B$1997&gt;=E$4)*('Diário 2º PA'!$B$4:$B$1997&lt;=EOMONTH(E$4,0))*('Diário 2º PA'!$F$4:$F$1997))
+SUMPRODUCT(('Diário 3º PA'!$E$4:$E$2018='Analítico Cx.'!$B115)*('Diário 3º PA'!$B$4:$B$2018&gt;=E$4)*('Diário 3º PA'!$B$4:$B$2018&lt;=EOMONTH(E$4,0))*('Diário 3º PA'!$F$4:$F$2018))
+SUMPRODUCT(('Diário 4º PA'!$E$4:$E$2000='Analítico Cx.'!$B115)*('Diário 4º PA'!$B$4:$B$2000&gt;=E$4)*('Diário 4º PA'!$B$4:$B$2000&lt;=EOMONTH(E$4,0))*('Diário 4º PA'!$F$4:$F$2000))</f>
        <v>0</v>
      </c>
      <c r="F115" s="99">
        <f>SUMPRODUCT(('Diário 1º PA'!$E$4:$E$2000='Analítico Cx.'!$B115)*('Diário 1º PA'!$B$4:$B$2000&gt;=F$4)*('Diário 1º PA'!$B$4:$B$2000&lt;=EOMONTH(F$4,0))*('Diário 1º PA'!$F$4:$F$2000))
+SUMPRODUCT(('Diário 2º PA'!$E$4:$E$1997='Analítico Cx.'!$B115)*('Diário 2º PA'!$B$4:$B$1997&gt;=F$4)*('Diário 2º PA'!$B$4:$B$1997&lt;=EOMONTH(F$4,0))*('Diário 2º PA'!$F$4:$F$1997))
+SUMPRODUCT(('Diário 3º PA'!$E$4:$E$2018='Analítico Cx.'!$B115)*('Diário 3º PA'!$B$4:$B$2018&gt;=F$4)*('Diário 3º PA'!$B$4:$B$2018&lt;=EOMONTH(F$4,0))*('Diário 3º PA'!$F$4:$F$2018))
+SUMPRODUCT(('Diário 4º PA'!$E$4:$E$2000='Analítico Cx.'!$B115)*('Diário 4º PA'!$B$4:$B$2000&gt;=F$4)*('Diário 4º PA'!$B$4:$B$2000&lt;=EOMONTH(F$4,0))*('Diário 4º PA'!$F$4:$F$2000))</f>
        <v>0</v>
      </c>
      <c r="G115" s="99">
        <f>SUMPRODUCT(('Diário 1º PA'!$E$4:$E$2000='Analítico Cx.'!$B115)*('Diário 1º PA'!$B$4:$B$2000&gt;=G$4)*('Diário 1º PA'!$B$4:$B$2000&lt;=EOMONTH(G$4,0))*('Diário 1º PA'!$F$4:$F$2000))
+SUMPRODUCT(('Diário 2º PA'!$E$4:$E$1997='Analítico Cx.'!$B115)*('Diário 2º PA'!$B$4:$B$1997&gt;=G$4)*('Diário 2º PA'!$B$4:$B$1997&lt;=EOMONTH(G$4,0))*('Diário 2º PA'!$F$4:$F$1997))
+SUMPRODUCT(('Diário 3º PA'!$E$4:$E$2018='Analítico Cx.'!$B115)*('Diário 3º PA'!$B$4:$B$2018&gt;=G$4)*('Diário 3º PA'!$B$4:$B$2018&lt;=EOMONTH(G$4,0))*('Diário 3º PA'!$F$4:$F$2018))
+SUMPRODUCT(('Diário 4º PA'!$E$4:$E$2000='Analítico Cx.'!$B115)*('Diário 4º PA'!$B$4:$B$2000&gt;=G$4)*('Diário 4º PA'!$B$4:$B$2000&lt;=EOMONTH(G$4,0))*('Diário 4º PA'!$F$4:$F$2000))</f>
        <v>0</v>
      </c>
      <c r="H115" s="99">
        <f>SUMPRODUCT(('Diário 1º PA'!$E$4:$E$2000='Analítico Cx.'!$B115)*('Diário 1º PA'!$B$4:$B$2000&gt;=H$4)*('Diário 1º PA'!$B$4:$B$2000&lt;=EOMONTH(H$4,0))*('Diário 1º PA'!$F$4:$F$2000))
+SUMPRODUCT(('Diário 2º PA'!$E$4:$E$1997='Analítico Cx.'!$B115)*('Diário 2º PA'!$B$4:$B$1997&gt;=H$4)*('Diário 2º PA'!$B$4:$B$1997&lt;=EOMONTH(H$4,0))*('Diário 2º PA'!$F$4:$F$1997))
+SUMPRODUCT(('Diário 3º PA'!$E$4:$E$2018='Analítico Cx.'!$B115)*('Diário 3º PA'!$B$4:$B$2018&gt;=H$4)*('Diário 3º PA'!$B$4:$B$2018&lt;=EOMONTH(H$4,0))*('Diário 3º PA'!$F$4:$F$2018))
+SUMPRODUCT(('Diário 4º PA'!$E$4:$E$2000='Analítico Cx.'!$B115)*('Diário 4º PA'!$B$4:$B$2000&gt;=H$4)*('Diário 4º PA'!$B$4:$B$2000&lt;=EOMONTH(H$4,0))*('Diário 4º PA'!$F$4:$F$2000))</f>
        <v>0</v>
      </c>
      <c r="I115" s="99">
        <f>SUMPRODUCT(('Diário 1º PA'!$E$4:$E$2000='Analítico Cx.'!$B115)*('Diário 1º PA'!$B$4:$B$2000&gt;=I$4)*('Diário 1º PA'!$B$4:$B$2000&lt;=EOMONTH(I$4,0))*('Diário 1º PA'!$F$4:$F$2000))
+SUMPRODUCT(('Diário 2º PA'!$E$4:$E$1997='Analítico Cx.'!$B115)*('Diário 2º PA'!$B$4:$B$1997&gt;=I$4)*('Diário 2º PA'!$B$4:$B$1997&lt;=EOMONTH(I$4,0))*('Diário 2º PA'!$F$4:$F$1997))
+SUMPRODUCT(('Diário 3º PA'!$E$4:$E$2018='Analítico Cx.'!$B115)*('Diário 3º PA'!$B$4:$B$2018&gt;=I$4)*('Diário 3º PA'!$B$4:$B$2018&lt;=EOMONTH(I$4,0))*('Diário 3º PA'!$F$4:$F$2018))
+SUMPRODUCT(('Diário 4º PA'!$E$4:$E$2000='Analítico Cx.'!$B115)*('Diário 4º PA'!$B$4:$B$2000&gt;=I$4)*('Diário 4º PA'!$B$4:$B$2000&lt;=EOMONTH(I$4,0))*('Diário 4º PA'!$F$4:$F$2000))</f>
        <v>0</v>
      </c>
      <c r="J115" s="99">
        <f>SUMPRODUCT(('Diário 1º PA'!$E$4:$E$2000='Analítico Cx.'!$B115)*('Diário 1º PA'!$B$4:$B$2000&gt;=J$4)*('Diário 1º PA'!$B$4:$B$2000&lt;=EOMONTH(J$4,0))*('Diário 1º PA'!$F$4:$F$2000))
+SUMPRODUCT(('Diário 2º PA'!$E$4:$E$1997='Analítico Cx.'!$B115)*('Diário 2º PA'!$B$4:$B$1997&gt;=J$4)*('Diário 2º PA'!$B$4:$B$1997&lt;=EOMONTH(J$4,0))*('Diário 2º PA'!$F$4:$F$1997))
+SUMPRODUCT(('Diário 3º PA'!$E$4:$E$2018='Analítico Cx.'!$B115)*('Diário 3º PA'!$B$4:$B$2018&gt;=J$4)*('Diário 3º PA'!$B$4:$B$2018&lt;=EOMONTH(J$4,0))*('Diário 3º PA'!$F$4:$F$2018))
+SUMPRODUCT(('Diário 4º PA'!$E$4:$E$2000='Analítico Cx.'!$B115)*('Diário 4º PA'!$B$4:$B$2000&gt;=J$4)*('Diário 4º PA'!$B$4:$B$2000&lt;=EOMONTH(J$4,0))*('Diário 4º PA'!$F$4:$F$2000))</f>
        <v>0</v>
      </c>
      <c r="K115" s="99">
        <f>SUMPRODUCT(('Diário 1º PA'!$E$4:$E$2000='Analítico Cx.'!$B115)*('Diário 1º PA'!$B$4:$B$2000&gt;=K$4)*('Diário 1º PA'!$B$4:$B$2000&lt;=EOMONTH(K$4,0))*('Diário 1º PA'!$F$4:$F$2000))
+SUMPRODUCT(('Diário 2º PA'!$E$4:$E$1997='Analítico Cx.'!$B115)*('Diário 2º PA'!$B$4:$B$1997&gt;=K$4)*('Diário 2º PA'!$B$4:$B$1997&lt;=EOMONTH(K$4,0))*('Diário 2º PA'!$F$4:$F$1997))
+SUMPRODUCT(('Diário 3º PA'!$E$4:$E$2018='Analítico Cx.'!$B115)*('Diário 3º PA'!$B$4:$B$2018&gt;=K$4)*('Diário 3º PA'!$B$4:$B$2018&lt;=EOMONTH(K$4,0))*('Diário 3º PA'!$F$4:$F$2018))
+SUMPRODUCT(('Diário 4º PA'!$E$4:$E$2000='Analítico Cx.'!$B115)*('Diário 4º PA'!$B$4:$B$2000&gt;=K$4)*('Diário 4º PA'!$B$4:$B$2000&lt;=EOMONTH(K$4,0))*('Diário 4º PA'!$F$4:$F$2000))</f>
        <v>0</v>
      </c>
      <c r="L115" s="99">
        <f>SUMPRODUCT(('Diário 1º PA'!$E$4:$E$2000='Analítico Cx.'!$B115)*('Diário 1º PA'!$B$4:$B$2000&gt;=L$4)*('Diário 1º PA'!$B$4:$B$2000&lt;=EOMONTH(L$4,0))*('Diário 1º PA'!$F$4:$F$2000))
+SUMPRODUCT(('Diário 2º PA'!$E$4:$E$1997='Analítico Cx.'!$B115)*('Diário 2º PA'!$B$4:$B$1997&gt;=L$4)*('Diário 2º PA'!$B$4:$B$1997&lt;=EOMONTH(L$4,0))*('Diário 2º PA'!$F$4:$F$1997))
+SUMPRODUCT(('Diário 3º PA'!$E$4:$E$2018='Analítico Cx.'!$B115)*('Diário 3º PA'!$B$4:$B$2018&gt;=L$4)*('Diário 3º PA'!$B$4:$B$2018&lt;=EOMONTH(L$4,0))*('Diário 3º PA'!$F$4:$F$2018))
+SUMPRODUCT(('Diário 4º PA'!$E$4:$E$2000='Analítico Cx.'!$B115)*('Diário 4º PA'!$B$4:$B$2000&gt;=L$4)*('Diário 4º PA'!$B$4:$B$2000&lt;=EOMONTH(L$4,0))*('Diário 4º PA'!$F$4:$F$2000))</f>
        <v>0</v>
      </c>
      <c r="M115" s="99">
        <f>SUMPRODUCT(('Diário 1º PA'!$E$4:$E$2000='Analítico Cx.'!$B115)*('Diário 1º PA'!$B$4:$B$2000&gt;=M$4)*('Diário 1º PA'!$B$4:$B$2000&lt;=EOMONTH(M$4,0))*('Diário 1º PA'!$F$4:$F$2000))
+SUMPRODUCT(('Diário 2º PA'!$E$4:$E$1997='Analítico Cx.'!$B115)*('Diário 2º PA'!$B$4:$B$1997&gt;=M$4)*('Diário 2º PA'!$B$4:$B$1997&lt;=EOMONTH(M$4,0))*('Diário 2º PA'!$F$4:$F$1997))
+SUMPRODUCT(('Diário 3º PA'!$E$4:$E$2018='Analítico Cx.'!$B115)*('Diário 3º PA'!$B$4:$B$2018&gt;=M$4)*('Diário 3º PA'!$B$4:$B$2018&lt;=EOMONTH(M$4,0))*('Diário 3º PA'!$F$4:$F$2018))
+SUMPRODUCT(('Diário 4º PA'!$E$4:$E$2000='Analítico Cx.'!$B115)*('Diário 4º PA'!$B$4:$B$2000&gt;=M$4)*('Diário 4º PA'!$B$4:$B$2000&lt;=EOMONTH(M$4,0))*('Diário 4º PA'!$F$4:$F$2000))</f>
        <v>0</v>
      </c>
      <c r="N115" s="99">
        <f>SUMPRODUCT(('Diário 1º PA'!$E$4:$E$2000='Analítico Cx.'!$B115)*('Diário 1º PA'!$B$4:$B$2000&gt;=N$4)*('Diário 1º PA'!$B$4:$B$2000&lt;=EOMONTH(N$4,0))*('Diário 1º PA'!$F$4:$F$2000))
+SUMPRODUCT(('Diário 2º PA'!$E$4:$E$1997='Analítico Cx.'!$B115)*('Diário 2º PA'!$B$4:$B$1997&gt;=N$4)*('Diário 2º PA'!$B$4:$B$1997&lt;=EOMONTH(N$4,0))*('Diário 2º PA'!$F$4:$F$1997))
+SUMPRODUCT(('Diário 3º PA'!$E$4:$E$2018='Analítico Cx.'!$B115)*('Diário 3º PA'!$B$4:$B$2018&gt;=N$4)*('Diário 3º PA'!$B$4:$B$2018&lt;=EOMONTH(N$4,0))*('Diário 3º PA'!$F$4:$F$2018))
+SUMPRODUCT(('Diário 4º PA'!$E$4:$E$2000='Analítico Cx.'!$B115)*('Diário 4º PA'!$B$4:$B$2000&gt;=N$4)*('Diário 4º PA'!$B$4:$B$2000&lt;=EOMONTH(N$4,0))*('Diário 4º PA'!$F$4:$F$2000))</f>
        <v>0</v>
      </c>
      <c r="O115" s="100">
        <f t="shared" si="18"/>
        <v>0</v>
      </c>
      <c r="P115" s="92">
        <f t="shared" si="19"/>
        <v>0</v>
      </c>
    </row>
    <row r="116" spans="1:16" ht="23.25" customHeight="1" x14ac:dyDescent="0.25">
      <c r="A116" s="36" t="s">
        <v>305</v>
      </c>
      <c r="B116" s="57" t="s">
        <v>306</v>
      </c>
      <c r="C116" s="99">
        <f>SUMPRODUCT(('Diário 1º PA'!$E$4:$E$2000='Analítico Cx.'!$B116)*('Diário 1º PA'!$B$4:$B$2000&gt;=C$4)*('Diário 1º PA'!$B$4:$B$2000&lt;=EOMONTH(C$4,0))*('Diário 1º PA'!$F$4:$F$2000))
+SUMPRODUCT(('Diário 2º PA'!$E$4:$E$1997='Analítico Cx.'!$B116)*('Diário 2º PA'!$B$4:$B$1997&gt;=C$4)*('Diário 2º PA'!$B$4:$B$1997&lt;=EOMONTH(C$4,0))*('Diário 2º PA'!$F$4:$F$1997))
+SUMPRODUCT(('Diário 3º PA'!$E$4:$E$2018='Analítico Cx.'!$B116)*('Diário 3º PA'!$B$4:$B$2018&gt;=C$4)*('Diário 3º PA'!$B$4:$B$2018&lt;=EOMONTH(C$4,0))*('Diário 3º PA'!$F$4:$F$2018))
+SUMPRODUCT(('Diário 4º PA'!$E$4:$E$2000='Analítico Cx.'!$B116)*('Diário 4º PA'!$B$4:$B$2000&gt;=C$4)*('Diário 4º PA'!$B$4:$B$2000&lt;=EOMONTH(C$4,0))*('Diário 4º PA'!$F$4:$F$2000))</f>
        <v>0</v>
      </c>
      <c r="D116" s="99">
        <f>SUMPRODUCT(('Diário 1º PA'!$E$4:$E$2000='Analítico Cx.'!$B116)*('Diário 1º PA'!$B$4:$B$2000&gt;=D$4)*('Diário 1º PA'!$B$4:$B$2000&lt;=EOMONTH(D$4,0))*('Diário 1º PA'!$F$4:$F$2000))
+SUMPRODUCT(('Diário 2º PA'!$E$4:$E$1997='Analítico Cx.'!$B116)*('Diário 2º PA'!$B$4:$B$1997&gt;=D$4)*('Diário 2º PA'!$B$4:$B$1997&lt;=EOMONTH(D$4,0))*('Diário 2º PA'!$F$4:$F$1997))
+SUMPRODUCT(('Diário 3º PA'!$E$4:$E$2018='Analítico Cx.'!$B116)*('Diário 3º PA'!$B$4:$B$2018&gt;=D$4)*('Diário 3º PA'!$B$4:$B$2018&lt;=EOMONTH(D$4,0))*('Diário 3º PA'!$F$4:$F$2018))
+SUMPRODUCT(('Diário 4º PA'!$E$4:$E$2000='Analítico Cx.'!$B116)*('Diário 4º PA'!$B$4:$B$2000&gt;=D$4)*('Diário 4º PA'!$B$4:$B$2000&lt;=EOMONTH(D$4,0))*('Diário 4º PA'!$F$4:$F$2000))</f>
        <v>0</v>
      </c>
      <c r="E116" s="99">
        <f>SUMPRODUCT(('Diário 1º PA'!$E$4:$E$2000='Analítico Cx.'!$B116)*('Diário 1º PA'!$B$4:$B$2000&gt;=E$4)*('Diário 1º PA'!$B$4:$B$2000&lt;=EOMONTH(E$4,0))*('Diário 1º PA'!$F$4:$F$2000))
+SUMPRODUCT(('Diário 2º PA'!$E$4:$E$1997='Analítico Cx.'!$B116)*('Diário 2º PA'!$B$4:$B$1997&gt;=E$4)*('Diário 2º PA'!$B$4:$B$1997&lt;=EOMONTH(E$4,0))*('Diário 2º PA'!$F$4:$F$1997))
+SUMPRODUCT(('Diário 3º PA'!$E$4:$E$2018='Analítico Cx.'!$B116)*('Diário 3º PA'!$B$4:$B$2018&gt;=E$4)*('Diário 3º PA'!$B$4:$B$2018&lt;=EOMONTH(E$4,0))*('Diário 3º PA'!$F$4:$F$2018))
+SUMPRODUCT(('Diário 4º PA'!$E$4:$E$2000='Analítico Cx.'!$B116)*('Diário 4º PA'!$B$4:$B$2000&gt;=E$4)*('Diário 4º PA'!$B$4:$B$2000&lt;=EOMONTH(E$4,0))*('Diário 4º PA'!$F$4:$F$2000))</f>
        <v>0</v>
      </c>
      <c r="F116" s="99">
        <f>SUMPRODUCT(('Diário 1º PA'!$E$4:$E$2000='Analítico Cx.'!$B116)*('Diário 1º PA'!$B$4:$B$2000&gt;=F$4)*('Diário 1º PA'!$B$4:$B$2000&lt;=EOMONTH(F$4,0))*('Diário 1º PA'!$F$4:$F$2000))
+SUMPRODUCT(('Diário 2º PA'!$E$4:$E$1997='Analítico Cx.'!$B116)*('Diário 2º PA'!$B$4:$B$1997&gt;=F$4)*('Diário 2º PA'!$B$4:$B$1997&lt;=EOMONTH(F$4,0))*('Diário 2º PA'!$F$4:$F$1997))
+SUMPRODUCT(('Diário 3º PA'!$E$4:$E$2018='Analítico Cx.'!$B116)*('Diário 3º PA'!$B$4:$B$2018&gt;=F$4)*('Diário 3º PA'!$B$4:$B$2018&lt;=EOMONTH(F$4,0))*('Diário 3º PA'!$F$4:$F$2018))
+SUMPRODUCT(('Diário 4º PA'!$E$4:$E$2000='Analítico Cx.'!$B116)*('Diário 4º PA'!$B$4:$B$2000&gt;=F$4)*('Diário 4º PA'!$B$4:$B$2000&lt;=EOMONTH(F$4,0))*('Diário 4º PA'!$F$4:$F$2000))</f>
        <v>0</v>
      </c>
      <c r="G116" s="99">
        <f>SUMPRODUCT(('Diário 1º PA'!$E$4:$E$2000='Analítico Cx.'!$B116)*('Diário 1º PA'!$B$4:$B$2000&gt;=G$4)*('Diário 1º PA'!$B$4:$B$2000&lt;=EOMONTH(G$4,0))*('Diário 1º PA'!$F$4:$F$2000))
+SUMPRODUCT(('Diário 2º PA'!$E$4:$E$1997='Analítico Cx.'!$B116)*('Diário 2º PA'!$B$4:$B$1997&gt;=G$4)*('Diário 2º PA'!$B$4:$B$1997&lt;=EOMONTH(G$4,0))*('Diário 2º PA'!$F$4:$F$1997))
+SUMPRODUCT(('Diário 3º PA'!$E$4:$E$2018='Analítico Cx.'!$B116)*('Diário 3º PA'!$B$4:$B$2018&gt;=G$4)*('Diário 3º PA'!$B$4:$B$2018&lt;=EOMONTH(G$4,0))*('Diário 3º PA'!$F$4:$F$2018))
+SUMPRODUCT(('Diário 4º PA'!$E$4:$E$2000='Analítico Cx.'!$B116)*('Diário 4º PA'!$B$4:$B$2000&gt;=G$4)*('Diário 4º PA'!$B$4:$B$2000&lt;=EOMONTH(G$4,0))*('Diário 4º PA'!$F$4:$F$2000))</f>
        <v>0</v>
      </c>
      <c r="H116" s="99">
        <f>SUMPRODUCT(('Diário 1º PA'!$E$4:$E$2000='Analítico Cx.'!$B116)*('Diário 1º PA'!$B$4:$B$2000&gt;=H$4)*('Diário 1º PA'!$B$4:$B$2000&lt;=EOMONTH(H$4,0))*('Diário 1º PA'!$F$4:$F$2000))
+SUMPRODUCT(('Diário 2º PA'!$E$4:$E$1997='Analítico Cx.'!$B116)*('Diário 2º PA'!$B$4:$B$1997&gt;=H$4)*('Diário 2º PA'!$B$4:$B$1997&lt;=EOMONTH(H$4,0))*('Diário 2º PA'!$F$4:$F$1997))
+SUMPRODUCT(('Diário 3º PA'!$E$4:$E$2018='Analítico Cx.'!$B116)*('Diário 3º PA'!$B$4:$B$2018&gt;=H$4)*('Diário 3º PA'!$B$4:$B$2018&lt;=EOMONTH(H$4,0))*('Diário 3º PA'!$F$4:$F$2018))
+SUMPRODUCT(('Diário 4º PA'!$E$4:$E$2000='Analítico Cx.'!$B116)*('Diário 4º PA'!$B$4:$B$2000&gt;=H$4)*('Diário 4º PA'!$B$4:$B$2000&lt;=EOMONTH(H$4,0))*('Diário 4º PA'!$F$4:$F$2000))</f>
        <v>0</v>
      </c>
      <c r="I116" s="99">
        <f>SUMPRODUCT(('Diário 1º PA'!$E$4:$E$2000='Analítico Cx.'!$B116)*('Diário 1º PA'!$B$4:$B$2000&gt;=I$4)*('Diário 1º PA'!$B$4:$B$2000&lt;=EOMONTH(I$4,0))*('Diário 1º PA'!$F$4:$F$2000))
+SUMPRODUCT(('Diário 2º PA'!$E$4:$E$1997='Analítico Cx.'!$B116)*('Diário 2º PA'!$B$4:$B$1997&gt;=I$4)*('Diário 2º PA'!$B$4:$B$1997&lt;=EOMONTH(I$4,0))*('Diário 2º PA'!$F$4:$F$1997))
+SUMPRODUCT(('Diário 3º PA'!$E$4:$E$2018='Analítico Cx.'!$B116)*('Diário 3º PA'!$B$4:$B$2018&gt;=I$4)*('Diário 3º PA'!$B$4:$B$2018&lt;=EOMONTH(I$4,0))*('Diário 3º PA'!$F$4:$F$2018))
+SUMPRODUCT(('Diário 4º PA'!$E$4:$E$2000='Analítico Cx.'!$B116)*('Diário 4º PA'!$B$4:$B$2000&gt;=I$4)*('Diário 4º PA'!$B$4:$B$2000&lt;=EOMONTH(I$4,0))*('Diário 4º PA'!$F$4:$F$2000))</f>
        <v>0</v>
      </c>
      <c r="J116" s="99">
        <f>SUMPRODUCT(('Diário 1º PA'!$E$4:$E$2000='Analítico Cx.'!$B116)*('Diário 1º PA'!$B$4:$B$2000&gt;=J$4)*('Diário 1º PA'!$B$4:$B$2000&lt;=EOMONTH(J$4,0))*('Diário 1º PA'!$F$4:$F$2000))
+SUMPRODUCT(('Diário 2º PA'!$E$4:$E$1997='Analítico Cx.'!$B116)*('Diário 2º PA'!$B$4:$B$1997&gt;=J$4)*('Diário 2º PA'!$B$4:$B$1997&lt;=EOMONTH(J$4,0))*('Diário 2º PA'!$F$4:$F$1997))
+SUMPRODUCT(('Diário 3º PA'!$E$4:$E$2018='Analítico Cx.'!$B116)*('Diário 3º PA'!$B$4:$B$2018&gt;=J$4)*('Diário 3º PA'!$B$4:$B$2018&lt;=EOMONTH(J$4,0))*('Diário 3º PA'!$F$4:$F$2018))
+SUMPRODUCT(('Diário 4º PA'!$E$4:$E$2000='Analítico Cx.'!$B116)*('Diário 4º PA'!$B$4:$B$2000&gt;=J$4)*('Diário 4º PA'!$B$4:$B$2000&lt;=EOMONTH(J$4,0))*('Diário 4º PA'!$F$4:$F$2000))</f>
        <v>0</v>
      </c>
      <c r="K116" s="99">
        <f>SUMPRODUCT(('Diário 1º PA'!$E$4:$E$2000='Analítico Cx.'!$B116)*('Diário 1º PA'!$B$4:$B$2000&gt;=K$4)*('Diário 1º PA'!$B$4:$B$2000&lt;=EOMONTH(K$4,0))*('Diário 1º PA'!$F$4:$F$2000))
+SUMPRODUCT(('Diário 2º PA'!$E$4:$E$1997='Analítico Cx.'!$B116)*('Diário 2º PA'!$B$4:$B$1997&gt;=K$4)*('Diário 2º PA'!$B$4:$B$1997&lt;=EOMONTH(K$4,0))*('Diário 2º PA'!$F$4:$F$1997))
+SUMPRODUCT(('Diário 3º PA'!$E$4:$E$2018='Analítico Cx.'!$B116)*('Diário 3º PA'!$B$4:$B$2018&gt;=K$4)*('Diário 3º PA'!$B$4:$B$2018&lt;=EOMONTH(K$4,0))*('Diário 3º PA'!$F$4:$F$2018))
+SUMPRODUCT(('Diário 4º PA'!$E$4:$E$2000='Analítico Cx.'!$B116)*('Diário 4º PA'!$B$4:$B$2000&gt;=K$4)*('Diário 4º PA'!$B$4:$B$2000&lt;=EOMONTH(K$4,0))*('Diário 4º PA'!$F$4:$F$2000))</f>
        <v>0</v>
      </c>
      <c r="L116" s="99">
        <f>SUMPRODUCT(('Diário 1º PA'!$E$4:$E$2000='Analítico Cx.'!$B116)*('Diário 1º PA'!$B$4:$B$2000&gt;=L$4)*('Diário 1º PA'!$B$4:$B$2000&lt;=EOMONTH(L$4,0))*('Diário 1º PA'!$F$4:$F$2000))
+SUMPRODUCT(('Diário 2º PA'!$E$4:$E$1997='Analítico Cx.'!$B116)*('Diário 2º PA'!$B$4:$B$1997&gt;=L$4)*('Diário 2º PA'!$B$4:$B$1997&lt;=EOMONTH(L$4,0))*('Diário 2º PA'!$F$4:$F$1997))
+SUMPRODUCT(('Diário 3º PA'!$E$4:$E$2018='Analítico Cx.'!$B116)*('Diário 3º PA'!$B$4:$B$2018&gt;=L$4)*('Diário 3º PA'!$B$4:$B$2018&lt;=EOMONTH(L$4,0))*('Diário 3º PA'!$F$4:$F$2018))
+SUMPRODUCT(('Diário 4º PA'!$E$4:$E$2000='Analítico Cx.'!$B116)*('Diário 4º PA'!$B$4:$B$2000&gt;=L$4)*('Diário 4º PA'!$B$4:$B$2000&lt;=EOMONTH(L$4,0))*('Diário 4º PA'!$F$4:$F$2000))</f>
        <v>0</v>
      </c>
      <c r="M116" s="99">
        <f>SUMPRODUCT(('Diário 1º PA'!$E$4:$E$2000='Analítico Cx.'!$B116)*('Diário 1º PA'!$B$4:$B$2000&gt;=M$4)*('Diário 1º PA'!$B$4:$B$2000&lt;=EOMONTH(M$4,0))*('Diário 1º PA'!$F$4:$F$2000))
+SUMPRODUCT(('Diário 2º PA'!$E$4:$E$1997='Analítico Cx.'!$B116)*('Diário 2º PA'!$B$4:$B$1997&gt;=M$4)*('Diário 2º PA'!$B$4:$B$1997&lt;=EOMONTH(M$4,0))*('Diário 2º PA'!$F$4:$F$1997))
+SUMPRODUCT(('Diário 3º PA'!$E$4:$E$2018='Analítico Cx.'!$B116)*('Diário 3º PA'!$B$4:$B$2018&gt;=M$4)*('Diário 3º PA'!$B$4:$B$2018&lt;=EOMONTH(M$4,0))*('Diário 3º PA'!$F$4:$F$2018))
+SUMPRODUCT(('Diário 4º PA'!$E$4:$E$2000='Analítico Cx.'!$B116)*('Diário 4º PA'!$B$4:$B$2000&gt;=M$4)*('Diário 4º PA'!$B$4:$B$2000&lt;=EOMONTH(M$4,0))*('Diário 4º PA'!$F$4:$F$2000))</f>
        <v>0</v>
      </c>
      <c r="N116" s="99">
        <f>SUMPRODUCT(('Diário 1º PA'!$E$4:$E$2000='Analítico Cx.'!$B116)*('Diário 1º PA'!$B$4:$B$2000&gt;=N$4)*('Diário 1º PA'!$B$4:$B$2000&lt;=EOMONTH(N$4,0))*('Diário 1º PA'!$F$4:$F$2000))
+SUMPRODUCT(('Diário 2º PA'!$E$4:$E$1997='Analítico Cx.'!$B116)*('Diário 2º PA'!$B$4:$B$1997&gt;=N$4)*('Diário 2º PA'!$B$4:$B$1997&lt;=EOMONTH(N$4,0))*('Diário 2º PA'!$F$4:$F$1997))
+SUMPRODUCT(('Diário 3º PA'!$E$4:$E$2018='Analítico Cx.'!$B116)*('Diário 3º PA'!$B$4:$B$2018&gt;=N$4)*('Diário 3º PA'!$B$4:$B$2018&lt;=EOMONTH(N$4,0))*('Diário 3º PA'!$F$4:$F$2018))
+SUMPRODUCT(('Diário 4º PA'!$E$4:$E$2000='Analítico Cx.'!$B116)*('Diário 4º PA'!$B$4:$B$2000&gt;=N$4)*('Diário 4º PA'!$B$4:$B$2000&lt;=EOMONTH(N$4,0))*('Diário 4º PA'!$F$4:$F$2000))</f>
        <v>0</v>
      </c>
      <c r="O116" s="100">
        <f t="shared" si="18"/>
        <v>0</v>
      </c>
      <c r="P116" s="92">
        <f t="shared" si="19"/>
        <v>0</v>
      </c>
    </row>
    <row r="117" spans="1:16" ht="23.25" customHeight="1" x14ac:dyDescent="0.25">
      <c r="A117" s="36" t="s">
        <v>307</v>
      </c>
      <c r="B117" s="57" t="s">
        <v>308</v>
      </c>
      <c r="C117" s="99">
        <f>SUMPRODUCT(('Diário 1º PA'!$E$4:$E$2000='Analítico Cx.'!$B117)*('Diário 1º PA'!$B$4:$B$2000&gt;=C$4)*('Diário 1º PA'!$B$4:$B$2000&lt;=EOMONTH(C$4,0))*('Diário 1º PA'!$F$4:$F$2000))
+SUMPRODUCT(('Diário 2º PA'!$E$4:$E$1997='Analítico Cx.'!$B117)*('Diário 2º PA'!$B$4:$B$1997&gt;=C$4)*('Diário 2º PA'!$B$4:$B$1997&lt;=EOMONTH(C$4,0))*('Diário 2º PA'!$F$4:$F$1997))
+SUMPRODUCT(('Diário 3º PA'!$E$4:$E$2018='Analítico Cx.'!$B117)*('Diário 3º PA'!$B$4:$B$2018&gt;=C$4)*('Diário 3º PA'!$B$4:$B$2018&lt;=EOMONTH(C$4,0))*('Diário 3º PA'!$F$4:$F$2018))
+SUMPRODUCT(('Diário 4º PA'!$E$4:$E$2000='Analítico Cx.'!$B117)*('Diário 4º PA'!$B$4:$B$2000&gt;=C$4)*('Diário 4º PA'!$B$4:$B$2000&lt;=EOMONTH(C$4,0))*('Diário 4º PA'!$F$4:$F$2000))</f>
        <v>0</v>
      </c>
      <c r="D117" s="99">
        <f>SUMPRODUCT(('Diário 1º PA'!$E$4:$E$2000='Analítico Cx.'!$B117)*('Diário 1º PA'!$B$4:$B$2000&gt;=D$4)*('Diário 1º PA'!$B$4:$B$2000&lt;=EOMONTH(D$4,0))*('Diário 1º PA'!$F$4:$F$2000))
+SUMPRODUCT(('Diário 2º PA'!$E$4:$E$1997='Analítico Cx.'!$B117)*('Diário 2º PA'!$B$4:$B$1997&gt;=D$4)*('Diário 2º PA'!$B$4:$B$1997&lt;=EOMONTH(D$4,0))*('Diário 2º PA'!$F$4:$F$1997))
+SUMPRODUCT(('Diário 3º PA'!$E$4:$E$2018='Analítico Cx.'!$B117)*('Diário 3º PA'!$B$4:$B$2018&gt;=D$4)*('Diário 3º PA'!$B$4:$B$2018&lt;=EOMONTH(D$4,0))*('Diário 3º PA'!$F$4:$F$2018))
+SUMPRODUCT(('Diário 4º PA'!$E$4:$E$2000='Analítico Cx.'!$B117)*('Diário 4º PA'!$B$4:$B$2000&gt;=D$4)*('Diário 4º PA'!$B$4:$B$2000&lt;=EOMONTH(D$4,0))*('Diário 4º PA'!$F$4:$F$2000))</f>
        <v>0</v>
      </c>
      <c r="E117" s="99">
        <f>SUMPRODUCT(('Diário 1º PA'!$E$4:$E$2000='Analítico Cx.'!$B117)*('Diário 1º PA'!$B$4:$B$2000&gt;=E$4)*('Diário 1º PA'!$B$4:$B$2000&lt;=EOMONTH(E$4,0))*('Diário 1º PA'!$F$4:$F$2000))
+SUMPRODUCT(('Diário 2º PA'!$E$4:$E$1997='Analítico Cx.'!$B117)*('Diário 2º PA'!$B$4:$B$1997&gt;=E$4)*('Diário 2º PA'!$B$4:$B$1997&lt;=EOMONTH(E$4,0))*('Diário 2º PA'!$F$4:$F$1997))
+SUMPRODUCT(('Diário 3º PA'!$E$4:$E$2018='Analítico Cx.'!$B117)*('Diário 3º PA'!$B$4:$B$2018&gt;=E$4)*('Diário 3º PA'!$B$4:$B$2018&lt;=EOMONTH(E$4,0))*('Diário 3º PA'!$F$4:$F$2018))
+SUMPRODUCT(('Diário 4º PA'!$E$4:$E$2000='Analítico Cx.'!$B117)*('Diário 4º PA'!$B$4:$B$2000&gt;=E$4)*('Diário 4º PA'!$B$4:$B$2000&lt;=EOMONTH(E$4,0))*('Diário 4º PA'!$F$4:$F$2000))</f>
        <v>0</v>
      </c>
      <c r="F117" s="99">
        <f>SUMPRODUCT(('Diário 1º PA'!$E$4:$E$2000='Analítico Cx.'!$B117)*('Diário 1º PA'!$B$4:$B$2000&gt;=F$4)*('Diário 1º PA'!$B$4:$B$2000&lt;=EOMONTH(F$4,0))*('Diário 1º PA'!$F$4:$F$2000))
+SUMPRODUCT(('Diário 2º PA'!$E$4:$E$1997='Analítico Cx.'!$B117)*('Diário 2º PA'!$B$4:$B$1997&gt;=F$4)*('Diário 2º PA'!$B$4:$B$1997&lt;=EOMONTH(F$4,0))*('Diário 2º PA'!$F$4:$F$1997))
+SUMPRODUCT(('Diário 3º PA'!$E$4:$E$2018='Analítico Cx.'!$B117)*('Diário 3º PA'!$B$4:$B$2018&gt;=F$4)*('Diário 3º PA'!$B$4:$B$2018&lt;=EOMONTH(F$4,0))*('Diário 3º PA'!$F$4:$F$2018))
+SUMPRODUCT(('Diário 4º PA'!$E$4:$E$2000='Analítico Cx.'!$B117)*('Diário 4º PA'!$B$4:$B$2000&gt;=F$4)*('Diário 4º PA'!$B$4:$B$2000&lt;=EOMONTH(F$4,0))*('Diário 4º PA'!$F$4:$F$2000))</f>
        <v>0</v>
      </c>
      <c r="G117" s="99">
        <f>SUMPRODUCT(('Diário 1º PA'!$E$4:$E$2000='Analítico Cx.'!$B117)*('Diário 1º PA'!$B$4:$B$2000&gt;=G$4)*('Diário 1º PA'!$B$4:$B$2000&lt;=EOMONTH(G$4,0))*('Diário 1º PA'!$F$4:$F$2000))
+SUMPRODUCT(('Diário 2º PA'!$E$4:$E$1997='Analítico Cx.'!$B117)*('Diário 2º PA'!$B$4:$B$1997&gt;=G$4)*('Diário 2º PA'!$B$4:$B$1997&lt;=EOMONTH(G$4,0))*('Diário 2º PA'!$F$4:$F$1997))
+SUMPRODUCT(('Diário 3º PA'!$E$4:$E$2018='Analítico Cx.'!$B117)*('Diário 3º PA'!$B$4:$B$2018&gt;=G$4)*('Diário 3º PA'!$B$4:$B$2018&lt;=EOMONTH(G$4,0))*('Diário 3º PA'!$F$4:$F$2018))
+SUMPRODUCT(('Diário 4º PA'!$E$4:$E$2000='Analítico Cx.'!$B117)*('Diário 4º PA'!$B$4:$B$2000&gt;=G$4)*('Diário 4º PA'!$B$4:$B$2000&lt;=EOMONTH(G$4,0))*('Diário 4º PA'!$F$4:$F$2000))</f>
        <v>0</v>
      </c>
      <c r="H117" s="99">
        <f>SUMPRODUCT(('Diário 1º PA'!$E$4:$E$2000='Analítico Cx.'!$B117)*('Diário 1º PA'!$B$4:$B$2000&gt;=H$4)*('Diário 1º PA'!$B$4:$B$2000&lt;=EOMONTH(H$4,0))*('Diário 1º PA'!$F$4:$F$2000))
+SUMPRODUCT(('Diário 2º PA'!$E$4:$E$1997='Analítico Cx.'!$B117)*('Diário 2º PA'!$B$4:$B$1997&gt;=H$4)*('Diário 2º PA'!$B$4:$B$1997&lt;=EOMONTH(H$4,0))*('Diário 2º PA'!$F$4:$F$1997))
+SUMPRODUCT(('Diário 3º PA'!$E$4:$E$2018='Analítico Cx.'!$B117)*('Diário 3º PA'!$B$4:$B$2018&gt;=H$4)*('Diário 3º PA'!$B$4:$B$2018&lt;=EOMONTH(H$4,0))*('Diário 3º PA'!$F$4:$F$2018))
+SUMPRODUCT(('Diário 4º PA'!$E$4:$E$2000='Analítico Cx.'!$B117)*('Diário 4º PA'!$B$4:$B$2000&gt;=H$4)*('Diário 4º PA'!$B$4:$B$2000&lt;=EOMONTH(H$4,0))*('Diário 4º PA'!$F$4:$F$2000))</f>
        <v>0</v>
      </c>
      <c r="I117" s="99">
        <f>SUMPRODUCT(('Diário 1º PA'!$E$4:$E$2000='Analítico Cx.'!$B117)*('Diário 1º PA'!$B$4:$B$2000&gt;=I$4)*('Diário 1º PA'!$B$4:$B$2000&lt;=EOMONTH(I$4,0))*('Diário 1º PA'!$F$4:$F$2000))
+SUMPRODUCT(('Diário 2º PA'!$E$4:$E$1997='Analítico Cx.'!$B117)*('Diário 2º PA'!$B$4:$B$1997&gt;=I$4)*('Diário 2º PA'!$B$4:$B$1997&lt;=EOMONTH(I$4,0))*('Diário 2º PA'!$F$4:$F$1997))
+SUMPRODUCT(('Diário 3º PA'!$E$4:$E$2018='Analítico Cx.'!$B117)*('Diário 3º PA'!$B$4:$B$2018&gt;=I$4)*('Diário 3º PA'!$B$4:$B$2018&lt;=EOMONTH(I$4,0))*('Diário 3º PA'!$F$4:$F$2018))
+SUMPRODUCT(('Diário 4º PA'!$E$4:$E$2000='Analítico Cx.'!$B117)*('Diário 4º PA'!$B$4:$B$2000&gt;=I$4)*('Diário 4º PA'!$B$4:$B$2000&lt;=EOMONTH(I$4,0))*('Diário 4º PA'!$F$4:$F$2000))</f>
        <v>0</v>
      </c>
      <c r="J117" s="99">
        <f>SUMPRODUCT(('Diário 1º PA'!$E$4:$E$2000='Analítico Cx.'!$B117)*('Diário 1º PA'!$B$4:$B$2000&gt;=J$4)*('Diário 1º PA'!$B$4:$B$2000&lt;=EOMONTH(J$4,0))*('Diário 1º PA'!$F$4:$F$2000))
+SUMPRODUCT(('Diário 2º PA'!$E$4:$E$1997='Analítico Cx.'!$B117)*('Diário 2º PA'!$B$4:$B$1997&gt;=J$4)*('Diário 2º PA'!$B$4:$B$1997&lt;=EOMONTH(J$4,0))*('Diário 2º PA'!$F$4:$F$1997))
+SUMPRODUCT(('Diário 3º PA'!$E$4:$E$2018='Analítico Cx.'!$B117)*('Diário 3º PA'!$B$4:$B$2018&gt;=J$4)*('Diário 3º PA'!$B$4:$B$2018&lt;=EOMONTH(J$4,0))*('Diário 3º PA'!$F$4:$F$2018))
+SUMPRODUCT(('Diário 4º PA'!$E$4:$E$2000='Analítico Cx.'!$B117)*('Diário 4º PA'!$B$4:$B$2000&gt;=J$4)*('Diário 4º PA'!$B$4:$B$2000&lt;=EOMONTH(J$4,0))*('Diário 4º PA'!$F$4:$F$2000))</f>
        <v>0</v>
      </c>
      <c r="K117" s="99">
        <f>SUMPRODUCT(('Diário 1º PA'!$E$4:$E$2000='Analítico Cx.'!$B117)*('Diário 1º PA'!$B$4:$B$2000&gt;=K$4)*('Diário 1º PA'!$B$4:$B$2000&lt;=EOMONTH(K$4,0))*('Diário 1º PA'!$F$4:$F$2000))
+SUMPRODUCT(('Diário 2º PA'!$E$4:$E$1997='Analítico Cx.'!$B117)*('Diário 2º PA'!$B$4:$B$1997&gt;=K$4)*('Diário 2º PA'!$B$4:$B$1997&lt;=EOMONTH(K$4,0))*('Diário 2º PA'!$F$4:$F$1997))
+SUMPRODUCT(('Diário 3º PA'!$E$4:$E$2018='Analítico Cx.'!$B117)*('Diário 3º PA'!$B$4:$B$2018&gt;=K$4)*('Diário 3º PA'!$B$4:$B$2018&lt;=EOMONTH(K$4,0))*('Diário 3º PA'!$F$4:$F$2018))
+SUMPRODUCT(('Diário 4º PA'!$E$4:$E$2000='Analítico Cx.'!$B117)*('Diário 4º PA'!$B$4:$B$2000&gt;=K$4)*('Diário 4º PA'!$B$4:$B$2000&lt;=EOMONTH(K$4,0))*('Diário 4º PA'!$F$4:$F$2000))</f>
        <v>0</v>
      </c>
      <c r="L117" s="99">
        <f>SUMPRODUCT(('Diário 1º PA'!$E$4:$E$2000='Analítico Cx.'!$B117)*('Diário 1º PA'!$B$4:$B$2000&gt;=L$4)*('Diário 1º PA'!$B$4:$B$2000&lt;=EOMONTH(L$4,0))*('Diário 1º PA'!$F$4:$F$2000))
+SUMPRODUCT(('Diário 2º PA'!$E$4:$E$1997='Analítico Cx.'!$B117)*('Diário 2º PA'!$B$4:$B$1997&gt;=L$4)*('Diário 2º PA'!$B$4:$B$1997&lt;=EOMONTH(L$4,0))*('Diário 2º PA'!$F$4:$F$1997))
+SUMPRODUCT(('Diário 3º PA'!$E$4:$E$2018='Analítico Cx.'!$B117)*('Diário 3º PA'!$B$4:$B$2018&gt;=L$4)*('Diário 3º PA'!$B$4:$B$2018&lt;=EOMONTH(L$4,0))*('Diário 3º PA'!$F$4:$F$2018))
+SUMPRODUCT(('Diário 4º PA'!$E$4:$E$2000='Analítico Cx.'!$B117)*('Diário 4º PA'!$B$4:$B$2000&gt;=L$4)*('Diário 4º PA'!$B$4:$B$2000&lt;=EOMONTH(L$4,0))*('Diário 4º PA'!$F$4:$F$2000))</f>
        <v>0</v>
      </c>
      <c r="M117" s="99">
        <f>SUMPRODUCT(('Diário 1º PA'!$E$4:$E$2000='Analítico Cx.'!$B117)*('Diário 1º PA'!$B$4:$B$2000&gt;=M$4)*('Diário 1º PA'!$B$4:$B$2000&lt;=EOMONTH(M$4,0))*('Diário 1º PA'!$F$4:$F$2000))
+SUMPRODUCT(('Diário 2º PA'!$E$4:$E$1997='Analítico Cx.'!$B117)*('Diário 2º PA'!$B$4:$B$1997&gt;=M$4)*('Diário 2º PA'!$B$4:$B$1997&lt;=EOMONTH(M$4,0))*('Diário 2º PA'!$F$4:$F$1997))
+SUMPRODUCT(('Diário 3º PA'!$E$4:$E$2018='Analítico Cx.'!$B117)*('Diário 3º PA'!$B$4:$B$2018&gt;=M$4)*('Diário 3º PA'!$B$4:$B$2018&lt;=EOMONTH(M$4,0))*('Diário 3º PA'!$F$4:$F$2018))
+SUMPRODUCT(('Diário 4º PA'!$E$4:$E$2000='Analítico Cx.'!$B117)*('Diário 4º PA'!$B$4:$B$2000&gt;=M$4)*('Diário 4º PA'!$B$4:$B$2000&lt;=EOMONTH(M$4,0))*('Diário 4º PA'!$F$4:$F$2000))</f>
        <v>0</v>
      </c>
      <c r="N117" s="99">
        <f>SUMPRODUCT(('Diário 1º PA'!$E$4:$E$2000='Analítico Cx.'!$B117)*('Diário 1º PA'!$B$4:$B$2000&gt;=N$4)*('Diário 1º PA'!$B$4:$B$2000&lt;=EOMONTH(N$4,0))*('Diário 1º PA'!$F$4:$F$2000))
+SUMPRODUCT(('Diário 2º PA'!$E$4:$E$1997='Analítico Cx.'!$B117)*('Diário 2º PA'!$B$4:$B$1997&gt;=N$4)*('Diário 2º PA'!$B$4:$B$1997&lt;=EOMONTH(N$4,0))*('Diário 2º PA'!$F$4:$F$1997))
+SUMPRODUCT(('Diário 3º PA'!$E$4:$E$2018='Analítico Cx.'!$B117)*('Diário 3º PA'!$B$4:$B$2018&gt;=N$4)*('Diário 3º PA'!$B$4:$B$2018&lt;=EOMONTH(N$4,0))*('Diário 3º PA'!$F$4:$F$2018))
+SUMPRODUCT(('Diário 4º PA'!$E$4:$E$2000='Analítico Cx.'!$B117)*('Diário 4º PA'!$B$4:$B$2000&gt;=N$4)*('Diário 4º PA'!$B$4:$B$2000&lt;=EOMONTH(N$4,0))*('Diário 4º PA'!$F$4:$F$2000))</f>
        <v>0</v>
      </c>
      <c r="O117" s="100">
        <f t="shared" si="18"/>
        <v>0</v>
      </c>
      <c r="P117" s="92">
        <f t="shared" si="19"/>
        <v>0</v>
      </c>
    </row>
    <row r="118" spans="1:16" ht="23.25" customHeight="1" x14ac:dyDescent="0.25">
      <c r="A118" s="36" t="s">
        <v>309</v>
      </c>
      <c r="B118" s="57" t="s">
        <v>310</v>
      </c>
      <c r="C118" s="99">
        <f>SUMPRODUCT(('Diário 1º PA'!$E$4:$E$2000='Analítico Cx.'!$B118)*('Diário 1º PA'!$B$4:$B$2000&gt;=C$4)*('Diário 1º PA'!$B$4:$B$2000&lt;=EOMONTH(C$4,0))*('Diário 1º PA'!$F$4:$F$2000))
+SUMPRODUCT(('Diário 2º PA'!$E$4:$E$1997='Analítico Cx.'!$B118)*('Diário 2º PA'!$B$4:$B$1997&gt;=C$4)*('Diário 2º PA'!$B$4:$B$1997&lt;=EOMONTH(C$4,0))*('Diário 2º PA'!$F$4:$F$1997))
+SUMPRODUCT(('Diário 3º PA'!$E$4:$E$2018='Analítico Cx.'!$B118)*('Diário 3º PA'!$B$4:$B$2018&gt;=C$4)*('Diário 3º PA'!$B$4:$B$2018&lt;=EOMONTH(C$4,0))*('Diário 3º PA'!$F$4:$F$2018))
+SUMPRODUCT(('Diário 4º PA'!$E$4:$E$2000='Analítico Cx.'!$B118)*('Diário 4º PA'!$B$4:$B$2000&gt;=C$4)*('Diário 4º PA'!$B$4:$B$2000&lt;=EOMONTH(C$4,0))*('Diário 4º PA'!$F$4:$F$2000))</f>
        <v>0</v>
      </c>
      <c r="D118" s="99">
        <f>SUMPRODUCT(('Diário 1º PA'!$E$4:$E$2000='Analítico Cx.'!$B118)*('Diário 1º PA'!$B$4:$B$2000&gt;=D$4)*('Diário 1º PA'!$B$4:$B$2000&lt;=EOMONTH(D$4,0))*('Diário 1º PA'!$F$4:$F$2000))
+SUMPRODUCT(('Diário 2º PA'!$E$4:$E$1997='Analítico Cx.'!$B118)*('Diário 2º PA'!$B$4:$B$1997&gt;=D$4)*('Diário 2º PA'!$B$4:$B$1997&lt;=EOMONTH(D$4,0))*('Diário 2º PA'!$F$4:$F$1997))
+SUMPRODUCT(('Diário 3º PA'!$E$4:$E$2018='Analítico Cx.'!$B118)*('Diário 3º PA'!$B$4:$B$2018&gt;=D$4)*('Diário 3º PA'!$B$4:$B$2018&lt;=EOMONTH(D$4,0))*('Diário 3º PA'!$F$4:$F$2018))
+SUMPRODUCT(('Diário 4º PA'!$E$4:$E$2000='Analítico Cx.'!$B118)*('Diário 4º PA'!$B$4:$B$2000&gt;=D$4)*('Diário 4º PA'!$B$4:$B$2000&lt;=EOMONTH(D$4,0))*('Diário 4º PA'!$F$4:$F$2000))</f>
        <v>0</v>
      </c>
      <c r="E118" s="99">
        <f>SUMPRODUCT(('Diário 1º PA'!$E$4:$E$2000='Analítico Cx.'!$B118)*('Diário 1º PA'!$B$4:$B$2000&gt;=E$4)*('Diário 1º PA'!$B$4:$B$2000&lt;=EOMONTH(E$4,0))*('Diário 1º PA'!$F$4:$F$2000))
+SUMPRODUCT(('Diário 2º PA'!$E$4:$E$1997='Analítico Cx.'!$B118)*('Diário 2º PA'!$B$4:$B$1997&gt;=E$4)*('Diário 2º PA'!$B$4:$B$1997&lt;=EOMONTH(E$4,0))*('Diário 2º PA'!$F$4:$F$1997))
+SUMPRODUCT(('Diário 3º PA'!$E$4:$E$2018='Analítico Cx.'!$B118)*('Diário 3º PA'!$B$4:$B$2018&gt;=E$4)*('Diário 3º PA'!$B$4:$B$2018&lt;=EOMONTH(E$4,0))*('Diário 3º PA'!$F$4:$F$2018))
+SUMPRODUCT(('Diário 4º PA'!$E$4:$E$2000='Analítico Cx.'!$B118)*('Diário 4º PA'!$B$4:$B$2000&gt;=E$4)*('Diário 4º PA'!$B$4:$B$2000&lt;=EOMONTH(E$4,0))*('Diário 4º PA'!$F$4:$F$2000))</f>
        <v>0</v>
      </c>
      <c r="F118" s="99">
        <f>SUMPRODUCT(('Diário 1º PA'!$E$4:$E$2000='Analítico Cx.'!$B118)*('Diário 1º PA'!$B$4:$B$2000&gt;=F$4)*('Diário 1º PA'!$B$4:$B$2000&lt;=EOMONTH(F$4,0))*('Diário 1º PA'!$F$4:$F$2000))
+SUMPRODUCT(('Diário 2º PA'!$E$4:$E$1997='Analítico Cx.'!$B118)*('Diário 2º PA'!$B$4:$B$1997&gt;=F$4)*('Diário 2º PA'!$B$4:$B$1997&lt;=EOMONTH(F$4,0))*('Diário 2º PA'!$F$4:$F$1997))
+SUMPRODUCT(('Diário 3º PA'!$E$4:$E$2018='Analítico Cx.'!$B118)*('Diário 3º PA'!$B$4:$B$2018&gt;=F$4)*('Diário 3º PA'!$B$4:$B$2018&lt;=EOMONTH(F$4,0))*('Diário 3º PA'!$F$4:$F$2018))
+SUMPRODUCT(('Diário 4º PA'!$E$4:$E$2000='Analítico Cx.'!$B118)*('Diário 4º PA'!$B$4:$B$2000&gt;=F$4)*('Diário 4º PA'!$B$4:$B$2000&lt;=EOMONTH(F$4,0))*('Diário 4º PA'!$F$4:$F$2000))</f>
        <v>0</v>
      </c>
      <c r="G118" s="99">
        <f>SUMPRODUCT(('Diário 1º PA'!$E$4:$E$2000='Analítico Cx.'!$B118)*('Diário 1º PA'!$B$4:$B$2000&gt;=G$4)*('Diário 1º PA'!$B$4:$B$2000&lt;=EOMONTH(G$4,0))*('Diário 1º PA'!$F$4:$F$2000))
+SUMPRODUCT(('Diário 2º PA'!$E$4:$E$1997='Analítico Cx.'!$B118)*('Diário 2º PA'!$B$4:$B$1997&gt;=G$4)*('Diário 2º PA'!$B$4:$B$1997&lt;=EOMONTH(G$4,0))*('Diário 2º PA'!$F$4:$F$1997))
+SUMPRODUCT(('Diário 3º PA'!$E$4:$E$2018='Analítico Cx.'!$B118)*('Diário 3º PA'!$B$4:$B$2018&gt;=G$4)*('Diário 3º PA'!$B$4:$B$2018&lt;=EOMONTH(G$4,0))*('Diário 3º PA'!$F$4:$F$2018))
+SUMPRODUCT(('Diário 4º PA'!$E$4:$E$2000='Analítico Cx.'!$B118)*('Diário 4º PA'!$B$4:$B$2000&gt;=G$4)*('Diário 4º PA'!$B$4:$B$2000&lt;=EOMONTH(G$4,0))*('Diário 4º PA'!$F$4:$F$2000))</f>
        <v>0</v>
      </c>
      <c r="H118" s="99">
        <f>SUMPRODUCT(('Diário 1º PA'!$E$4:$E$2000='Analítico Cx.'!$B118)*('Diário 1º PA'!$B$4:$B$2000&gt;=H$4)*('Diário 1º PA'!$B$4:$B$2000&lt;=EOMONTH(H$4,0))*('Diário 1º PA'!$F$4:$F$2000))
+SUMPRODUCT(('Diário 2º PA'!$E$4:$E$1997='Analítico Cx.'!$B118)*('Diário 2º PA'!$B$4:$B$1997&gt;=H$4)*('Diário 2º PA'!$B$4:$B$1997&lt;=EOMONTH(H$4,0))*('Diário 2º PA'!$F$4:$F$1997))
+SUMPRODUCT(('Diário 3º PA'!$E$4:$E$2018='Analítico Cx.'!$B118)*('Diário 3º PA'!$B$4:$B$2018&gt;=H$4)*('Diário 3º PA'!$B$4:$B$2018&lt;=EOMONTH(H$4,0))*('Diário 3º PA'!$F$4:$F$2018))
+SUMPRODUCT(('Diário 4º PA'!$E$4:$E$2000='Analítico Cx.'!$B118)*('Diário 4º PA'!$B$4:$B$2000&gt;=H$4)*('Diário 4º PA'!$B$4:$B$2000&lt;=EOMONTH(H$4,0))*('Diário 4º PA'!$F$4:$F$2000))</f>
        <v>0</v>
      </c>
      <c r="I118" s="99">
        <f>SUMPRODUCT(('Diário 1º PA'!$E$4:$E$2000='Analítico Cx.'!$B118)*('Diário 1º PA'!$B$4:$B$2000&gt;=I$4)*('Diário 1º PA'!$B$4:$B$2000&lt;=EOMONTH(I$4,0))*('Diário 1º PA'!$F$4:$F$2000))
+SUMPRODUCT(('Diário 2º PA'!$E$4:$E$1997='Analítico Cx.'!$B118)*('Diário 2º PA'!$B$4:$B$1997&gt;=I$4)*('Diário 2º PA'!$B$4:$B$1997&lt;=EOMONTH(I$4,0))*('Diário 2º PA'!$F$4:$F$1997))
+SUMPRODUCT(('Diário 3º PA'!$E$4:$E$2018='Analítico Cx.'!$B118)*('Diário 3º PA'!$B$4:$B$2018&gt;=I$4)*('Diário 3º PA'!$B$4:$B$2018&lt;=EOMONTH(I$4,0))*('Diário 3º PA'!$F$4:$F$2018))
+SUMPRODUCT(('Diário 4º PA'!$E$4:$E$2000='Analítico Cx.'!$B118)*('Diário 4º PA'!$B$4:$B$2000&gt;=I$4)*('Diário 4º PA'!$B$4:$B$2000&lt;=EOMONTH(I$4,0))*('Diário 4º PA'!$F$4:$F$2000))</f>
        <v>0</v>
      </c>
      <c r="J118" s="99">
        <f>SUMPRODUCT(('Diário 1º PA'!$E$4:$E$2000='Analítico Cx.'!$B118)*('Diário 1º PA'!$B$4:$B$2000&gt;=J$4)*('Diário 1º PA'!$B$4:$B$2000&lt;=EOMONTH(J$4,0))*('Diário 1º PA'!$F$4:$F$2000))
+SUMPRODUCT(('Diário 2º PA'!$E$4:$E$1997='Analítico Cx.'!$B118)*('Diário 2º PA'!$B$4:$B$1997&gt;=J$4)*('Diário 2º PA'!$B$4:$B$1997&lt;=EOMONTH(J$4,0))*('Diário 2º PA'!$F$4:$F$1997))
+SUMPRODUCT(('Diário 3º PA'!$E$4:$E$2018='Analítico Cx.'!$B118)*('Diário 3º PA'!$B$4:$B$2018&gt;=J$4)*('Diário 3º PA'!$B$4:$B$2018&lt;=EOMONTH(J$4,0))*('Diário 3º PA'!$F$4:$F$2018))
+SUMPRODUCT(('Diário 4º PA'!$E$4:$E$2000='Analítico Cx.'!$B118)*('Diário 4º PA'!$B$4:$B$2000&gt;=J$4)*('Diário 4º PA'!$B$4:$B$2000&lt;=EOMONTH(J$4,0))*('Diário 4º PA'!$F$4:$F$2000))</f>
        <v>0</v>
      </c>
      <c r="K118" s="99">
        <f>SUMPRODUCT(('Diário 1º PA'!$E$4:$E$2000='Analítico Cx.'!$B118)*('Diário 1º PA'!$B$4:$B$2000&gt;=K$4)*('Diário 1º PA'!$B$4:$B$2000&lt;=EOMONTH(K$4,0))*('Diário 1º PA'!$F$4:$F$2000))
+SUMPRODUCT(('Diário 2º PA'!$E$4:$E$1997='Analítico Cx.'!$B118)*('Diário 2º PA'!$B$4:$B$1997&gt;=K$4)*('Diário 2º PA'!$B$4:$B$1997&lt;=EOMONTH(K$4,0))*('Diário 2º PA'!$F$4:$F$1997))
+SUMPRODUCT(('Diário 3º PA'!$E$4:$E$2018='Analítico Cx.'!$B118)*('Diário 3º PA'!$B$4:$B$2018&gt;=K$4)*('Diário 3º PA'!$B$4:$B$2018&lt;=EOMONTH(K$4,0))*('Diário 3º PA'!$F$4:$F$2018))
+SUMPRODUCT(('Diário 4º PA'!$E$4:$E$2000='Analítico Cx.'!$B118)*('Diário 4º PA'!$B$4:$B$2000&gt;=K$4)*('Diário 4º PA'!$B$4:$B$2000&lt;=EOMONTH(K$4,0))*('Diário 4º PA'!$F$4:$F$2000))</f>
        <v>0</v>
      </c>
      <c r="L118" s="99">
        <f>SUMPRODUCT(('Diário 1º PA'!$E$4:$E$2000='Analítico Cx.'!$B118)*('Diário 1º PA'!$B$4:$B$2000&gt;=L$4)*('Diário 1º PA'!$B$4:$B$2000&lt;=EOMONTH(L$4,0))*('Diário 1º PA'!$F$4:$F$2000))
+SUMPRODUCT(('Diário 2º PA'!$E$4:$E$1997='Analítico Cx.'!$B118)*('Diário 2º PA'!$B$4:$B$1997&gt;=L$4)*('Diário 2º PA'!$B$4:$B$1997&lt;=EOMONTH(L$4,0))*('Diário 2º PA'!$F$4:$F$1997))
+SUMPRODUCT(('Diário 3º PA'!$E$4:$E$2018='Analítico Cx.'!$B118)*('Diário 3º PA'!$B$4:$B$2018&gt;=L$4)*('Diário 3º PA'!$B$4:$B$2018&lt;=EOMONTH(L$4,0))*('Diário 3º PA'!$F$4:$F$2018))
+SUMPRODUCT(('Diário 4º PA'!$E$4:$E$2000='Analítico Cx.'!$B118)*('Diário 4º PA'!$B$4:$B$2000&gt;=L$4)*('Diário 4º PA'!$B$4:$B$2000&lt;=EOMONTH(L$4,0))*('Diário 4º PA'!$F$4:$F$2000))</f>
        <v>0</v>
      </c>
      <c r="M118" s="99">
        <f>SUMPRODUCT(('Diário 1º PA'!$E$4:$E$2000='Analítico Cx.'!$B118)*('Diário 1º PA'!$B$4:$B$2000&gt;=M$4)*('Diário 1º PA'!$B$4:$B$2000&lt;=EOMONTH(M$4,0))*('Diário 1º PA'!$F$4:$F$2000))
+SUMPRODUCT(('Diário 2º PA'!$E$4:$E$1997='Analítico Cx.'!$B118)*('Diário 2º PA'!$B$4:$B$1997&gt;=M$4)*('Diário 2º PA'!$B$4:$B$1997&lt;=EOMONTH(M$4,0))*('Diário 2º PA'!$F$4:$F$1997))
+SUMPRODUCT(('Diário 3º PA'!$E$4:$E$2018='Analítico Cx.'!$B118)*('Diário 3º PA'!$B$4:$B$2018&gt;=M$4)*('Diário 3º PA'!$B$4:$B$2018&lt;=EOMONTH(M$4,0))*('Diário 3º PA'!$F$4:$F$2018))
+SUMPRODUCT(('Diário 4º PA'!$E$4:$E$2000='Analítico Cx.'!$B118)*('Diário 4º PA'!$B$4:$B$2000&gt;=M$4)*('Diário 4º PA'!$B$4:$B$2000&lt;=EOMONTH(M$4,0))*('Diário 4º PA'!$F$4:$F$2000))</f>
        <v>0</v>
      </c>
      <c r="N118" s="99">
        <f>SUMPRODUCT(('Diário 1º PA'!$E$4:$E$2000='Analítico Cx.'!$B118)*('Diário 1º PA'!$B$4:$B$2000&gt;=N$4)*('Diário 1º PA'!$B$4:$B$2000&lt;=EOMONTH(N$4,0))*('Diário 1º PA'!$F$4:$F$2000))
+SUMPRODUCT(('Diário 2º PA'!$E$4:$E$1997='Analítico Cx.'!$B118)*('Diário 2º PA'!$B$4:$B$1997&gt;=N$4)*('Diário 2º PA'!$B$4:$B$1997&lt;=EOMONTH(N$4,0))*('Diário 2º PA'!$F$4:$F$1997))
+SUMPRODUCT(('Diário 3º PA'!$E$4:$E$2018='Analítico Cx.'!$B118)*('Diário 3º PA'!$B$4:$B$2018&gt;=N$4)*('Diário 3º PA'!$B$4:$B$2018&lt;=EOMONTH(N$4,0))*('Diário 3º PA'!$F$4:$F$2018))
+SUMPRODUCT(('Diário 4º PA'!$E$4:$E$2000='Analítico Cx.'!$B118)*('Diário 4º PA'!$B$4:$B$2000&gt;=N$4)*('Diário 4º PA'!$B$4:$B$2000&lt;=EOMONTH(N$4,0))*('Diário 4º PA'!$F$4:$F$2000))</f>
        <v>0</v>
      </c>
      <c r="O118" s="100">
        <f t="shared" si="18"/>
        <v>0</v>
      </c>
      <c r="P118" s="92">
        <f t="shared" si="19"/>
        <v>0</v>
      </c>
    </row>
    <row r="119" spans="1:16" ht="23.25" customHeight="1" x14ac:dyDescent="0.25">
      <c r="A119" s="36" t="s">
        <v>311</v>
      </c>
      <c r="B119" s="57" t="s">
        <v>312</v>
      </c>
      <c r="C119" s="99">
        <f>SUMPRODUCT(('Diário 1º PA'!$E$4:$E$2000='Analítico Cx.'!$B119)*('Diário 1º PA'!$B$4:$B$2000&gt;=C$4)*('Diário 1º PA'!$B$4:$B$2000&lt;=EOMONTH(C$4,0))*('Diário 1º PA'!$F$4:$F$2000))
+SUMPRODUCT(('Diário 2º PA'!$E$4:$E$1997='Analítico Cx.'!$B119)*('Diário 2º PA'!$B$4:$B$1997&gt;=C$4)*('Diário 2º PA'!$B$4:$B$1997&lt;=EOMONTH(C$4,0))*('Diário 2º PA'!$F$4:$F$1997))
+SUMPRODUCT(('Diário 3º PA'!$E$4:$E$2018='Analítico Cx.'!$B119)*('Diário 3º PA'!$B$4:$B$2018&gt;=C$4)*('Diário 3º PA'!$B$4:$B$2018&lt;=EOMONTH(C$4,0))*('Diário 3º PA'!$F$4:$F$2018))
+SUMPRODUCT(('Diário 4º PA'!$E$4:$E$2000='Analítico Cx.'!$B119)*('Diário 4º PA'!$B$4:$B$2000&gt;=C$4)*('Diário 4º PA'!$B$4:$B$2000&lt;=EOMONTH(C$4,0))*('Diário 4º PA'!$F$4:$F$2000))</f>
        <v>0</v>
      </c>
      <c r="D119" s="99">
        <f>SUMPRODUCT(('Diário 1º PA'!$E$4:$E$2000='Analítico Cx.'!$B119)*('Diário 1º PA'!$B$4:$B$2000&gt;=D$4)*('Diário 1º PA'!$B$4:$B$2000&lt;=EOMONTH(D$4,0))*('Diário 1º PA'!$F$4:$F$2000))
+SUMPRODUCT(('Diário 2º PA'!$E$4:$E$1997='Analítico Cx.'!$B119)*('Diário 2º PA'!$B$4:$B$1997&gt;=D$4)*('Diário 2º PA'!$B$4:$B$1997&lt;=EOMONTH(D$4,0))*('Diário 2º PA'!$F$4:$F$1997))
+SUMPRODUCT(('Diário 3º PA'!$E$4:$E$2018='Analítico Cx.'!$B119)*('Diário 3º PA'!$B$4:$B$2018&gt;=D$4)*('Diário 3º PA'!$B$4:$B$2018&lt;=EOMONTH(D$4,0))*('Diário 3º PA'!$F$4:$F$2018))
+SUMPRODUCT(('Diário 4º PA'!$E$4:$E$2000='Analítico Cx.'!$B119)*('Diário 4º PA'!$B$4:$B$2000&gt;=D$4)*('Diário 4º PA'!$B$4:$B$2000&lt;=EOMONTH(D$4,0))*('Diário 4º PA'!$F$4:$F$2000))</f>
        <v>0</v>
      </c>
      <c r="E119" s="99">
        <f>SUMPRODUCT(('Diário 1º PA'!$E$4:$E$2000='Analítico Cx.'!$B119)*('Diário 1º PA'!$B$4:$B$2000&gt;=E$4)*('Diário 1º PA'!$B$4:$B$2000&lt;=EOMONTH(E$4,0))*('Diário 1º PA'!$F$4:$F$2000))
+SUMPRODUCT(('Diário 2º PA'!$E$4:$E$1997='Analítico Cx.'!$B119)*('Diário 2º PA'!$B$4:$B$1997&gt;=E$4)*('Diário 2º PA'!$B$4:$B$1997&lt;=EOMONTH(E$4,0))*('Diário 2º PA'!$F$4:$F$1997))
+SUMPRODUCT(('Diário 3º PA'!$E$4:$E$2018='Analítico Cx.'!$B119)*('Diário 3º PA'!$B$4:$B$2018&gt;=E$4)*('Diário 3º PA'!$B$4:$B$2018&lt;=EOMONTH(E$4,0))*('Diário 3º PA'!$F$4:$F$2018))
+SUMPRODUCT(('Diário 4º PA'!$E$4:$E$2000='Analítico Cx.'!$B119)*('Diário 4º PA'!$B$4:$B$2000&gt;=E$4)*('Diário 4º PA'!$B$4:$B$2000&lt;=EOMONTH(E$4,0))*('Diário 4º PA'!$F$4:$F$2000))</f>
        <v>0</v>
      </c>
      <c r="F119" s="99">
        <f>SUMPRODUCT(('Diário 1º PA'!$E$4:$E$2000='Analítico Cx.'!$B119)*('Diário 1º PA'!$B$4:$B$2000&gt;=F$4)*('Diário 1º PA'!$B$4:$B$2000&lt;=EOMONTH(F$4,0))*('Diário 1º PA'!$F$4:$F$2000))
+SUMPRODUCT(('Diário 2º PA'!$E$4:$E$1997='Analítico Cx.'!$B119)*('Diário 2º PA'!$B$4:$B$1997&gt;=F$4)*('Diário 2º PA'!$B$4:$B$1997&lt;=EOMONTH(F$4,0))*('Diário 2º PA'!$F$4:$F$1997))
+SUMPRODUCT(('Diário 3º PA'!$E$4:$E$2018='Analítico Cx.'!$B119)*('Diário 3º PA'!$B$4:$B$2018&gt;=F$4)*('Diário 3º PA'!$B$4:$B$2018&lt;=EOMONTH(F$4,0))*('Diário 3º PA'!$F$4:$F$2018))
+SUMPRODUCT(('Diário 4º PA'!$E$4:$E$2000='Analítico Cx.'!$B119)*('Diário 4º PA'!$B$4:$B$2000&gt;=F$4)*('Diário 4º PA'!$B$4:$B$2000&lt;=EOMONTH(F$4,0))*('Diário 4º PA'!$F$4:$F$2000))</f>
        <v>0</v>
      </c>
      <c r="G119" s="99">
        <f>SUMPRODUCT(('Diário 1º PA'!$E$4:$E$2000='Analítico Cx.'!$B119)*('Diário 1º PA'!$B$4:$B$2000&gt;=G$4)*('Diário 1º PA'!$B$4:$B$2000&lt;=EOMONTH(G$4,0))*('Diário 1º PA'!$F$4:$F$2000))
+SUMPRODUCT(('Diário 2º PA'!$E$4:$E$1997='Analítico Cx.'!$B119)*('Diário 2º PA'!$B$4:$B$1997&gt;=G$4)*('Diário 2º PA'!$B$4:$B$1997&lt;=EOMONTH(G$4,0))*('Diário 2º PA'!$F$4:$F$1997))
+SUMPRODUCT(('Diário 3º PA'!$E$4:$E$2018='Analítico Cx.'!$B119)*('Diário 3º PA'!$B$4:$B$2018&gt;=G$4)*('Diário 3º PA'!$B$4:$B$2018&lt;=EOMONTH(G$4,0))*('Diário 3º PA'!$F$4:$F$2018))
+SUMPRODUCT(('Diário 4º PA'!$E$4:$E$2000='Analítico Cx.'!$B119)*('Diário 4º PA'!$B$4:$B$2000&gt;=G$4)*('Diário 4º PA'!$B$4:$B$2000&lt;=EOMONTH(G$4,0))*('Diário 4º PA'!$F$4:$F$2000))</f>
        <v>0</v>
      </c>
      <c r="H119" s="99">
        <f>SUMPRODUCT(('Diário 1º PA'!$E$4:$E$2000='Analítico Cx.'!$B119)*('Diário 1º PA'!$B$4:$B$2000&gt;=H$4)*('Diário 1º PA'!$B$4:$B$2000&lt;=EOMONTH(H$4,0))*('Diário 1º PA'!$F$4:$F$2000))
+SUMPRODUCT(('Diário 2º PA'!$E$4:$E$1997='Analítico Cx.'!$B119)*('Diário 2º PA'!$B$4:$B$1997&gt;=H$4)*('Diário 2º PA'!$B$4:$B$1997&lt;=EOMONTH(H$4,0))*('Diário 2º PA'!$F$4:$F$1997))
+SUMPRODUCT(('Diário 3º PA'!$E$4:$E$2018='Analítico Cx.'!$B119)*('Diário 3º PA'!$B$4:$B$2018&gt;=H$4)*('Diário 3º PA'!$B$4:$B$2018&lt;=EOMONTH(H$4,0))*('Diário 3º PA'!$F$4:$F$2018))
+SUMPRODUCT(('Diário 4º PA'!$E$4:$E$2000='Analítico Cx.'!$B119)*('Diário 4º PA'!$B$4:$B$2000&gt;=H$4)*('Diário 4º PA'!$B$4:$B$2000&lt;=EOMONTH(H$4,0))*('Diário 4º PA'!$F$4:$F$2000))</f>
        <v>0</v>
      </c>
      <c r="I119" s="99">
        <f>SUMPRODUCT(('Diário 1º PA'!$E$4:$E$2000='Analítico Cx.'!$B119)*('Diário 1º PA'!$B$4:$B$2000&gt;=I$4)*('Diário 1º PA'!$B$4:$B$2000&lt;=EOMONTH(I$4,0))*('Diário 1º PA'!$F$4:$F$2000))
+SUMPRODUCT(('Diário 2º PA'!$E$4:$E$1997='Analítico Cx.'!$B119)*('Diário 2º PA'!$B$4:$B$1997&gt;=I$4)*('Diário 2º PA'!$B$4:$B$1997&lt;=EOMONTH(I$4,0))*('Diário 2º PA'!$F$4:$F$1997))
+SUMPRODUCT(('Diário 3º PA'!$E$4:$E$2018='Analítico Cx.'!$B119)*('Diário 3º PA'!$B$4:$B$2018&gt;=I$4)*('Diário 3º PA'!$B$4:$B$2018&lt;=EOMONTH(I$4,0))*('Diário 3º PA'!$F$4:$F$2018))
+SUMPRODUCT(('Diário 4º PA'!$E$4:$E$2000='Analítico Cx.'!$B119)*('Diário 4º PA'!$B$4:$B$2000&gt;=I$4)*('Diário 4º PA'!$B$4:$B$2000&lt;=EOMONTH(I$4,0))*('Diário 4º PA'!$F$4:$F$2000))</f>
        <v>0</v>
      </c>
      <c r="J119" s="99">
        <f>SUMPRODUCT(('Diário 1º PA'!$E$4:$E$2000='Analítico Cx.'!$B119)*('Diário 1º PA'!$B$4:$B$2000&gt;=J$4)*('Diário 1º PA'!$B$4:$B$2000&lt;=EOMONTH(J$4,0))*('Diário 1º PA'!$F$4:$F$2000))
+SUMPRODUCT(('Diário 2º PA'!$E$4:$E$1997='Analítico Cx.'!$B119)*('Diário 2º PA'!$B$4:$B$1997&gt;=J$4)*('Diário 2º PA'!$B$4:$B$1997&lt;=EOMONTH(J$4,0))*('Diário 2º PA'!$F$4:$F$1997))
+SUMPRODUCT(('Diário 3º PA'!$E$4:$E$2018='Analítico Cx.'!$B119)*('Diário 3º PA'!$B$4:$B$2018&gt;=J$4)*('Diário 3º PA'!$B$4:$B$2018&lt;=EOMONTH(J$4,0))*('Diário 3º PA'!$F$4:$F$2018))
+SUMPRODUCT(('Diário 4º PA'!$E$4:$E$2000='Analítico Cx.'!$B119)*('Diário 4º PA'!$B$4:$B$2000&gt;=J$4)*('Diário 4º PA'!$B$4:$B$2000&lt;=EOMONTH(J$4,0))*('Diário 4º PA'!$F$4:$F$2000))</f>
        <v>0</v>
      </c>
      <c r="K119" s="99">
        <f>SUMPRODUCT(('Diário 1º PA'!$E$4:$E$2000='Analítico Cx.'!$B119)*('Diário 1º PA'!$B$4:$B$2000&gt;=K$4)*('Diário 1º PA'!$B$4:$B$2000&lt;=EOMONTH(K$4,0))*('Diário 1º PA'!$F$4:$F$2000))
+SUMPRODUCT(('Diário 2º PA'!$E$4:$E$1997='Analítico Cx.'!$B119)*('Diário 2º PA'!$B$4:$B$1997&gt;=K$4)*('Diário 2º PA'!$B$4:$B$1997&lt;=EOMONTH(K$4,0))*('Diário 2º PA'!$F$4:$F$1997))
+SUMPRODUCT(('Diário 3º PA'!$E$4:$E$2018='Analítico Cx.'!$B119)*('Diário 3º PA'!$B$4:$B$2018&gt;=K$4)*('Diário 3º PA'!$B$4:$B$2018&lt;=EOMONTH(K$4,0))*('Diário 3º PA'!$F$4:$F$2018))
+SUMPRODUCT(('Diário 4º PA'!$E$4:$E$2000='Analítico Cx.'!$B119)*('Diário 4º PA'!$B$4:$B$2000&gt;=K$4)*('Diário 4º PA'!$B$4:$B$2000&lt;=EOMONTH(K$4,0))*('Diário 4º PA'!$F$4:$F$2000))</f>
        <v>0</v>
      </c>
      <c r="L119" s="99">
        <f>SUMPRODUCT(('Diário 1º PA'!$E$4:$E$2000='Analítico Cx.'!$B119)*('Diário 1º PA'!$B$4:$B$2000&gt;=L$4)*('Diário 1º PA'!$B$4:$B$2000&lt;=EOMONTH(L$4,0))*('Diário 1º PA'!$F$4:$F$2000))
+SUMPRODUCT(('Diário 2º PA'!$E$4:$E$1997='Analítico Cx.'!$B119)*('Diário 2º PA'!$B$4:$B$1997&gt;=L$4)*('Diário 2º PA'!$B$4:$B$1997&lt;=EOMONTH(L$4,0))*('Diário 2º PA'!$F$4:$F$1997))
+SUMPRODUCT(('Diário 3º PA'!$E$4:$E$2018='Analítico Cx.'!$B119)*('Diário 3º PA'!$B$4:$B$2018&gt;=L$4)*('Diário 3º PA'!$B$4:$B$2018&lt;=EOMONTH(L$4,0))*('Diário 3º PA'!$F$4:$F$2018))
+SUMPRODUCT(('Diário 4º PA'!$E$4:$E$2000='Analítico Cx.'!$B119)*('Diário 4º PA'!$B$4:$B$2000&gt;=L$4)*('Diário 4º PA'!$B$4:$B$2000&lt;=EOMONTH(L$4,0))*('Diário 4º PA'!$F$4:$F$2000))</f>
        <v>0</v>
      </c>
      <c r="M119" s="99">
        <f>SUMPRODUCT(('Diário 1º PA'!$E$4:$E$2000='Analítico Cx.'!$B119)*('Diário 1º PA'!$B$4:$B$2000&gt;=M$4)*('Diário 1º PA'!$B$4:$B$2000&lt;=EOMONTH(M$4,0))*('Diário 1º PA'!$F$4:$F$2000))
+SUMPRODUCT(('Diário 2º PA'!$E$4:$E$1997='Analítico Cx.'!$B119)*('Diário 2º PA'!$B$4:$B$1997&gt;=M$4)*('Diário 2º PA'!$B$4:$B$1997&lt;=EOMONTH(M$4,0))*('Diário 2º PA'!$F$4:$F$1997))
+SUMPRODUCT(('Diário 3º PA'!$E$4:$E$2018='Analítico Cx.'!$B119)*('Diário 3º PA'!$B$4:$B$2018&gt;=M$4)*('Diário 3º PA'!$B$4:$B$2018&lt;=EOMONTH(M$4,0))*('Diário 3º PA'!$F$4:$F$2018))
+SUMPRODUCT(('Diário 4º PA'!$E$4:$E$2000='Analítico Cx.'!$B119)*('Diário 4º PA'!$B$4:$B$2000&gt;=M$4)*('Diário 4º PA'!$B$4:$B$2000&lt;=EOMONTH(M$4,0))*('Diário 4º PA'!$F$4:$F$2000))</f>
        <v>0</v>
      </c>
      <c r="N119" s="99">
        <f>SUMPRODUCT(('Diário 1º PA'!$E$4:$E$2000='Analítico Cx.'!$B119)*('Diário 1º PA'!$B$4:$B$2000&gt;=N$4)*('Diário 1º PA'!$B$4:$B$2000&lt;=EOMONTH(N$4,0))*('Diário 1º PA'!$F$4:$F$2000))
+SUMPRODUCT(('Diário 2º PA'!$E$4:$E$1997='Analítico Cx.'!$B119)*('Diário 2º PA'!$B$4:$B$1997&gt;=N$4)*('Diário 2º PA'!$B$4:$B$1997&lt;=EOMONTH(N$4,0))*('Diário 2º PA'!$F$4:$F$1997))
+SUMPRODUCT(('Diário 3º PA'!$E$4:$E$2018='Analítico Cx.'!$B119)*('Diário 3º PA'!$B$4:$B$2018&gt;=N$4)*('Diário 3º PA'!$B$4:$B$2018&lt;=EOMONTH(N$4,0))*('Diário 3º PA'!$F$4:$F$2018))
+SUMPRODUCT(('Diário 4º PA'!$E$4:$E$2000='Analítico Cx.'!$B119)*('Diário 4º PA'!$B$4:$B$2000&gt;=N$4)*('Diário 4º PA'!$B$4:$B$2000&lt;=EOMONTH(N$4,0))*('Diário 4º PA'!$F$4:$F$2000))</f>
        <v>0</v>
      </c>
      <c r="O119" s="100">
        <f t="shared" si="18"/>
        <v>0</v>
      </c>
      <c r="P119" s="92">
        <f t="shared" si="19"/>
        <v>0</v>
      </c>
    </row>
    <row r="120" spans="1:16" ht="23.25" customHeight="1" x14ac:dyDescent="0.25">
      <c r="A120" s="36" t="s">
        <v>313</v>
      </c>
      <c r="B120" s="57" t="s">
        <v>314</v>
      </c>
      <c r="C120" s="99">
        <f>SUMPRODUCT(('Diário 1º PA'!$E$4:$E$2000='Analítico Cx.'!$B120)*('Diário 1º PA'!$B$4:$B$2000&gt;=C$4)*('Diário 1º PA'!$B$4:$B$2000&lt;=EOMONTH(C$4,0))*('Diário 1º PA'!$F$4:$F$2000))
+SUMPRODUCT(('Diário 2º PA'!$E$4:$E$1997='Analítico Cx.'!$B120)*('Diário 2º PA'!$B$4:$B$1997&gt;=C$4)*('Diário 2º PA'!$B$4:$B$1997&lt;=EOMONTH(C$4,0))*('Diário 2º PA'!$F$4:$F$1997))
+SUMPRODUCT(('Diário 3º PA'!$E$4:$E$2018='Analítico Cx.'!$B120)*('Diário 3º PA'!$B$4:$B$2018&gt;=C$4)*('Diário 3º PA'!$B$4:$B$2018&lt;=EOMONTH(C$4,0))*('Diário 3º PA'!$F$4:$F$2018))
+SUMPRODUCT(('Diário 4º PA'!$E$4:$E$2000='Analítico Cx.'!$B120)*('Diário 4º PA'!$B$4:$B$2000&gt;=C$4)*('Diário 4º PA'!$B$4:$B$2000&lt;=EOMONTH(C$4,0))*('Diário 4º PA'!$F$4:$F$2000))</f>
        <v>0</v>
      </c>
      <c r="D120" s="99">
        <f>SUMPRODUCT(('Diário 1º PA'!$E$4:$E$2000='Analítico Cx.'!$B120)*('Diário 1º PA'!$B$4:$B$2000&gt;=D$4)*('Diário 1º PA'!$B$4:$B$2000&lt;=EOMONTH(D$4,0))*('Diário 1º PA'!$F$4:$F$2000))
+SUMPRODUCT(('Diário 2º PA'!$E$4:$E$1997='Analítico Cx.'!$B120)*('Diário 2º PA'!$B$4:$B$1997&gt;=D$4)*('Diário 2º PA'!$B$4:$B$1997&lt;=EOMONTH(D$4,0))*('Diário 2º PA'!$F$4:$F$1997))
+SUMPRODUCT(('Diário 3º PA'!$E$4:$E$2018='Analítico Cx.'!$B120)*('Diário 3º PA'!$B$4:$B$2018&gt;=D$4)*('Diário 3º PA'!$B$4:$B$2018&lt;=EOMONTH(D$4,0))*('Diário 3º PA'!$F$4:$F$2018))
+SUMPRODUCT(('Diário 4º PA'!$E$4:$E$2000='Analítico Cx.'!$B120)*('Diário 4º PA'!$B$4:$B$2000&gt;=D$4)*('Diário 4º PA'!$B$4:$B$2000&lt;=EOMONTH(D$4,0))*('Diário 4º PA'!$F$4:$F$2000))</f>
        <v>0</v>
      </c>
      <c r="E120" s="99">
        <f>SUMPRODUCT(('Diário 1º PA'!$E$4:$E$2000='Analítico Cx.'!$B120)*('Diário 1º PA'!$B$4:$B$2000&gt;=E$4)*('Diário 1º PA'!$B$4:$B$2000&lt;=EOMONTH(E$4,0))*('Diário 1º PA'!$F$4:$F$2000))
+SUMPRODUCT(('Diário 2º PA'!$E$4:$E$1997='Analítico Cx.'!$B120)*('Diário 2º PA'!$B$4:$B$1997&gt;=E$4)*('Diário 2º PA'!$B$4:$B$1997&lt;=EOMONTH(E$4,0))*('Diário 2º PA'!$F$4:$F$1997))
+SUMPRODUCT(('Diário 3º PA'!$E$4:$E$2018='Analítico Cx.'!$B120)*('Diário 3º PA'!$B$4:$B$2018&gt;=E$4)*('Diário 3º PA'!$B$4:$B$2018&lt;=EOMONTH(E$4,0))*('Diário 3º PA'!$F$4:$F$2018))
+SUMPRODUCT(('Diário 4º PA'!$E$4:$E$2000='Analítico Cx.'!$B120)*('Diário 4º PA'!$B$4:$B$2000&gt;=E$4)*('Diário 4º PA'!$B$4:$B$2000&lt;=EOMONTH(E$4,0))*('Diário 4º PA'!$F$4:$F$2000))</f>
        <v>0</v>
      </c>
      <c r="F120" s="99">
        <f>SUMPRODUCT(('Diário 1º PA'!$E$4:$E$2000='Analítico Cx.'!$B120)*('Diário 1º PA'!$B$4:$B$2000&gt;=F$4)*('Diário 1º PA'!$B$4:$B$2000&lt;=EOMONTH(F$4,0))*('Diário 1º PA'!$F$4:$F$2000))
+SUMPRODUCT(('Diário 2º PA'!$E$4:$E$1997='Analítico Cx.'!$B120)*('Diário 2º PA'!$B$4:$B$1997&gt;=F$4)*('Diário 2º PA'!$B$4:$B$1997&lt;=EOMONTH(F$4,0))*('Diário 2º PA'!$F$4:$F$1997))
+SUMPRODUCT(('Diário 3º PA'!$E$4:$E$2018='Analítico Cx.'!$B120)*('Diário 3º PA'!$B$4:$B$2018&gt;=F$4)*('Diário 3º PA'!$B$4:$B$2018&lt;=EOMONTH(F$4,0))*('Diário 3º PA'!$F$4:$F$2018))
+SUMPRODUCT(('Diário 4º PA'!$E$4:$E$2000='Analítico Cx.'!$B120)*('Diário 4º PA'!$B$4:$B$2000&gt;=F$4)*('Diário 4º PA'!$B$4:$B$2000&lt;=EOMONTH(F$4,0))*('Diário 4º PA'!$F$4:$F$2000))</f>
        <v>0</v>
      </c>
      <c r="G120" s="99">
        <f>SUMPRODUCT(('Diário 1º PA'!$E$4:$E$2000='Analítico Cx.'!$B120)*('Diário 1º PA'!$B$4:$B$2000&gt;=G$4)*('Diário 1º PA'!$B$4:$B$2000&lt;=EOMONTH(G$4,0))*('Diário 1º PA'!$F$4:$F$2000))
+SUMPRODUCT(('Diário 2º PA'!$E$4:$E$1997='Analítico Cx.'!$B120)*('Diário 2º PA'!$B$4:$B$1997&gt;=G$4)*('Diário 2º PA'!$B$4:$B$1997&lt;=EOMONTH(G$4,0))*('Diário 2º PA'!$F$4:$F$1997))
+SUMPRODUCT(('Diário 3º PA'!$E$4:$E$2018='Analítico Cx.'!$B120)*('Diário 3º PA'!$B$4:$B$2018&gt;=G$4)*('Diário 3º PA'!$B$4:$B$2018&lt;=EOMONTH(G$4,0))*('Diário 3º PA'!$F$4:$F$2018))
+SUMPRODUCT(('Diário 4º PA'!$E$4:$E$2000='Analítico Cx.'!$B120)*('Diário 4º PA'!$B$4:$B$2000&gt;=G$4)*('Diário 4º PA'!$B$4:$B$2000&lt;=EOMONTH(G$4,0))*('Diário 4º PA'!$F$4:$F$2000))</f>
        <v>0</v>
      </c>
      <c r="H120" s="99">
        <f>SUMPRODUCT(('Diário 1º PA'!$E$4:$E$2000='Analítico Cx.'!$B120)*('Diário 1º PA'!$B$4:$B$2000&gt;=H$4)*('Diário 1º PA'!$B$4:$B$2000&lt;=EOMONTH(H$4,0))*('Diário 1º PA'!$F$4:$F$2000))
+SUMPRODUCT(('Diário 2º PA'!$E$4:$E$1997='Analítico Cx.'!$B120)*('Diário 2º PA'!$B$4:$B$1997&gt;=H$4)*('Diário 2º PA'!$B$4:$B$1997&lt;=EOMONTH(H$4,0))*('Diário 2º PA'!$F$4:$F$1997))
+SUMPRODUCT(('Diário 3º PA'!$E$4:$E$2018='Analítico Cx.'!$B120)*('Diário 3º PA'!$B$4:$B$2018&gt;=H$4)*('Diário 3º PA'!$B$4:$B$2018&lt;=EOMONTH(H$4,0))*('Diário 3º PA'!$F$4:$F$2018))
+SUMPRODUCT(('Diário 4º PA'!$E$4:$E$2000='Analítico Cx.'!$B120)*('Diário 4º PA'!$B$4:$B$2000&gt;=H$4)*('Diário 4º PA'!$B$4:$B$2000&lt;=EOMONTH(H$4,0))*('Diário 4º PA'!$F$4:$F$2000))</f>
        <v>0</v>
      </c>
      <c r="I120" s="99">
        <f>SUMPRODUCT(('Diário 1º PA'!$E$4:$E$2000='Analítico Cx.'!$B120)*('Diário 1º PA'!$B$4:$B$2000&gt;=I$4)*('Diário 1º PA'!$B$4:$B$2000&lt;=EOMONTH(I$4,0))*('Diário 1º PA'!$F$4:$F$2000))
+SUMPRODUCT(('Diário 2º PA'!$E$4:$E$1997='Analítico Cx.'!$B120)*('Diário 2º PA'!$B$4:$B$1997&gt;=I$4)*('Diário 2º PA'!$B$4:$B$1997&lt;=EOMONTH(I$4,0))*('Diário 2º PA'!$F$4:$F$1997))
+SUMPRODUCT(('Diário 3º PA'!$E$4:$E$2018='Analítico Cx.'!$B120)*('Diário 3º PA'!$B$4:$B$2018&gt;=I$4)*('Diário 3º PA'!$B$4:$B$2018&lt;=EOMONTH(I$4,0))*('Diário 3º PA'!$F$4:$F$2018))
+SUMPRODUCT(('Diário 4º PA'!$E$4:$E$2000='Analítico Cx.'!$B120)*('Diário 4º PA'!$B$4:$B$2000&gt;=I$4)*('Diário 4º PA'!$B$4:$B$2000&lt;=EOMONTH(I$4,0))*('Diário 4º PA'!$F$4:$F$2000))</f>
        <v>0</v>
      </c>
      <c r="J120" s="99">
        <f>SUMPRODUCT(('Diário 1º PA'!$E$4:$E$2000='Analítico Cx.'!$B120)*('Diário 1º PA'!$B$4:$B$2000&gt;=J$4)*('Diário 1º PA'!$B$4:$B$2000&lt;=EOMONTH(J$4,0))*('Diário 1º PA'!$F$4:$F$2000))
+SUMPRODUCT(('Diário 2º PA'!$E$4:$E$1997='Analítico Cx.'!$B120)*('Diário 2º PA'!$B$4:$B$1997&gt;=J$4)*('Diário 2º PA'!$B$4:$B$1997&lt;=EOMONTH(J$4,0))*('Diário 2º PA'!$F$4:$F$1997))
+SUMPRODUCT(('Diário 3º PA'!$E$4:$E$2018='Analítico Cx.'!$B120)*('Diário 3º PA'!$B$4:$B$2018&gt;=J$4)*('Diário 3º PA'!$B$4:$B$2018&lt;=EOMONTH(J$4,0))*('Diário 3º PA'!$F$4:$F$2018))
+SUMPRODUCT(('Diário 4º PA'!$E$4:$E$2000='Analítico Cx.'!$B120)*('Diário 4º PA'!$B$4:$B$2000&gt;=J$4)*('Diário 4º PA'!$B$4:$B$2000&lt;=EOMONTH(J$4,0))*('Diário 4º PA'!$F$4:$F$2000))</f>
        <v>0</v>
      </c>
      <c r="K120" s="99">
        <f>SUMPRODUCT(('Diário 1º PA'!$E$4:$E$2000='Analítico Cx.'!$B120)*('Diário 1º PA'!$B$4:$B$2000&gt;=K$4)*('Diário 1º PA'!$B$4:$B$2000&lt;=EOMONTH(K$4,0))*('Diário 1º PA'!$F$4:$F$2000))
+SUMPRODUCT(('Diário 2º PA'!$E$4:$E$1997='Analítico Cx.'!$B120)*('Diário 2º PA'!$B$4:$B$1997&gt;=K$4)*('Diário 2º PA'!$B$4:$B$1997&lt;=EOMONTH(K$4,0))*('Diário 2º PA'!$F$4:$F$1997))
+SUMPRODUCT(('Diário 3º PA'!$E$4:$E$2018='Analítico Cx.'!$B120)*('Diário 3º PA'!$B$4:$B$2018&gt;=K$4)*('Diário 3º PA'!$B$4:$B$2018&lt;=EOMONTH(K$4,0))*('Diário 3º PA'!$F$4:$F$2018))
+SUMPRODUCT(('Diário 4º PA'!$E$4:$E$2000='Analítico Cx.'!$B120)*('Diário 4º PA'!$B$4:$B$2000&gt;=K$4)*('Diário 4º PA'!$B$4:$B$2000&lt;=EOMONTH(K$4,0))*('Diário 4º PA'!$F$4:$F$2000))</f>
        <v>0</v>
      </c>
      <c r="L120" s="99">
        <f>SUMPRODUCT(('Diário 1º PA'!$E$4:$E$2000='Analítico Cx.'!$B120)*('Diário 1º PA'!$B$4:$B$2000&gt;=L$4)*('Diário 1º PA'!$B$4:$B$2000&lt;=EOMONTH(L$4,0))*('Diário 1º PA'!$F$4:$F$2000))
+SUMPRODUCT(('Diário 2º PA'!$E$4:$E$1997='Analítico Cx.'!$B120)*('Diário 2º PA'!$B$4:$B$1997&gt;=L$4)*('Diário 2º PA'!$B$4:$B$1997&lt;=EOMONTH(L$4,0))*('Diário 2º PA'!$F$4:$F$1997))
+SUMPRODUCT(('Diário 3º PA'!$E$4:$E$2018='Analítico Cx.'!$B120)*('Diário 3º PA'!$B$4:$B$2018&gt;=L$4)*('Diário 3º PA'!$B$4:$B$2018&lt;=EOMONTH(L$4,0))*('Diário 3º PA'!$F$4:$F$2018))
+SUMPRODUCT(('Diário 4º PA'!$E$4:$E$2000='Analítico Cx.'!$B120)*('Diário 4º PA'!$B$4:$B$2000&gt;=L$4)*('Diário 4º PA'!$B$4:$B$2000&lt;=EOMONTH(L$4,0))*('Diário 4º PA'!$F$4:$F$2000))</f>
        <v>0</v>
      </c>
      <c r="M120" s="99">
        <f>SUMPRODUCT(('Diário 1º PA'!$E$4:$E$2000='Analítico Cx.'!$B120)*('Diário 1º PA'!$B$4:$B$2000&gt;=M$4)*('Diário 1º PA'!$B$4:$B$2000&lt;=EOMONTH(M$4,0))*('Diário 1º PA'!$F$4:$F$2000))
+SUMPRODUCT(('Diário 2º PA'!$E$4:$E$1997='Analítico Cx.'!$B120)*('Diário 2º PA'!$B$4:$B$1997&gt;=M$4)*('Diário 2º PA'!$B$4:$B$1997&lt;=EOMONTH(M$4,0))*('Diário 2º PA'!$F$4:$F$1997))
+SUMPRODUCT(('Diário 3º PA'!$E$4:$E$2018='Analítico Cx.'!$B120)*('Diário 3º PA'!$B$4:$B$2018&gt;=M$4)*('Diário 3º PA'!$B$4:$B$2018&lt;=EOMONTH(M$4,0))*('Diário 3º PA'!$F$4:$F$2018))
+SUMPRODUCT(('Diário 4º PA'!$E$4:$E$2000='Analítico Cx.'!$B120)*('Diário 4º PA'!$B$4:$B$2000&gt;=M$4)*('Diário 4º PA'!$B$4:$B$2000&lt;=EOMONTH(M$4,0))*('Diário 4º PA'!$F$4:$F$2000))</f>
        <v>0</v>
      </c>
      <c r="N120" s="99">
        <f>SUMPRODUCT(('Diário 1º PA'!$E$4:$E$2000='Analítico Cx.'!$B120)*('Diário 1º PA'!$B$4:$B$2000&gt;=N$4)*('Diário 1º PA'!$B$4:$B$2000&lt;=EOMONTH(N$4,0))*('Diário 1º PA'!$F$4:$F$2000))
+SUMPRODUCT(('Diário 2º PA'!$E$4:$E$1997='Analítico Cx.'!$B120)*('Diário 2º PA'!$B$4:$B$1997&gt;=N$4)*('Diário 2º PA'!$B$4:$B$1997&lt;=EOMONTH(N$4,0))*('Diário 2º PA'!$F$4:$F$1997))
+SUMPRODUCT(('Diário 3º PA'!$E$4:$E$2018='Analítico Cx.'!$B120)*('Diário 3º PA'!$B$4:$B$2018&gt;=N$4)*('Diário 3º PA'!$B$4:$B$2018&lt;=EOMONTH(N$4,0))*('Diário 3º PA'!$F$4:$F$2018))
+SUMPRODUCT(('Diário 4º PA'!$E$4:$E$2000='Analítico Cx.'!$B120)*('Diário 4º PA'!$B$4:$B$2000&gt;=N$4)*('Diário 4º PA'!$B$4:$B$2000&lt;=EOMONTH(N$4,0))*('Diário 4º PA'!$F$4:$F$2000))</f>
        <v>0</v>
      </c>
      <c r="O120" s="100">
        <f t="shared" si="18"/>
        <v>0</v>
      </c>
      <c r="P120" s="92">
        <f t="shared" si="19"/>
        <v>0</v>
      </c>
    </row>
    <row r="121" spans="1:16" ht="23.25" customHeight="1" x14ac:dyDescent="0.25">
      <c r="A121" s="36" t="s">
        <v>315</v>
      </c>
      <c r="B121" s="57" t="s">
        <v>316</v>
      </c>
      <c r="C121" s="99">
        <f>SUMPRODUCT(('Diário 1º PA'!$E$4:$E$2000='Analítico Cx.'!$B121)*('Diário 1º PA'!$B$4:$B$2000&gt;=C$4)*('Diário 1º PA'!$B$4:$B$2000&lt;=EOMONTH(C$4,0))*('Diário 1º PA'!$F$4:$F$2000))
+SUMPRODUCT(('Diário 2º PA'!$E$4:$E$1997='Analítico Cx.'!$B121)*('Diário 2º PA'!$B$4:$B$1997&gt;=C$4)*('Diário 2º PA'!$B$4:$B$1997&lt;=EOMONTH(C$4,0))*('Diário 2º PA'!$F$4:$F$1997))
+SUMPRODUCT(('Diário 3º PA'!$E$4:$E$2018='Analítico Cx.'!$B121)*('Diário 3º PA'!$B$4:$B$2018&gt;=C$4)*('Diário 3º PA'!$B$4:$B$2018&lt;=EOMONTH(C$4,0))*('Diário 3º PA'!$F$4:$F$2018))
+SUMPRODUCT(('Diário 4º PA'!$E$4:$E$2000='Analítico Cx.'!$B121)*('Diário 4º PA'!$B$4:$B$2000&gt;=C$4)*('Diário 4º PA'!$B$4:$B$2000&lt;=EOMONTH(C$4,0))*('Diário 4º PA'!$F$4:$F$2000))</f>
        <v>0</v>
      </c>
      <c r="D121" s="99">
        <f>SUMPRODUCT(('Diário 1º PA'!$E$4:$E$2000='Analítico Cx.'!$B121)*('Diário 1º PA'!$B$4:$B$2000&gt;=D$4)*('Diário 1º PA'!$B$4:$B$2000&lt;=EOMONTH(D$4,0))*('Diário 1º PA'!$F$4:$F$2000))
+SUMPRODUCT(('Diário 2º PA'!$E$4:$E$1997='Analítico Cx.'!$B121)*('Diário 2º PA'!$B$4:$B$1997&gt;=D$4)*('Diário 2º PA'!$B$4:$B$1997&lt;=EOMONTH(D$4,0))*('Diário 2º PA'!$F$4:$F$1997))
+SUMPRODUCT(('Diário 3º PA'!$E$4:$E$2018='Analítico Cx.'!$B121)*('Diário 3º PA'!$B$4:$B$2018&gt;=D$4)*('Diário 3º PA'!$B$4:$B$2018&lt;=EOMONTH(D$4,0))*('Diário 3º PA'!$F$4:$F$2018))
+SUMPRODUCT(('Diário 4º PA'!$E$4:$E$2000='Analítico Cx.'!$B121)*('Diário 4º PA'!$B$4:$B$2000&gt;=D$4)*('Diário 4º PA'!$B$4:$B$2000&lt;=EOMONTH(D$4,0))*('Diário 4º PA'!$F$4:$F$2000))</f>
        <v>0</v>
      </c>
      <c r="E121" s="99">
        <f>SUMPRODUCT(('Diário 1º PA'!$E$4:$E$2000='Analítico Cx.'!$B121)*('Diário 1º PA'!$B$4:$B$2000&gt;=E$4)*('Diário 1º PA'!$B$4:$B$2000&lt;=EOMONTH(E$4,0))*('Diário 1º PA'!$F$4:$F$2000))
+SUMPRODUCT(('Diário 2º PA'!$E$4:$E$1997='Analítico Cx.'!$B121)*('Diário 2º PA'!$B$4:$B$1997&gt;=E$4)*('Diário 2º PA'!$B$4:$B$1997&lt;=EOMONTH(E$4,0))*('Diário 2º PA'!$F$4:$F$1997))
+SUMPRODUCT(('Diário 3º PA'!$E$4:$E$2018='Analítico Cx.'!$B121)*('Diário 3º PA'!$B$4:$B$2018&gt;=E$4)*('Diário 3º PA'!$B$4:$B$2018&lt;=EOMONTH(E$4,0))*('Diário 3º PA'!$F$4:$F$2018))
+SUMPRODUCT(('Diário 4º PA'!$E$4:$E$2000='Analítico Cx.'!$B121)*('Diário 4º PA'!$B$4:$B$2000&gt;=E$4)*('Diário 4º PA'!$B$4:$B$2000&lt;=EOMONTH(E$4,0))*('Diário 4º PA'!$F$4:$F$2000))</f>
        <v>0</v>
      </c>
      <c r="F121" s="99">
        <f>SUMPRODUCT(('Diário 1º PA'!$E$4:$E$2000='Analítico Cx.'!$B121)*('Diário 1º PA'!$B$4:$B$2000&gt;=F$4)*('Diário 1º PA'!$B$4:$B$2000&lt;=EOMONTH(F$4,0))*('Diário 1º PA'!$F$4:$F$2000))
+SUMPRODUCT(('Diário 2º PA'!$E$4:$E$1997='Analítico Cx.'!$B121)*('Diário 2º PA'!$B$4:$B$1997&gt;=F$4)*('Diário 2º PA'!$B$4:$B$1997&lt;=EOMONTH(F$4,0))*('Diário 2º PA'!$F$4:$F$1997))
+SUMPRODUCT(('Diário 3º PA'!$E$4:$E$2018='Analítico Cx.'!$B121)*('Diário 3º PA'!$B$4:$B$2018&gt;=F$4)*('Diário 3º PA'!$B$4:$B$2018&lt;=EOMONTH(F$4,0))*('Diário 3º PA'!$F$4:$F$2018))
+SUMPRODUCT(('Diário 4º PA'!$E$4:$E$2000='Analítico Cx.'!$B121)*('Diário 4º PA'!$B$4:$B$2000&gt;=F$4)*('Diário 4º PA'!$B$4:$B$2000&lt;=EOMONTH(F$4,0))*('Diário 4º PA'!$F$4:$F$2000))</f>
        <v>0</v>
      </c>
      <c r="G121" s="99">
        <f>SUMPRODUCT(('Diário 1º PA'!$E$4:$E$2000='Analítico Cx.'!$B121)*('Diário 1º PA'!$B$4:$B$2000&gt;=G$4)*('Diário 1º PA'!$B$4:$B$2000&lt;=EOMONTH(G$4,0))*('Diário 1º PA'!$F$4:$F$2000))
+SUMPRODUCT(('Diário 2º PA'!$E$4:$E$1997='Analítico Cx.'!$B121)*('Diário 2º PA'!$B$4:$B$1997&gt;=G$4)*('Diário 2º PA'!$B$4:$B$1997&lt;=EOMONTH(G$4,0))*('Diário 2º PA'!$F$4:$F$1997))
+SUMPRODUCT(('Diário 3º PA'!$E$4:$E$2018='Analítico Cx.'!$B121)*('Diário 3º PA'!$B$4:$B$2018&gt;=G$4)*('Diário 3º PA'!$B$4:$B$2018&lt;=EOMONTH(G$4,0))*('Diário 3º PA'!$F$4:$F$2018))
+SUMPRODUCT(('Diário 4º PA'!$E$4:$E$2000='Analítico Cx.'!$B121)*('Diário 4º PA'!$B$4:$B$2000&gt;=G$4)*('Diário 4º PA'!$B$4:$B$2000&lt;=EOMONTH(G$4,0))*('Diário 4º PA'!$F$4:$F$2000))</f>
        <v>0</v>
      </c>
      <c r="H121" s="99">
        <f>SUMPRODUCT(('Diário 1º PA'!$E$4:$E$2000='Analítico Cx.'!$B121)*('Diário 1º PA'!$B$4:$B$2000&gt;=H$4)*('Diário 1º PA'!$B$4:$B$2000&lt;=EOMONTH(H$4,0))*('Diário 1º PA'!$F$4:$F$2000))
+SUMPRODUCT(('Diário 2º PA'!$E$4:$E$1997='Analítico Cx.'!$B121)*('Diário 2º PA'!$B$4:$B$1997&gt;=H$4)*('Diário 2º PA'!$B$4:$B$1997&lt;=EOMONTH(H$4,0))*('Diário 2º PA'!$F$4:$F$1997))
+SUMPRODUCT(('Diário 3º PA'!$E$4:$E$2018='Analítico Cx.'!$B121)*('Diário 3º PA'!$B$4:$B$2018&gt;=H$4)*('Diário 3º PA'!$B$4:$B$2018&lt;=EOMONTH(H$4,0))*('Diário 3º PA'!$F$4:$F$2018))
+SUMPRODUCT(('Diário 4º PA'!$E$4:$E$2000='Analítico Cx.'!$B121)*('Diário 4º PA'!$B$4:$B$2000&gt;=H$4)*('Diário 4º PA'!$B$4:$B$2000&lt;=EOMONTH(H$4,0))*('Diário 4º PA'!$F$4:$F$2000))</f>
        <v>0</v>
      </c>
      <c r="I121" s="99">
        <f>SUMPRODUCT(('Diário 1º PA'!$E$4:$E$2000='Analítico Cx.'!$B121)*('Diário 1º PA'!$B$4:$B$2000&gt;=I$4)*('Diário 1º PA'!$B$4:$B$2000&lt;=EOMONTH(I$4,0))*('Diário 1º PA'!$F$4:$F$2000))
+SUMPRODUCT(('Diário 2º PA'!$E$4:$E$1997='Analítico Cx.'!$B121)*('Diário 2º PA'!$B$4:$B$1997&gt;=I$4)*('Diário 2º PA'!$B$4:$B$1997&lt;=EOMONTH(I$4,0))*('Diário 2º PA'!$F$4:$F$1997))
+SUMPRODUCT(('Diário 3º PA'!$E$4:$E$2018='Analítico Cx.'!$B121)*('Diário 3º PA'!$B$4:$B$2018&gt;=I$4)*('Diário 3º PA'!$B$4:$B$2018&lt;=EOMONTH(I$4,0))*('Diário 3º PA'!$F$4:$F$2018))
+SUMPRODUCT(('Diário 4º PA'!$E$4:$E$2000='Analítico Cx.'!$B121)*('Diário 4º PA'!$B$4:$B$2000&gt;=I$4)*('Diário 4º PA'!$B$4:$B$2000&lt;=EOMONTH(I$4,0))*('Diário 4º PA'!$F$4:$F$2000))</f>
        <v>0</v>
      </c>
      <c r="J121" s="99">
        <f>SUMPRODUCT(('Diário 1º PA'!$E$4:$E$2000='Analítico Cx.'!$B121)*('Diário 1º PA'!$B$4:$B$2000&gt;=J$4)*('Diário 1º PA'!$B$4:$B$2000&lt;=EOMONTH(J$4,0))*('Diário 1º PA'!$F$4:$F$2000))
+SUMPRODUCT(('Diário 2º PA'!$E$4:$E$1997='Analítico Cx.'!$B121)*('Diário 2º PA'!$B$4:$B$1997&gt;=J$4)*('Diário 2º PA'!$B$4:$B$1997&lt;=EOMONTH(J$4,0))*('Diário 2º PA'!$F$4:$F$1997))
+SUMPRODUCT(('Diário 3º PA'!$E$4:$E$2018='Analítico Cx.'!$B121)*('Diário 3º PA'!$B$4:$B$2018&gt;=J$4)*('Diário 3º PA'!$B$4:$B$2018&lt;=EOMONTH(J$4,0))*('Diário 3º PA'!$F$4:$F$2018))
+SUMPRODUCT(('Diário 4º PA'!$E$4:$E$2000='Analítico Cx.'!$B121)*('Diário 4º PA'!$B$4:$B$2000&gt;=J$4)*('Diário 4º PA'!$B$4:$B$2000&lt;=EOMONTH(J$4,0))*('Diário 4º PA'!$F$4:$F$2000))</f>
        <v>0</v>
      </c>
      <c r="K121" s="99">
        <f>SUMPRODUCT(('Diário 1º PA'!$E$4:$E$2000='Analítico Cx.'!$B121)*('Diário 1º PA'!$B$4:$B$2000&gt;=K$4)*('Diário 1º PA'!$B$4:$B$2000&lt;=EOMONTH(K$4,0))*('Diário 1º PA'!$F$4:$F$2000))
+SUMPRODUCT(('Diário 2º PA'!$E$4:$E$1997='Analítico Cx.'!$B121)*('Diário 2º PA'!$B$4:$B$1997&gt;=K$4)*('Diário 2º PA'!$B$4:$B$1997&lt;=EOMONTH(K$4,0))*('Diário 2º PA'!$F$4:$F$1997))
+SUMPRODUCT(('Diário 3º PA'!$E$4:$E$2018='Analítico Cx.'!$B121)*('Diário 3º PA'!$B$4:$B$2018&gt;=K$4)*('Diário 3º PA'!$B$4:$B$2018&lt;=EOMONTH(K$4,0))*('Diário 3º PA'!$F$4:$F$2018))
+SUMPRODUCT(('Diário 4º PA'!$E$4:$E$2000='Analítico Cx.'!$B121)*('Diário 4º PA'!$B$4:$B$2000&gt;=K$4)*('Diário 4º PA'!$B$4:$B$2000&lt;=EOMONTH(K$4,0))*('Diário 4º PA'!$F$4:$F$2000))</f>
        <v>0</v>
      </c>
      <c r="L121" s="99">
        <f>SUMPRODUCT(('Diário 1º PA'!$E$4:$E$2000='Analítico Cx.'!$B121)*('Diário 1º PA'!$B$4:$B$2000&gt;=L$4)*('Diário 1º PA'!$B$4:$B$2000&lt;=EOMONTH(L$4,0))*('Diário 1º PA'!$F$4:$F$2000))
+SUMPRODUCT(('Diário 2º PA'!$E$4:$E$1997='Analítico Cx.'!$B121)*('Diário 2º PA'!$B$4:$B$1997&gt;=L$4)*('Diário 2º PA'!$B$4:$B$1997&lt;=EOMONTH(L$4,0))*('Diário 2º PA'!$F$4:$F$1997))
+SUMPRODUCT(('Diário 3º PA'!$E$4:$E$2018='Analítico Cx.'!$B121)*('Diário 3º PA'!$B$4:$B$2018&gt;=L$4)*('Diário 3º PA'!$B$4:$B$2018&lt;=EOMONTH(L$4,0))*('Diário 3º PA'!$F$4:$F$2018))
+SUMPRODUCT(('Diário 4º PA'!$E$4:$E$2000='Analítico Cx.'!$B121)*('Diário 4º PA'!$B$4:$B$2000&gt;=L$4)*('Diário 4º PA'!$B$4:$B$2000&lt;=EOMONTH(L$4,0))*('Diário 4º PA'!$F$4:$F$2000))</f>
        <v>0</v>
      </c>
      <c r="M121" s="99">
        <f>SUMPRODUCT(('Diário 1º PA'!$E$4:$E$2000='Analítico Cx.'!$B121)*('Diário 1º PA'!$B$4:$B$2000&gt;=M$4)*('Diário 1º PA'!$B$4:$B$2000&lt;=EOMONTH(M$4,0))*('Diário 1º PA'!$F$4:$F$2000))
+SUMPRODUCT(('Diário 2º PA'!$E$4:$E$1997='Analítico Cx.'!$B121)*('Diário 2º PA'!$B$4:$B$1997&gt;=M$4)*('Diário 2º PA'!$B$4:$B$1997&lt;=EOMONTH(M$4,0))*('Diário 2º PA'!$F$4:$F$1997))
+SUMPRODUCT(('Diário 3º PA'!$E$4:$E$2018='Analítico Cx.'!$B121)*('Diário 3º PA'!$B$4:$B$2018&gt;=M$4)*('Diário 3º PA'!$B$4:$B$2018&lt;=EOMONTH(M$4,0))*('Diário 3º PA'!$F$4:$F$2018))
+SUMPRODUCT(('Diário 4º PA'!$E$4:$E$2000='Analítico Cx.'!$B121)*('Diário 4º PA'!$B$4:$B$2000&gt;=M$4)*('Diário 4º PA'!$B$4:$B$2000&lt;=EOMONTH(M$4,0))*('Diário 4º PA'!$F$4:$F$2000))</f>
        <v>0</v>
      </c>
      <c r="N121" s="99">
        <f>SUMPRODUCT(('Diário 1º PA'!$E$4:$E$2000='Analítico Cx.'!$B121)*('Diário 1º PA'!$B$4:$B$2000&gt;=N$4)*('Diário 1º PA'!$B$4:$B$2000&lt;=EOMONTH(N$4,0))*('Diário 1º PA'!$F$4:$F$2000))
+SUMPRODUCT(('Diário 2º PA'!$E$4:$E$1997='Analítico Cx.'!$B121)*('Diário 2º PA'!$B$4:$B$1997&gt;=N$4)*('Diário 2º PA'!$B$4:$B$1997&lt;=EOMONTH(N$4,0))*('Diário 2º PA'!$F$4:$F$1997))
+SUMPRODUCT(('Diário 3º PA'!$E$4:$E$2018='Analítico Cx.'!$B121)*('Diário 3º PA'!$B$4:$B$2018&gt;=N$4)*('Diário 3º PA'!$B$4:$B$2018&lt;=EOMONTH(N$4,0))*('Diário 3º PA'!$F$4:$F$2018))
+SUMPRODUCT(('Diário 4º PA'!$E$4:$E$2000='Analítico Cx.'!$B121)*('Diário 4º PA'!$B$4:$B$2000&gt;=N$4)*('Diário 4º PA'!$B$4:$B$2000&lt;=EOMONTH(N$4,0))*('Diário 4º PA'!$F$4:$F$2000))</f>
        <v>0</v>
      </c>
      <c r="O121" s="100">
        <f>SUM(C121:N121)</f>
        <v>0</v>
      </c>
      <c r="P121" s="92">
        <f t="shared" si="19"/>
        <v>0</v>
      </c>
    </row>
    <row r="122" spans="1:16" ht="23.25" customHeight="1" thickBot="1" x14ac:dyDescent="0.3">
      <c r="A122" s="235"/>
      <c r="B122" s="236" t="s">
        <v>317</v>
      </c>
      <c r="C122" s="212">
        <f t="shared" ref="C122:O122" si="20">SUBTOTAL(109,C60:C121)</f>
        <v>0</v>
      </c>
      <c r="D122" s="212">
        <f t="shared" si="20"/>
        <v>0</v>
      </c>
      <c r="E122" s="212">
        <f t="shared" si="20"/>
        <v>0</v>
      </c>
      <c r="F122" s="212">
        <f t="shared" si="20"/>
        <v>4384.75</v>
      </c>
      <c r="G122" s="212">
        <f t="shared" si="20"/>
        <v>10690.21</v>
      </c>
      <c r="H122" s="212">
        <f t="shared" si="20"/>
        <v>26778.74</v>
      </c>
      <c r="I122" s="212">
        <f t="shared" si="20"/>
        <v>26709.16</v>
      </c>
      <c r="J122" s="212">
        <f t="shared" si="20"/>
        <v>22709.16</v>
      </c>
      <c r="K122" s="212">
        <f t="shared" si="20"/>
        <v>22709.16</v>
      </c>
      <c r="L122" s="212">
        <f t="shared" si="20"/>
        <v>0</v>
      </c>
      <c r="M122" s="212">
        <f t="shared" si="20"/>
        <v>0</v>
      </c>
      <c r="N122" s="212">
        <f t="shared" si="20"/>
        <v>0</v>
      </c>
      <c r="O122" s="212">
        <f t="shared" si="20"/>
        <v>113981.18</v>
      </c>
      <c r="P122" s="237">
        <f t="shared" si="19"/>
        <v>0.3869265794218158</v>
      </c>
    </row>
    <row r="123" spans="1:16" ht="23.25" customHeight="1" thickBot="1" x14ac:dyDescent="0.3">
      <c r="A123" s="231" t="s">
        <v>97</v>
      </c>
      <c r="B123" s="216" t="s">
        <v>98</v>
      </c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198"/>
    </row>
    <row r="124" spans="1:16" ht="23.25" customHeight="1" x14ac:dyDescent="0.25">
      <c r="A124" s="36" t="s">
        <v>318</v>
      </c>
      <c r="B124" s="34" t="s">
        <v>319</v>
      </c>
      <c r="C124" s="99">
        <f>SUMPRODUCT(('Diário 1º PA'!$E$4:$E$2000='Analítico Cx.'!$B124)*('Diário 1º PA'!$B$4:$B$2000&gt;=C$4)*('Diário 1º PA'!$B$4:$B$2000&lt;=EOMONTH(C$4,0))*('Diário 1º PA'!$F$4:$F$2000))
+SUMPRODUCT(('Diário 2º PA'!$E$4:$E$1997='Analítico Cx.'!$B124)*('Diário 2º PA'!$B$4:$B$1997&gt;=C$4)*('Diário 2º PA'!$B$4:$B$1997&lt;=EOMONTH(C$4,0))*('Diário 2º PA'!$F$4:$F$1997))
+SUMPRODUCT(('Diário 3º PA'!$E$4:$E$2018='Analítico Cx.'!$B124)*('Diário 3º PA'!$B$4:$B$2018&gt;=C$4)*('Diário 3º PA'!$B$4:$B$2018&lt;=EOMONTH(C$4,0))*('Diário 3º PA'!$F$4:$F$2018))
+SUMPRODUCT(('Diário 4º PA'!$E$4:$E$2000='Analítico Cx.'!$B124)*('Diário 4º PA'!$B$4:$B$2000&gt;=C$4)*('Diário 4º PA'!$B$4:$B$2000&lt;=EOMONTH(C$4,0))*('Diário 4º PA'!$F$4:$F$2000))</f>
        <v>0</v>
      </c>
      <c r="D124" s="99">
        <f>SUMPRODUCT(('Diário 1º PA'!$E$4:$E$2000='Analítico Cx.'!$B124)*('Diário 1º PA'!$B$4:$B$2000&gt;=D$4)*('Diário 1º PA'!$B$4:$B$2000&lt;=EOMONTH(D$4,0))*('Diário 1º PA'!$F$4:$F$2000))
+SUMPRODUCT(('Diário 2º PA'!$E$4:$E$1997='Analítico Cx.'!$B124)*('Diário 2º PA'!$B$4:$B$1997&gt;=D$4)*('Diário 2º PA'!$B$4:$B$1997&lt;=EOMONTH(D$4,0))*('Diário 2º PA'!$F$4:$F$1997))
+SUMPRODUCT(('Diário 3º PA'!$E$4:$E$2018='Analítico Cx.'!$B124)*('Diário 3º PA'!$B$4:$B$2018&gt;=D$4)*('Diário 3º PA'!$B$4:$B$2018&lt;=EOMONTH(D$4,0))*('Diário 3º PA'!$F$4:$F$2018))
+SUMPRODUCT(('Diário 4º PA'!$E$4:$E$2000='Analítico Cx.'!$B124)*('Diário 4º PA'!$B$4:$B$2000&gt;=D$4)*('Diário 4º PA'!$B$4:$B$2000&lt;=EOMONTH(D$4,0))*('Diário 4º PA'!$F$4:$F$2000))</f>
        <v>0</v>
      </c>
      <c r="E124" s="99">
        <f>SUMPRODUCT(('Diário 1º PA'!$E$4:$E$2000='Analítico Cx.'!$B124)*('Diário 1º PA'!$B$4:$B$2000&gt;=E$4)*('Diário 1º PA'!$B$4:$B$2000&lt;=EOMONTH(E$4,0))*('Diário 1º PA'!$F$4:$F$2000))
+SUMPRODUCT(('Diário 2º PA'!$E$4:$E$1997='Analítico Cx.'!$B124)*('Diário 2º PA'!$B$4:$B$1997&gt;=E$4)*('Diário 2º PA'!$B$4:$B$1997&lt;=EOMONTH(E$4,0))*('Diário 2º PA'!$F$4:$F$1997))
+SUMPRODUCT(('Diário 3º PA'!$E$4:$E$2018='Analítico Cx.'!$B124)*('Diário 3º PA'!$B$4:$B$2018&gt;=E$4)*('Diário 3º PA'!$B$4:$B$2018&lt;=EOMONTH(E$4,0))*('Diário 3º PA'!$F$4:$F$2018))
+SUMPRODUCT(('Diário 4º PA'!$E$4:$E$2000='Analítico Cx.'!$B124)*('Diário 4º PA'!$B$4:$B$2000&gt;=E$4)*('Diário 4º PA'!$B$4:$B$2000&lt;=EOMONTH(E$4,0))*('Diário 4º PA'!$F$4:$F$2000))</f>
        <v>0</v>
      </c>
      <c r="F124" s="99">
        <f>SUMPRODUCT(('Diário 1º PA'!$E$4:$E$2000='Analítico Cx.'!$B124)*('Diário 1º PA'!$B$4:$B$2000&gt;=F$4)*('Diário 1º PA'!$B$4:$B$2000&lt;=EOMONTH(F$4,0))*('Diário 1º PA'!$F$4:$F$2000))
+SUMPRODUCT(('Diário 2º PA'!$E$4:$E$1997='Analítico Cx.'!$B124)*('Diário 2º PA'!$B$4:$B$1997&gt;=F$4)*('Diário 2º PA'!$B$4:$B$1997&lt;=EOMONTH(F$4,0))*('Diário 2º PA'!$F$4:$F$1997))
+SUMPRODUCT(('Diário 3º PA'!$E$4:$E$2018='Analítico Cx.'!$B124)*('Diário 3º PA'!$B$4:$B$2018&gt;=F$4)*('Diário 3º PA'!$B$4:$B$2018&lt;=EOMONTH(F$4,0))*('Diário 3º PA'!$F$4:$F$2018))
+SUMPRODUCT(('Diário 4º PA'!$E$4:$E$2000='Analítico Cx.'!$B124)*('Diário 4º PA'!$B$4:$B$2000&gt;=F$4)*('Diário 4º PA'!$B$4:$B$2000&lt;=EOMONTH(F$4,0))*('Diário 4º PA'!$F$4:$F$2000))</f>
        <v>0</v>
      </c>
      <c r="G124" s="99">
        <f>SUMPRODUCT(('Diário 1º PA'!$E$4:$E$2000='Analítico Cx.'!$B124)*('Diário 1º PA'!$B$4:$B$2000&gt;=G$4)*('Diário 1º PA'!$B$4:$B$2000&lt;=EOMONTH(G$4,0))*('Diário 1º PA'!$F$4:$F$2000))
+SUMPRODUCT(('Diário 2º PA'!$E$4:$E$1997='Analítico Cx.'!$B124)*('Diário 2º PA'!$B$4:$B$1997&gt;=G$4)*('Diário 2º PA'!$B$4:$B$1997&lt;=EOMONTH(G$4,0))*('Diário 2º PA'!$F$4:$F$1997))
+SUMPRODUCT(('Diário 3º PA'!$E$4:$E$2018='Analítico Cx.'!$B124)*('Diário 3º PA'!$B$4:$B$2018&gt;=G$4)*('Diário 3º PA'!$B$4:$B$2018&lt;=EOMONTH(G$4,0))*('Diário 3º PA'!$F$4:$F$2018))
+SUMPRODUCT(('Diário 4º PA'!$E$4:$E$2000='Analítico Cx.'!$B124)*('Diário 4º PA'!$B$4:$B$2000&gt;=G$4)*('Diário 4º PA'!$B$4:$B$2000&lt;=EOMONTH(G$4,0))*('Diário 4º PA'!$F$4:$F$2000))</f>
        <v>0</v>
      </c>
      <c r="H124" s="99">
        <f>SUMPRODUCT(('Diário 1º PA'!$E$4:$E$2000='Analítico Cx.'!$B124)*('Diário 1º PA'!$B$4:$B$2000&gt;=H$4)*('Diário 1º PA'!$B$4:$B$2000&lt;=EOMONTH(H$4,0))*('Diário 1º PA'!$F$4:$F$2000))
+SUMPRODUCT(('Diário 2º PA'!$E$4:$E$1997='Analítico Cx.'!$B124)*('Diário 2º PA'!$B$4:$B$1997&gt;=H$4)*('Diário 2º PA'!$B$4:$B$1997&lt;=EOMONTH(H$4,0))*('Diário 2º PA'!$F$4:$F$1997))
+SUMPRODUCT(('Diário 3º PA'!$E$4:$E$2018='Analítico Cx.'!$B124)*('Diário 3º PA'!$B$4:$B$2018&gt;=H$4)*('Diário 3º PA'!$B$4:$B$2018&lt;=EOMONTH(H$4,0))*('Diário 3º PA'!$F$4:$F$2018))
+SUMPRODUCT(('Diário 4º PA'!$E$4:$E$2000='Analítico Cx.'!$B124)*('Diário 4º PA'!$B$4:$B$2000&gt;=H$4)*('Diário 4º PA'!$B$4:$B$2000&lt;=EOMONTH(H$4,0))*('Diário 4º PA'!$F$4:$F$2000))</f>
        <v>0</v>
      </c>
      <c r="I124" s="99">
        <f>SUMPRODUCT(('Diário 1º PA'!$E$4:$E$2000='Analítico Cx.'!$B124)*('Diário 1º PA'!$B$4:$B$2000&gt;=I$4)*('Diário 1º PA'!$B$4:$B$2000&lt;=EOMONTH(I$4,0))*('Diário 1º PA'!$F$4:$F$2000))
+SUMPRODUCT(('Diário 2º PA'!$E$4:$E$1997='Analítico Cx.'!$B124)*('Diário 2º PA'!$B$4:$B$1997&gt;=I$4)*('Diário 2º PA'!$B$4:$B$1997&lt;=EOMONTH(I$4,0))*('Diário 2º PA'!$F$4:$F$1997))
+SUMPRODUCT(('Diário 3º PA'!$E$4:$E$2018='Analítico Cx.'!$B124)*('Diário 3º PA'!$B$4:$B$2018&gt;=I$4)*('Diário 3º PA'!$B$4:$B$2018&lt;=EOMONTH(I$4,0))*('Diário 3º PA'!$F$4:$F$2018))
+SUMPRODUCT(('Diário 4º PA'!$E$4:$E$2000='Analítico Cx.'!$B124)*('Diário 4º PA'!$B$4:$B$2000&gt;=I$4)*('Diário 4º PA'!$B$4:$B$2000&lt;=EOMONTH(I$4,0))*('Diário 4º PA'!$F$4:$F$2000))</f>
        <v>0</v>
      </c>
      <c r="J124" s="99">
        <f>SUMPRODUCT(('Diário 1º PA'!$E$4:$E$2000='Analítico Cx.'!$B124)*('Diário 1º PA'!$B$4:$B$2000&gt;=J$4)*('Diário 1º PA'!$B$4:$B$2000&lt;=EOMONTH(J$4,0))*('Diário 1º PA'!$F$4:$F$2000))
+SUMPRODUCT(('Diário 2º PA'!$E$4:$E$1997='Analítico Cx.'!$B124)*('Diário 2º PA'!$B$4:$B$1997&gt;=J$4)*('Diário 2º PA'!$B$4:$B$1997&lt;=EOMONTH(J$4,0))*('Diário 2º PA'!$F$4:$F$1997))
+SUMPRODUCT(('Diário 3º PA'!$E$4:$E$2018='Analítico Cx.'!$B124)*('Diário 3º PA'!$B$4:$B$2018&gt;=J$4)*('Diário 3º PA'!$B$4:$B$2018&lt;=EOMONTH(J$4,0))*('Diário 3º PA'!$F$4:$F$2018))
+SUMPRODUCT(('Diário 4º PA'!$E$4:$E$2000='Analítico Cx.'!$B124)*('Diário 4º PA'!$B$4:$B$2000&gt;=J$4)*('Diário 4º PA'!$B$4:$B$2000&lt;=EOMONTH(J$4,0))*('Diário 4º PA'!$F$4:$F$2000))</f>
        <v>0</v>
      </c>
      <c r="K124" s="99">
        <f>SUMPRODUCT(('Diário 1º PA'!$E$4:$E$2000='Analítico Cx.'!$B124)*('Diário 1º PA'!$B$4:$B$2000&gt;=K$4)*('Diário 1º PA'!$B$4:$B$2000&lt;=EOMONTH(K$4,0))*('Diário 1º PA'!$F$4:$F$2000))
+SUMPRODUCT(('Diário 2º PA'!$E$4:$E$1997='Analítico Cx.'!$B124)*('Diário 2º PA'!$B$4:$B$1997&gt;=K$4)*('Diário 2º PA'!$B$4:$B$1997&lt;=EOMONTH(K$4,0))*('Diário 2º PA'!$F$4:$F$1997))
+SUMPRODUCT(('Diário 3º PA'!$E$4:$E$2018='Analítico Cx.'!$B124)*('Diário 3º PA'!$B$4:$B$2018&gt;=K$4)*('Diário 3º PA'!$B$4:$B$2018&lt;=EOMONTH(K$4,0))*('Diário 3º PA'!$F$4:$F$2018))
+SUMPRODUCT(('Diário 4º PA'!$E$4:$E$2000='Analítico Cx.'!$B124)*('Diário 4º PA'!$B$4:$B$2000&gt;=K$4)*('Diário 4º PA'!$B$4:$B$2000&lt;=EOMONTH(K$4,0))*('Diário 4º PA'!$F$4:$F$2000))</f>
        <v>0</v>
      </c>
      <c r="L124" s="99">
        <f>SUMPRODUCT(('Diário 1º PA'!$E$4:$E$2000='Analítico Cx.'!$B124)*('Diário 1º PA'!$B$4:$B$2000&gt;=L$4)*('Diário 1º PA'!$B$4:$B$2000&lt;=EOMONTH(L$4,0))*('Diário 1º PA'!$F$4:$F$2000))
+SUMPRODUCT(('Diário 2º PA'!$E$4:$E$1997='Analítico Cx.'!$B124)*('Diário 2º PA'!$B$4:$B$1997&gt;=L$4)*('Diário 2º PA'!$B$4:$B$1997&lt;=EOMONTH(L$4,0))*('Diário 2º PA'!$F$4:$F$1997))
+SUMPRODUCT(('Diário 3º PA'!$E$4:$E$2018='Analítico Cx.'!$B124)*('Diário 3º PA'!$B$4:$B$2018&gt;=L$4)*('Diário 3º PA'!$B$4:$B$2018&lt;=EOMONTH(L$4,0))*('Diário 3º PA'!$F$4:$F$2018))
+SUMPRODUCT(('Diário 4º PA'!$E$4:$E$2000='Analítico Cx.'!$B124)*('Diário 4º PA'!$B$4:$B$2000&gt;=L$4)*('Diário 4º PA'!$B$4:$B$2000&lt;=EOMONTH(L$4,0))*('Diário 4º PA'!$F$4:$F$2000))</f>
        <v>0</v>
      </c>
      <c r="M124" s="99">
        <f>SUMPRODUCT(('Diário 1º PA'!$E$4:$E$2000='Analítico Cx.'!$B124)*('Diário 1º PA'!$B$4:$B$2000&gt;=M$4)*('Diário 1º PA'!$B$4:$B$2000&lt;=EOMONTH(M$4,0))*('Diário 1º PA'!$F$4:$F$2000))
+SUMPRODUCT(('Diário 2º PA'!$E$4:$E$1997='Analítico Cx.'!$B124)*('Diário 2º PA'!$B$4:$B$1997&gt;=M$4)*('Diário 2º PA'!$B$4:$B$1997&lt;=EOMONTH(M$4,0))*('Diário 2º PA'!$F$4:$F$1997))
+SUMPRODUCT(('Diário 3º PA'!$E$4:$E$2018='Analítico Cx.'!$B124)*('Diário 3º PA'!$B$4:$B$2018&gt;=M$4)*('Diário 3º PA'!$B$4:$B$2018&lt;=EOMONTH(M$4,0))*('Diário 3º PA'!$F$4:$F$2018))
+SUMPRODUCT(('Diário 4º PA'!$E$4:$E$2000='Analítico Cx.'!$B124)*('Diário 4º PA'!$B$4:$B$2000&gt;=M$4)*('Diário 4º PA'!$B$4:$B$2000&lt;=EOMONTH(M$4,0))*('Diário 4º PA'!$F$4:$F$2000))</f>
        <v>0</v>
      </c>
      <c r="N124" s="99">
        <f>SUMPRODUCT(('Diário 1º PA'!$E$4:$E$2000='Analítico Cx.'!$B124)*('Diário 1º PA'!$B$4:$B$2000&gt;=N$4)*('Diário 1º PA'!$B$4:$B$2000&lt;=EOMONTH(N$4,0))*('Diário 1º PA'!$F$4:$F$2000))
+SUMPRODUCT(('Diário 2º PA'!$E$4:$E$1997='Analítico Cx.'!$B124)*('Diário 2º PA'!$B$4:$B$1997&gt;=N$4)*('Diário 2º PA'!$B$4:$B$1997&lt;=EOMONTH(N$4,0))*('Diário 2º PA'!$F$4:$F$1997))
+SUMPRODUCT(('Diário 3º PA'!$E$4:$E$2018='Analítico Cx.'!$B124)*('Diário 3º PA'!$B$4:$B$2018&gt;=N$4)*('Diário 3º PA'!$B$4:$B$2018&lt;=EOMONTH(N$4,0))*('Diário 3º PA'!$F$4:$F$2018))
+SUMPRODUCT(('Diário 4º PA'!$E$4:$E$2000='Analítico Cx.'!$B124)*('Diário 4º PA'!$B$4:$B$2000&gt;=N$4)*('Diário 4º PA'!$B$4:$B$2000&lt;=EOMONTH(N$4,0))*('Diário 4º PA'!$F$4:$F$2000))</f>
        <v>0</v>
      </c>
      <c r="O124" s="100">
        <f>SUM(C124:N124)</f>
        <v>0</v>
      </c>
      <c r="P124" s="92">
        <f t="shared" ref="P124:P140" si="21">IF($O$140=0,0,O124/$O$140)</f>
        <v>0</v>
      </c>
    </row>
    <row r="125" spans="1:16" ht="23.25" customHeight="1" x14ac:dyDescent="0.25">
      <c r="A125" s="36" t="s">
        <v>320</v>
      </c>
      <c r="B125" s="34" t="s">
        <v>321</v>
      </c>
      <c r="C125" s="99">
        <f>SUMPRODUCT(('Diário 1º PA'!$E$4:$E$2000='Analítico Cx.'!$B125)*('Diário 1º PA'!$B$4:$B$2000&gt;=C$4)*('Diário 1º PA'!$B$4:$B$2000&lt;=EOMONTH(C$4,0))*('Diário 1º PA'!$F$4:$F$2000))
+SUMPRODUCT(('Diário 2º PA'!$E$4:$E$1997='Analítico Cx.'!$B125)*('Diário 2º PA'!$B$4:$B$1997&gt;=C$4)*('Diário 2º PA'!$B$4:$B$1997&lt;=EOMONTH(C$4,0))*('Diário 2º PA'!$F$4:$F$1997))
+SUMPRODUCT(('Diário 3º PA'!$E$4:$E$2018='Analítico Cx.'!$B125)*('Diário 3º PA'!$B$4:$B$2018&gt;=C$4)*('Diário 3º PA'!$B$4:$B$2018&lt;=EOMONTH(C$4,0))*('Diário 3º PA'!$F$4:$F$2018))
+SUMPRODUCT(('Diário 4º PA'!$E$4:$E$2000='Analítico Cx.'!$B125)*('Diário 4º PA'!$B$4:$B$2000&gt;=C$4)*('Diário 4º PA'!$B$4:$B$2000&lt;=EOMONTH(C$4,0))*('Diário 4º PA'!$F$4:$F$2000))</f>
        <v>0</v>
      </c>
      <c r="D125" s="99">
        <f>SUMPRODUCT(('Diário 1º PA'!$E$4:$E$2000='Analítico Cx.'!$B125)*('Diário 1º PA'!$B$4:$B$2000&gt;=D$4)*('Diário 1º PA'!$B$4:$B$2000&lt;=EOMONTH(D$4,0))*('Diário 1º PA'!$F$4:$F$2000))
+SUMPRODUCT(('Diário 2º PA'!$E$4:$E$1997='Analítico Cx.'!$B125)*('Diário 2º PA'!$B$4:$B$1997&gt;=D$4)*('Diário 2º PA'!$B$4:$B$1997&lt;=EOMONTH(D$4,0))*('Diário 2º PA'!$F$4:$F$1997))
+SUMPRODUCT(('Diário 3º PA'!$E$4:$E$2018='Analítico Cx.'!$B125)*('Diário 3º PA'!$B$4:$B$2018&gt;=D$4)*('Diário 3º PA'!$B$4:$B$2018&lt;=EOMONTH(D$4,0))*('Diário 3º PA'!$F$4:$F$2018))
+SUMPRODUCT(('Diário 4º PA'!$E$4:$E$2000='Analítico Cx.'!$B125)*('Diário 4º PA'!$B$4:$B$2000&gt;=D$4)*('Diário 4º PA'!$B$4:$B$2000&lt;=EOMONTH(D$4,0))*('Diário 4º PA'!$F$4:$F$2000))</f>
        <v>0</v>
      </c>
      <c r="E125" s="99">
        <f>SUMPRODUCT(('Diário 1º PA'!$E$4:$E$2000='Analítico Cx.'!$B125)*('Diário 1º PA'!$B$4:$B$2000&gt;=E$4)*('Diário 1º PA'!$B$4:$B$2000&lt;=EOMONTH(E$4,0))*('Diário 1º PA'!$F$4:$F$2000))
+SUMPRODUCT(('Diário 2º PA'!$E$4:$E$1997='Analítico Cx.'!$B125)*('Diário 2º PA'!$B$4:$B$1997&gt;=E$4)*('Diário 2º PA'!$B$4:$B$1997&lt;=EOMONTH(E$4,0))*('Diário 2º PA'!$F$4:$F$1997))
+SUMPRODUCT(('Diário 3º PA'!$E$4:$E$2018='Analítico Cx.'!$B125)*('Diário 3º PA'!$B$4:$B$2018&gt;=E$4)*('Diário 3º PA'!$B$4:$B$2018&lt;=EOMONTH(E$4,0))*('Diário 3º PA'!$F$4:$F$2018))
+SUMPRODUCT(('Diário 4º PA'!$E$4:$E$2000='Analítico Cx.'!$B125)*('Diário 4º PA'!$B$4:$B$2000&gt;=E$4)*('Diário 4º PA'!$B$4:$B$2000&lt;=EOMONTH(E$4,0))*('Diário 4º PA'!$F$4:$F$2000))</f>
        <v>0</v>
      </c>
      <c r="F125" s="99">
        <f>SUMPRODUCT(('Diário 1º PA'!$E$4:$E$2000='Analítico Cx.'!$B125)*('Diário 1º PA'!$B$4:$B$2000&gt;=F$4)*('Diário 1º PA'!$B$4:$B$2000&lt;=EOMONTH(F$4,0))*('Diário 1º PA'!$F$4:$F$2000))
+SUMPRODUCT(('Diário 2º PA'!$E$4:$E$1997='Analítico Cx.'!$B125)*('Diário 2º PA'!$B$4:$B$1997&gt;=F$4)*('Diário 2º PA'!$B$4:$B$1997&lt;=EOMONTH(F$4,0))*('Diário 2º PA'!$F$4:$F$1997))
+SUMPRODUCT(('Diário 3º PA'!$E$4:$E$2018='Analítico Cx.'!$B125)*('Diário 3º PA'!$B$4:$B$2018&gt;=F$4)*('Diário 3º PA'!$B$4:$B$2018&lt;=EOMONTH(F$4,0))*('Diário 3º PA'!$F$4:$F$2018))
+SUMPRODUCT(('Diário 4º PA'!$E$4:$E$2000='Analítico Cx.'!$B125)*('Diário 4º PA'!$B$4:$B$2000&gt;=F$4)*('Diário 4º PA'!$B$4:$B$2000&lt;=EOMONTH(F$4,0))*('Diário 4º PA'!$F$4:$F$2000))</f>
        <v>0</v>
      </c>
      <c r="G125" s="99">
        <f>SUMPRODUCT(('Diário 1º PA'!$E$4:$E$2000='Analítico Cx.'!$B125)*('Diário 1º PA'!$B$4:$B$2000&gt;=G$4)*('Diário 1º PA'!$B$4:$B$2000&lt;=EOMONTH(G$4,0))*('Diário 1º PA'!$F$4:$F$2000))
+SUMPRODUCT(('Diário 2º PA'!$E$4:$E$1997='Analítico Cx.'!$B125)*('Diário 2º PA'!$B$4:$B$1997&gt;=G$4)*('Diário 2º PA'!$B$4:$B$1997&lt;=EOMONTH(G$4,0))*('Diário 2º PA'!$F$4:$F$1997))
+SUMPRODUCT(('Diário 3º PA'!$E$4:$E$2018='Analítico Cx.'!$B125)*('Diário 3º PA'!$B$4:$B$2018&gt;=G$4)*('Diário 3º PA'!$B$4:$B$2018&lt;=EOMONTH(G$4,0))*('Diário 3º PA'!$F$4:$F$2018))
+SUMPRODUCT(('Diário 4º PA'!$E$4:$E$2000='Analítico Cx.'!$B125)*('Diário 4º PA'!$B$4:$B$2000&gt;=G$4)*('Diário 4º PA'!$B$4:$B$2000&lt;=EOMONTH(G$4,0))*('Diário 4º PA'!$F$4:$F$2000))</f>
        <v>0</v>
      </c>
      <c r="H125" s="99">
        <f>SUMPRODUCT(('Diário 1º PA'!$E$4:$E$2000='Analítico Cx.'!$B125)*('Diário 1º PA'!$B$4:$B$2000&gt;=H$4)*('Diário 1º PA'!$B$4:$B$2000&lt;=EOMONTH(H$4,0))*('Diário 1º PA'!$F$4:$F$2000))
+SUMPRODUCT(('Diário 2º PA'!$E$4:$E$1997='Analítico Cx.'!$B125)*('Diário 2º PA'!$B$4:$B$1997&gt;=H$4)*('Diário 2º PA'!$B$4:$B$1997&lt;=EOMONTH(H$4,0))*('Diário 2º PA'!$F$4:$F$1997))
+SUMPRODUCT(('Diário 3º PA'!$E$4:$E$2018='Analítico Cx.'!$B125)*('Diário 3º PA'!$B$4:$B$2018&gt;=H$4)*('Diário 3º PA'!$B$4:$B$2018&lt;=EOMONTH(H$4,0))*('Diário 3º PA'!$F$4:$F$2018))
+SUMPRODUCT(('Diário 4º PA'!$E$4:$E$2000='Analítico Cx.'!$B125)*('Diário 4º PA'!$B$4:$B$2000&gt;=H$4)*('Diário 4º PA'!$B$4:$B$2000&lt;=EOMONTH(H$4,0))*('Diário 4º PA'!$F$4:$F$2000))</f>
        <v>0</v>
      </c>
      <c r="I125" s="99">
        <f>SUMPRODUCT(('Diário 1º PA'!$E$4:$E$2000='Analítico Cx.'!$B125)*('Diário 1º PA'!$B$4:$B$2000&gt;=I$4)*('Diário 1º PA'!$B$4:$B$2000&lt;=EOMONTH(I$4,0))*('Diário 1º PA'!$F$4:$F$2000))
+SUMPRODUCT(('Diário 2º PA'!$E$4:$E$1997='Analítico Cx.'!$B125)*('Diário 2º PA'!$B$4:$B$1997&gt;=I$4)*('Diário 2º PA'!$B$4:$B$1997&lt;=EOMONTH(I$4,0))*('Diário 2º PA'!$F$4:$F$1997))
+SUMPRODUCT(('Diário 3º PA'!$E$4:$E$2018='Analítico Cx.'!$B125)*('Diário 3º PA'!$B$4:$B$2018&gt;=I$4)*('Diário 3º PA'!$B$4:$B$2018&lt;=EOMONTH(I$4,0))*('Diário 3º PA'!$F$4:$F$2018))
+SUMPRODUCT(('Diário 4º PA'!$E$4:$E$2000='Analítico Cx.'!$B125)*('Diário 4º PA'!$B$4:$B$2000&gt;=I$4)*('Diário 4º PA'!$B$4:$B$2000&lt;=EOMONTH(I$4,0))*('Diário 4º PA'!$F$4:$F$2000))</f>
        <v>0</v>
      </c>
      <c r="J125" s="99">
        <f>SUMPRODUCT(('Diário 1º PA'!$E$4:$E$2000='Analítico Cx.'!$B125)*('Diário 1º PA'!$B$4:$B$2000&gt;=J$4)*('Diário 1º PA'!$B$4:$B$2000&lt;=EOMONTH(J$4,0))*('Diário 1º PA'!$F$4:$F$2000))
+SUMPRODUCT(('Diário 2º PA'!$E$4:$E$1997='Analítico Cx.'!$B125)*('Diário 2º PA'!$B$4:$B$1997&gt;=J$4)*('Diário 2º PA'!$B$4:$B$1997&lt;=EOMONTH(J$4,0))*('Diário 2º PA'!$F$4:$F$1997))
+SUMPRODUCT(('Diário 3º PA'!$E$4:$E$2018='Analítico Cx.'!$B125)*('Diário 3º PA'!$B$4:$B$2018&gt;=J$4)*('Diário 3º PA'!$B$4:$B$2018&lt;=EOMONTH(J$4,0))*('Diário 3º PA'!$F$4:$F$2018))
+SUMPRODUCT(('Diário 4º PA'!$E$4:$E$2000='Analítico Cx.'!$B125)*('Diário 4º PA'!$B$4:$B$2000&gt;=J$4)*('Diário 4º PA'!$B$4:$B$2000&lt;=EOMONTH(J$4,0))*('Diário 4º PA'!$F$4:$F$2000))</f>
        <v>0</v>
      </c>
      <c r="K125" s="99">
        <f>SUMPRODUCT(('Diário 1º PA'!$E$4:$E$2000='Analítico Cx.'!$B125)*('Diário 1º PA'!$B$4:$B$2000&gt;=K$4)*('Diário 1º PA'!$B$4:$B$2000&lt;=EOMONTH(K$4,0))*('Diário 1º PA'!$F$4:$F$2000))
+SUMPRODUCT(('Diário 2º PA'!$E$4:$E$1997='Analítico Cx.'!$B125)*('Diário 2º PA'!$B$4:$B$1997&gt;=K$4)*('Diário 2º PA'!$B$4:$B$1997&lt;=EOMONTH(K$4,0))*('Diário 2º PA'!$F$4:$F$1997))
+SUMPRODUCT(('Diário 3º PA'!$E$4:$E$2018='Analítico Cx.'!$B125)*('Diário 3º PA'!$B$4:$B$2018&gt;=K$4)*('Diário 3º PA'!$B$4:$B$2018&lt;=EOMONTH(K$4,0))*('Diário 3º PA'!$F$4:$F$2018))
+SUMPRODUCT(('Diário 4º PA'!$E$4:$E$2000='Analítico Cx.'!$B125)*('Diário 4º PA'!$B$4:$B$2000&gt;=K$4)*('Diário 4º PA'!$B$4:$B$2000&lt;=EOMONTH(K$4,0))*('Diário 4º PA'!$F$4:$F$2000))</f>
        <v>0</v>
      </c>
      <c r="L125" s="99">
        <f>SUMPRODUCT(('Diário 1º PA'!$E$4:$E$2000='Analítico Cx.'!$B125)*('Diário 1º PA'!$B$4:$B$2000&gt;=L$4)*('Diário 1º PA'!$B$4:$B$2000&lt;=EOMONTH(L$4,0))*('Diário 1º PA'!$F$4:$F$2000))
+SUMPRODUCT(('Diário 2º PA'!$E$4:$E$1997='Analítico Cx.'!$B125)*('Diário 2º PA'!$B$4:$B$1997&gt;=L$4)*('Diário 2º PA'!$B$4:$B$1997&lt;=EOMONTH(L$4,0))*('Diário 2º PA'!$F$4:$F$1997))
+SUMPRODUCT(('Diário 3º PA'!$E$4:$E$2018='Analítico Cx.'!$B125)*('Diário 3º PA'!$B$4:$B$2018&gt;=L$4)*('Diário 3º PA'!$B$4:$B$2018&lt;=EOMONTH(L$4,0))*('Diário 3º PA'!$F$4:$F$2018))
+SUMPRODUCT(('Diário 4º PA'!$E$4:$E$2000='Analítico Cx.'!$B125)*('Diário 4º PA'!$B$4:$B$2000&gt;=L$4)*('Diário 4º PA'!$B$4:$B$2000&lt;=EOMONTH(L$4,0))*('Diário 4º PA'!$F$4:$F$2000))</f>
        <v>0</v>
      </c>
      <c r="M125" s="99">
        <f>SUMPRODUCT(('Diário 1º PA'!$E$4:$E$2000='Analítico Cx.'!$B125)*('Diário 1º PA'!$B$4:$B$2000&gt;=M$4)*('Diário 1º PA'!$B$4:$B$2000&lt;=EOMONTH(M$4,0))*('Diário 1º PA'!$F$4:$F$2000))
+SUMPRODUCT(('Diário 2º PA'!$E$4:$E$1997='Analítico Cx.'!$B125)*('Diário 2º PA'!$B$4:$B$1997&gt;=M$4)*('Diário 2º PA'!$B$4:$B$1997&lt;=EOMONTH(M$4,0))*('Diário 2º PA'!$F$4:$F$1997))
+SUMPRODUCT(('Diário 3º PA'!$E$4:$E$2018='Analítico Cx.'!$B125)*('Diário 3º PA'!$B$4:$B$2018&gt;=M$4)*('Diário 3º PA'!$B$4:$B$2018&lt;=EOMONTH(M$4,0))*('Diário 3º PA'!$F$4:$F$2018))
+SUMPRODUCT(('Diário 4º PA'!$E$4:$E$2000='Analítico Cx.'!$B125)*('Diário 4º PA'!$B$4:$B$2000&gt;=M$4)*('Diário 4º PA'!$B$4:$B$2000&lt;=EOMONTH(M$4,0))*('Diário 4º PA'!$F$4:$F$2000))</f>
        <v>0</v>
      </c>
      <c r="N125" s="99">
        <f>SUMPRODUCT(('Diário 1º PA'!$E$4:$E$2000='Analítico Cx.'!$B125)*('Diário 1º PA'!$B$4:$B$2000&gt;=N$4)*('Diário 1º PA'!$B$4:$B$2000&lt;=EOMONTH(N$4,0))*('Diário 1º PA'!$F$4:$F$2000))
+SUMPRODUCT(('Diário 2º PA'!$E$4:$E$1997='Analítico Cx.'!$B125)*('Diário 2º PA'!$B$4:$B$1997&gt;=N$4)*('Diário 2º PA'!$B$4:$B$1997&lt;=EOMONTH(N$4,0))*('Diário 2º PA'!$F$4:$F$1997))
+SUMPRODUCT(('Diário 3º PA'!$E$4:$E$2018='Analítico Cx.'!$B125)*('Diário 3º PA'!$B$4:$B$2018&gt;=N$4)*('Diário 3º PA'!$B$4:$B$2018&lt;=EOMONTH(N$4,0))*('Diário 3º PA'!$F$4:$F$2018))
+SUMPRODUCT(('Diário 4º PA'!$E$4:$E$2000='Analítico Cx.'!$B125)*('Diário 4º PA'!$B$4:$B$2000&gt;=N$4)*('Diário 4º PA'!$B$4:$B$2000&lt;=EOMONTH(N$4,0))*('Diário 4º PA'!$F$4:$F$2000))</f>
        <v>0</v>
      </c>
      <c r="O125" s="100">
        <f t="shared" ref="O125:O137" si="22">SUM(C125:N125)</f>
        <v>0</v>
      </c>
      <c r="P125" s="92">
        <f t="shared" si="21"/>
        <v>0</v>
      </c>
    </row>
    <row r="126" spans="1:16" ht="23.25" customHeight="1" x14ac:dyDescent="0.25">
      <c r="A126" s="36" t="s">
        <v>322</v>
      </c>
      <c r="B126" s="34" t="s">
        <v>323</v>
      </c>
      <c r="C126" s="99">
        <f>SUMPRODUCT(('Diário 1º PA'!$E$4:$E$2000='Analítico Cx.'!$B126)*('Diário 1º PA'!$B$4:$B$2000&gt;=C$4)*('Diário 1º PA'!$B$4:$B$2000&lt;=EOMONTH(C$4,0))*('Diário 1º PA'!$F$4:$F$2000))
+SUMPRODUCT(('Diário 2º PA'!$E$4:$E$1997='Analítico Cx.'!$B126)*('Diário 2º PA'!$B$4:$B$1997&gt;=C$4)*('Diário 2º PA'!$B$4:$B$1997&lt;=EOMONTH(C$4,0))*('Diário 2º PA'!$F$4:$F$1997))
+SUMPRODUCT(('Diário 3º PA'!$E$4:$E$2018='Analítico Cx.'!$B126)*('Diário 3º PA'!$B$4:$B$2018&gt;=C$4)*('Diário 3º PA'!$B$4:$B$2018&lt;=EOMONTH(C$4,0))*('Diário 3º PA'!$F$4:$F$2018))
+SUMPRODUCT(('Diário 4º PA'!$E$4:$E$2000='Analítico Cx.'!$B126)*('Diário 4º PA'!$B$4:$B$2000&gt;=C$4)*('Diário 4º PA'!$B$4:$B$2000&lt;=EOMONTH(C$4,0))*('Diário 4º PA'!$F$4:$F$2000))</f>
        <v>0</v>
      </c>
      <c r="D126" s="99">
        <f>SUMPRODUCT(('Diário 1º PA'!$E$4:$E$2000='Analítico Cx.'!$B126)*('Diário 1º PA'!$B$4:$B$2000&gt;=D$4)*('Diário 1º PA'!$B$4:$B$2000&lt;=EOMONTH(D$4,0))*('Diário 1º PA'!$F$4:$F$2000))
+SUMPRODUCT(('Diário 2º PA'!$E$4:$E$1997='Analítico Cx.'!$B126)*('Diário 2º PA'!$B$4:$B$1997&gt;=D$4)*('Diário 2º PA'!$B$4:$B$1997&lt;=EOMONTH(D$4,0))*('Diário 2º PA'!$F$4:$F$1997))
+SUMPRODUCT(('Diário 3º PA'!$E$4:$E$2018='Analítico Cx.'!$B126)*('Diário 3º PA'!$B$4:$B$2018&gt;=D$4)*('Diário 3º PA'!$B$4:$B$2018&lt;=EOMONTH(D$4,0))*('Diário 3º PA'!$F$4:$F$2018))
+SUMPRODUCT(('Diário 4º PA'!$E$4:$E$2000='Analítico Cx.'!$B126)*('Diário 4º PA'!$B$4:$B$2000&gt;=D$4)*('Diário 4º PA'!$B$4:$B$2000&lt;=EOMONTH(D$4,0))*('Diário 4º PA'!$F$4:$F$2000))</f>
        <v>0</v>
      </c>
      <c r="E126" s="99">
        <f>SUMPRODUCT(('Diário 1º PA'!$E$4:$E$2000='Analítico Cx.'!$B126)*('Diário 1º PA'!$B$4:$B$2000&gt;=E$4)*('Diário 1º PA'!$B$4:$B$2000&lt;=EOMONTH(E$4,0))*('Diário 1º PA'!$F$4:$F$2000))
+SUMPRODUCT(('Diário 2º PA'!$E$4:$E$1997='Analítico Cx.'!$B126)*('Diário 2º PA'!$B$4:$B$1997&gt;=E$4)*('Diário 2º PA'!$B$4:$B$1997&lt;=EOMONTH(E$4,0))*('Diário 2º PA'!$F$4:$F$1997))
+SUMPRODUCT(('Diário 3º PA'!$E$4:$E$2018='Analítico Cx.'!$B126)*('Diário 3º PA'!$B$4:$B$2018&gt;=E$4)*('Diário 3º PA'!$B$4:$B$2018&lt;=EOMONTH(E$4,0))*('Diário 3º PA'!$F$4:$F$2018))
+SUMPRODUCT(('Diário 4º PA'!$E$4:$E$2000='Analítico Cx.'!$B126)*('Diário 4º PA'!$B$4:$B$2000&gt;=E$4)*('Diário 4º PA'!$B$4:$B$2000&lt;=EOMONTH(E$4,0))*('Diário 4º PA'!$F$4:$F$2000))</f>
        <v>0</v>
      </c>
      <c r="F126" s="99">
        <f>SUMPRODUCT(('Diário 1º PA'!$E$4:$E$2000='Analítico Cx.'!$B126)*('Diário 1º PA'!$B$4:$B$2000&gt;=F$4)*('Diário 1º PA'!$B$4:$B$2000&lt;=EOMONTH(F$4,0))*('Diário 1º PA'!$F$4:$F$2000))
+SUMPRODUCT(('Diário 2º PA'!$E$4:$E$1997='Analítico Cx.'!$B126)*('Diário 2º PA'!$B$4:$B$1997&gt;=F$4)*('Diário 2º PA'!$B$4:$B$1997&lt;=EOMONTH(F$4,0))*('Diário 2º PA'!$F$4:$F$1997))
+SUMPRODUCT(('Diário 3º PA'!$E$4:$E$2018='Analítico Cx.'!$B126)*('Diário 3º PA'!$B$4:$B$2018&gt;=F$4)*('Diário 3º PA'!$B$4:$B$2018&lt;=EOMONTH(F$4,0))*('Diário 3º PA'!$F$4:$F$2018))
+SUMPRODUCT(('Diário 4º PA'!$E$4:$E$2000='Analítico Cx.'!$B126)*('Diário 4º PA'!$B$4:$B$2000&gt;=F$4)*('Diário 4º PA'!$B$4:$B$2000&lt;=EOMONTH(F$4,0))*('Diário 4º PA'!$F$4:$F$2000))</f>
        <v>15384.3</v>
      </c>
      <c r="G126" s="99">
        <f>SUMPRODUCT(('Diário 1º PA'!$E$4:$E$2000='Analítico Cx.'!$B126)*('Diário 1º PA'!$B$4:$B$2000&gt;=G$4)*('Diário 1º PA'!$B$4:$B$2000&lt;=EOMONTH(G$4,0))*('Diário 1º PA'!$F$4:$F$2000))
+SUMPRODUCT(('Diário 2º PA'!$E$4:$E$1997='Analítico Cx.'!$B126)*('Diário 2º PA'!$B$4:$B$1997&gt;=G$4)*('Diário 2º PA'!$B$4:$B$1997&lt;=EOMONTH(G$4,0))*('Diário 2º PA'!$F$4:$F$1997))
+SUMPRODUCT(('Diário 3º PA'!$E$4:$E$2018='Analítico Cx.'!$B126)*('Diário 3º PA'!$B$4:$B$2018&gt;=G$4)*('Diário 3º PA'!$B$4:$B$2018&lt;=EOMONTH(G$4,0))*('Diário 3º PA'!$F$4:$F$2018))
+SUMPRODUCT(('Diário 4º PA'!$E$4:$E$2000='Analítico Cx.'!$B126)*('Diário 4º PA'!$B$4:$B$2000&gt;=G$4)*('Diário 4º PA'!$B$4:$B$2000&lt;=EOMONTH(G$4,0))*('Diário 4º PA'!$F$4:$F$2000))</f>
        <v>0</v>
      </c>
      <c r="H126" s="99">
        <f>SUMPRODUCT(('Diário 1º PA'!$E$4:$E$2000='Analítico Cx.'!$B126)*('Diário 1º PA'!$B$4:$B$2000&gt;=H$4)*('Diário 1º PA'!$B$4:$B$2000&lt;=EOMONTH(H$4,0))*('Diário 1º PA'!$F$4:$F$2000))
+SUMPRODUCT(('Diário 2º PA'!$E$4:$E$1997='Analítico Cx.'!$B126)*('Diário 2º PA'!$B$4:$B$1997&gt;=H$4)*('Diário 2º PA'!$B$4:$B$1997&lt;=EOMONTH(H$4,0))*('Diário 2º PA'!$F$4:$F$1997))
+SUMPRODUCT(('Diário 3º PA'!$E$4:$E$2018='Analítico Cx.'!$B126)*('Diário 3º PA'!$B$4:$B$2018&gt;=H$4)*('Diário 3º PA'!$B$4:$B$2018&lt;=EOMONTH(H$4,0))*('Diário 3º PA'!$F$4:$F$2018))
+SUMPRODUCT(('Diário 4º PA'!$E$4:$E$2000='Analítico Cx.'!$B126)*('Diário 4º PA'!$B$4:$B$2000&gt;=H$4)*('Diário 4º PA'!$B$4:$B$2000&lt;=EOMONTH(H$4,0))*('Diário 4º PA'!$F$4:$F$2000))</f>
        <v>0</v>
      </c>
      <c r="I126" s="99">
        <f>SUMPRODUCT(('Diário 1º PA'!$E$4:$E$2000='Analítico Cx.'!$B126)*('Diário 1º PA'!$B$4:$B$2000&gt;=I$4)*('Diário 1º PA'!$B$4:$B$2000&lt;=EOMONTH(I$4,0))*('Diário 1º PA'!$F$4:$F$2000))
+SUMPRODUCT(('Diário 2º PA'!$E$4:$E$1997='Analítico Cx.'!$B126)*('Diário 2º PA'!$B$4:$B$1997&gt;=I$4)*('Diário 2º PA'!$B$4:$B$1997&lt;=EOMONTH(I$4,0))*('Diário 2º PA'!$F$4:$F$1997))
+SUMPRODUCT(('Diário 3º PA'!$E$4:$E$2018='Analítico Cx.'!$B126)*('Diário 3º PA'!$B$4:$B$2018&gt;=I$4)*('Diário 3º PA'!$B$4:$B$2018&lt;=EOMONTH(I$4,0))*('Diário 3º PA'!$F$4:$F$2018))
+SUMPRODUCT(('Diário 4º PA'!$E$4:$E$2000='Analítico Cx.'!$B126)*('Diário 4º PA'!$B$4:$B$2000&gt;=I$4)*('Diário 4º PA'!$B$4:$B$2000&lt;=EOMONTH(I$4,0))*('Diário 4º PA'!$F$4:$F$2000))</f>
        <v>0</v>
      </c>
      <c r="J126" s="99">
        <f>SUMPRODUCT(('Diário 1º PA'!$E$4:$E$2000='Analítico Cx.'!$B126)*('Diário 1º PA'!$B$4:$B$2000&gt;=J$4)*('Diário 1º PA'!$B$4:$B$2000&lt;=EOMONTH(J$4,0))*('Diário 1º PA'!$F$4:$F$2000))
+SUMPRODUCT(('Diário 2º PA'!$E$4:$E$1997='Analítico Cx.'!$B126)*('Diário 2º PA'!$B$4:$B$1997&gt;=J$4)*('Diário 2º PA'!$B$4:$B$1997&lt;=EOMONTH(J$4,0))*('Diário 2º PA'!$F$4:$F$1997))
+SUMPRODUCT(('Diário 3º PA'!$E$4:$E$2018='Analítico Cx.'!$B126)*('Diário 3º PA'!$B$4:$B$2018&gt;=J$4)*('Diário 3º PA'!$B$4:$B$2018&lt;=EOMONTH(J$4,0))*('Diário 3º PA'!$F$4:$F$2018))
+SUMPRODUCT(('Diário 4º PA'!$E$4:$E$2000='Analítico Cx.'!$B126)*('Diário 4º PA'!$B$4:$B$2000&gt;=J$4)*('Diário 4º PA'!$B$4:$B$2000&lt;=EOMONTH(J$4,0))*('Diário 4º PA'!$F$4:$F$2000))</f>
        <v>0</v>
      </c>
      <c r="K126" s="99">
        <f>SUMPRODUCT(('Diário 1º PA'!$E$4:$E$2000='Analítico Cx.'!$B126)*('Diário 1º PA'!$B$4:$B$2000&gt;=K$4)*('Diário 1º PA'!$B$4:$B$2000&lt;=EOMONTH(K$4,0))*('Diário 1º PA'!$F$4:$F$2000))
+SUMPRODUCT(('Diário 2º PA'!$E$4:$E$1997='Analítico Cx.'!$B126)*('Diário 2º PA'!$B$4:$B$1997&gt;=K$4)*('Diário 2º PA'!$B$4:$B$1997&lt;=EOMONTH(K$4,0))*('Diário 2º PA'!$F$4:$F$1997))
+SUMPRODUCT(('Diário 3º PA'!$E$4:$E$2018='Analítico Cx.'!$B126)*('Diário 3º PA'!$B$4:$B$2018&gt;=K$4)*('Diário 3º PA'!$B$4:$B$2018&lt;=EOMONTH(K$4,0))*('Diário 3º PA'!$F$4:$F$2018))
+SUMPRODUCT(('Diário 4º PA'!$E$4:$E$2000='Analítico Cx.'!$B126)*('Diário 4º PA'!$B$4:$B$2000&gt;=K$4)*('Diário 4º PA'!$B$4:$B$2000&lt;=EOMONTH(K$4,0))*('Diário 4º PA'!$F$4:$F$2000))</f>
        <v>0</v>
      </c>
      <c r="L126" s="99">
        <f>SUMPRODUCT(('Diário 1º PA'!$E$4:$E$2000='Analítico Cx.'!$B126)*('Diário 1º PA'!$B$4:$B$2000&gt;=L$4)*('Diário 1º PA'!$B$4:$B$2000&lt;=EOMONTH(L$4,0))*('Diário 1º PA'!$F$4:$F$2000))
+SUMPRODUCT(('Diário 2º PA'!$E$4:$E$1997='Analítico Cx.'!$B126)*('Diário 2º PA'!$B$4:$B$1997&gt;=L$4)*('Diário 2º PA'!$B$4:$B$1997&lt;=EOMONTH(L$4,0))*('Diário 2º PA'!$F$4:$F$1997))
+SUMPRODUCT(('Diário 3º PA'!$E$4:$E$2018='Analítico Cx.'!$B126)*('Diário 3º PA'!$B$4:$B$2018&gt;=L$4)*('Diário 3º PA'!$B$4:$B$2018&lt;=EOMONTH(L$4,0))*('Diário 3º PA'!$F$4:$F$2018))
+SUMPRODUCT(('Diário 4º PA'!$E$4:$E$2000='Analítico Cx.'!$B126)*('Diário 4º PA'!$B$4:$B$2000&gt;=L$4)*('Diário 4º PA'!$B$4:$B$2000&lt;=EOMONTH(L$4,0))*('Diário 4º PA'!$F$4:$F$2000))</f>
        <v>0</v>
      </c>
      <c r="M126" s="99">
        <f>SUMPRODUCT(('Diário 1º PA'!$E$4:$E$2000='Analítico Cx.'!$B126)*('Diário 1º PA'!$B$4:$B$2000&gt;=M$4)*('Diário 1º PA'!$B$4:$B$2000&lt;=EOMONTH(M$4,0))*('Diário 1º PA'!$F$4:$F$2000))
+SUMPRODUCT(('Diário 2º PA'!$E$4:$E$1997='Analítico Cx.'!$B126)*('Diário 2º PA'!$B$4:$B$1997&gt;=M$4)*('Diário 2º PA'!$B$4:$B$1997&lt;=EOMONTH(M$4,0))*('Diário 2º PA'!$F$4:$F$1997))
+SUMPRODUCT(('Diário 3º PA'!$E$4:$E$2018='Analítico Cx.'!$B126)*('Diário 3º PA'!$B$4:$B$2018&gt;=M$4)*('Diário 3º PA'!$B$4:$B$2018&lt;=EOMONTH(M$4,0))*('Diário 3º PA'!$F$4:$F$2018))
+SUMPRODUCT(('Diário 4º PA'!$E$4:$E$2000='Analítico Cx.'!$B126)*('Diário 4º PA'!$B$4:$B$2000&gt;=M$4)*('Diário 4º PA'!$B$4:$B$2000&lt;=EOMONTH(M$4,0))*('Diário 4º PA'!$F$4:$F$2000))</f>
        <v>0</v>
      </c>
      <c r="N126" s="99">
        <f>SUMPRODUCT(('Diário 1º PA'!$E$4:$E$2000='Analítico Cx.'!$B126)*('Diário 1º PA'!$B$4:$B$2000&gt;=N$4)*('Diário 1º PA'!$B$4:$B$2000&lt;=EOMONTH(N$4,0))*('Diário 1º PA'!$F$4:$F$2000))
+SUMPRODUCT(('Diário 2º PA'!$E$4:$E$1997='Analítico Cx.'!$B126)*('Diário 2º PA'!$B$4:$B$1997&gt;=N$4)*('Diário 2º PA'!$B$4:$B$1997&lt;=EOMONTH(N$4,0))*('Diário 2º PA'!$F$4:$F$1997))
+SUMPRODUCT(('Diário 3º PA'!$E$4:$E$2018='Analítico Cx.'!$B126)*('Diário 3º PA'!$B$4:$B$2018&gt;=N$4)*('Diário 3º PA'!$B$4:$B$2018&lt;=EOMONTH(N$4,0))*('Diário 3º PA'!$F$4:$F$2018))
+SUMPRODUCT(('Diário 4º PA'!$E$4:$E$2000='Analítico Cx.'!$B126)*('Diário 4º PA'!$B$4:$B$2000&gt;=N$4)*('Diário 4º PA'!$B$4:$B$2000&lt;=EOMONTH(N$4,0))*('Diário 4º PA'!$F$4:$F$2000))</f>
        <v>0</v>
      </c>
      <c r="O126" s="100">
        <f t="shared" si="22"/>
        <v>15384.3</v>
      </c>
      <c r="P126" s="92">
        <f t="shared" si="21"/>
        <v>5.222436349403508E-2</v>
      </c>
    </row>
    <row r="127" spans="1:16" ht="23.25" customHeight="1" x14ac:dyDescent="0.25">
      <c r="A127" s="36" t="s">
        <v>324</v>
      </c>
      <c r="B127" s="34" t="s">
        <v>325</v>
      </c>
      <c r="C127" s="99">
        <f>SUMPRODUCT(('Diário 1º PA'!$E$4:$E$2000='Analítico Cx.'!$B127)*('Diário 1º PA'!$B$4:$B$2000&gt;=C$4)*('Diário 1º PA'!$B$4:$B$2000&lt;=EOMONTH(C$4,0))*('Diário 1º PA'!$F$4:$F$2000))
+SUMPRODUCT(('Diário 2º PA'!$E$4:$E$1997='Analítico Cx.'!$B127)*('Diário 2º PA'!$B$4:$B$1997&gt;=C$4)*('Diário 2º PA'!$B$4:$B$1997&lt;=EOMONTH(C$4,0))*('Diário 2º PA'!$F$4:$F$1997))
+SUMPRODUCT(('Diário 3º PA'!$E$4:$E$2018='Analítico Cx.'!$B127)*('Diário 3º PA'!$B$4:$B$2018&gt;=C$4)*('Diário 3º PA'!$B$4:$B$2018&lt;=EOMONTH(C$4,0))*('Diário 3º PA'!$F$4:$F$2018))
+SUMPRODUCT(('Diário 4º PA'!$E$4:$E$2000='Analítico Cx.'!$B127)*('Diário 4º PA'!$B$4:$B$2000&gt;=C$4)*('Diário 4º PA'!$B$4:$B$2000&lt;=EOMONTH(C$4,0))*('Diário 4º PA'!$F$4:$F$2000))</f>
        <v>0</v>
      </c>
      <c r="D127" s="99">
        <f>SUMPRODUCT(('Diário 1º PA'!$E$4:$E$2000='Analítico Cx.'!$B127)*('Diário 1º PA'!$B$4:$B$2000&gt;=D$4)*('Diário 1º PA'!$B$4:$B$2000&lt;=EOMONTH(D$4,0))*('Diário 1º PA'!$F$4:$F$2000))
+SUMPRODUCT(('Diário 2º PA'!$E$4:$E$1997='Analítico Cx.'!$B127)*('Diário 2º PA'!$B$4:$B$1997&gt;=D$4)*('Diário 2º PA'!$B$4:$B$1997&lt;=EOMONTH(D$4,0))*('Diário 2º PA'!$F$4:$F$1997))
+SUMPRODUCT(('Diário 3º PA'!$E$4:$E$2018='Analítico Cx.'!$B127)*('Diário 3º PA'!$B$4:$B$2018&gt;=D$4)*('Diário 3º PA'!$B$4:$B$2018&lt;=EOMONTH(D$4,0))*('Diário 3º PA'!$F$4:$F$2018))
+SUMPRODUCT(('Diário 4º PA'!$E$4:$E$2000='Analítico Cx.'!$B127)*('Diário 4º PA'!$B$4:$B$2000&gt;=D$4)*('Diário 4º PA'!$B$4:$B$2000&lt;=EOMONTH(D$4,0))*('Diário 4º PA'!$F$4:$F$2000))</f>
        <v>0</v>
      </c>
      <c r="E127" s="99">
        <f>SUMPRODUCT(('Diário 1º PA'!$E$4:$E$2000='Analítico Cx.'!$B127)*('Diário 1º PA'!$B$4:$B$2000&gt;=E$4)*('Diário 1º PA'!$B$4:$B$2000&lt;=EOMONTH(E$4,0))*('Diário 1º PA'!$F$4:$F$2000))
+SUMPRODUCT(('Diário 2º PA'!$E$4:$E$1997='Analítico Cx.'!$B127)*('Diário 2º PA'!$B$4:$B$1997&gt;=E$4)*('Diário 2º PA'!$B$4:$B$1997&lt;=EOMONTH(E$4,0))*('Diário 2º PA'!$F$4:$F$1997))
+SUMPRODUCT(('Diário 3º PA'!$E$4:$E$2018='Analítico Cx.'!$B127)*('Diário 3º PA'!$B$4:$B$2018&gt;=E$4)*('Diário 3º PA'!$B$4:$B$2018&lt;=EOMONTH(E$4,0))*('Diário 3º PA'!$F$4:$F$2018))
+SUMPRODUCT(('Diário 4º PA'!$E$4:$E$2000='Analítico Cx.'!$B127)*('Diário 4º PA'!$B$4:$B$2000&gt;=E$4)*('Diário 4º PA'!$B$4:$B$2000&lt;=EOMONTH(E$4,0))*('Diário 4º PA'!$F$4:$F$2000))</f>
        <v>0</v>
      </c>
      <c r="F127" s="99">
        <f>SUMPRODUCT(('Diário 1º PA'!$E$4:$E$2000='Analítico Cx.'!$B127)*('Diário 1º PA'!$B$4:$B$2000&gt;=F$4)*('Diário 1º PA'!$B$4:$B$2000&lt;=EOMONTH(F$4,0))*('Diário 1º PA'!$F$4:$F$2000))
+SUMPRODUCT(('Diário 2º PA'!$E$4:$E$1997='Analítico Cx.'!$B127)*('Diário 2º PA'!$B$4:$B$1997&gt;=F$4)*('Diário 2º PA'!$B$4:$B$1997&lt;=EOMONTH(F$4,0))*('Diário 2º PA'!$F$4:$F$1997))
+SUMPRODUCT(('Diário 3º PA'!$E$4:$E$2018='Analítico Cx.'!$B127)*('Diário 3º PA'!$B$4:$B$2018&gt;=F$4)*('Diário 3º PA'!$B$4:$B$2018&lt;=EOMONTH(F$4,0))*('Diário 3º PA'!$F$4:$F$2018))
+SUMPRODUCT(('Diário 4º PA'!$E$4:$E$2000='Analítico Cx.'!$B127)*('Diário 4º PA'!$B$4:$B$2000&gt;=F$4)*('Diário 4º PA'!$B$4:$B$2000&lt;=EOMONTH(F$4,0))*('Diário 4º PA'!$F$4:$F$2000))</f>
        <v>0</v>
      </c>
      <c r="G127" s="99">
        <f>SUMPRODUCT(('Diário 1º PA'!$E$4:$E$2000='Analítico Cx.'!$B127)*('Diário 1º PA'!$B$4:$B$2000&gt;=G$4)*('Diário 1º PA'!$B$4:$B$2000&lt;=EOMONTH(G$4,0))*('Diário 1º PA'!$F$4:$F$2000))
+SUMPRODUCT(('Diário 2º PA'!$E$4:$E$1997='Analítico Cx.'!$B127)*('Diário 2º PA'!$B$4:$B$1997&gt;=G$4)*('Diário 2º PA'!$B$4:$B$1997&lt;=EOMONTH(G$4,0))*('Diário 2º PA'!$F$4:$F$1997))
+SUMPRODUCT(('Diário 3º PA'!$E$4:$E$2018='Analítico Cx.'!$B127)*('Diário 3º PA'!$B$4:$B$2018&gt;=G$4)*('Diário 3º PA'!$B$4:$B$2018&lt;=EOMONTH(G$4,0))*('Diário 3º PA'!$F$4:$F$2018))
+SUMPRODUCT(('Diário 4º PA'!$E$4:$E$2000='Analítico Cx.'!$B127)*('Diário 4º PA'!$B$4:$B$2000&gt;=G$4)*('Diário 4º PA'!$B$4:$B$2000&lt;=EOMONTH(G$4,0))*('Diário 4º PA'!$F$4:$F$2000))</f>
        <v>0</v>
      </c>
      <c r="H127" s="99">
        <f>SUMPRODUCT(('Diário 1º PA'!$E$4:$E$2000='Analítico Cx.'!$B127)*('Diário 1º PA'!$B$4:$B$2000&gt;=H$4)*('Diário 1º PA'!$B$4:$B$2000&lt;=EOMONTH(H$4,0))*('Diário 1º PA'!$F$4:$F$2000))
+SUMPRODUCT(('Diário 2º PA'!$E$4:$E$1997='Analítico Cx.'!$B127)*('Diário 2º PA'!$B$4:$B$1997&gt;=H$4)*('Diário 2º PA'!$B$4:$B$1997&lt;=EOMONTH(H$4,0))*('Diário 2º PA'!$F$4:$F$1997))
+SUMPRODUCT(('Diário 3º PA'!$E$4:$E$2018='Analítico Cx.'!$B127)*('Diário 3º PA'!$B$4:$B$2018&gt;=H$4)*('Diário 3º PA'!$B$4:$B$2018&lt;=EOMONTH(H$4,0))*('Diário 3º PA'!$F$4:$F$2018))
+SUMPRODUCT(('Diário 4º PA'!$E$4:$E$2000='Analítico Cx.'!$B127)*('Diário 4º PA'!$B$4:$B$2000&gt;=H$4)*('Diário 4º PA'!$B$4:$B$2000&lt;=EOMONTH(H$4,0))*('Diário 4º PA'!$F$4:$F$2000))</f>
        <v>0</v>
      </c>
      <c r="I127" s="99">
        <f>SUMPRODUCT(('Diário 1º PA'!$E$4:$E$2000='Analítico Cx.'!$B127)*('Diário 1º PA'!$B$4:$B$2000&gt;=I$4)*('Diário 1º PA'!$B$4:$B$2000&lt;=EOMONTH(I$4,0))*('Diário 1º PA'!$F$4:$F$2000))
+SUMPRODUCT(('Diário 2º PA'!$E$4:$E$1997='Analítico Cx.'!$B127)*('Diário 2º PA'!$B$4:$B$1997&gt;=I$4)*('Diário 2º PA'!$B$4:$B$1997&lt;=EOMONTH(I$4,0))*('Diário 2º PA'!$F$4:$F$1997))
+SUMPRODUCT(('Diário 3º PA'!$E$4:$E$2018='Analítico Cx.'!$B127)*('Diário 3º PA'!$B$4:$B$2018&gt;=I$4)*('Diário 3º PA'!$B$4:$B$2018&lt;=EOMONTH(I$4,0))*('Diário 3º PA'!$F$4:$F$2018))
+SUMPRODUCT(('Diário 4º PA'!$E$4:$E$2000='Analítico Cx.'!$B127)*('Diário 4º PA'!$B$4:$B$2000&gt;=I$4)*('Diário 4º PA'!$B$4:$B$2000&lt;=EOMONTH(I$4,0))*('Diário 4º PA'!$F$4:$F$2000))</f>
        <v>0</v>
      </c>
      <c r="J127" s="99">
        <f>SUMPRODUCT(('Diário 1º PA'!$E$4:$E$2000='Analítico Cx.'!$B127)*('Diário 1º PA'!$B$4:$B$2000&gt;=J$4)*('Diário 1º PA'!$B$4:$B$2000&lt;=EOMONTH(J$4,0))*('Diário 1º PA'!$F$4:$F$2000))
+SUMPRODUCT(('Diário 2º PA'!$E$4:$E$1997='Analítico Cx.'!$B127)*('Diário 2º PA'!$B$4:$B$1997&gt;=J$4)*('Diário 2º PA'!$B$4:$B$1997&lt;=EOMONTH(J$4,0))*('Diário 2º PA'!$F$4:$F$1997))
+SUMPRODUCT(('Diário 3º PA'!$E$4:$E$2018='Analítico Cx.'!$B127)*('Diário 3º PA'!$B$4:$B$2018&gt;=J$4)*('Diário 3º PA'!$B$4:$B$2018&lt;=EOMONTH(J$4,0))*('Diário 3º PA'!$F$4:$F$2018))
+SUMPRODUCT(('Diário 4º PA'!$E$4:$E$2000='Analítico Cx.'!$B127)*('Diário 4º PA'!$B$4:$B$2000&gt;=J$4)*('Diário 4º PA'!$B$4:$B$2000&lt;=EOMONTH(J$4,0))*('Diário 4º PA'!$F$4:$F$2000))</f>
        <v>0</v>
      </c>
      <c r="K127" s="99">
        <f>SUMPRODUCT(('Diário 1º PA'!$E$4:$E$2000='Analítico Cx.'!$B127)*('Diário 1º PA'!$B$4:$B$2000&gt;=K$4)*('Diário 1º PA'!$B$4:$B$2000&lt;=EOMONTH(K$4,0))*('Diário 1º PA'!$F$4:$F$2000))
+SUMPRODUCT(('Diário 2º PA'!$E$4:$E$1997='Analítico Cx.'!$B127)*('Diário 2º PA'!$B$4:$B$1997&gt;=K$4)*('Diário 2º PA'!$B$4:$B$1997&lt;=EOMONTH(K$4,0))*('Diário 2º PA'!$F$4:$F$1997))
+SUMPRODUCT(('Diário 3º PA'!$E$4:$E$2018='Analítico Cx.'!$B127)*('Diário 3º PA'!$B$4:$B$2018&gt;=K$4)*('Diário 3º PA'!$B$4:$B$2018&lt;=EOMONTH(K$4,0))*('Diário 3º PA'!$F$4:$F$2018))
+SUMPRODUCT(('Diário 4º PA'!$E$4:$E$2000='Analítico Cx.'!$B127)*('Diário 4º PA'!$B$4:$B$2000&gt;=K$4)*('Diário 4º PA'!$B$4:$B$2000&lt;=EOMONTH(K$4,0))*('Diário 4º PA'!$F$4:$F$2000))</f>
        <v>0</v>
      </c>
      <c r="L127" s="99">
        <f>SUMPRODUCT(('Diário 1º PA'!$E$4:$E$2000='Analítico Cx.'!$B127)*('Diário 1º PA'!$B$4:$B$2000&gt;=L$4)*('Diário 1º PA'!$B$4:$B$2000&lt;=EOMONTH(L$4,0))*('Diário 1º PA'!$F$4:$F$2000))
+SUMPRODUCT(('Diário 2º PA'!$E$4:$E$1997='Analítico Cx.'!$B127)*('Diário 2º PA'!$B$4:$B$1997&gt;=L$4)*('Diário 2º PA'!$B$4:$B$1997&lt;=EOMONTH(L$4,0))*('Diário 2º PA'!$F$4:$F$1997))
+SUMPRODUCT(('Diário 3º PA'!$E$4:$E$2018='Analítico Cx.'!$B127)*('Diário 3º PA'!$B$4:$B$2018&gt;=L$4)*('Diário 3º PA'!$B$4:$B$2018&lt;=EOMONTH(L$4,0))*('Diário 3º PA'!$F$4:$F$2018))
+SUMPRODUCT(('Diário 4º PA'!$E$4:$E$2000='Analítico Cx.'!$B127)*('Diário 4º PA'!$B$4:$B$2000&gt;=L$4)*('Diário 4º PA'!$B$4:$B$2000&lt;=EOMONTH(L$4,0))*('Diário 4º PA'!$F$4:$F$2000))</f>
        <v>0</v>
      </c>
      <c r="M127" s="99">
        <f>SUMPRODUCT(('Diário 1º PA'!$E$4:$E$2000='Analítico Cx.'!$B127)*('Diário 1º PA'!$B$4:$B$2000&gt;=M$4)*('Diário 1º PA'!$B$4:$B$2000&lt;=EOMONTH(M$4,0))*('Diário 1º PA'!$F$4:$F$2000))
+SUMPRODUCT(('Diário 2º PA'!$E$4:$E$1997='Analítico Cx.'!$B127)*('Diário 2º PA'!$B$4:$B$1997&gt;=M$4)*('Diário 2º PA'!$B$4:$B$1997&lt;=EOMONTH(M$4,0))*('Diário 2º PA'!$F$4:$F$1997))
+SUMPRODUCT(('Diário 3º PA'!$E$4:$E$2018='Analítico Cx.'!$B127)*('Diário 3º PA'!$B$4:$B$2018&gt;=M$4)*('Diário 3º PA'!$B$4:$B$2018&lt;=EOMONTH(M$4,0))*('Diário 3º PA'!$F$4:$F$2018))
+SUMPRODUCT(('Diário 4º PA'!$E$4:$E$2000='Analítico Cx.'!$B127)*('Diário 4º PA'!$B$4:$B$2000&gt;=M$4)*('Diário 4º PA'!$B$4:$B$2000&lt;=EOMONTH(M$4,0))*('Diário 4º PA'!$F$4:$F$2000))</f>
        <v>0</v>
      </c>
      <c r="N127" s="99">
        <f>SUMPRODUCT(('Diário 1º PA'!$E$4:$E$2000='Analítico Cx.'!$B127)*('Diário 1º PA'!$B$4:$B$2000&gt;=N$4)*('Diário 1º PA'!$B$4:$B$2000&lt;=EOMONTH(N$4,0))*('Diário 1º PA'!$F$4:$F$2000))
+SUMPRODUCT(('Diário 2º PA'!$E$4:$E$1997='Analítico Cx.'!$B127)*('Diário 2º PA'!$B$4:$B$1997&gt;=N$4)*('Diário 2º PA'!$B$4:$B$1997&lt;=EOMONTH(N$4,0))*('Diário 2º PA'!$F$4:$F$1997))
+SUMPRODUCT(('Diário 3º PA'!$E$4:$E$2018='Analítico Cx.'!$B127)*('Diário 3º PA'!$B$4:$B$2018&gt;=N$4)*('Diário 3º PA'!$B$4:$B$2018&lt;=EOMONTH(N$4,0))*('Diário 3º PA'!$F$4:$F$2018))
+SUMPRODUCT(('Diário 4º PA'!$E$4:$E$2000='Analítico Cx.'!$B127)*('Diário 4º PA'!$B$4:$B$2000&gt;=N$4)*('Diário 4º PA'!$B$4:$B$2000&lt;=EOMONTH(N$4,0))*('Diário 4º PA'!$F$4:$F$2000))</f>
        <v>0</v>
      </c>
      <c r="O127" s="100">
        <f t="shared" si="22"/>
        <v>0</v>
      </c>
      <c r="P127" s="92">
        <f t="shared" si="21"/>
        <v>0</v>
      </c>
    </row>
    <row r="128" spans="1:16" ht="23.25" customHeight="1" x14ac:dyDescent="0.25">
      <c r="A128" s="36" t="s">
        <v>326</v>
      </c>
      <c r="B128" s="34" t="s">
        <v>327</v>
      </c>
      <c r="C128" s="99">
        <f>SUMPRODUCT(('Diário 1º PA'!$E$4:$E$2000='Analítico Cx.'!$B128)*('Diário 1º PA'!$B$4:$B$2000&gt;=C$4)*('Diário 1º PA'!$B$4:$B$2000&lt;=EOMONTH(C$4,0))*('Diário 1º PA'!$F$4:$F$2000))
+SUMPRODUCT(('Diário 2º PA'!$E$4:$E$1997='Analítico Cx.'!$B128)*('Diário 2º PA'!$B$4:$B$1997&gt;=C$4)*('Diário 2º PA'!$B$4:$B$1997&lt;=EOMONTH(C$4,0))*('Diário 2º PA'!$F$4:$F$1997))
+SUMPRODUCT(('Diário 3º PA'!$E$4:$E$2018='Analítico Cx.'!$B128)*('Diário 3º PA'!$B$4:$B$2018&gt;=C$4)*('Diário 3º PA'!$B$4:$B$2018&lt;=EOMONTH(C$4,0))*('Diário 3º PA'!$F$4:$F$2018))
+SUMPRODUCT(('Diário 4º PA'!$E$4:$E$2000='Analítico Cx.'!$B128)*('Diário 4º PA'!$B$4:$B$2000&gt;=C$4)*('Diário 4º PA'!$B$4:$B$2000&lt;=EOMONTH(C$4,0))*('Diário 4º PA'!$F$4:$F$2000))</f>
        <v>0</v>
      </c>
      <c r="D128" s="99">
        <f>SUMPRODUCT(('Diário 1º PA'!$E$4:$E$2000='Analítico Cx.'!$B128)*('Diário 1º PA'!$B$4:$B$2000&gt;=D$4)*('Diário 1º PA'!$B$4:$B$2000&lt;=EOMONTH(D$4,0))*('Diário 1º PA'!$F$4:$F$2000))
+SUMPRODUCT(('Diário 2º PA'!$E$4:$E$1997='Analítico Cx.'!$B128)*('Diário 2º PA'!$B$4:$B$1997&gt;=D$4)*('Diário 2º PA'!$B$4:$B$1997&lt;=EOMONTH(D$4,0))*('Diário 2º PA'!$F$4:$F$1997))
+SUMPRODUCT(('Diário 3º PA'!$E$4:$E$2018='Analítico Cx.'!$B128)*('Diário 3º PA'!$B$4:$B$2018&gt;=D$4)*('Diário 3º PA'!$B$4:$B$2018&lt;=EOMONTH(D$4,0))*('Diário 3º PA'!$F$4:$F$2018))
+SUMPRODUCT(('Diário 4º PA'!$E$4:$E$2000='Analítico Cx.'!$B128)*('Diário 4º PA'!$B$4:$B$2000&gt;=D$4)*('Diário 4º PA'!$B$4:$B$2000&lt;=EOMONTH(D$4,0))*('Diário 4º PA'!$F$4:$F$2000))</f>
        <v>0</v>
      </c>
      <c r="E128" s="99">
        <f>SUMPRODUCT(('Diário 1º PA'!$E$4:$E$2000='Analítico Cx.'!$B128)*('Diário 1º PA'!$B$4:$B$2000&gt;=E$4)*('Diário 1º PA'!$B$4:$B$2000&lt;=EOMONTH(E$4,0))*('Diário 1º PA'!$F$4:$F$2000))
+SUMPRODUCT(('Diário 2º PA'!$E$4:$E$1997='Analítico Cx.'!$B128)*('Diário 2º PA'!$B$4:$B$1997&gt;=E$4)*('Diário 2º PA'!$B$4:$B$1997&lt;=EOMONTH(E$4,0))*('Diário 2º PA'!$F$4:$F$1997))
+SUMPRODUCT(('Diário 3º PA'!$E$4:$E$2018='Analítico Cx.'!$B128)*('Diário 3º PA'!$B$4:$B$2018&gt;=E$4)*('Diário 3º PA'!$B$4:$B$2018&lt;=EOMONTH(E$4,0))*('Diário 3º PA'!$F$4:$F$2018))
+SUMPRODUCT(('Diário 4º PA'!$E$4:$E$2000='Analítico Cx.'!$B128)*('Diário 4º PA'!$B$4:$B$2000&gt;=E$4)*('Diário 4º PA'!$B$4:$B$2000&lt;=EOMONTH(E$4,0))*('Diário 4º PA'!$F$4:$F$2000))</f>
        <v>0</v>
      </c>
      <c r="F128" s="99">
        <f>SUMPRODUCT(('Diário 1º PA'!$E$4:$E$2000='Analítico Cx.'!$B128)*('Diário 1º PA'!$B$4:$B$2000&gt;=F$4)*('Diário 1º PA'!$B$4:$B$2000&lt;=EOMONTH(F$4,0))*('Diário 1º PA'!$F$4:$F$2000))
+SUMPRODUCT(('Diário 2º PA'!$E$4:$E$1997='Analítico Cx.'!$B128)*('Diário 2º PA'!$B$4:$B$1997&gt;=F$4)*('Diário 2º PA'!$B$4:$B$1997&lt;=EOMONTH(F$4,0))*('Diário 2º PA'!$F$4:$F$1997))
+SUMPRODUCT(('Diário 3º PA'!$E$4:$E$2018='Analítico Cx.'!$B128)*('Diário 3º PA'!$B$4:$B$2018&gt;=F$4)*('Diário 3º PA'!$B$4:$B$2018&lt;=EOMONTH(F$4,0))*('Diário 3º PA'!$F$4:$F$2018))
+SUMPRODUCT(('Diário 4º PA'!$E$4:$E$2000='Analítico Cx.'!$B128)*('Diário 4º PA'!$B$4:$B$2000&gt;=F$4)*('Diário 4º PA'!$B$4:$B$2000&lt;=EOMONTH(F$4,0))*('Diário 4º PA'!$F$4:$F$2000))</f>
        <v>0</v>
      </c>
      <c r="G128" s="99">
        <f>SUMPRODUCT(('Diário 1º PA'!$E$4:$E$2000='Analítico Cx.'!$B128)*('Diário 1º PA'!$B$4:$B$2000&gt;=G$4)*('Diário 1º PA'!$B$4:$B$2000&lt;=EOMONTH(G$4,0))*('Diário 1º PA'!$F$4:$F$2000))
+SUMPRODUCT(('Diário 2º PA'!$E$4:$E$1997='Analítico Cx.'!$B128)*('Diário 2º PA'!$B$4:$B$1997&gt;=G$4)*('Diário 2º PA'!$B$4:$B$1997&lt;=EOMONTH(G$4,0))*('Diário 2º PA'!$F$4:$F$1997))
+SUMPRODUCT(('Diário 3º PA'!$E$4:$E$2018='Analítico Cx.'!$B128)*('Diário 3º PA'!$B$4:$B$2018&gt;=G$4)*('Diário 3º PA'!$B$4:$B$2018&lt;=EOMONTH(G$4,0))*('Diário 3º PA'!$F$4:$F$2018))
+SUMPRODUCT(('Diário 4º PA'!$E$4:$E$2000='Analítico Cx.'!$B128)*('Diário 4º PA'!$B$4:$B$2000&gt;=G$4)*('Diário 4º PA'!$B$4:$B$2000&lt;=EOMONTH(G$4,0))*('Diário 4º PA'!$F$4:$F$2000))</f>
        <v>0</v>
      </c>
      <c r="H128" s="99">
        <f>SUMPRODUCT(('Diário 1º PA'!$E$4:$E$2000='Analítico Cx.'!$B128)*('Diário 1º PA'!$B$4:$B$2000&gt;=H$4)*('Diário 1º PA'!$B$4:$B$2000&lt;=EOMONTH(H$4,0))*('Diário 1º PA'!$F$4:$F$2000))
+SUMPRODUCT(('Diário 2º PA'!$E$4:$E$1997='Analítico Cx.'!$B128)*('Diário 2º PA'!$B$4:$B$1997&gt;=H$4)*('Diário 2º PA'!$B$4:$B$1997&lt;=EOMONTH(H$4,0))*('Diário 2º PA'!$F$4:$F$1997))
+SUMPRODUCT(('Diário 3º PA'!$E$4:$E$2018='Analítico Cx.'!$B128)*('Diário 3º PA'!$B$4:$B$2018&gt;=H$4)*('Diário 3º PA'!$B$4:$B$2018&lt;=EOMONTH(H$4,0))*('Diário 3º PA'!$F$4:$F$2018))
+SUMPRODUCT(('Diário 4º PA'!$E$4:$E$2000='Analítico Cx.'!$B128)*('Diário 4º PA'!$B$4:$B$2000&gt;=H$4)*('Diário 4º PA'!$B$4:$B$2000&lt;=EOMONTH(H$4,0))*('Diário 4º PA'!$F$4:$F$2000))</f>
        <v>0</v>
      </c>
      <c r="I128" s="99">
        <f>SUMPRODUCT(('Diário 1º PA'!$E$4:$E$2000='Analítico Cx.'!$B128)*('Diário 1º PA'!$B$4:$B$2000&gt;=I$4)*('Diário 1º PA'!$B$4:$B$2000&lt;=EOMONTH(I$4,0))*('Diário 1º PA'!$F$4:$F$2000))
+SUMPRODUCT(('Diário 2º PA'!$E$4:$E$1997='Analítico Cx.'!$B128)*('Diário 2º PA'!$B$4:$B$1997&gt;=I$4)*('Diário 2º PA'!$B$4:$B$1997&lt;=EOMONTH(I$4,0))*('Diário 2º PA'!$F$4:$F$1997))
+SUMPRODUCT(('Diário 3º PA'!$E$4:$E$2018='Analítico Cx.'!$B128)*('Diário 3º PA'!$B$4:$B$2018&gt;=I$4)*('Diário 3º PA'!$B$4:$B$2018&lt;=EOMONTH(I$4,0))*('Diário 3º PA'!$F$4:$F$2018))
+SUMPRODUCT(('Diário 4º PA'!$E$4:$E$2000='Analítico Cx.'!$B128)*('Diário 4º PA'!$B$4:$B$2000&gt;=I$4)*('Diário 4º PA'!$B$4:$B$2000&lt;=EOMONTH(I$4,0))*('Diário 4º PA'!$F$4:$F$2000))</f>
        <v>0</v>
      </c>
      <c r="J128" s="99">
        <f>SUMPRODUCT(('Diário 1º PA'!$E$4:$E$2000='Analítico Cx.'!$B128)*('Diário 1º PA'!$B$4:$B$2000&gt;=J$4)*('Diário 1º PA'!$B$4:$B$2000&lt;=EOMONTH(J$4,0))*('Diário 1º PA'!$F$4:$F$2000))
+SUMPRODUCT(('Diário 2º PA'!$E$4:$E$1997='Analítico Cx.'!$B128)*('Diário 2º PA'!$B$4:$B$1997&gt;=J$4)*('Diário 2º PA'!$B$4:$B$1997&lt;=EOMONTH(J$4,0))*('Diário 2º PA'!$F$4:$F$1997))
+SUMPRODUCT(('Diário 3º PA'!$E$4:$E$2018='Analítico Cx.'!$B128)*('Diário 3º PA'!$B$4:$B$2018&gt;=J$4)*('Diário 3º PA'!$B$4:$B$2018&lt;=EOMONTH(J$4,0))*('Diário 3º PA'!$F$4:$F$2018))
+SUMPRODUCT(('Diário 4º PA'!$E$4:$E$2000='Analítico Cx.'!$B128)*('Diário 4º PA'!$B$4:$B$2000&gt;=J$4)*('Diário 4º PA'!$B$4:$B$2000&lt;=EOMONTH(J$4,0))*('Diário 4º PA'!$F$4:$F$2000))</f>
        <v>0</v>
      </c>
      <c r="K128" s="99">
        <f>SUMPRODUCT(('Diário 1º PA'!$E$4:$E$2000='Analítico Cx.'!$B128)*('Diário 1º PA'!$B$4:$B$2000&gt;=K$4)*('Diário 1º PA'!$B$4:$B$2000&lt;=EOMONTH(K$4,0))*('Diário 1º PA'!$F$4:$F$2000))
+SUMPRODUCT(('Diário 2º PA'!$E$4:$E$1997='Analítico Cx.'!$B128)*('Diário 2º PA'!$B$4:$B$1997&gt;=K$4)*('Diário 2º PA'!$B$4:$B$1997&lt;=EOMONTH(K$4,0))*('Diário 2º PA'!$F$4:$F$1997))
+SUMPRODUCT(('Diário 3º PA'!$E$4:$E$2018='Analítico Cx.'!$B128)*('Diário 3º PA'!$B$4:$B$2018&gt;=K$4)*('Diário 3º PA'!$B$4:$B$2018&lt;=EOMONTH(K$4,0))*('Diário 3º PA'!$F$4:$F$2018))
+SUMPRODUCT(('Diário 4º PA'!$E$4:$E$2000='Analítico Cx.'!$B128)*('Diário 4º PA'!$B$4:$B$2000&gt;=K$4)*('Diário 4º PA'!$B$4:$B$2000&lt;=EOMONTH(K$4,0))*('Diário 4º PA'!$F$4:$F$2000))</f>
        <v>0</v>
      </c>
      <c r="L128" s="99">
        <f>SUMPRODUCT(('Diário 1º PA'!$E$4:$E$2000='Analítico Cx.'!$B128)*('Diário 1º PA'!$B$4:$B$2000&gt;=L$4)*('Diário 1º PA'!$B$4:$B$2000&lt;=EOMONTH(L$4,0))*('Diário 1º PA'!$F$4:$F$2000))
+SUMPRODUCT(('Diário 2º PA'!$E$4:$E$1997='Analítico Cx.'!$B128)*('Diário 2º PA'!$B$4:$B$1997&gt;=L$4)*('Diário 2º PA'!$B$4:$B$1997&lt;=EOMONTH(L$4,0))*('Diário 2º PA'!$F$4:$F$1997))
+SUMPRODUCT(('Diário 3º PA'!$E$4:$E$2018='Analítico Cx.'!$B128)*('Diário 3º PA'!$B$4:$B$2018&gt;=L$4)*('Diário 3º PA'!$B$4:$B$2018&lt;=EOMONTH(L$4,0))*('Diário 3º PA'!$F$4:$F$2018))
+SUMPRODUCT(('Diário 4º PA'!$E$4:$E$2000='Analítico Cx.'!$B128)*('Diário 4º PA'!$B$4:$B$2000&gt;=L$4)*('Diário 4º PA'!$B$4:$B$2000&lt;=EOMONTH(L$4,0))*('Diário 4º PA'!$F$4:$F$2000))</f>
        <v>0</v>
      </c>
      <c r="M128" s="99">
        <f>SUMPRODUCT(('Diário 1º PA'!$E$4:$E$2000='Analítico Cx.'!$B128)*('Diário 1º PA'!$B$4:$B$2000&gt;=M$4)*('Diário 1º PA'!$B$4:$B$2000&lt;=EOMONTH(M$4,0))*('Diário 1º PA'!$F$4:$F$2000))
+SUMPRODUCT(('Diário 2º PA'!$E$4:$E$1997='Analítico Cx.'!$B128)*('Diário 2º PA'!$B$4:$B$1997&gt;=M$4)*('Diário 2º PA'!$B$4:$B$1997&lt;=EOMONTH(M$4,0))*('Diário 2º PA'!$F$4:$F$1997))
+SUMPRODUCT(('Diário 3º PA'!$E$4:$E$2018='Analítico Cx.'!$B128)*('Diário 3º PA'!$B$4:$B$2018&gt;=M$4)*('Diário 3º PA'!$B$4:$B$2018&lt;=EOMONTH(M$4,0))*('Diário 3º PA'!$F$4:$F$2018))
+SUMPRODUCT(('Diário 4º PA'!$E$4:$E$2000='Analítico Cx.'!$B128)*('Diário 4º PA'!$B$4:$B$2000&gt;=M$4)*('Diário 4º PA'!$B$4:$B$2000&lt;=EOMONTH(M$4,0))*('Diário 4º PA'!$F$4:$F$2000))</f>
        <v>0</v>
      </c>
      <c r="N128" s="99">
        <f>SUMPRODUCT(('Diário 1º PA'!$E$4:$E$2000='Analítico Cx.'!$B128)*('Diário 1º PA'!$B$4:$B$2000&gt;=N$4)*('Diário 1º PA'!$B$4:$B$2000&lt;=EOMONTH(N$4,0))*('Diário 1º PA'!$F$4:$F$2000))
+SUMPRODUCT(('Diário 2º PA'!$E$4:$E$1997='Analítico Cx.'!$B128)*('Diário 2º PA'!$B$4:$B$1997&gt;=N$4)*('Diário 2º PA'!$B$4:$B$1997&lt;=EOMONTH(N$4,0))*('Diário 2º PA'!$F$4:$F$1997))
+SUMPRODUCT(('Diário 3º PA'!$E$4:$E$2018='Analítico Cx.'!$B128)*('Diário 3º PA'!$B$4:$B$2018&gt;=N$4)*('Diário 3º PA'!$B$4:$B$2018&lt;=EOMONTH(N$4,0))*('Diário 3º PA'!$F$4:$F$2018))
+SUMPRODUCT(('Diário 4º PA'!$E$4:$E$2000='Analítico Cx.'!$B128)*('Diário 4º PA'!$B$4:$B$2000&gt;=N$4)*('Diário 4º PA'!$B$4:$B$2000&lt;=EOMONTH(N$4,0))*('Diário 4º PA'!$F$4:$F$2000))</f>
        <v>0</v>
      </c>
      <c r="O128" s="100">
        <f t="shared" si="22"/>
        <v>0</v>
      </c>
      <c r="P128" s="92">
        <f t="shared" si="21"/>
        <v>0</v>
      </c>
    </row>
    <row r="129" spans="1:16" ht="23.25" customHeight="1" x14ac:dyDescent="0.25">
      <c r="A129" s="36" t="s">
        <v>328</v>
      </c>
      <c r="B129" s="34" t="s">
        <v>329</v>
      </c>
      <c r="C129" s="99">
        <f>SUMPRODUCT(('Diário 1º PA'!$E$4:$E$2000='Analítico Cx.'!$B129)*('Diário 1º PA'!$B$4:$B$2000&gt;=C$4)*('Diário 1º PA'!$B$4:$B$2000&lt;=EOMONTH(C$4,0))*('Diário 1º PA'!$F$4:$F$2000))
+SUMPRODUCT(('Diário 2º PA'!$E$4:$E$1997='Analítico Cx.'!$B129)*('Diário 2º PA'!$B$4:$B$1997&gt;=C$4)*('Diário 2º PA'!$B$4:$B$1997&lt;=EOMONTH(C$4,0))*('Diário 2º PA'!$F$4:$F$1997))
+SUMPRODUCT(('Diário 3º PA'!$E$4:$E$2018='Analítico Cx.'!$B129)*('Diário 3º PA'!$B$4:$B$2018&gt;=C$4)*('Diário 3º PA'!$B$4:$B$2018&lt;=EOMONTH(C$4,0))*('Diário 3º PA'!$F$4:$F$2018))
+SUMPRODUCT(('Diário 4º PA'!$E$4:$E$2000='Analítico Cx.'!$B129)*('Diário 4º PA'!$B$4:$B$2000&gt;=C$4)*('Diário 4º PA'!$B$4:$B$2000&lt;=EOMONTH(C$4,0))*('Diário 4º PA'!$F$4:$F$2000))</f>
        <v>0</v>
      </c>
      <c r="D129" s="99">
        <f>SUMPRODUCT(('Diário 1º PA'!$E$4:$E$2000='Analítico Cx.'!$B129)*('Diário 1º PA'!$B$4:$B$2000&gt;=D$4)*('Diário 1º PA'!$B$4:$B$2000&lt;=EOMONTH(D$4,0))*('Diário 1º PA'!$F$4:$F$2000))
+SUMPRODUCT(('Diário 2º PA'!$E$4:$E$1997='Analítico Cx.'!$B129)*('Diário 2º PA'!$B$4:$B$1997&gt;=D$4)*('Diário 2º PA'!$B$4:$B$1997&lt;=EOMONTH(D$4,0))*('Diário 2º PA'!$F$4:$F$1997))
+SUMPRODUCT(('Diário 3º PA'!$E$4:$E$2018='Analítico Cx.'!$B129)*('Diário 3º PA'!$B$4:$B$2018&gt;=D$4)*('Diário 3º PA'!$B$4:$B$2018&lt;=EOMONTH(D$4,0))*('Diário 3º PA'!$F$4:$F$2018))
+SUMPRODUCT(('Diário 4º PA'!$E$4:$E$2000='Analítico Cx.'!$B129)*('Diário 4º PA'!$B$4:$B$2000&gt;=D$4)*('Diário 4º PA'!$B$4:$B$2000&lt;=EOMONTH(D$4,0))*('Diário 4º PA'!$F$4:$F$2000))</f>
        <v>0</v>
      </c>
      <c r="E129" s="99">
        <f>SUMPRODUCT(('Diário 1º PA'!$E$4:$E$2000='Analítico Cx.'!$B129)*('Diário 1º PA'!$B$4:$B$2000&gt;=E$4)*('Diário 1º PA'!$B$4:$B$2000&lt;=EOMONTH(E$4,0))*('Diário 1º PA'!$F$4:$F$2000))
+SUMPRODUCT(('Diário 2º PA'!$E$4:$E$1997='Analítico Cx.'!$B129)*('Diário 2º PA'!$B$4:$B$1997&gt;=E$4)*('Diário 2º PA'!$B$4:$B$1997&lt;=EOMONTH(E$4,0))*('Diário 2º PA'!$F$4:$F$1997))
+SUMPRODUCT(('Diário 3º PA'!$E$4:$E$2018='Analítico Cx.'!$B129)*('Diário 3º PA'!$B$4:$B$2018&gt;=E$4)*('Diário 3º PA'!$B$4:$B$2018&lt;=EOMONTH(E$4,0))*('Diário 3º PA'!$F$4:$F$2018))
+SUMPRODUCT(('Diário 4º PA'!$E$4:$E$2000='Analítico Cx.'!$B129)*('Diário 4º PA'!$B$4:$B$2000&gt;=E$4)*('Diário 4º PA'!$B$4:$B$2000&lt;=EOMONTH(E$4,0))*('Diário 4º PA'!$F$4:$F$2000))</f>
        <v>0</v>
      </c>
      <c r="F129" s="99">
        <f>SUMPRODUCT(('Diário 1º PA'!$E$4:$E$2000='Analítico Cx.'!$B129)*('Diário 1º PA'!$B$4:$B$2000&gt;=F$4)*('Diário 1º PA'!$B$4:$B$2000&lt;=EOMONTH(F$4,0))*('Diário 1º PA'!$F$4:$F$2000))
+SUMPRODUCT(('Diário 2º PA'!$E$4:$E$1997='Analítico Cx.'!$B129)*('Diário 2º PA'!$B$4:$B$1997&gt;=F$4)*('Diário 2º PA'!$B$4:$B$1997&lt;=EOMONTH(F$4,0))*('Diário 2º PA'!$F$4:$F$1997))
+SUMPRODUCT(('Diário 3º PA'!$E$4:$E$2018='Analítico Cx.'!$B129)*('Diário 3º PA'!$B$4:$B$2018&gt;=F$4)*('Diário 3º PA'!$B$4:$B$2018&lt;=EOMONTH(F$4,0))*('Diário 3º PA'!$F$4:$F$2018))
+SUMPRODUCT(('Diário 4º PA'!$E$4:$E$2000='Analítico Cx.'!$B129)*('Diário 4º PA'!$B$4:$B$2000&gt;=F$4)*('Diário 4º PA'!$B$4:$B$2000&lt;=EOMONTH(F$4,0))*('Diário 4º PA'!$F$4:$F$2000))</f>
        <v>0</v>
      </c>
      <c r="G129" s="99">
        <f>SUMPRODUCT(('Diário 1º PA'!$E$4:$E$2000='Analítico Cx.'!$B129)*('Diário 1º PA'!$B$4:$B$2000&gt;=G$4)*('Diário 1º PA'!$B$4:$B$2000&lt;=EOMONTH(G$4,0))*('Diário 1º PA'!$F$4:$F$2000))
+SUMPRODUCT(('Diário 2º PA'!$E$4:$E$1997='Analítico Cx.'!$B129)*('Diário 2º PA'!$B$4:$B$1997&gt;=G$4)*('Diário 2º PA'!$B$4:$B$1997&lt;=EOMONTH(G$4,0))*('Diário 2º PA'!$F$4:$F$1997))
+SUMPRODUCT(('Diário 3º PA'!$E$4:$E$2018='Analítico Cx.'!$B129)*('Diário 3º PA'!$B$4:$B$2018&gt;=G$4)*('Diário 3º PA'!$B$4:$B$2018&lt;=EOMONTH(G$4,0))*('Diário 3º PA'!$F$4:$F$2018))
+SUMPRODUCT(('Diário 4º PA'!$E$4:$E$2000='Analítico Cx.'!$B129)*('Diário 4º PA'!$B$4:$B$2000&gt;=G$4)*('Diário 4º PA'!$B$4:$B$2000&lt;=EOMONTH(G$4,0))*('Diário 4º PA'!$F$4:$F$2000))</f>
        <v>0</v>
      </c>
      <c r="H129" s="99">
        <f>SUMPRODUCT(('Diário 1º PA'!$E$4:$E$2000='Analítico Cx.'!$B129)*('Diário 1º PA'!$B$4:$B$2000&gt;=H$4)*('Diário 1º PA'!$B$4:$B$2000&lt;=EOMONTH(H$4,0))*('Diário 1º PA'!$F$4:$F$2000))
+SUMPRODUCT(('Diário 2º PA'!$E$4:$E$1997='Analítico Cx.'!$B129)*('Diário 2º PA'!$B$4:$B$1997&gt;=H$4)*('Diário 2º PA'!$B$4:$B$1997&lt;=EOMONTH(H$4,0))*('Diário 2º PA'!$F$4:$F$1997))
+SUMPRODUCT(('Diário 3º PA'!$E$4:$E$2018='Analítico Cx.'!$B129)*('Diário 3º PA'!$B$4:$B$2018&gt;=H$4)*('Diário 3º PA'!$B$4:$B$2018&lt;=EOMONTH(H$4,0))*('Diário 3º PA'!$F$4:$F$2018))
+SUMPRODUCT(('Diário 4º PA'!$E$4:$E$2000='Analítico Cx.'!$B129)*('Diário 4º PA'!$B$4:$B$2000&gt;=H$4)*('Diário 4º PA'!$B$4:$B$2000&lt;=EOMONTH(H$4,0))*('Diário 4º PA'!$F$4:$F$2000))</f>
        <v>0</v>
      </c>
      <c r="I129" s="99">
        <f>SUMPRODUCT(('Diário 1º PA'!$E$4:$E$2000='Analítico Cx.'!$B129)*('Diário 1º PA'!$B$4:$B$2000&gt;=I$4)*('Diário 1º PA'!$B$4:$B$2000&lt;=EOMONTH(I$4,0))*('Diário 1º PA'!$F$4:$F$2000))
+SUMPRODUCT(('Diário 2º PA'!$E$4:$E$1997='Analítico Cx.'!$B129)*('Diário 2º PA'!$B$4:$B$1997&gt;=I$4)*('Diário 2º PA'!$B$4:$B$1997&lt;=EOMONTH(I$4,0))*('Diário 2º PA'!$F$4:$F$1997))
+SUMPRODUCT(('Diário 3º PA'!$E$4:$E$2018='Analítico Cx.'!$B129)*('Diário 3º PA'!$B$4:$B$2018&gt;=I$4)*('Diário 3º PA'!$B$4:$B$2018&lt;=EOMONTH(I$4,0))*('Diário 3º PA'!$F$4:$F$2018))
+SUMPRODUCT(('Diário 4º PA'!$E$4:$E$2000='Analítico Cx.'!$B129)*('Diário 4º PA'!$B$4:$B$2000&gt;=I$4)*('Diário 4º PA'!$B$4:$B$2000&lt;=EOMONTH(I$4,0))*('Diário 4º PA'!$F$4:$F$2000))</f>
        <v>0</v>
      </c>
      <c r="J129" s="99">
        <f>SUMPRODUCT(('Diário 1º PA'!$E$4:$E$2000='Analítico Cx.'!$B129)*('Diário 1º PA'!$B$4:$B$2000&gt;=J$4)*('Diário 1º PA'!$B$4:$B$2000&lt;=EOMONTH(J$4,0))*('Diário 1º PA'!$F$4:$F$2000))
+SUMPRODUCT(('Diário 2º PA'!$E$4:$E$1997='Analítico Cx.'!$B129)*('Diário 2º PA'!$B$4:$B$1997&gt;=J$4)*('Diário 2º PA'!$B$4:$B$1997&lt;=EOMONTH(J$4,0))*('Diário 2º PA'!$F$4:$F$1997))
+SUMPRODUCT(('Diário 3º PA'!$E$4:$E$2018='Analítico Cx.'!$B129)*('Diário 3º PA'!$B$4:$B$2018&gt;=J$4)*('Diário 3º PA'!$B$4:$B$2018&lt;=EOMONTH(J$4,0))*('Diário 3º PA'!$F$4:$F$2018))
+SUMPRODUCT(('Diário 4º PA'!$E$4:$E$2000='Analítico Cx.'!$B129)*('Diário 4º PA'!$B$4:$B$2000&gt;=J$4)*('Diário 4º PA'!$B$4:$B$2000&lt;=EOMONTH(J$4,0))*('Diário 4º PA'!$F$4:$F$2000))</f>
        <v>0</v>
      </c>
      <c r="K129" s="99">
        <f>SUMPRODUCT(('Diário 1º PA'!$E$4:$E$2000='Analítico Cx.'!$B129)*('Diário 1º PA'!$B$4:$B$2000&gt;=K$4)*('Diário 1º PA'!$B$4:$B$2000&lt;=EOMONTH(K$4,0))*('Diário 1º PA'!$F$4:$F$2000))
+SUMPRODUCT(('Diário 2º PA'!$E$4:$E$1997='Analítico Cx.'!$B129)*('Diário 2º PA'!$B$4:$B$1997&gt;=K$4)*('Diário 2º PA'!$B$4:$B$1997&lt;=EOMONTH(K$4,0))*('Diário 2º PA'!$F$4:$F$1997))
+SUMPRODUCT(('Diário 3º PA'!$E$4:$E$2018='Analítico Cx.'!$B129)*('Diário 3º PA'!$B$4:$B$2018&gt;=K$4)*('Diário 3º PA'!$B$4:$B$2018&lt;=EOMONTH(K$4,0))*('Diário 3º PA'!$F$4:$F$2018))
+SUMPRODUCT(('Diário 4º PA'!$E$4:$E$2000='Analítico Cx.'!$B129)*('Diário 4º PA'!$B$4:$B$2000&gt;=K$4)*('Diário 4º PA'!$B$4:$B$2000&lt;=EOMONTH(K$4,0))*('Diário 4º PA'!$F$4:$F$2000))</f>
        <v>0</v>
      </c>
      <c r="L129" s="99">
        <f>SUMPRODUCT(('Diário 1º PA'!$E$4:$E$2000='Analítico Cx.'!$B129)*('Diário 1º PA'!$B$4:$B$2000&gt;=L$4)*('Diário 1º PA'!$B$4:$B$2000&lt;=EOMONTH(L$4,0))*('Diário 1º PA'!$F$4:$F$2000))
+SUMPRODUCT(('Diário 2º PA'!$E$4:$E$1997='Analítico Cx.'!$B129)*('Diário 2º PA'!$B$4:$B$1997&gt;=L$4)*('Diário 2º PA'!$B$4:$B$1997&lt;=EOMONTH(L$4,0))*('Diário 2º PA'!$F$4:$F$1997))
+SUMPRODUCT(('Diário 3º PA'!$E$4:$E$2018='Analítico Cx.'!$B129)*('Diário 3º PA'!$B$4:$B$2018&gt;=L$4)*('Diário 3º PA'!$B$4:$B$2018&lt;=EOMONTH(L$4,0))*('Diário 3º PA'!$F$4:$F$2018))
+SUMPRODUCT(('Diário 4º PA'!$E$4:$E$2000='Analítico Cx.'!$B129)*('Diário 4º PA'!$B$4:$B$2000&gt;=L$4)*('Diário 4º PA'!$B$4:$B$2000&lt;=EOMONTH(L$4,0))*('Diário 4º PA'!$F$4:$F$2000))</f>
        <v>0</v>
      </c>
      <c r="M129" s="99">
        <f>SUMPRODUCT(('Diário 1º PA'!$E$4:$E$2000='Analítico Cx.'!$B129)*('Diário 1º PA'!$B$4:$B$2000&gt;=M$4)*('Diário 1º PA'!$B$4:$B$2000&lt;=EOMONTH(M$4,0))*('Diário 1º PA'!$F$4:$F$2000))
+SUMPRODUCT(('Diário 2º PA'!$E$4:$E$1997='Analítico Cx.'!$B129)*('Diário 2º PA'!$B$4:$B$1997&gt;=M$4)*('Diário 2º PA'!$B$4:$B$1997&lt;=EOMONTH(M$4,0))*('Diário 2º PA'!$F$4:$F$1997))
+SUMPRODUCT(('Diário 3º PA'!$E$4:$E$2018='Analítico Cx.'!$B129)*('Diário 3º PA'!$B$4:$B$2018&gt;=M$4)*('Diário 3º PA'!$B$4:$B$2018&lt;=EOMONTH(M$4,0))*('Diário 3º PA'!$F$4:$F$2018))
+SUMPRODUCT(('Diário 4º PA'!$E$4:$E$2000='Analítico Cx.'!$B129)*('Diário 4º PA'!$B$4:$B$2000&gt;=M$4)*('Diário 4º PA'!$B$4:$B$2000&lt;=EOMONTH(M$4,0))*('Diário 4º PA'!$F$4:$F$2000))</f>
        <v>0</v>
      </c>
      <c r="N129" s="99">
        <f>SUMPRODUCT(('Diário 1º PA'!$E$4:$E$2000='Analítico Cx.'!$B129)*('Diário 1º PA'!$B$4:$B$2000&gt;=N$4)*('Diário 1º PA'!$B$4:$B$2000&lt;=EOMONTH(N$4,0))*('Diário 1º PA'!$F$4:$F$2000))
+SUMPRODUCT(('Diário 2º PA'!$E$4:$E$1997='Analítico Cx.'!$B129)*('Diário 2º PA'!$B$4:$B$1997&gt;=N$4)*('Diário 2º PA'!$B$4:$B$1997&lt;=EOMONTH(N$4,0))*('Diário 2º PA'!$F$4:$F$1997))
+SUMPRODUCT(('Diário 3º PA'!$E$4:$E$2018='Analítico Cx.'!$B129)*('Diário 3º PA'!$B$4:$B$2018&gt;=N$4)*('Diário 3º PA'!$B$4:$B$2018&lt;=EOMONTH(N$4,0))*('Diário 3º PA'!$F$4:$F$2018))
+SUMPRODUCT(('Diário 4º PA'!$E$4:$E$2000='Analítico Cx.'!$B129)*('Diário 4º PA'!$B$4:$B$2000&gt;=N$4)*('Diário 4º PA'!$B$4:$B$2000&lt;=EOMONTH(N$4,0))*('Diário 4º PA'!$F$4:$F$2000))</f>
        <v>0</v>
      </c>
      <c r="O129" s="100">
        <f t="shared" si="22"/>
        <v>0</v>
      </c>
      <c r="P129" s="92">
        <f t="shared" si="21"/>
        <v>0</v>
      </c>
    </row>
    <row r="130" spans="1:16" ht="23.25" customHeight="1" x14ac:dyDescent="0.25">
      <c r="A130" s="36" t="s">
        <v>330</v>
      </c>
      <c r="B130" s="34" t="s">
        <v>331</v>
      </c>
      <c r="C130" s="99">
        <f>SUMPRODUCT(('Diário 1º PA'!$E$4:$E$2000='Analítico Cx.'!$B130)*('Diário 1º PA'!$B$4:$B$2000&gt;=C$4)*('Diário 1º PA'!$B$4:$B$2000&lt;=EOMONTH(C$4,0))*('Diário 1º PA'!$F$4:$F$2000))
+SUMPRODUCT(('Diário 2º PA'!$E$4:$E$1997='Analítico Cx.'!$B130)*('Diário 2º PA'!$B$4:$B$1997&gt;=C$4)*('Diário 2º PA'!$B$4:$B$1997&lt;=EOMONTH(C$4,0))*('Diário 2º PA'!$F$4:$F$1997))
+SUMPRODUCT(('Diário 3º PA'!$E$4:$E$2018='Analítico Cx.'!$B130)*('Diário 3º PA'!$B$4:$B$2018&gt;=C$4)*('Diário 3º PA'!$B$4:$B$2018&lt;=EOMONTH(C$4,0))*('Diário 3º PA'!$F$4:$F$2018))
+SUMPRODUCT(('Diário 4º PA'!$E$4:$E$2000='Analítico Cx.'!$B130)*('Diário 4º PA'!$B$4:$B$2000&gt;=C$4)*('Diário 4º PA'!$B$4:$B$2000&lt;=EOMONTH(C$4,0))*('Diário 4º PA'!$F$4:$F$2000))</f>
        <v>0</v>
      </c>
      <c r="D130" s="99">
        <f>SUMPRODUCT(('Diário 1º PA'!$E$4:$E$2000='Analítico Cx.'!$B130)*('Diário 1º PA'!$B$4:$B$2000&gt;=D$4)*('Diário 1º PA'!$B$4:$B$2000&lt;=EOMONTH(D$4,0))*('Diário 1º PA'!$F$4:$F$2000))
+SUMPRODUCT(('Diário 2º PA'!$E$4:$E$1997='Analítico Cx.'!$B130)*('Diário 2º PA'!$B$4:$B$1997&gt;=D$4)*('Diário 2º PA'!$B$4:$B$1997&lt;=EOMONTH(D$4,0))*('Diário 2º PA'!$F$4:$F$1997))
+SUMPRODUCT(('Diário 3º PA'!$E$4:$E$2018='Analítico Cx.'!$B130)*('Diário 3º PA'!$B$4:$B$2018&gt;=D$4)*('Diário 3º PA'!$B$4:$B$2018&lt;=EOMONTH(D$4,0))*('Diário 3º PA'!$F$4:$F$2018))
+SUMPRODUCT(('Diário 4º PA'!$E$4:$E$2000='Analítico Cx.'!$B130)*('Diário 4º PA'!$B$4:$B$2000&gt;=D$4)*('Diário 4º PA'!$B$4:$B$2000&lt;=EOMONTH(D$4,0))*('Diário 4º PA'!$F$4:$F$2000))</f>
        <v>0</v>
      </c>
      <c r="E130" s="99">
        <f>SUMPRODUCT(('Diário 1º PA'!$E$4:$E$2000='Analítico Cx.'!$B130)*('Diário 1º PA'!$B$4:$B$2000&gt;=E$4)*('Diário 1º PA'!$B$4:$B$2000&lt;=EOMONTH(E$4,0))*('Diário 1º PA'!$F$4:$F$2000))
+SUMPRODUCT(('Diário 2º PA'!$E$4:$E$1997='Analítico Cx.'!$B130)*('Diário 2º PA'!$B$4:$B$1997&gt;=E$4)*('Diário 2º PA'!$B$4:$B$1997&lt;=EOMONTH(E$4,0))*('Diário 2º PA'!$F$4:$F$1997))
+SUMPRODUCT(('Diário 3º PA'!$E$4:$E$2018='Analítico Cx.'!$B130)*('Diário 3º PA'!$B$4:$B$2018&gt;=E$4)*('Diário 3º PA'!$B$4:$B$2018&lt;=EOMONTH(E$4,0))*('Diário 3º PA'!$F$4:$F$2018))
+SUMPRODUCT(('Diário 4º PA'!$E$4:$E$2000='Analítico Cx.'!$B130)*('Diário 4º PA'!$B$4:$B$2000&gt;=E$4)*('Diário 4º PA'!$B$4:$B$2000&lt;=EOMONTH(E$4,0))*('Diário 4º PA'!$F$4:$F$2000))</f>
        <v>0</v>
      </c>
      <c r="F130" s="99">
        <f>SUMPRODUCT(('Diário 1º PA'!$E$4:$E$2000='Analítico Cx.'!$B130)*('Diário 1º PA'!$B$4:$B$2000&gt;=F$4)*('Diário 1º PA'!$B$4:$B$2000&lt;=EOMONTH(F$4,0))*('Diário 1º PA'!$F$4:$F$2000))
+SUMPRODUCT(('Diário 2º PA'!$E$4:$E$1997='Analítico Cx.'!$B130)*('Diário 2º PA'!$B$4:$B$1997&gt;=F$4)*('Diário 2º PA'!$B$4:$B$1997&lt;=EOMONTH(F$4,0))*('Diário 2º PA'!$F$4:$F$1997))
+SUMPRODUCT(('Diário 3º PA'!$E$4:$E$2018='Analítico Cx.'!$B130)*('Diário 3º PA'!$B$4:$B$2018&gt;=F$4)*('Diário 3º PA'!$B$4:$B$2018&lt;=EOMONTH(F$4,0))*('Diário 3º PA'!$F$4:$F$2018))
+SUMPRODUCT(('Diário 4º PA'!$E$4:$E$2000='Analítico Cx.'!$B130)*('Diário 4º PA'!$B$4:$B$2000&gt;=F$4)*('Diário 4º PA'!$B$4:$B$2000&lt;=EOMONTH(F$4,0))*('Diário 4º PA'!$F$4:$F$2000))</f>
        <v>0</v>
      </c>
      <c r="G130" s="99">
        <f>SUMPRODUCT(('Diário 1º PA'!$E$4:$E$2000='Analítico Cx.'!$B130)*('Diário 1º PA'!$B$4:$B$2000&gt;=G$4)*('Diário 1º PA'!$B$4:$B$2000&lt;=EOMONTH(G$4,0))*('Diário 1º PA'!$F$4:$F$2000))
+SUMPRODUCT(('Diário 2º PA'!$E$4:$E$1997='Analítico Cx.'!$B130)*('Diário 2º PA'!$B$4:$B$1997&gt;=G$4)*('Diário 2º PA'!$B$4:$B$1997&lt;=EOMONTH(G$4,0))*('Diário 2º PA'!$F$4:$F$1997))
+SUMPRODUCT(('Diário 3º PA'!$E$4:$E$2018='Analítico Cx.'!$B130)*('Diário 3º PA'!$B$4:$B$2018&gt;=G$4)*('Diário 3º PA'!$B$4:$B$2018&lt;=EOMONTH(G$4,0))*('Diário 3º PA'!$F$4:$F$2018))
+SUMPRODUCT(('Diário 4º PA'!$E$4:$E$2000='Analítico Cx.'!$B130)*('Diário 4º PA'!$B$4:$B$2000&gt;=G$4)*('Diário 4º PA'!$B$4:$B$2000&lt;=EOMONTH(G$4,0))*('Diário 4º PA'!$F$4:$F$2000))</f>
        <v>0</v>
      </c>
      <c r="H130" s="99">
        <f>SUMPRODUCT(('Diário 1º PA'!$E$4:$E$2000='Analítico Cx.'!$B130)*('Diário 1º PA'!$B$4:$B$2000&gt;=H$4)*('Diário 1º PA'!$B$4:$B$2000&lt;=EOMONTH(H$4,0))*('Diário 1º PA'!$F$4:$F$2000))
+SUMPRODUCT(('Diário 2º PA'!$E$4:$E$1997='Analítico Cx.'!$B130)*('Diário 2º PA'!$B$4:$B$1997&gt;=H$4)*('Diário 2º PA'!$B$4:$B$1997&lt;=EOMONTH(H$4,0))*('Diário 2º PA'!$F$4:$F$1997))
+SUMPRODUCT(('Diário 3º PA'!$E$4:$E$2018='Analítico Cx.'!$B130)*('Diário 3º PA'!$B$4:$B$2018&gt;=H$4)*('Diário 3º PA'!$B$4:$B$2018&lt;=EOMONTH(H$4,0))*('Diário 3º PA'!$F$4:$F$2018))
+SUMPRODUCT(('Diário 4º PA'!$E$4:$E$2000='Analítico Cx.'!$B130)*('Diário 4º PA'!$B$4:$B$2000&gt;=H$4)*('Diário 4º PA'!$B$4:$B$2000&lt;=EOMONTH(H$4,0))*('Diário 4º PA'!$F$4:$F$2000))</f>
        <v>0</v>
      </c>
      <c r="I130" s="99">
        <f>SUMPRODUCT(('Diário 1º PA'!$E$4:$E$2000='Analítico Cx.'!$B130)*('Diário 1º PA'!$B$4:$B$2000&gt;=I$4)*('Diário 1º PA'!$B$4:$B$2000&lt;=EOMONTH(I$4,0))*('Diário 1º PA'!$F$4:$F$2000))
+SUMPRODUCT(('Diário 2º PA'!$E$4:$E$1997='Analítico Cx.'!$B130)*('Diário 2º PA'!$B$4:$B$1997&gt;=I$4)*('Diário 2º PA'!$B$4:$B$1997&lt;=EOMONTH(I$4,0))*('Diário 2º PA'!$F$4:$F$1997))
+SUMPRODUCT(('Diário 3º PA'!$E$4:$E$2018='Analítico Cx.'!$B130)*('Diário 3º PA'!$B$4:$B$2018&gt;=I$4)*('Diário 3º PA'!$B$4:$B$2018&lt;=EOMONTH(I$4,0))*('Diário 3º PA'!$F$4:$F$2018))
+SUMPRODUCT(('Diário 4º PA'!$E$4:$E$2000='Analítico Cx.'!$B130)*('Diário 4º PA'!$B$4:$B$2000&gt;=I$4)*('Diário 4º PA'!$B$4:$B$2000&lt;=EOMONTH(I$4,0))*('Diário 4º PA'!$F$4:$F$2000))</f>
        <v>0</v>
      </c>
      <c r="J130" s="99">
        <f>SUMPRODUCT(('Diário 1º PA'!$E$4:$E$2000='Analítico Cx.'!$B130)*('Diário 1º PA'!$B$4:$B$2000&gt;=J$4)*('Diário 1º PA'!$B$4:$B$2000&lt;=EOMONTH(J$4,0))*('Diário 1º PA'!$F$4:$F$2000))
+SUMPRODUCT(('Diário 2º PA'!$E$4:$E$1997='Analítico Cx.'!$B130)*('Diário 2º PA'!$B$4:$B$1997&gt;=J$4)*('Diário 2º PA'!$B$4:$B$1997&lt;=EOMONTH(J$4,0))*('Diário 2º PA'!$F$4:$F$1997))
+SUMPRODUCT(('Diário 3º PA'!$E$4:$E$2018='Analítico Cx.'!$B130)*('Diário 3º PA'!$B$4:$B$2018&gt;=J$4)*('Diário 3º PA'!$B$4:$B$2018&lt;=EOMONTH(J$4,0))*('Diário 3º PA'!$F$4:$F$2018))
+SUMPRODUCT(('Diário 4º PA'!$E$4:$E$2000='Analítico Cx.'!$B130)*('Diário 4º PA'!$B$4:$B$2000&gt;=J$4)*('Diário 4º PA'!$B$4:$B$2000&lt;=EOMONTH(J$4,0))*('Diário 4º PA'!$F$4:$F$2000))</f>
        <v>0</v>
      </c>
      <c r="K130" s="99">
        <f>SUMPRODUCT(('Diário 1º PA'!$E$4:$E$2000='Analítico Cx.'!$B130)*('Diário 1º PA'!$B$4:$B$2000&gt;=K$4)*('Diário 1º PA'!$B$4:$B$2000&lt;=EOMONTH(K$4,0))*('Diário 1º PA'!$F$4:$F$2000))
+SUMPRODUCT(('Diário 2º PA'!$E$4:$E$1997='Analítico Cx.'!$B130)*('Diário 2º PA'!$B$4:$B$1997&gt;=K$4)*('Diário 2º PA'!$B$4:$B$1997&lt;=EOMONTH(K$4,0))*('Diário 2º PA'!$F$4:$F$1997))
+SUMPRODUCT(('Diário 3º PA'!$E$4:$E$2018='Analítico Cx.'!$B130)*('Diário 3º PA'!$B$4:$B$2018&gt;=K$4)*('Diário 3º PA'!$B$4:$B$2018&lt;=EOMONTH(K$4,0))*('Diário 3º PA'!$F$4:$F$2018))
+SUMPRODUCT(('Diário 4º PA'!$E$4:$E$2000='Analítico Cx.'!$B130)*('Diário 4º PA'!$B$4:$B$2000&gt;=K$4)*('Diário 4º PA'!$B$4:$B$2000&lt;=EOMONTH(K$4,0))*('Diário 4º PA'!$F$4:$F$2000))</f>
        <v>0</v>
      </c>
      <c r="L130" s="99">
        <f>SUMPRODUCT(('Diário 1º PA'!$E$4:$E$2000='Analítico Cx.'!$B130)*('Diário 1º PA'!$B$4:$B$2000&gt;=L$4)*('Diário 1º PA'!$B$4:$B$2000&lt;=EOMONTH(L$4,0))*('Diário 1º PA'!$F$4:$F$2000))
+SUMPRODUCT(('Diário 2º PA'!$E$4:$E$1997='Analítico Cx.'!$B130)*('Diário 2º PA'!$B$4:$B$1997&gt;=L$4)*('Diário 2º PA'!$B$4:$B$1997&lt;=EOMONTH(L$4,0))*('Diário 2º PA'!$F$4:$F$1997))
+SUMPRODUCT(('Diário 3º PA'!$E$4:$E$2018='Analítico Cx.'!$B130)*('Diário 3º PA'!$B$4:$B$2018&gt;=L$4)*('Diário 3º PA'!$B$4:$B$2018&lt;=EOMONTH(L$4,0))*('Diário 3º PA'!$F$4:$F$2018))
+SUMPRODUCT(('Diário 4º PA'!$E$4:$E$2000='Analítico Cx.'!$B130)*('Diário 4º PA'!$B$4:$B$2000&gt;=L$4)*('Diário 4º PA'!$B$4:$B$2000&lt;=EOMONTH(L$4,0))*('Diário 4º PA'!$F$4:$F$2000))</f>
        <v>0</v>
      </c>
      <c r="M130" s="99">
        <f>SUMPRODUCT(('Diário 1º PA'!$E$4:$E$2000='Analítico Cx.'!$B130)*('Diário 1º PA'!$B$4:$B$2000&gt;=M$4)*('Diário 1º PA'!$B$4:$B$2000&lt;=EOMONTH(M$4,0))*('Diário 1º PA'!$F$4:$F$2000))
+SUMPRODUCT(('Diário 2º PA'!$E$4:$E$1997='Analítico Cx.'!$B130)*('Diário 2º PA'!$B$4:$B$1997&gt;=M$4)*('Diário 2º PA'!$B$4:$B$1997&lt;=EOMONTH(M$4,0))*('Diário 2º PA'!$F$4:$F$1997))
+SUMPRODUCT(('Diário 3º PA'!$E$4:$E$2018='Analítico Cx.'!$B130)*('Diário 3º PA'!$B$4:$B$2018&gt;=M$4)*('Diário 3º PA'!$B$4:$B$2018&lt;=EOMONTH(M$4,0))*('Diário 3º PA'!$F$4:$F$2018))
+SUMPRODUCT(('Diário 4º PA'!$E$4:$E$2000='Analítico Cx.'!$B130)*('Diário 4º PA'!$B$4:$B$2000&gt;=M$4)*('Diário 4º PA'!$B$4:$B$2000&lt;=EOMONTH(M$4,0))*('Diário 4º PA'!$F$4:$F$2000))</f>
        <v>0</v>
      </c>
      <c r="N130" s="99">
        <f>SUMPRODUCT(('Diário 1º PA'!$E$4:$E$2000='Analítico Cx.'!$B130)*('Diário 1º PA'!$B$4:$B$2000&gt;=N$4)*('Diário 1º PA'!$B$4:$B$2000&lt;=EOMONTH(N$4,0))*('Diário 1º PA'!$F$4:$F$2000))
+SUMPRODUCT(('Diário 2º PA'!$E$4:$E$1997='Analítico Cx.'!$B130)*('Diário 2º PA'!$B$4:$B$1997&gt;=N$4)*('Diário 2º PA'!$B$4:$B$1997&lt;=EOMONTH(N$4,0))*('Diário 2º PA'!$F$4:$F$1997))
+SUMPRODUCT(('Diário 3º PA'!$E$4:$E$2018='Analítico Cx.'!$B130)*('Diário 3º PA'!$B$4:$B$2018&gt;=N$4)*('Diário 3º PA'!$B$4:$B$2018&lt;=EOMONTH(N$4,0))*('Diário 3º PA'!$F$4:$F$2018))
+SUMPRODUCT(('Diário 4º PA'!$E$4:$E$2000='Analítico Cx.'!$B130)*('Diário 4º PA'!$B$4:$B$2000&gt;=N$4)*('Diário 4º PA'!$B$4:$B$2000&lt;=EOMONTH(N$4,0))*('Diário 4º PA'!$F$4:$F$2000))</f>
        <v>0</v>
      </c>
      <c r="O130" s="100">
        <f t="shared" si="22"/>
        <v>0</v>
      </c>
      <c r="P130" s="92">
        <f t="shared" si="21"/>
        <v>0</v>
      </c>
    </row>
    <row r="131" spans="1:16" ht="23.25" customHeight="1" x14ac:dyDescent="0.25">
      <c r="A131" s="36" t="s">
        <v>332</v>
      </c>
      <c r="B131" s="34" t="s">
        <v>333</v>
      </c>
      <c r="C131" s="99">
        <f>SUMPRODUCT(('Diário 1º PA'!$E$4:$E$2000='Analítico Cx.'!$B131)*('Diário 1º PA'!$B$4:$B$2000&gt;=C$4)*('Diário 1º PA'!$B$4:$B$2000&lt;=EOMONTH(C$4,0))*('Diário 1º PA'!$F$4:$F$2000))
+SUMPRODUCT(('Diário 2º PA'!$E$4:$E$1997='Analítico Cx.'!$B131)*('Diário 2º PA'!$B$4:$B$1997&gt;=C$4)*('Diário 2º PA'!$B$4:$B$1997&lt;=EOMONTH(C$4,0))*('Diário 2º PA'!$F$4:$F$1997))
+SUMPRODUCT(('Diário 3º PA'!$E$4:$E$2018='Analítico Cx.'!$B131)*('Diário 3º PA'!$B$4:$B$2018&gt;=C$4)*('Diário 3º PA'!$B$4:$B$2018&lt;=EOMONTH(C$4,0))*('Diário 3º PA'!$F$4:$F$2018))
+SUMPRODUCT(('Diário 4º PA'!$E$4:$E$2000='Analítico Cx.'!$B131)*('Diário 4º PA'!$B$4:$B$2000&gt;=C$4)*('Diário 4º PA'!$B$4:$B$2000&lt;=EOMONTH(C$4,0))*('Diário 4º PA'!$F$4:$F$2000))</f>
        <v>0</v>
      </c>
      <c r="D131" s="99">
        <f>SUMPRODUCT(('Diário 1º PA'!$E$4:$E$2000='Analítico Cx.'!$B131)*('Diário 1º PA'!$B$4:$B$2000&gt;=D$4)*('Diário 1º PA'!$B$4:$B$2000&lt;=EOMONTH(D$4,0))*('Diário 1º PA'!$F$4:$F$2000))
+SUMPRODUCT(('Diário 2º PA'!$E$4:$E$1997='Analítico Cx.'!$B131)*('Diário 2º PA'!$B$4:$B$1997&gt;=D$4)*('Diário 2º PA'!$B$4:$B$1997&lt;=EOMONTH(D$4,0))*('Diário 2º PA'!$F$4:$F$1997))
+SUMPRODUCT(('Diário 3º PA'!$E$4:$E$2018='Analítico Cx.'!$B131)*('Diário 3º PA'!$B$4:$B$2018&gt;=D$4)*('Diário 3º PA'!$B$4:$B$2018&lt;=EOMONTH(D$4,0))*('Diário 3º PA'!$F$4:$F$2018))
+SUMPRODUCT(('Diário 4º PA'!$E$4:$E$2000='Analítico Cx.'!$B131)*('Diário 4º PA'!$B$4:$B$2000&gt;=D$4)*('Diário 4º PA'!$B$4:$B$2000&lt;=EOMONTH(D$4,0))*('Diário 4º PA'!$F$4:$F$2000))</f>
        <v>0</v>
      </c>
      <c r="E131" s="99">
        <f>SUMPRODUCT(('Diário 1º PA'!$E$4:$E$2000='Analítico Cx.'!$B131)*('Diário 1º PA'!$B$4:$B$2000&gt;=E$4)*('Diário 1º PA'!$B$4:$B$2000&lt;=EOMONTH(E$4,0))*('Diário 1º PA'!$F$4:$F$2000))
+SUMPRODUCT(('Diário 2º PA'!$E$4:$E$1997='Analítico Cx.'!$B131)*('Diário 2º PA'!$B$4:$B$1997&gt;=E$4)*('Diário 2º PA'!$B$4:$B$1997&lt;=EOMONTH(E$4,0))*('Diário 2º PA'!$F$4:$F$1997))
+SUMPRODUCT(('Diário 3º PA'!$E$4:$E$2018='Analítico Cx.'!$B131)*('Diário 3º PA'!$B$4:$B$2018&gt;=E$4)*('Diário 3º PA'!$B$4:$B$2018&lt;=EOMONTH(E$4,0))*('Diário 3º PA'!$F$4:$F$2018))
+SUMPRODUCT(('Diário 4º PA'!$E$4:$E$2000='Analítico Cx.'!$B131)*('Diário 4º PA'!$B$4:$B$2000&gt;=E$4)*('Diário 4º PA'!$B$4:$B$2000&lt;=EOMONTH(E$4,0))*('Diário 4º PA'!$F$4:$F$2000))</f>
        <v>0</v>
      </c>
      <c r="F131" s="99">
        <f>SUMPRODUCT(('Diário 1º PA'!$E$4:$E$2000='Analítico Cx.'!$B131)*('Diário 1º PA'!$B$4:$B$2000&gt;=F$4)*('Diário 1º PA'!$B$4:$B$2000&lt;=EOMONTH(F$4,0))*('Diário 1º PA'!$F$4:$F$2000))
+SUMPRODUCT(('Diário 2º PA'!$E$4:$E$1997='Analítico Cx.'!$B131)*('Diário 2º PA'!$B$4:$B$1997&gt;=F$4)*('Diário 2º PA'!$B$4:$B$1997&lt;=EOMONTH(F$4,0))*('Diário 2º PA'!$F$4:$F$1997))
+SUMPRODUCT(('Diário 3º PA'!$E$4:$E$2018='Analítico Cx.'!$B131)*('Diário 3º PA'!$B$4:$B$2018&gt;=F$4)*('Diário 3º PA'!$B$4:$B$2018&lt;=EOMONTH(F$4,0))*('Diário 3º PA'!$F$4:$F$2018))
+SUMPRODUCT(('Diário 4º PA'!$E$4:$E$2000='Analítico Cx.'!$B131)*('Diário 4º PA'!$B$4:$B$2000&gt;=F$4)*('Diário 4º PA'!$B$4:$B$2000&lt;=EOMONTH(F$4,0))*('Diário 4º PA'!$F$4:$F$2000))</f>
        <v>0</v>
      </c>
      <c r="G131" s="99">
        <f>SUMPRODUCT(('Diário 1º PA'!$E$4:$E$2000='Analítico Cx.'!$B131)*('Diário 1º PA'!$B$4:$B$2000&gt;=G$4)*('Diário 1º PA'!$B$4:$B$2000&lt;=EOMONTH(G$4,0))*('Diário 1º PA'!$F$4:$F$2000))
+SUMPRODUCT(('Diário 2º PA'!$E$4:$E$1997='Analítico Cx.'!$B131)*('Diário 2º PA'!$B$4:$B$1997&gt;=G$4)*('Diário 2º PA'!$B$4:$B$1997&lt;=EOMONTH(G$4,0))*('Diário 2º PA'!$F$4:$F$1997))
+SUMPRODUCT(('Diário 3º PA'!$E$4:$E$2018='Analítico Cx.'!$B131)*('Diário 3º PA'!$B$4:$B$2018&gt;=G$4)*('Diário 3º PA'!$B$4:$B$2018&lt;=EOMONTH(G$4,0))*('Diário 3º PA'!$F$4:$F$2018))
+SUMPRODUCT(('Diário 4º PA'!$E$4:$E$2000='Analítico Cx.'!$B131)*('Diário 4º PA'!$B$4:$B$2000&gt;=G$4)*('Diário 4º PA'!$B$4:$B$2000&lt;=EOMONTH(G$4,0))*('Diário 4º PA'!$F$4:$F$2000))</f>
        <v>0</v>
      </c>
      <c r="H131" s="99">
        <f>SUMPRODUCT(('Diário 1º PA'!$E$4:$E$2000='Analítico Cx.'!$B131)*('Diário 1º PA'!$B$4:$B$2000&gt;=H$4)*('Diário 1º PA'!$B$4:$B$2000&lt;=EOMONTH(H$4,0))*('Diário 1º PA'!$F$4:$F$2000))
+SUMPRODUCT(('Diário 2º PA'!$E$4:$E$1997='Analítico Cx.'!$B131)*('Diário 2º PA'!$B$4:$B$1997&gt;=H$4)*('Diário 2º PA'!$B$4:$B$1997&lt;=EOMONTH(H$4,0))*('Diário 2º PA'!$F$4:$F$1997))
+SUMPRODUCT(('Diário 3º PA'!$E$4:$E$2018='Analítico Cx.'!$B131)*('Diário 3º PA'!$B$4:$B$2018&gt;=H$4)*('Diário 3º PA'!$B$4:$B$2018&lt;=EOMONTH(H$4,0))*('Diário 3º PA'!$F$4:$F$2018))
+SUMPRODUCT(('Diário 4º PA'!$E$4:$E$2000='Analítico Cx.'!$B131)*('Diário 4º PA'!$B$4:$B$2000&gt;=H$4)*('Diário 4º PA'!$B$4:$B$2000&lt;=EOMONTH(H$4,0))*('Diário 4º PA'!$F$4:$F$2000))</f>
        <v>0</v>
      </c>
      <c r="I131" s="99">
        <f>SUMPRODUCT(('Diário 1º PA'!$E$4:$E$2000='Analítico Cx.'!$B131)*('Diário 1º PA'!$B$4:$B$2000&gt;=I$4)*('Diário 1º PA'!$B$4:$B$2000&lt;=EOMONTH(I$4,0))*('Diário 1º PA'!$F$4:$F$2000))
+SUMPRODUCT(('Diário 2º PA'!$E$4:$E$1997='Analítico Cx.'!$B131)*('Diário 2º PA'!$B$4:$B$1997&gt;=I$4)*('Diário 2º PA'!$B$4:$B$1997&lt;=EOMONTH(I$4,0))*('Diário 2º PA'!$F$4:$F$1997))
+SUMPRODUCT(('Diário 3º PA'!$E$4:$E$2018='Analítico Cx.'!$B131)*('Diário 3º PA'!$B$4:$B$2018&gt;=I$4)*('Diário 3º PA'!$B$4:$B$2018&lt;=EOMONTH(I$4,0))*('Diário 3º PA'!$F$4:$F$2018))
+SUMPRODUCT(('Diário 4º PA'!$E$4:$E$2000='Analítico Cx.'!$B131)*('Diário 4º PA'!$B$4:$B$2000&gt;=I$4)*('Diário 4º PA'!$B$4:$B$2000&lt;=EOMONTH(I$4,0))*('Diário 4º PA'!$F$4:$F$2000))</f>
        <v>0</v>
      </c>
      <c r="J131" s="99">
        <f>SUMPRODUCT(('Diário 1º PA'!$E$4:$E$2000='Analítico Cx.'!$B131)*('Diário 1º PA'!$B$4:$B$2000&gt;=J$4)*('Diário 1º PA'!$B$4:$B$2000&lt;=EOMONTH(J$4,0))*('Diário 1º PA'!$F$4:$F$2000))
+SUMPRODUCT(('Diário 2º PA'!$E$4:$E$1997='Analítico Cx.'!$B131)*('Diário 2º PA'!$B$4:$B$1997&gt;=J$4)*('Diário 2º PA'!$B$4:$B$1997&lt;=EOMONTH(J$4,0))*('Diário 2º PA'!$F$4:$F$1997))
+SUMPRODUCT(('Diário 3º PA'!$E$4:$E$2018='Analítico Cx.'!$B131)*('Diário 3º PA'!$B$4:$B$2018&gt;=J$4)*('Diário 3º PA'!$B$4:$B$2018&lt;=EOMONTH(J$4,0))*('Diário 3º PA'!$F$4:$F$2018))
+SUMPRODUCT(('Diário 4º PA'!$E$4:$E$2000='Analítico Cx.'!$B131)*('Diário 4º PA'!$B$4:$B$2000&gt;=J$4)*('Diário 4º PA'!$B$4:$B$2000&lt;=EOMONTH(J$4,0))*('Diário 4º PA'!$F$4:$F$2000))</f>
        <v>0</v>
      </c>
      <c r="K131" s="99">
        <f>SUMPRODUCT(('Diário 1º PA'!$E$4:$E$2000='Analítico Cx.'!$B131)*('Diário 1º PA'!$B$4:$B$2000&gt;=K$4)*('Diário 1º PA'!$B$4:$B$2000&lt;=EOMONTH(K$4,0))*('Diário 1º PA'!$F$4:$F$2000))
+SUMPRODUCT(('Diário 2º PA'!$E$4:$E$1997='Analítico Cx.'!$B131)*('Diário 2º PA'!$B$4:$B$1997&gt;=K$4)*('Diário 2º PA'!$B$4:$B$1997&lt;=EOMONTH(K$4,0))*('Diário 2º PA'!$F$4:$F$1997))
+SUMPRODUCT(('Diário 3º PA'!$E$4:$E$2018='Analítico Cx.'!$B131)*('Diário 3º PA'!$B$4:$B$2018&gt;=K$4)*('Diário 3º PA'!$B$4:$B$2018&lt;=EOMONTH(K$4,0))*('Diário 3º PA'!$F$4:$F$2018))
+SUMPRODUCT(('Diário 4º PA'!$E$4:$E$2000='Analítico Cx.'!$B131)*('Diário 4º PA'!$B$4:$B$2000&gt;=K$4)*('Diário 4º PA'!$B$4:$B$2000&lt;=EOMONTH(K$4,0))*('Diário 4º PA'!$F$4:$F$2000))</f>
        <v>0</v>
      </c>
      <c r="L131" s="99">
        <f>SUMPRODUCT(('Diário 1º PA'!$E$4:$E$2000='Analítico Cx.'!$B131)*('Diário 1º PA'!$B$4:$B$2000&gt;=L$4)*('Diário 1º PA'!$B$4:$B$2000&lt;=EOMONTH(L$4,0))*('Diário 1º PA'!$F$4:$F$2000))
+SUMPRODUCT(('Diário 2º PA'!$E$4:$E$1997='Analítico Cx.'!$B131)*('Diário 2º PA'!$B$4:$B$1997&gt;=L$4)*('Diário 2º PA'!$B$4:$B$1997&lt;=EOMONTH(L$4,0))*('Diário 2º PA'!$F$4:$F$1997))
+SUMPRODUCT(('Diário 3º PA'!$E$4:$E$2018='Analítico Cx.'!$B131)*('Diário 3º PA'!$B$4:$B$2018&gt;=L$4)*('Diário 3º PA'!$B$4:$B$2018&lt;=EOMONTH(L$4,0))*('Diário 3º PA'!$F$4:$F$2018))
+SUMPRODUCT(('Diário 4º PA'!$E$4:$E$2000='Analítico Cx.'!$B131)*('Diário 4º PA'!$B$4:$B$2000&gt;=L$4)*('Diário 4º PA'!$B$4:$B$2000&lt;=EOMONTH(L$4,0))*('Diário 4º PA'!$F$4:$F$2000))</f>
        <v>0</v>
      </c>
      <c r="M131" s="99">
        <f>SUMPRODUCT(('Diário 1º PA'!$E$4:$E$2000='Analítico Cx.'!$B131)*('Diário 1º PA'!$B$4:$B$2000&gt;=M$4)*('Diário 1º PA'!$B$4:$B$2000&lt;=EOMONTH(M$4,0))*('Diário 1º PA'!$F$4:$F$2000))
+SUMPRODUCT(('Diário 2º PA'!$E$4:$E$1997='Analítico Cx.'!$B131)*('Diário 2º PA'!$B$4:$B$1997&gt;=M$4)*('Diário 2º PA'!$B$4:$B$1997&lt;=EOMONTH(M$4,0))*('Diário 2º PA'!$F$4:$F$1997))
+SUMPRODUCT(('Diário 3º PA'!$E$4:$E$2018='Analítico Cx.'!$B131)*('Diário 3º PA'!$B$4:$B$2018&gt;=M$4)*('Diário 3º PA'!$B$4:$B$2018&lt;=EOMONTH(M$4,0))*('Diário 3º PA'!$F$4:$F$2018))
+SUMPRODUCT(('Diário 4º PA'!$E$4:$E$2000='Analítico Cx.'!$B131)*('Diário 4º PA'!$B$4:$B$2000&gt;=M$4)*('Diário 4º PA'!$B$4:$B$2000&lt;=EOMONTH(M$4,0))*('Diário 4º PA'!$F$4:$F$2000))</f>
        <v>0</v>
      </c>
      <c r="N131" s="99">
        <f>SUMPRODUCT(('Diário 1º PA'!$E$4:$E$2000='Analítico Cx.'!$B131)*('Diário 1º PA'!$B$4:$B$2000&gt;=N$4)*('Diário 1º PA'!$B$4:$B$2000&lt;=EOMONTH(N$4,0))*('Diário 1º PA'!$F$4:$F$2000))
+SUMPRODUCT(('Diário 2º PA'!$E$4:$E$1997='Analítico Cx.'!$B131)*('Diário 2º PA'!$B$4:$B$1997&gt;=N$4)*('Diário 2º PA'!$B$4:$B$1997&lt;=EOMONTH(N$4,0))*('Diário 2º PA'!$F$4:$F$1997))
+SUMPRODUCT(('Diário 3º PA'!$E$4:$E$2018='Analítico Cx.'!$B131)*('Diário 3º PA'!$B$4:$B$2018&gt;=N$4)*('Diário 3º PA'!$B$4:$B$2018&lt;=EOMONTH(N$4,0))*('Diário 3º PA'!$F$4:$F$2018))
+SUMPRODUCT(('Diário 4º PA'!$E$4:$E$2000='Analítico Cx.'!$B131)*('Diário 4º PA'!$B$4:$B$2000&gt;=N$4)*('Diário 4º PA'!$B$4:$B$2000&lt;=EOMONTH(N$4,0))*('Diário 4º PA'!$F$4:$F$2000))</f>
        <v>0</v>
      </c>
      <c r="O131" s="100">
        <f t="shared" si="22"/>
        <v>0</v>
      </c>
      <c r="P131" s="92">
        <f t="shared" si="21"/>
        <v>0</v>
      </c>
    </row>
    <row r="132" spans="1:16" ht="23.25" customHeight="1" x14ac:dyDescent="0.25">
      <c r="A132" s="36" t="s">
        <v>334</v>
      </c>
      <c r="B132" s="34" t="s">
        <v>335</v>
      </c>
      <c r="C132" s="99">
        <f>SUMPRODUCT(('Diário 1º PA'!$E$4:$E$2000='Analítico Cx.'!$B132)*('Diário 1º PA'!$B$4:$B$2000&gt;=C$4)*('Diário 1º PA'!$B$4:$B$2000&lt;=EOMONTH(C$4,0))*('Diário 1º PA'!$F$4:$F$2000))
+SUMPRODUCT(('Diário 2º PA'!$E$4:$E$1997='Analítico Cx.'!$B132)*('Diário 2º PA'!$B$4:$B$1997&gt;=C$4)*('Diário 2º PA'!$B$4:$B$1997&lt;=EOMONTH(C$4,0))*('Diário 2º PA'!$F$4:$F$1997))
+SUMPRODUCT(('Diário 3º PA'!$E$4:$E$2018='Analítico Cx.'!$B132)*('Diário 3º PA'!$B$4:$B$2018&gt;=C$4)*('Diário 3º PA'!$B$4:$B$2018&lt;=EOMONTH(C$4,0))*('Diário 3º PA'!$F$4:$F$2018))
+SUMPRODUCT(('Diário 4º PA'!$E$4:$E$2000='Analítico Cx.'!$B132)*('Diário 4º PA'!$B$4:$B$2000&gt;=C$4)*('Diário 4º PA'!$B$4:$B$2000&lt;=EOMONTH(C$4,0))*('Diário 4º PA'!$F$4:$F$2000))</f>
        <v>0</v>
      </c>
      <c r="D132" s="99">
        <f>SUMPRODUCT(('Diário 1º PA'!$E$4:$E$2000='Analítico Cx.'!$B132)*('Diário 1º PA'!$B$4:$B$2000&gt;=D$4)*('Diário 1º PA'!$B$4:$B$2000&lt;=EOMONTH(D$4,0))*('Diário 1º PA'!$F$4:$F$2000))
+SUMPRODUCT(('Diário 2º PA'!$E$4:$E$1997='Analítico Cx.'!$B132)*('Diário 2º PA'!$B$4:$B$1997&gt;=D$4)*('Diário 2º PA'!$B$4:$B$1997&lt;=EOMONTH(D$4,0))*('Diário 2º PA'!$F$4:$F$1997))
+SUMPRODUCT(('Diário 3º PA'!$E$4:$E$2018='Analítico Cx.'!$B132)*('Diário 3º PA'!$B$4:$B$2018&gt;=D$4)*('Diário 3º PA'!$B$4:$B$2018&lt;=EOMONTH(D$4,0))*('Diário 3º PA'!$F$4:$F$2018))
+SUMPRODUCT(('Diário 4º PA'!$E$4:$E$2000='Analítico Cx.'!$B132)*('Diário 4º PA'!$B$4:$B$2000&gt;=D$4)*('Diário 4º PA'!$B$4:$B$2000&lt;=EOMONTH(D$4,0))*('Diário 4º PA'!$F$4:$F$2000))</f>
        <v>0</v>
      </c>
      <c r="E132" s="99">
        <f>SUMPRODUCT(('Diário 1º PA'!$E$4:$E$2000='Analítico Cx.'!$B132)*('Diário 1º PA'!$B$4:$B$2000&gt;=E$4)*('Diário 1º PA'!$B$4:$B$2000&lt;=EOMONTH(E$4,0))*('Diário 1º PA'!$F$4:$F$2000))
+SUMPRODUCT(('Diário 2º PA'!$E$4:$E$1997='Analítico Cx.'!$B132)*('Diário 2º PA'!$B$4:$B$1997&gt;=E$4)*('Diário 2º PA'!$B$4:$B$1997&lt;=EOMONTH(E$4,0))*('Diário 2º PA'!$F$4:$F$1997))
+SUMPRODUCT(('Diário 3º PA'!$E$4:$E$2018='Analítico Cx.'!$B132)*('Diário 3º PA'!$B$4:$B$2018&gt;=E$4)*('Diário 3º PA'!$B$4:$B$2018&lt;=EOMONTH(E$4,0))*('Diário 3º PA'!$F$4:$F$2018))
+SUMPRODUCT(('Diário 4º PA'!$E$4:$E$2000='Analítico Cx.'!$B132)*('Diário 4º PA'!$B$4:$B$2000&gt;=E$4)*('Diário 4º PA'!$B$4:$B$2000&lt;=EOMONTH(E$4,0))*('Diário 4º PA'!$F$4:$F$2000))</f>
        <v>0</v>
      </c>
      <c r="F132" s="99">
        <f>SUMPRODUCT(('Diário 1º PA'!$E$4:$E$2000='Analítico Cx.'!$B132)*('Diário 1º PA'!$B$4:$B$2000&gt;=F$4)*('Diário 1º PA'!$B$4:$B$2000&lt;=EOMONTH(F$4,0))*('Diário 1º PA'!$F$4:$F$2000))
+SUMPRODUCT(('Diário 2º PA'!$E$4:$E$1997='Analítico Cx.'!$B132)*('Diário 2º PA'!$B$4:$B$1997&gt;=F$4)*('Diário 2º PA'!$B$4:$B$1997&lt;=EOMONTH(F$4,0))*('Diário 2º PA'!$F$4:$F$1997))
+SUMPRODUCT(('Diário 3º PA'!$E$4:$E$2018='Analítico Cx.'!$B132)*('Diário 3º PA'!$B$4:$B$2018&gt;=F$4)*('Diário 3º PA'!$B$4:$B$2018&lt;=EOMONTH(F$4,0))*('Diário 3º PA'!$F$4:$F$2018))
+SUMPRODUCT(('Diário 4º PA'!$E$4:$E$2000='Analítico Cx.'!$B132)*('Diário 4º PA'!$B$4:$B$2000&gt;=F$4)*('Diário 4º PA'!$B$4:$B$2000&lt;=EOMONTH(F$4,0))*('Diário 4º PA'!$F$4:$F$2000))</f>
        <v>0</v>
      </c>
      <c r="G132" s="99">
        <f>SUMPRODUCT(('Diário 1º PA'!$E$4:$E$2000='Analítico Cx.'!$B132)*('Diário 1º PA'!$B$4:$B$2000&gt;=G$4)*('Diário 1º PA'!$B$4:$B$2000&lt;=EOMONTH(G$4,0))*('Diário 1º PA'!$F$4:$F$2000))
+SUMPRODUCT(('Diário 2º PA'!$E$4:$E$1997='Analítico Cx.'!$B132)*('Diário 2º PA'!$B$4:$B$1997&gt;=G$4)*('Diário 2º PA'!$B$4:$B$1997&lt;=EOMONTH(G$4,0))*('Diário 2º PA'!$F$4:$F$1997))
+SUMPRODUCT(('Diário 3º PA'!$E$4:$E$2018='Analítico Cx.'!$B132)*('Diário 3º PA'!$B$4:$B$2018&gt;=G$4)*('Diário 3º PA'!$B$4:$B$2018&lt;=EOMONTH(G$4,0))*('Diário 3º PA'!$F$4:$F$2018))
+SUMPRODUCT(('Diário 4º PA'!$E$4:$E$2000='Analítico Cx.'!$B132)*('Diário 4º PA'!$B$4:$B$2000&gt;=G$4)*('Diário 4º PA'!$B$4:$B$2000&lt;=EOMONTH(G$4,0))*('Diário 4º PA'!$F$4:$F$2000))</f>
        <v>0</v>
      </c>
      <c r="H132" s="99">
        <f>SUMPRODUCT(('Diário 1º PA'!$E$4:$E$2000='Analítico Cx.'!$B132)*('Diário 1º PA'!$B$4:$B$2000&gt;=H$4)*('Diário 1º PA'!$B$4:$B$2000&lt;=EOMONTH(H$4,0))*('Diário 1º PA'!$F$4:$F$2000))
+SUMPRODUCT(('Diário 2º PA'!$E$4:$E$1997='Analítico Cx.'!$B132)*('Diário 2º PA'!$B$4:$B$1997&gt;=H$4)*('Diário 2º PA'!$B$4:$B$1997&lt;=EOMONTH(H$4,0))*('Diário 2º PA'!$F$4:$F$1997))
+SUMPRODUCT(('Diário 3º PA'!$E$4:$E$2018='Analítico Cx.'!$B132)*('Diário 3º PA'!$B$4:$B$2018&gt;=H$4)*('Diário 3º PA'!$B$4:$B$2018&lt;=EOMONTH(H$4,0))*('Diário 3º PA'!$F$4:$F$2018))
+SUMPRODUCT(('Diário 4º PA'!$E$4:$E$2000='Analítico Cx.'!$B132)*('Diário 4º PA'!$B$4:$B$2000&gt;=H$4)*('Diário 4º PA'!$B$4:$B$2000&lt;=EOMONTH(H$4,0))*('Diário 4º PA'!$F$4:$F$2000))</f>
        <v>0</v>
      </c>
      <c r="I132" s="99">
        <f>SUMPRODUCT(('Diário 1º PA'!$E$4:$E$2000='Analítico Cx.'!$B132)*('Diário 1º PA'!$B$4:$B$2000&gt;=I$4)*('Diário 1º PA'!$B$4:$B$2000&lt;=EOMONTH(I$4,0))*('Diário 1º PA'!$F$4:$F$2000))
+SUMPRODUCT(('Diário 2º PA'!$E$4:$E$1997='Analítico Cx.'!$B132)*('Diário 2º PA'!$B$4:$B$1997&gt;=I$4)*('Diário 2º PA'!$B$4:$B$1997&lt;=EOMONTH(I$4,0))*('Diário 2º PA'!$F$4:$F$1997))
+SUMPRODUCT(('Diário 3º PA'!$E$4:$E$2018='Analítico Cx.'!$B132)*('Diário 3º PA'!$B$4:$B$2018&gt;=I$4)*('Diário 3º PA'!$B$4:$B$2018&lt;=EOMONTH(I$4,0))*('Diário 3º PA'!$F$4:$F$2018))
+SUMPRODUCT(('Diário 4º PA'!$E$4:$E$2000='Analítico Cx.'!$B132)*('Diário 4º PA'!$B$4:$B$2000&gt;=I$4)*('Diário 4º PA'!$B$4:$B$2000&lt;=EOMONTH(I$4,0))*('Diário 4º PA'!$F$4:$F$2000))</f>
        <v>0</v>
      </c>
      <c r="J132" s="99">
        <f>SUMPRODUCT(('Diário 1º PA'!$E$4:$E$2000='Analítico Cx.'!$B132)*('Diário 1º PA'!$B$4:$B$2000&gt;=J$4)*('Diário 1º PA'!$B$4:$B$2000&lt;=EOMONTH(J$4,0))*('Diário 1º PA'!$F$4:$F$2000))
+SUMPRODUCT(('Diário 2º PA'!$E$4:$E$1997='Analítico Cx.'!$B132)*('Diário 2º PA'!$B$4:$B$1997&gt;=J$4)*('Diário 2º PA'!$B$4:$B$1997&lt;=EOMONTH(J$4,0))*('Diário 2º PA'!$F$4:$F$1997))
+SUMPRODUCT(('Diário 3º PA'!$E$4:$E$2018='Analítico Cx.'!$B132)*('Diário 3º PA'!$B$4:$B$2018&gt;=J$4)*('Diário 3º PA'!$B$4:$B$2018&lt;=EOMONTH(J$4,0))*('Diário 3º PA'!$F$4:$F$2018))
+SUMPRODUCT(('Diário 4º PA'!$E$4:$E$2000='Analítico Cx.'!$B132)*('Diário 4º PA'!$B$4:$B$2000&gt;=J$4)*('Diário 4º PA'!$B$4:$B$2000&lt;=EOMONTH(J$4,0))*('Diário 4º PA'!$F$4:$F$2000))</f>
        <v>0</v>
      </c>
      <c r="K132" s="99">
        <f>SUMPRODUCT(('Diário 1º PA'!$E$4:$E$2000='Analítico Cx.'!$B132)*('Diário 1º PA'!$B$4:$B$2000&gt;=K$4)*('Diário 1º PA'!$B$4:$B$2000&lt;=EOMONTH(K$4,0))*('Diário 1º PA'!$F$4:$F$2000))
+SUMPRODUCT(('Diário 2º PA'!$E$4:$E$1997='Analítico Cx.'!$B132)*('Diário 2º PA'!$B$4:$B$1997&gt;=K$4)*('Diário 2º PA'!$B$4:$B$1997&lt;=EOMONTH(K$4,0))*('Diário 2º PA'!$F$4:$F$1997))
+SUMPRODUCT(('Diário 3º PA'!$E$4:$E$2018='Analítico Cx.'!$B132)*('Diário 3º PA'!$B$4:$B$2018&gt;=K$4)*('Diário 3º PA'!$B$4:$B$2018&lt;=EOMONTH(K$4,0))*('Diário 3º PA'!$F$4:$F$2018))
+SUMPRODUCT(('Diário 4º PA'!$E$4:$E$2000='Analítico Cx.'!$B132)*('Diário 4º PA'!$B$4:$B$2000&gt;=K$4)*('Diário 4º PA'!$B$4:$B$2000&lt;=EOMONTH(K$4,0))*('Diário 4º PA'!$F$4:$F$2000))</f>
        <v>0</v>
      </c>
      <c r="L132" s="99">
        <f>SUMPRODUCT(('Diário 1º PA'!$E$4:$E$2000='Analítico Cx.'!$B132)*('Diário 1º PA'!$B$4:$B$2000&gt;=L$4)*('Diário 1º PA'!$B$4:$B$2000&lt;=EOMONTH(L$4,0))*('Diário 1º PA'!$F$4:$F$2000))
+SUMPRODUCT(('Diário 2º PA'!$E$4:$E$1997='Analítico Cx.'!$B132)*('Diário 2º PA'!$B$4:$B$1997&gt;=L$4)*('Diário 2º PA'!$B$4:$B$1997&lt;=EOMONTH(L$4,0))*('Diário 2º PA'!$F$4:$F$1997))
+SUMPRODUCT(('Diário 3º PA'!$E$4:$E$2018='Analítico Cx.'!$B132)*('Diário 3º PA'!$B$4:$B$2018&gt;=L$4)*('Diário 3º PA'!$B$4:$B$2018&lt;=EOMONTH(L$4,0))*('Diário 3º PA'!$F$4:$F$2018))
+SUMPRODUCT(('Diário 4º PA'!$E$4:$E$2000='Analítico Cx.'!$B132)*('Diário 4º PA'!$B$4:$B$2000&gt;=L$4)*('Diário 4º PA'!$B$4:$B$2000&lt;=EOMONTH(L$4,0))*('Diário 4º PA'!$F$4:$F$2000))</f>
        <v>0</v>
      </c>
      <c r="M132" s="99">
        <f>SUMPRODUCT(('Diário 1º PA'!$E$4:$E$2000='Analítico Cx.'!$B132)*('Diário 1º PA'!$B$4:$B$2000&gt;=M$4)*('Diário 1º PA'!$B$4:$B$2000&lt;=EOMONTH(M$4,0))*('Diário 1º PA'!$F$4:$F$2000))
+SUMPRODUCT(('Diário 2º PA'!$E$4:$E$1997='Analítico Cx.'!$B132)*('Diário 2º PA'!$B$4:$B$1997&gt;=M$4)*('Diário 2º PA'!$B$4:$B$1997&lt;=EOMONTH(M$4,0))*('Diário 2º PA'!$F$4:$F$1997))
+SUMPRODUCT(('Diário 3º PA'!$E$4:$E$2018='Analítico Cx.'!$B132)*('Diário 3º PA'!$B$4:$B$2018&gt;=M$4)*('Diário 3º PA'!$B$4:$B$2018&lt;=EOMONTH(M$4,0))*('Diário 3º PA'!$F$4:$F$2018))
+SUMPRODUCT(('Diário 4º PA'!$E$4:$E$2000='Analítico Cx.'!$B132)*('Diário 4º PA'!$B$4:$B$2000&gt;=M$4)*('Diário 4º PA'!$B$4:$B$2000&lt;=EOMONTH(M$4,0))*('Diário 4º PA'!$F$4:$F$2000))</f>
        <v>0</v>
      </c>
      <c r="N132" s="99">
        <f>SUMPRODUCT(('Diário 1º PA'!$E$4:$E$2000='Analítico Cx.'!$B132)*('Diário 1º PA'!$B$4:$B$2000&gt;=N$4)*('Diário 1º PA'!$B$4:$B$2000&lt;=EOMONTH(N$4,0))*('Diário 1º PA'!$F$4:$F$2000))
+SUMPRODUCT(('Diário 2º PA'!$E$4:$E$1997='Analítico Cx.'!$B132)*('Diário 2º PA'!$B$4:$B$1997&gt;=N$4)*('Diário 2º PA'!$B$4:$B$1997&lt;=EOMONTH(N$4,0))*('Diário 2º PA'!$F$4:$F$1997))
+SUMPRODUCT(('Diário 3º PA'!$E$4:$E$2018='Analítico Cx.'!$B132)*('Diário 3º PA'!$B$4:$B$2018&gt;=N$4)*('Diário 3º PA'!$B$4:$B$2018&lt;=EOMONTH(N$4,0))*('Diário 3º PA'!$F$4:$F$2018))
+SUMPRODUCT(('Diário 4º PA'!$E$4:$E$2000='Analítico Cx.'!$B132)*('Diário 4º PA'!$B$4:$B$2000&gt;=N$4)*('Diário 4º PA'!$B$4:$B$2000&lt;=EOMONTH(N$4,0))*('Diário 4º PA'!$F$4:$F$2000))</f>
        <v>0</v>
      </c>
      <c r="O132" s="100">
        <f t="shared" si="22"/>
        <v>0</v>
      </c>
      <c r="P132" s="92">
        <f t="shared" si="21"/>
        <v>0</v>
      </c>
    </row>
    <row r="133" spans="1:16" ht="23.25" customHeight="1" x14ac:dyDescent="0.25">
      <c r="A133" s="36" t="s">
        <v>336</v>
      </c>
      <c r="B133" s="34" t="s">
        <v>337</v>
      </c>
      <c r="C133" s="99">
        <f>SUMPRODUCT(('Diário 1º PA'!$E$4:$E$2000='Analítico Cx.'!$B133)*('Diário 1º PA'!$B$4:$B$2000&gt;=C$4)*('Diário 1º PA'!$B$4:$B$2000&lt;=EOMONTH(C$4,0))*('Diário 1º PA'!$F$4:$F$2000))
+SUMPRODUCT(('Diário 2º PA'!$E$4:$E$1997='Analítico Cx.'!$B133)*('Diário 2º PA'!$B$4:$B$1997&gt;=C$4)*('Diário 2º PA'!$B$4:$B$1997&lt;=EOMONTH(C$4,0))*('Diário 2º PA'!$F$4:$F$1997))
+SUMPRODUCT(('Diário 3º PA'!$E$4:$E$2018='Analítico Cx.'!$B133)*('Diário 3º PA'!$B$4:$B$2018&gt;=C$4)*('Diário 3º PA'!$B$4:$B$2018&lt;=EOMONTH(C$4,0))*('Diário 3º PA'!$F$4:$F$2018))
+SUMPRODUCT(('Diário 4º PA'!$E$4:$E$2000='Analítico Cx.'!$B133)*('Diário 4º PA'!$B$4:$B$2000&gt;=C$4)*('Diário 4º PA'!$B$4:$B$2000&lt;=EOMONTH(C$4,0))*('Diário 4º PA'!$F$4:$F$2000))</f>
        <v>0</v>
      </c>
      <c r="D133" s="99">
        <f>SUMPRODUCT(('Diário 1º PA'!$E$4:$E$2000='Analítico Cx.'!$B133)*('Diário 1º PA'!$B$4:$B$2000&gt;=D$4)*('Diário 1º PA'!$B$4:$B$2000&lt;=EOMONTH(D$4,0))*('Diário 1º PA'!$F$4:$F$2000))
+SUMPRODUCT(('Diário 2º PA'!$E$4:$E$1997='Analítico Cx.'!$B133)*('Diário 2º PA'!$B$4:$B$1997&gt;=D$4)*('Diário 2º PA'!$B$4:$B$1997&lt;=EOMONTH(D$4,0))*('Diário 2º PA'!$F$4:$F$1997))
+SUMPRODUCT(('Diário 3º PA'!$E$4:$E$2018='Analítico Cx.'!$B133)*('Diário 3º PA'!$B$4:$B$2018&gt;=D$4)*('Diário 3º PA'!$B$4:$B$2018&lt;=EOMONTH(D$4,0))*('Diário 3º PA'!$F$4:$F$2018))
+SUMPRODUCT(('Diário 4º PA'!$E$4:$E$2000='Analítico Cx.'!$B133)*('Diário 4º PA'!$B$4:$B$2000&gt;=D$4)*('Diário 4º PA'!$B$4:$B$2000&lt;=EOMONTH(D$4,0))*('Diário 4º PA'!$F$4:$F$2000))</f>
        <v>0</v>
      </c>
      <c r="E133" s="99">
        <f>SUMPRODUCT(('Diário 1º PA'!$E$4:$E$2000='Analítico Cx.'!$B133)*('Diário 1º PA'!$B$4:$B$2000&gt;=E$4)*('Diário 1º PA'!$B$4:$B$2000&lt;=EOMONTH(E$4,0))*('Diário 1º PA'!$F$4:$F$2000))
+SUMPRODUCT(('Diário 2º PA'!$E$4:$E$1997='Analítico Cx.'!$B133)*('Diário 2º PA'!$B$4:$B$1997&gt;=E$4)*('Diário 2º PA'!$B$4:$B$1997&lt;=EOMONTH(E$4,0))*('Diário 2º PA'!$F$4:$F$1997))
+SUMPRODUCT(('Diário 3º PA'!$E$4:$E$2018='Analítico Cx.'!$B133)*('Diário 3º PA'!$B$4:$B$2018&gt;=E$4)*('Diário 3º PA'!$B$4:$B$2018&lt;=EOMONTH(E$4,0))*('Diário 3º PA'!$F$4:$F$2018))
+SUMPRODUCT(('Diário 4º PA'!$E$4:$E$2000='Analítico Cx.'!$B133)*('Diário 4º PA'!$B$4:$B$2000&gt;=E$4)*('Diário 4º PA'!$B$4:$B$2000&lt;=EOMONTH(E$4,0))*('Diário 4º PA'!$F$4:$F$2000))</f>
        <v>0</v>
      </c>
      <c r="F133" s="99">
        <f>SUMPRODUCT(('Diário 1º PA'!$E$4:$E$2000='Analítico Cx.'!$B133)*('Diário 1º PA'!$B$4:$B$2000&gt;=F$4)*('Diário 1º PA'!$B$4:$B$2000&lt;=EOMONTH(F$4,0))*('Diário 1º PA'!$F$4:$F$2000))
+SUMPRODUCT(('Diário 2º PA'!$E$4:$E$1997='Analítico Cx.'!$B133)*('Diário 2º PA'!$B$4:$B$1997&gt;=F$4)*('Diário 2º PA'!$B$4:$B$1997&lt;=EOMONTH(F$4,0))*('Diário 2º PA'!$F$4:$F$1997))
+SUMPRODUCT(('Diário 3º PA'!$E$4:$E$2018='Analítico Cx.'!$B133)*('Diário 3º PA'!$B$4:$B$2018&gt;=F$4)*('Diário 3º PA'!$B$4:$B$2018&lt;=EOMONTH(F$4,0))*('Diário 3º PA'!$F$4:$F$2018))
+SUMPRODUCT(('Diário 4º PA'!$E$4:$E$2000='Analítico Cx.'!$B133)*('Diário 4º PA'!$B$4:$B$2000&gt;=F$4)*('Diário 4º PA'!$B$4:$B$2000&lt;=EOMONTH(F$4,0))*('Diário 4º PA'!$F$4:$F$2000))</f>
        <v>0</v>
      </c>
      <c r="G133" s="99">
        <f>SUMPRODUCT(('Diário 1º PA'!$E$4:$E$2000='Analítico Cx.'!$B133)*('Diário 1º PA'!$B$4:$B$2000&gt;=G$4)*('Diário 1º PA'!$B$4:$B$2000&lt;=EOMONTH(G$4,0))*('Diário 1º PA'!$F$4:$F$2000))
+SUMPRODUCT(('Diário 2º PA'!$E$4:$E$1997='Analítico Cx.'!$B133)*('Diário 2º PA'!$B$4:$B$1997&gt;=G$4)*('Diário 2º PA'!$B$4:$B$1997&lt;=EOMONTH(G$4,0))*('Diário 2º PA'!$F$4:$F$1997))
+SUMPRODUCT(('Diário 3º PA'!$E$4:$E$2018='Analítico Cx.'!$B133)*('Diário 3º PA'!$B$4:$B$2018&gt;=G$4)*('Diário 3º PA'!$B$4:$B$2018&lt;=EOMONTH(G$4,0))*('Diário 3º PA'!$F$4:$F$2018))
+SUMPRODUCT(('Diário 4º PA'!$E$4:$E$2000='Analítico Cx.'!$B133)*('Diário 4º PA'!$B$4:$B$2000&gt;=G$4)*('Diário 4º PA'!$B$4:$B$2000&lt;=EOMONTH(G$4,0))*('Diário 4º PA'!$F$4:$F$2000))</f>
        <v>0</v>
      </c>
      <c r="H133" s="99">
        <f>SUMPRODUCT(('Diário 1º PA'!$E$4:$E$2000='Analítico Cx.'!$B133)*('Diário 1º PA'!$B$4:$B$2000&gt;=H$4)*('Diário 1º PA'!$B$4:$B$2000&lt;=EOMONTH(H$4,0))*('Diário 1º PA'!$F$4:$F$2000))
+SUMPRODUCT(('Diário 2º PA'!$E$4:$E$1997='Analítico Cx.'!$B133)*('Diário 2º PA'!$B$4:$B$1997&gt;=H$4)*('Diário 2º PA'!$B$4:$B$1997&lt;=EOMONTH(H$4,0))*('Diário 2º PA'!$F$4:$F$1997))
+SUMPRODUCT(('Diário 3º PA'!$E$4:$E$2018='Analítico Cx.'!$B133)*('Diário 3º PA'!$B$4:$B$2018&gt;=H$4)*('Diário 3º PA'!$B$4:$B$2018&lt;=EOMONTH(H$4,0))*('Diário 3º PA'!$F$4:$F$2018))
+SUMPRODUCT(('Diário 4º PA'!$E$4:$E$2000='Analítico Cx.'!$B133)*('Diário 4º PA'!$B$4:$B$2000&gt;=H$4)*('Diário 4º PA'!$B$4:$B$2000&lt;=EOMONTH(H$4,0))*('Diário 4º PA'!$F$4:$F$2000))</f>
        <v>0</v>
      </c>
      <c r="I133" s="99">
        <f>SUMPRODUCT(('Diário 1º PA'!$E$4:$E$2000='Analítico Cx.'!$B133)*('Diário 1º PA'!$B$4:$B$2000&gt;=I$4)*('Diário 1º PA'!$B$4:$B$2000&lt;=EOMONTH(I$4,0))*('Diário 1º PA'!$F$4:$F$2000))
+SUMPRODUCT(('Diário 2º PA'!$E$4:$E$1997='Analítico Cx.'!$B133)*('Diário 2º PA'!$B$4:$B$1997&gt;=I$4)*('Diário 2º PA'!$B$4:$B$1997&lt;=EOMONTH(I$4,0))*('Diário 2º PA'!$F$4:$F$1997))
+SUMPRODUCT(('Diário 3º PA'!$E$4:$E$2018='Analítico Cx.'!$B133)*('Diário 3º PA'!$B$4:$B$2018&gt;=I$4)*('Diário 3º PA'!$B$4:$B$2018&lt;=EOMONTH(I$4,0))*('Diário 3º PA'!$F$4:$F$2018))
+SUMPRODUCT(('Diário 4º PA'!$E$4:$E$2000='Analítico Cx.'!$B133)*('Diário 4º PA'!$B$4:$B$2000&gt;=I$4)*('Diário 4º PA'!$B$4:$B$2000&lt;=EOMONTH(I$4,0))*('Diário 4º PA'!$F$4:$F$2000))</f>
        <v>0</v>
      </c>
      <c r="J133" s="99">
        <f>SUMPRODUCT(('Diário 1º PA'!$E$4:$E$2000='Analítico Cx.'!$B133)*('Diário 1º PA'!$B$4:$B$2000&gt;=J$4)*('Diário 1º PA'!$B$4:$B$2000&lt;=EOMONTH(J$4,0))*('Diário 1º PA'!$F$4:$F$2000))
+SUMPRODUCT(('Diário 2º PA'!$E$4:$E$1997='Analítico Cx.'!$B133)*('Diário 2º PA'!$B$4:$B$1997&gt;=J$4)*('Diário 2º PA'!$B$4:$B$1997&lt;=EOMONTH(J$4,0))*('Diário 2º PA'!$F$4:$F$1997))
+SUMPRODUCT(('Diário 3º PA'!$E$4:$E$2018='Analítico Cx.'!$B133)*('Diário 3º PA'!$B$4:$B$2018&gt;=J$4)*('Diário 3º PA'!$B$4:$B$2018&lt;=EOMONTH(J$4,0))*('Diário 3º PA'!$F$4:$F$2018))
+SUMPRODUCT(('Diário 4º PA'!$E$4:$E$2000='Analítico Cx.'!$B133)*('Diário 4º PA'!$B$4:$B$2000&gt;=J$4)*('Diário 4º PA'!$B$4:$B$2000&lt;=EOMONTH(J$4,0))*('Diário 4º PA'!$F$4:$F$2000))</f>
        <v>0</v>
      </c>
      <c r="K133" s="99">
        <f>SUMPRODUCT(('Diário 1º PA'!$E$4:$E$2000='Analítico Cx.'!$B133)*('Diário 1º PA'!$B$4:$B$2000&gt;=K$4)*('Diário 1º PA'!$B$4:$B$2000&lt;=EOMONTH(K$4,0))*('Diário 1º PA'!$F$4:$F$2000))
+SUMPRODUCT(('Diário 2º PA'!$E$4:$E$1997='Analítico Cx.'!$B133)*('Diário 2º PA'!$B$4:$B$1997&gt;=K$4)*('Diário 2º PA'!$B$4:$B$1997&lt;=EOMONTH(K$4,0))*('Diário 2º PA'!$F$4:$F$1997))
+SUMPRODUCT(('Diário 3º PA'!$E$4:$E$2018='Analítico Cx.'!$B133)*('Diário 3º PA'!$B$4:$B$2018&gt;=K$4)*('Diário 3º PA'!$B$4:$B$2018&lt;=EOMONTH(K$4,0))*('Diário 3º PA'!$F$4:$F$2018))
+SUMPRODUCT(('Diário 4º PA'!$E$4:$E$2000='Analítico Cx.'!$B133)*('Diário 4º PA'!$B$4:$B$2000&gt;=K$4)*('Diário 4º PA'!$B$4:$B$2000&lt;=EOMONTH(K$4,0))*('Diário 4º PA'!$F$4:$F$2000))</f>
        <v>0</v>
      </c>
      <c r="L133" s="99">
        <f>SUMPRODUCT(('Diário 1º PA'!$E$4:$E$2000='Analítico Cx.'!$B133)*('Diário 1º PA'!$B$4:$B$2000&gt;=L$4)*('Diário 1º PA'!$B$4:$B$2000&lt;=EOMONTH(L$4,0))*('Diário 1º PA'!$F$4:$F$2000))
+SUMPRODUCT(('Diário 2º PA'!$E$4:$E$1997='Analítico Cx.'!$B133)*('Diário 2º PA'!$B$4:$B$1997&gt;=L$4)*('Diário 2º PA'!$B$4:$B$1997&lt;=EOMONTH(L$4,0))*('Diário 2º PA'!$F$4:$F$1997))
+SUMPRODUCT(('Diário 3º PA'!$E$4:$E$2018='Analítico Cx.'!$B133)*('Diário 3º PA'!$B$4:$B$2018&gt;=L$4)*('Diário 3º PA'!$B$4:$B$2018&lt;=EOMONTH(L$4,0))*('Diário 3º PA'!$F$4:$F$2018))
+SUMPRODUCT(('Diário 4º PA'!$E$4:$E$2000='Analítico Cx.'!$B133)*('Diário 4º PA'!$B$4:$B$2000&gt;=L$4)*('Diário 4º PA'!$B$4:$B$2000&lt;=EOMONTH(L$4,0))*('Diário 4º PA'!$F$4:$F$2000))</f>
        <v>0</v>
      </c>
      <c r="M133" s="99">
        <f>SUMPRODUCT(('Diário 1º PA'!$E$4:$E$2000='Analítico Cx.'!$B133)*('Diário 1º PA'!$B$4:$B$2000&gt;=M$4)*('Diário 1º PA'!$B$4:$B$2000&lt;=EOMONTH(M$4,0))*('Diário 1º PA'!$F$4:$F$2000))
+SUMPRODUCT(('Diário 2º PA'!$E$4:$E$1997='Analítico Cx.'!$B133)*('Diário 2º PA'!$B$4:$B$1997&gt;=M$4)*('Diário 2º PA'!$B$4:$B$1997&lt;=EOMONTH(M$4,0))*('Diário 2º PA'!$F$4:$F$1997))
+SUMPRODUCT(('Diário 3º PA'!$E$4:$E$2018='Analítico Cx.'!$B133)*('Diário 3º PA'!$B$4:$B$2018&gt;=M$4)*('Diário 3º PA'!$B$4:$B$2018&lt;=EOMONTH(M$4,0))*('Diário 3º PA'!$F$4:$F$2018))
+SUMPRODUCT(('Diário 4º PA'!$E$4:$E$2000='Analítico Cx.'!$B133)*('Diário 4º PA'!$B$4:$B$2000&gt;=M$4)*('Diário 4º PA'!$B$4:$B$2000&lt;=EOMONTH(M$4,0))*('Diário 4º PA'!$F$4:$F$2000))</f>
        <v>0</v>
      </c>
      <c r="N133" s="99">
        <f>SUMPRODUCT(('Diário 1º PA'!$E$4:$E$2000='Analítico Cx.'!$B133)*('Diário 1º PA'!$B$4:$B$2000&gt;=N$4)*('Diário 1º PA'!$B$4:$B$2000&lt;=EOMONTH(N$4,0))*('Diário 1º PA'!$F$4:$F$2000))
+SUMPRODUCT(('Diário 2º PA'!$E$4:$E$1997='Analítico Cx.'!$B133)*('Diário 2º PA'!$B$4:$B$1997&gt;=N$4)*('Diário 2º PA'!$B$4:$B$1997&lt;=EOMONTH(N$4,0))*('Diário 2º PA'!$F$4:$F$1997))
+SUMPRODUCT(('Diário 3º PA'!$E$4:$E$2018='Analítico Cx.'!$B133)*('Diário 3º PA'!$B$4:$B$2018&gt;=N$4)*('Diário 3º PA'!$B$4:$B$2018&lt;=EOMONTH(N$4,0))*('Diário 3º PA'!$F$4:$F$2018))
+SUMPRODUCT(('Diário 4º PA'!$E$4:$E$2000='Analítico Cx.'!$B133)*('Diário 4º PA'!$B$4:$B$2000&gt;=N$4)*('Diário 4º PA'!$B$4:$B$2000&lt;=EOMONTH(N$4,0))*('Diário 4º PA'!$F$4:$F$2000))</f>
        <v>0</v>
      </c>
      <c r="O133" s="100">
        <f t="shared" si="22"/>
        <v>0</v>
      </c>
      <c r="P133" s="92">
        <f t="shared" si="21"/>
        <v>0</v>
      </c>
    </row>
    <row r="134" spans="1:16" ht="23.25" customHeight="1" x14ac:dyDescent="0.25">
      <c r="A134" s="36" t="s">
        <v>338</v>
      </c>
      <c r="B134" s="34" t="s">
        <v>339</v>
      </c>
      <c r="C134" s="99">
        <f>SUMPRODUCT(('Diário 1º PA'!$E$4:$E$2000='Analítico Cx.'!$B134)*('Diário 1º PA'!$B$4:$B$2000&gt;=C$4)*('Diário 1º PA'!$B$4:$B$2000&lt;=EOMONTH(C$4,0))*('Diário 1º PA'!$F$4:$F$2000))
+SUMPRODUCT(('Diário 2º PA'!$E$4:$E$1997='Analítico Cx.'!$B134)*('Diário 2º PA'!$B$4:$B$1997&gt;=C$4)*('Diário 2º PA'!$B$4:$B$1997&lt;=EOMONTH(C$4,0))*('Diário 2º PA'!$F$4:$F$1997))
+SUMPRODUCT(('Diário 3º PA'!$E$4:$E$2018='Analítico Cx.'!$B134)*('Diário 3º PA'!$B$4:$B$2018&gt;=C$4)*('Diário 3º PA'!$B$4:$B$2018&lt;=EOMONTH(C$4,0))*('Diário 3º PA'!$F$4:$F$2018))
+SUMPRODUCT(('Diário 4º PA'!$E$4:$E$2000='Analítico Cx.'!$B134)*('Diário 4º PA'!$B$4:$B$2000&gt;=C$4)*('Diário 4º PA'!$B$4:$B$2000&lt;=EOMONTH(C$4,0))*('Diário 4º PA'!$F$4:$F$2000))</f>
        <v>0</v>
      </c>
      <c r="D134" s="99">
        <f>SUMPRODUCT(('Diário 1º PA'!$E$4:$E$2000='Analítico Cx.'!$B134)*('Diário 1º PA'!$B$4:$B$2000&gt;=D$4)*('Diário 1º PA'!$B$4:$B$2000&lt;=EOMONTH(D$4,0))*('Diário 1º PA'!$F$4:$F$2000))
+SUMPRODUCT(('Diário 2º PA'!$E$4:$E$1997='Analítico Cx.'!$B134)*('Diário 2º PA'!$B$4:$B$1997&gt;=D$4)*('Diário 2º PA'!$B$4:$B$1997&lt;=EOMONTH(D$4,0))*('Diário 2º PA'!$F$4:$F$1997))
+SUMPRODUCT(('Diário 3º PA'!$E$4:$E$2018='Analítico Cx.'!$B134)*('Diário 3º PA'!$B$4:$B$2018&gt;=D$4)*('Diário 3º PA'!$B$4:$B$2018&lt;=EOMONTH(D$4,0))*('Diário 3º PA'!$F$4:$F$2018))
+SUMPRODUCT(('Diário 4º PA'!$E$4:$E$2000='Analítico Cx.'!$B134)*('Diário 4º PA'!$B$4:$B$2000&gt;=D$4)*('Diário 4º PA'!$B$4:$B$2000&lt;=EOMONTH(D$4,0))*('Diário 4º PA'!$F$4:$F$2000))</f>
        <v>0</v>
      </c>
      <c r="E134" s="99">
        <f>SUMPRODUCT(('Diário 1º PA'!$E$4:$E$2000='Analítico Cx.'!$B134)*('Diário 1º PA'!$B$4:$B$2000&gt;=E$4)*('Diário 1º PA'!$B$4:$B$2000&lt;=EOMONTH(E$4,0))*('Diário 1º PA'!$F$4:$F$2000))
+SUMPRODUCT(('Diário 2º PA'!$E$4:$E$1997='Analítico Cx.'!$B134)*('Diário 2º PA'!$B$4:$B$1997&gt;=E$4)*('Diário 2º PA'!$B$4:$B$1997&lt;=EOMONTH(E$4,0))*('Diário 2º PA'!$F$4:$F$1997))
+SUMPRODUCT(('Diário 3º PA'!$E$4:$E$2018='Analítico Cx.'!$B134)*('Diário 3º PA'!$B$4:$B$2018&gt;=E$4)*('Diário 3º PA'!$B$4:$B$2018&lt;=EOMONTH(E$4,0))*('Diário 3º PA'!$F$4:$F$2018))
+SUMPRODUCT(('Diário 4º PA'!$E$4:$E$2000='Analítico Cx.'!$B134)*('Diário 4º PA'!$B$4:$B$2000&gt;=E$4)*('Diário 4º PA'!$B$4:$B$2000&lt;=EOMONTH(E$4,0))*('Diário 4º PA'!$F$4:$F$2000))</f>
        <v>0</v>
      </c>
      <c r="F134" s="99">
        <f>SUMPRODUCT(('Diário 1º PA'!$E$4:$E$2000='Analítico Cx.'!$B134)*('Diário 1º PA'!$B$4:$B$2000&gt;=F$4)*('Diário 1º PA'!$B$4:$B$2000&lt;=EOMONTH(F$4,0))*('Diário 1º PA'!$F$4:$F$2000))
+SUMPRODUCT(('Diário 2º PA'!$E$4:$E$1997='Analítico Cx.'!$B134)*('Diário 2º PA'!$B$4:$B$1997&gt;=F$4)*('Diário 2º PA'!$B$4:$B$1997&lt;=EOMONTH(F$4,0))*('Diário 2º PA'!$F$4:$F$1997))
+SUMPRODUCT(('Diário 3º PA'!$E$4:$E$2018='Analítico Cx.'!$B134)*('Diário 3º PA'!$B$4:$B$2018&gt;=F$4)*('Diário 3º PA'!$B$4:$B$2018&lt;=EOMONTH(F$4,0))*('Diário 3º PA'!$F$4:$F$2018))
+SUMPRODUCT(('Diário 4º PA'!$E$4:$E$2000='Analítico Cx.'!$B134)*('Diário 4º PA'!$B$4:$B$2000&gt;=F$4)*('Diário 4º PA'!$B$4:$B$2000&lt;=EOMONTH(F$4,0))*('Diário 4º PA'!$F$4:$F$2000))</f>
        <v>0</v>
      </c>
      <c r="G134" s="99">
        <f>SUMPRODUCT(('Diário 1º PA'!$E$4:$E$2000='Analítico Cx.'!$B134)*('Diário 1º PA'!$B$4:$B$2000&gt;=G$4)*('Diário 1º PA'!$B$4:$B$2000&lt;=EOMONTH(G$4,0))*('Diário 1º PA'!$F$4:$F$2000))
+SUMPRODUCT(('Diário 2º PA'!$E$4:$E$1997='Analítico Cx.'!$B134)*('Diário 2º PA'!$B$4:$B$1997&gt;=G$4)*('Diário 2º PA'!$B$4:$B$1997&lt;=EOMONTH(G$4,0))*('Diário 2º PA'!$F$4:$F$1997))
+SUMPRODUCT(('Diário 3º PA'!$E$4:$E$2018='Analítico Cx.'!$B134)*('Diário 3º PA'!$B$4:$B$2018&gt;=G$4)*('Diário 3º PA'!$B$4:$B$2018&lt;=EOMONTH(G$4,0))*('Diário 3º PA'!$F$4:$F$2018))
+SUMPRODUCT(('Diário 4º PA'!$E$4:$E$2000='Analítico Cx.'!$B134)*('Diário 4º PA'!$B$4:$B$2000&gt;=G$4)*('Diário 4º PA'!$B$4:$B$2000&lt;=EOMONTH(G$4,0))*('Diário 4º PA'!$F$4:$F$2000))</f>
        <v>0</v>
      </c>
      <c r="H134" s="99">
        <f>SUMPRODUCT(('Diário 1º PA'!$E$4:$E$2000='Analítico Cx.'!$B134)*('Diário 1º PA'!$B$4:$B$2000&gt;=H$4)*('Diário 1º PA'!$B$4:$B$2000&lt;=EOMONTH(H$4,0))*('Diário 1º PA'!$F$4:$F$2000))
+SUMPRODUCT(('Diário 2º PA'!$E$4:$E$1997='Analítico Cx.'!$B134)*('Diário 2º PA'!$B$4:$B$1997&gt;=H$4)*('Diário 2º PA'!$B$4:$B$1997&lt;=EOMONTH(H$4,0))*('Diário 2º PA'!$F$4:$F$1997))
+SUMPRODUCT(('Diário 3º PA'!$E$4:$E$2018='Analítico Cx.'!$B134)*('Diário 3º PA'!$B$4:$B$2018&gt;=H$4)*('Diário 3º PA'!$B$4:$B$2018&lt;=EOMONTH(H$4,0))*('Diário 3º PA'!$F$4:$F$2018))
+SUMPRODUCT(('Diário 4º PA'!$E$4:$E$2000='Analítico Cx.'!$B134)*('Diário 4º PA'!$B$4:$B$2000&gt;=H$4)*('Diário 4º PA'!$B$4:$B$2000&lt;=EOMONTH(H$4,0))*('Diário 4º PA'!$F$4:$F$2000))</f>
        <v>0</v>
      </c>
      <c r="I134" s="99">
        <f>SUMPRODUCT(('Diário 1º PA'!$E$4:$E$2000='Analítico Cx.'!$B134)*('Diário 1º PA'!$B$4:$B$2000&gt;=I$4)*('Diário 1º PA'!$B$4:$B$2000&lt;=EOMONTH(I$4,0))*('Diário 1º PA'!$F$4:$F$2000))
+SUMPRODUCT(('Diário 2º PA'!$E$4:$E$1997='Analítico Cx.'!$B134)*('Diário 2º PA'!$B$4:$B$1997&gt;=I$4)*('Diário 2º PA'!$B$4:$B$1997&lt;=EOMONTH(I$4,0))*('Diário 2º PA'!$F$4:$F$1997))
+SUMPRODUCT(('Diário 3º PA'!$E$4:$E$2018='Analítico Cx.'!$B134)*('Diário 3º PA'!$B$4:$B$2018&gt;=I$4)*('Diário 3º PA'!$B$4:$B$2018&lt;=EOMONTH(I$4,0))*('Diário 3º PA'!$F$4:$F$2018))
+SUMPRODUCT(('Diário 4º PA'!$E$4:$E$2000='Analítico Cx.'!$B134)*('Diário 4º PA'!$B$4:$B$2000&gt;=I$4)*('Diário 4º PA'!$B$4:$B$2000&lt;=EOMONTH(I$4,0))*('Diário 4º PA'!$F$4:$F$2000))</f>
        <v>0</v>
      </c>
      <c r="J134" s="99">
        <f>SUMPRODUCT(('Diário 1º PA'!$E$4:$E$2000='Analítico Cx.'!$B134)*('Diário 1º PA'!$B$4:$B$2000&gt;=J$4)*('Diário 1º PA'!$B$4:$B$2000&lt;=EOMONTH(J$4,0))*('Diário 1º PA'!$F$4:$F$2000))
+SUMPRODUCT(('Diário 2º PA'!$E$4:$E$1997='Analítico Cx.'!$B134)*('Diário 2º PA'!$B$4:$B$1997&gt;=J$4)*('Diário 2º PA'!$B$4:$B$1997&lt;=EOMONTH(J$4,0))*('Diário 2º PA'!$F$4:$F$1997))
+SUMPRODUCT(('Diário 3º PA'!$E$4:$E$2018='Analítico Cx.'!$B134)*('Diário 3º PA'!$B$4:$B$2018&gt;=J$4)*('Diário 3º PA'!$B$4:$B$2018&lt;=EOMONTH(J$4,0))*('Diário 3º PA'!$F$4:$F$2018))
+SUMPRODUCT(('Diário 4º PA'!$E$4:$E$2000='Analítico Cx.'!$B134)*('Diário 4º PA'!$B$4:$B$2000&gt;=J$4)*('Diário 4º PA'!$B$4:$B$2000&lt;=EOMONTH(J$4,0))*('Diário 4º PA'!$F$4:$F$2000))</f>
        <v>0</v>
      </c>
      <c r="K134" s="99">
        <f>SUMPRODUCT(('Diário 1º PA'!$E$4:$E$2000='Analítico Cx.'!$B134)*('Diário 1º PA'!$B$4:$B$2000&gt;=K$4)*('Diário 1º PA'!$B$4:$B$2000&lt;=EOMONTH(K$4,0))*('Diário 1º PA'!$F$4:$F$2000))
+SUMPRODUCT(('Diário 2º PA'!$E$4:$E$1997='Analítico Cx.'!$B134)*('Diário 2º PA'!$B$4:$B$1997&gt;=K$4)*('Diário 2º PA'!$B$4:$B$1997&lt;=EOMONTH(K$4,0))*('Diário 2º PA'!$F$4:$F$1997))
+SUMPRODUCT(('Diário 3º PA'!$E$4:$E$2018='Analítico Cx.'!$B134)*('Diário 3º PA'!$B$4:$B$2018&gt;=K$4)*('Diário 3º PA'!$B$4:$B$2018&lt;=EOMONTH(K$4,0))*('Diário 3º PA'!$F$4:$F$2018))
+SUMPRODUCT(('Diário 4º PA'!$E$4:$E$2000='Analítico Cx.'!$B134)*('Diário 4º PA'!$B$4:$B$2000&gt;=K$4)*('Diário 4º PA'!$B$4:$B$2000&lt;=EOMONTH(K$4,0))*('Diário 4º PA'!$F$4:$F$2000))</f>
        <v>0</v>
      </c>
      <c r="L134" s="99">
        <f>SUMPRODUCT(('Diário 1º PA'!$E$4:$E$2000='Analítico Cx.'!$B134)*('Diário 1º PA'!$B$4:$B$2000&gt;=L$4)*('Diário 1º PA'!$B$4:$B$2000&lt;=EOMONTH(L$4,0))*('Diário 1º PA'!$F$4:$F$2000))
+SUMPRODUCT(('Diário 2º PA'!$E$4:$E$1997='Analítico Cx.'!$B134)*('Diário 2º PA'!$B$4:$B$1997&gt;=L$4)*('Diário 2º PA'!$B$4:$B$1997&lt;=EOMONTH(L$4,0))*('Diário 2º PA'!$F$4:$F$1997))
+SUMPRODUCT(('Diário 3º PA'!$E$4:$E$2018='Analítico Cx.'!$B134)*('Diário 3º PA'!$B$4:$B$2018&gt;=L$4)*('Diário 3º PA'!$B$4:$B$2018&lt;=EOMONTH(L$4,0))*('Diário 3º PA'!$F$4:$F$2018))
+SUMPRODUCT(('Diário 4º PA'!$E$4:$E$2000='Analítico Cx.'!$B134)*('Diário 4º PA'!$B$4:$B$2000&gt;=L$4)*('Diário 4º PA'!$B$4:$B$2000&lt;=EOMONTH(L$4,0))*('Diário 4º PA'!$F$4:$F$2000))</f>
        <v>0</v>
      </c>
      <c r="M134" s="99">
        <f>SUMPRODUCT(('Diário 1º PA'!$E$4:$E$2000='Analítico Cx.'!$B134)*('Diário 1º PA'!$B$4:$B$2000&gt;=M$4)*('Diário 1º PA'!$B$4:$B$2000&lt;=EOMONTH(M$4,0))*('Diário 1º PA'!$F$4:$F$2000))
+SUMPRODUCT(('Diário 2º PA'!$E$4:$E$1997='Analítico Cx.'!$B134)*('Diário 2º PA'!$B$4:$B$1997&gt;=M$4)*('Diário 2º PA'!$B$4:$B$1997&lt;=EOMONTH(M$4,0))*('Diário 2º PA'!$F$4:$F$1997))
+SUMPRODUCT(('Diário 3º PA'!$E$4:$E$2018='Analítico Cx.'!$B134)*('Diário 3º PA'!$B$4:$B$2018&gt;=M$4)*('Diário 3º PA'!$B$4:$B$2018&lt;=EOMONTH(M$4,0))*('Diário 3º PA'!$F$4:$F$2018))
+SUMPRODUCT(('Diário 4º PA'!$E$4:$E$2000='Analítico Cx.'!$B134)*('Diário 4º PA'!$B$4:$B$2000&gt;=M$4)*('Diário 4º PA'!$B$4:$B$2000&lt;=EOMONTH(M$4,0))*('Diário 4º PA'!$F$4:$F$2000))</f>
        <v>0</v>
      </c>
      <c r="N134" s="99">
        <f>SUMPRODUCT(('Diário 1º PA'!$E$4:$E$2000='Analítico Cx.'!$B134)*('Diário 1º PA'!$B$4:$B$2000&gt;=N$4)*('Diário 1º PA'!$B$4:$B$2000&lt;=EOMONTH(N$4,0))*('Diário 1º PA'!$F$4:$F$2000))
+SUMPRODUCT(('Diário 2º PA'!$E$4:$E$1997='Analítico Cx.'!$B134)*('Diário 2º PA'!$B$4:$B$1997&gt;=N$4)*('Diário 2º PA'!$B$4:$B$1997&lt;=EOMONTH(N$4,0))*('Diário 2º PA'!$F$4:$F$1997))
+SUMPRODUCT(('Diário 3º PA'!$E$4:$E$2018='Analítico Cx.'!$B134)*('Diário 3º PA'!$B$4:$B$2018&gt;=N$4)*('Diário 3º PA'!$B$4:$B$2018&lt;=EOMONTH(N$4,0))*('Diário 3º PA'!$F$4:$F$2018))
+SUMPRODUCT(('Diário 4º PA'!$E$4:$E$2000='Analítico Cx.'!$B134)*('Diário 4º PA'!$B$4:$B$2000&gt;=N$4)*('Diário 4º PA'!$B$4:$B$2000&lt;=EOMONTH(N$4,0))*('Diário 4º PA'!$F$4:$F$2000))</f>
        <v>0</v>
      </c>
      <c r="O134" s="100">
        <f t="shared" si="22"/>
        <v>0</v>
      </c>
      <c r="P134" s="92">
        <f t="shared" si="21"/>
        <v>0</v>
      </c>
    </row>
    <row r="135" spans="1:16" ht="23.25" customHeight="1" x14ac:dyDescent="0.25">
      <c r="A135" s="36" t="s">
        <v>340</v>
      </c>
      <c r="B135" s="34" t="s">
        <v>341</v>
      </c>
      <c r="C135" s="99">
        <f>SUMPRODUCT(('Diário 1º PA'!$E$4:$E$2000='Analítico Cx.'!$B135)*('Diário 1º PA'!$B$4:$B$2000&gt;=C$4)*('Diário 1º PA'!$B$4:$B$2000&lt;=EOMONTH(C$4,0))*('Diário 1º PA'!$F$4:$F$2000))
+SUMPRODUCT(('Diário 2º PA'!$E$4:$E$1997='Analítico Cx.'!$B135)*('Diário 2º PA'!$B$4:$B$1997&gt;=C$4)*('Diário 2º PA'!$B$4:$B$1997&lt;=EOMONTH(C$4,0))*('Diário 2º PA'!$F$4:$F$1997))
+SUMPRODUCT(('Diário 3º PA'!$E$4:$E$2018='Analítico Cx.'!$B135)*('Diário 3º PA'!$B$4:$B$2018&gt;=C$4)*('Diário 3º PA'!$B$4:$B$2018&lt;=EOMONTH(C$4,0))*('Diário 3º PA'!$F$4:$F$2018))
+SUMPRODUCT(('Diário 4º PA'!$E$4:$E$2000='Analítico Cx.'!$B135)*('Diário 4º PA'!$B$4:$B$2000&gt;=C$4)*('Diário 4º PA'!$B$4:$B$2000&lt;=EOMONTH(C$4,0))*('Diário 4º PA'!$F$4:$F$2000))</f>
        <v>0</v>
      </c>
      <c r="D135" s="99">
        <f>SUMPRODUCT(('Diário 1º PA'!$E$4:$E$2000='Analítico Cx.'!$B135)*('Diário 1º PA'!$B$4:$B$2000&gt;=D$4)*('Diário 1º PA'!$B$4:$B$2000&lt;=EOMONTH(D$4,0))*('Diário 1º PA'!$F$4:$F$2000))
+SUMPRODUCT(('Diário 2º PA'!$E$4:$E$1997='Analítico Cx.'!$B135)*('Diário 2º PA'!$B$4:$B$1997&gt;=D$4)*('Diário 2º PA'!$B$4:$B$1997&lt;=EOMONTH(D$4,0))*('Diário 2º PA'!$F$4:$F$1997))
+SUMPRODUCT(('Diário 3º PA'!$E$4:$E$2018='Analítico Cx.'!$B135)*('Diário 3º PA'!$B$4:$B$2018&gt;=D$4)*('Diário 3º PA'!$B$4:$B$2018&lt;=EOMONTH(D$4,0))*('Diário 3º PA'!$F$4:$F$2018))
+SUMPRODUCT(('Diário 4º PA'!$E$4:$E$2000='Analítico Cx.'!$B135)*('Diário 4º PA'!$B$4:$B$2000&gt;=D$4)*('Diário 4º PA'!$B$4:$B$2000&lt;=EOMONTH(D$4,0))*('Diário 4º PA'!$F$4:$F$2000))</f>
        <v>0</v>
      </c>
      <c r="E135" s="99">
        <f>SUMPRODUCT(('Diário 1º PA'!$E$4:$E$2000='Analítico Cx.'!$B135)*('Diário 1º PA'!$B$4:$B$2000&gt;=E$4)*('Diário 1º PA'!$B$4:$B$2000&lt;=EOMONTH(E$4,0))*('Diário 1º PA'!$F$4:$F$2000))
+SUMPRODUCT(('Diário 2º PA'!$E$4:$E$1997='Analítico Cx.'!$B135)*('Diário 2º PA'!$B$4:$B$1997&gt;=E$4)*('Diário 2º PA'!$B$4:$B$1997&lt;=EOMONTH(E$4,0))*('Diário 2º PA'!$F$4:$F$1997))
+SUMPRODUCT(('Diário 3º PA'!$E$4:$E$2018='Analítico Cx.'!$B135)*('Diário 3º PA'!$B$4:$B$2018&gt;=E$4)*('Diário 3º PA'!$B$4:$B$2018&lt;=EOMONTH(E$4,0))*('Diário 3º PA'!$F$4:$F$2018))
+SUMPRODUCT(('Diário 4º PA'!$E$4:$E$2000='Analítico Cx.'!$B135)*('Diário 4º PA'!$B$4:$B$2000&gt;=E$4)*('Diário 4º PA'!$B$4:$B$2000&lt;=EOMONTH(E$4,0))*('Diário 4º PA'!$F$4:$F$2000))</f>
        <v>0</v>
      </c>
      <c r="F135" s="99">
        <f>SUMPRODUCT(('Diário 1º PA'!$E$4:$E$2000='Analítico Cx.'!$B135)*('Diário 1º PA'!$B$4:$B$2000&gt;=F$4)*('Diário 1º PA'!$B$4:$B$2000&lt;=EOMONTH(F$4,0))*('Diário 1º PA'!$F$4:$F$2000))
+SUMPRODUCT(('Diário 2º PA'!$E$4:$E$1997='Analítico Cx.'!$B135)*('Diário 2º PA'!$B$4:$B$1997&gt;=F$4)*('Diário 2º PA'!$B$4:$B$1997&lt;=EOMONTH(F$4,0))*('Diário 2º PA'!$F$4:$F$1997))
+SUMPRODUCT(('Diário 3º PA'!$E$4:$E$2018='Analítico Cx.'!$B135)*('Diário 3º PA'!$B$4:$B$2018&gt;=F$4)*('Diário 3º PA'!$B$4:$B$2018&lt;=EOMONTH(F$4,0))*('Diário 3º PA'!$F$4:$F$2018))
+SUMPRODUCT(('Diário 4º PA'!$E$4:$E$2000='Analítico Cx.'!$B135)*('Diário 4º PA'!$B$4:$B$2000&gt;=F$4)*('Diário 4º PA'!$B$4:$B$2000&lt;=EOMONTH(F$4,0))*('Diário 4º PA'!$F$4:$F$2000))</f>
        <v>0</v>
      </c>
      <c r="G135" s="99">
        <f>SUMPRODUCT(('Diário 1º PA'!$E$4:$E$2000='Analítico Cx.'!$B135)*('Diário 1º PA'!$B$4:$B$2000&gt;=G$4)*('Diário 1º PA'!$B$4:$B$2000&lt;=EOMONTH(G$4,0))*('Diário 1º PA'!$F$4:$F$2000))
+SUMPRODUCT(('Diário 2º PA'!$E$4:$E$1997='Analítico Cx.'!$B135)*('Diário 2º PA'!$B$4:$B$1997&gt;=G$4)*('Diário 2º PA'!$B$4:$B$1997&lt;=EOMONTH(G$4,0))*('Diário 2º PA'!$F$4:$F$1997))
+SUMPRODUCT(('Diário 3º PA'!$E$4:$E$2018='Analítico Cx.'!$B135)*('Diário 3º PA'!$B$4:$B$2018&gt;=G$4)*('Diário 3º PA'!$B$4:$B$2018&lt;=EOMONTH(G$4,0))*('Diário 3º PA'!$F$4:$F$2018))
+SUMPRODUCT(('Diário 4º PA'!$E$4:$E$2000='Analítico Cx.'!$B135)*('Diário 4º PA'!$B$4:$B$2000&gt;=G$4)*('Diário 4º PA'!$B$4:$B$2000&lt;=EOMONTH(G$4,0))*('Diário 4º PA'!$F$4:$F$2000))</f>
        <v>0</v>
      </c>
      <c r="H135" s="99">
        <f>SUMPRODUCT(('Diário 1º PA'!$E$4:$E$2000='Analítico Cx.'!$B135)*('Diário 1º PA'!$B$4:$B$2000&gt;=H$4)*('Diário 1º PA'!$B$4:$B$2000&lt;=EOMONTH(H$4,0))*('Diário 1º PA'!$F$4:$F$2000))
+SUMPRODUCT(('Diário 2º PA'!$E$4:$E$1997='Analítico Cx.'!$B135)*('Diário 2º PA'!$B$4:$B$1997&gt;=H$4)*('Diário 2º PA'!$B$4:$B$1997&lt;=EOMONTH(H$4,0))*('Diário 2º PA'!$F$4:$F$1997))
+SUMPRODUCT(('Diário 3º PA'!$E$4:$E$2018='Analítico Cx.'!$B135)*('Diário 3º PA'!$B$4:$B$2018&gt;=H$4)*('Diário 3º PA'!$B$4:$B$2018&lt;=EOMONTH(H$4,0))*('Diário 3º PA'!$F$4:$F$2018))
+SUMPRODUCT(('Diário 4º PA'!$E$4:$E$2000='Analítico Cx.'!$B135)*('Diário 4º PA'!$B$4:$B$2000&gt;=H$4)*('Diário 4º PA'!$B$4:$B$2000&lt;=EOMONTH(H$4,0))*('Diário 4º PA'!$F$4:$F$2000))</f>
        <v>0</v>
      </c>
      <c r="I135" s="99">
        <f>SUMPRODUCT(('Diário 1º PA'!$E$4:$E$2000='Analítico Cx.'!$B135)*('Diário 1º PA'!$B$4:$B$2000&gt;=I$4)*('Diário 1º PA'!$B$4:$B$2000&lt;=EOMONTH(I$4,0))*('Diário 1º PA'!$F$4:$F$2000))
+SUMPRODUCT(('Diário 2º PA'!$E$4:$E$1997='Analítico Cx.'!$B135)*('Diário 2º PA'!$B$4:$B$1997&gt;=I$4)*('Diário 2º PA'!$B$4:$B$1997&lt;=EOMONTH(I$4,0))*('Diário 2º PA'!$F$4:$F$1997))
+SUMPRODUCT(('Diário 3º PA'!$E$4:$E$2018='Analítico Cx.'!$B135)*('Diário 3º PA'!$B$4:$B$2018&gt;=I$4)*('Diário 3º PA'!$B$4:$B$2018&lt;=EOMONTH(I$4,0))*('Diário 3º PA'!$F$4:$F$2018))
+SUMPRODUCT(('Diário 4º PA'!$E$4:$E$2000='Analítico Cx.'!$B135)*('Diário 4º PA'!$B$4:$B$2000&gt;=I$4)*('Diário 4º PA'!$B$4:$B$2000&lt;=EOMONTH(I$4,0))*('Diário 4º PA'!$F$4:$F$2000))</f>
        <v>0</v>
      </c>
      <c r="J135" s="99">
        <f>SUMPRODUCT(('Diário 1º PA'!$E$4:$E$2000='Analítico Cx.'!$B135)*('Diário 1º PA'!$B$4:$B$2000&gt;=J$4)*('Diário 1º PA'!$B$4:$B$2000&lt;=EOMONTH(J$4,0))*('Diário 1º PA'!$F$4:$F$2000))
+SUMPRODUCT(('Diário 2º PA'!$E$4:$E$1997='Analítico Cx.'!$B135)*('Diário 2º PA'!$B$4:$B$1997&gt;=J$4)*('Diário 2º PA'!$B$4:$B$1997&lt;=EOMONTH(J$4,0))*('Diário 2º PA'!$F$4:$F$1997))
+SUMPRODUCT(('Diário 3º PA'!$E$4:$E$2018='Analítico Cx.'!$B135)*('Diário 3º PA'!$B$4:$B$2018&gt;=J$4)*('Diário 3º PA'!$B$4:$B$2018&lt;=EOMONTH(J$4,0))*('Diário 3º PA'!$F$4:$F$2018))
+SUMPRODUCT(('Diário 4º PA'!$E$4:$E$2000='Analítico Cx.'!$B135)*('Diário 4º PA'!$B$4:$B$2000&gt;=J$4)*('Diário 4º PA'!$B$4:$B$2000&lt;=EOMONTH(J$4,0))*('Diário 4º PA'!$F$4:$F$2000))</f>
        <v>0</v>
      </c>
      <c r="K135" s="99">
        <f>SUMPRODUCT(('Diário 1º PA'!$E$4:$E$2000='Analítico Cx.'!$B135)*('Diário 1º PA'!$B$4:$B$2000&gt;=K$4)*('Diário 1º PA'!$B$4:$B$2000&lt;=EOMONTH(K$4,0))*('Diário 1º PA'!$F$4:$F$2000))
+SUMPRODUCT(('Diário 2º PA'!$E$4:$E$1997='Analítico Cx.'!$B135)*('Diário 2º PA'!$B$4:$B$1997&gt;=K$4)*('Diário 2º PA'!$B$4:$B$1997&lt;=EOMONTH(K$4,0))*('Diário 2º PA'!$F$4:$F$1997))
+SUMPRODUCT(('Diário 3º PA'!$E$4:$E$2018='Analítico Cx.'!$B135)*('Diário 3º PA'!$B$4:$B$2018&gt;=K$4)*('Diário 3º PA'!$B$4:$B$2018&lt;=EOMONTH(K$4,0))*('Diário 3º PA'!$F$4:$F$2018))
+SUMPRODUCT(('Diário 4º PA'!$E$4:$E$2000='Analítico Cx.'!$B135)*('Diário 4º PA'!$B$4:$B$2000&gt;=K$4)*('Diário 4º PA'!$B$4:$B$2000&lt;=EOMONTH(K$4,0))*('Diário 4º PA'!$F$4:$F$2000))</f>
        <v>0</v>
      </c>
      <c r="L135" s="99">
        <f>SUMPRODUCT(('Diário 1º PA'!$E$4:$E$2000='Analítico Cx.'!$B135)*('Diário 1º PA'!$B$4:$B$2000&gt;=L$4)*('Diário 1º PA'!$B$4:$B$2000&lt;=EOMONTH(L$4,0))*('Diário 1º PA'!$F$4:$F$2000))
+SUMPRODUCT(('Diário 2º PA'!$E$4:$E$1997='Analítico Cx.'!$B135)*('Diário 2º PA'!$B$4:$B$1997&gt;=L$4)*('Diário 2º PA'!$B$4:$B$1997&lt;=EOMONTH(L$4,0))*('Diário 2º PA'!$F$4:$F$1997))
+SUMPRODUCT(('Diário 3º PA'!$E$4:$E$2018='Analítico Cx.'!$B135)*('Diário 3º PA'!$B$4:$B$2018&gt;=L$4)*('Diário 3º PA'!$B$4:$B$2018&lt;=EOMONTH(L$4,0))*('Diário 3º PA'!$F$4:$F$2018))
+SUMPRODUCT(('Diário 4º PA'!$E$4:$E$2000='Analítico Cx.'!$B135)*('Diário 4º PA'!$B$4:$B$2000&gt;=L$4)*('Diário 4º PA'!$B$4:$B$2000&lt;=EOMONTH(L$4,0))*('Diário 4º PA'!$F$4:$F$2000))</f>
        <v>0</v>
      </c>
      <c r="M135" s="99">
        <f>SUMPRODUCT(('Diário 1º PA'!$E$4:$E$2000='Analítico Cx.'!$B135)*('Diário 1º PA'!$B$4:$B$2000&gt;=M$4)*('Diário 1º PA'!$B$4:$B$2000&lt;=EOMONTH(M$4,0))*('Diário 1º PA'!$F$4:$F$2000))
+SUMPRODUCT(('Diário 2º PA'!$E$4:$E$1997='Analítico Cx.'!$B135)*('Diário 2º PA'!$B$4:$B$1997&gt;=M$4)*('Diário 2º PA'!$B$4:$B$1997&lt;=EOMONTH(M$4,0))*('Diário 2º PA'!$F$4:$F$1997))
+SUMPRODUCT(('Diário 3º PA'!$E$4:$E$2018='Analítico Cx.'!$B135)*('Diário 3º PA'!$B$4:$B$2018&gt;=M$4)*('Diário 3º PA'!$B$4:$B$2018&lt;=EOMONTH(M$4,0))*('Diário 3º PA'!$F$4:$F$2018))
+SUMPRODUCT(('Diário 4º PA'!$E$4:$E$2000='Analítico Cx.'!$B135)*('Diário 4º PA'!$B$4:$B$2000&gt;=M$4)*('Diário 4º PA'!$B$4:$B$2000&lt;=EOMONTH(M$4,0))*('Diário 4º PA'!$F$4:$F$2000))</f>
        <v>0</v>
      </c>
      <c r="N135" s="99">
        <f>SUMPRODUCT(('Diário 1º PA'!$E$4:$E$2000='Analítico Cx.'!$B135)*('Diário 1º PA'!$B$4:$B$2000&gt;=N$4)*('Diário 1º PA'!$B$4:$B$2000&lt;=EOMONTH(N$4,0))*('Diário 1º PA'!$F$4:$F$2000))
+SUMPRODUCT(('Diário 2º PA'!$E$4:$E$1997='Analítico Cx.'!$B135)*('Diário 2º PA'!$B$4:$B$1997&gt;=N$4)*('Diário 2º PA'!$B$4:$B$1997&lt;=EOMONTH(N$4,0))*('Diário 2º PA'!$F$4:$F$1997))
+SUMPRODUCT(('Diário 3º PA'!$E$4:$E$2018='Analítico Cx.'!$B135)*('Diário 3º PA'!$B$4:$B$2018&gt;=N$4)*('Diário 3º PA'!$B$4:$B$2018&lt;=EOMONTH(N$4,0))*('Diário 3º PA'!$F$4:$F$2018))
+SUMPRODUCT(('Diário 4º PA'!$E$4:$E$2000='Analítico Cx.'!$B135)*('Diário 4º PA'!$B$4:$B$2000&gt;=N$4)*('Diário 4º PA'!$B$4:$B$2000&lt;=EOMONTH(N$4,0))*('Diário 4º PA'!$F$4:$F$2000))</f>
        <v>0</v>
      </c>
      <c r="O135" s="100">
        <f t="shared" si="22"/>
        <v>0</v>
      </c>
      <c r="P135" s="92">
        <f t="shared" si="21"/>
        <v>0</v>
      </c>
    </row>
    <row r="136" spans="1:16" ht="23.25" customHeight="1" x14ac:dyDescent="0.25">
      <c r="A136" s="36" t="s">
        <v>342</v>
      </c>
      <c r="B136" s="34" t="s">
        <v>343</v>
      </c>
      <c r="C136" s="99">
        <f>SUMPRODUCT(('Diário 1º PA'!$E$4:$E$2000='Analítico Cx.'!$B136)*('Diário 1º PA'!$B$4:$B$2000&gt;=C$4)*('Diário 1º PA'!$B$4:$B$2000&lt;=EOMONTH(C$4,0))*('Diário 1º PA'!$F$4:$F$2000))
+SUMPRODUCT(('Diário 2º PA'!$E$4:$E$1997='Analítico Cx.'!$B136)*('Diário 2º PA'!$B$4:$B$1997&gt;=C$4)*('Diário 2º PA'!$B$4:$B$1997&lt;=EOMONTH(C$4,0))*('Diário 2º PA'!$F$4:$F$1997))
+SUMPRODUCT(('Diário 3º PA'!$E$4:$E$2018='Analítico Cx.'!$B136)*('Diário 3º PA'!$B$4:$B$2018&gt;=C$4)*('Diário 3º PA'!$B$4:$B$2018&lt;=EOMONTH(C$4,0))*('Diário 3º PA'!$F$4:$F$2018))
+SUMPRODUCT(('Diário 4º PA'!$E$4:$E$2000='Analítico Cx.'!$B136)*('Diário 4º PA'!$B$4:$B$2000&gt;=C$4)*('Diário 4º PA'!$B$4:$B$2000&lt;=EOMONTH(C$4,0))*('Diário 4º PA'!$F$4:$F$2000))</f>
        <v>0</v>
      </c>
      <c r="D136" s="99">
        <f>SUMPRODUCT(('Diário 1º PA'!$E$4:$E$2000='Analítico Cx.'!$B136)*('Diário 1º PA'!$B$4:$B$2000&gt;=D$4)*('Diário 1º PA'!$B$4:$B$2000&lt;=EOMONTH(D$4,0))*('Diário 1º PA'!$F$4:$F$2000))
+SUMPRODUCT(('Diário 2º PA'!$E$4:$E$1997='Analítico Cx.'!$B136)*('Diário 2º PA'!$B$4:$B$1997&gt;=D$4)*('Diário 2º PA'!$B$4:$B$1997&lt;=EOMONTH(D$4,0))*('Diário 2º PA'!$F$4:$F$1997))
+SUMPRODUCT(('Diário 3º PA'!$E$4:$E$2018='Analítico Cx.'!$B136)*('Diário 3º PA'!$B$4:$B$2018&gt;=D$4)*('Diário 3º PA'!$B$4:$B$2018&lt;=EOMONTH(D$4,0))*('Diário 3º PA'!$F$4:$F$2018))
+SUMPRODUCT(('Diário 4º PA'!$E$4:$E$2000='Analítico Cx.'!$B136)*('Diário 4º PA'!$B$4:$B$2000&gt;=D$4)*('Diário 4º PA'!$B$4:$B$2000&lt;=EOMONTH(D$4,0))*('Diário 4º PA'!$F$4:$F$2000))</f>
        <v>0</v>
      </c>
      <c r="E136" s="99">
        <f>SUMPRODUCT(('Diário 1º PA'!$E$4:$E$2000='Analítico Cx.'!$B136)*('Diário 1º PA'!$B$4:$B$2000&gt;=E$4)*('Diário 1º PA'!$B$4:$B$2000&lt;=EOMONTH(E$4,0))*('Diário 1º PA'!$F$4:$F$2000))
+SUMPRODUCT(('Diário 2º PA'!$E$4:$E$1997='Analítico Cx.'!$B136)*('Diário 2º PA'!$B$4:$B$1997&gt;=E$4)*('Diário 2º PA'!$B$4:$B$1997&lt;=EOMONTH(E$4,0))*('Diário 2º PA'!$F$4:$F$1997))
+SUMPRODUCT(('Diário 3º PA'!$E$4:$E$2018='Analítico Cx.'!$B136)*('Diário 3º PA'!$B$4:$B$2018&gt;=E$4)*('Diário 3º PA'!$B$4:$B$2018&lt;=EOMONTH(E$4,0))*('Diário 3º PA'!$F$4:$F$2018))
+SUMPRODUCT(('Diário 4º PA'!$E$4:$E$2000='Analítico Cx.'!$B136)*('Diário 4º PA'!$B$4:$B$2000&gt;=E$4)*('Diário 4º PA'!$B$4:$B$2000&lt;=EOMONTH(E$4,0))*('Diário 4º PA'!$F$4:$F$2000))</f>
        <v>0</v>
      </c>
      <c r="F136" s="99">
        <f>SUMPRODUCT(('Diário 1º PA'!$E$4:$E$2000='Analítico Cx.'!$B136)*('Diário 1º PA'!$B$4:$B$2000&gt;=F$4)*('Diário 1º PA'!$B$4:$B$2000&lt;=EOMONTH(F$4,0))*('Diário 1º PA'!$F$4:$F$2000))
+SUMPRODUCT(('Diário 2º PA'!$E$4:$E$1997='Analítico Cx.'!$B136)*('Diário 2º PA'!$B$4:$B$1997&gt;=F$4)*('Diário 2º PA'!$B$4:$B$1997&lt;=EOMONTH(F$4,0))*('Diário 2º PA'!$F$4:$F$1997))
+SUMPRODUCT(('Diário 3º PA'!$E$4:$E$2018='Analítico Cx.'!$B136)*('Diário 3º PA'!$B$4:$B$2018&gt;=F$4)*('Diário 3º PA'!$B$4:$B$2018&lt;=EOMONTH(F$4,0))*('Diário 3º PA'!$F$4:$F$2018))
+SUMPRODUCT(('Diário 4º PA'!$E$4:$E$2000='Analítico Cx.'!$B136)*('Diário 4º PA'!$B$4:$B$2000&gt;=F$4)*('Diário 4º PA'!$B$4:$B$2000&lt;=EOMONTH(F$4,0))*('Diário 4º PA'!$F$4:$F$2000))</f>
        <v>0</v>
      </c>
      <c r="G136" s="99">
        <f>SUMPRODUCT(('Diário 1º PA'!$E$4:$E$2000='Analítico Cx.'!$B136)*('Diário 1º PA'!$B$4:$B$2000&gt;=G$4)*('Diário 1º PA'!$B$4:$B$2000&lt;=EOMONTH(G$4,0))*('Diário 1º PA'!$F$4:$F$2000))
+SUMPRODUCT(('Diário 2º PA'!$E$4:$E$1997='Analítico Cx.'!$B136)*('Diário 2º PA'!$B$4:$B$1997&gt;=G$4)*('Diário 2º PA'!$B$4:$B$1997&lt;=EOMONTH(G$4,0))*('Diário 2º PA'!$F$4:$F$1997))
+SUMPRODUCT(('Diário 3º PA'!$E$4:$E$2018='Analítico Cx.'!$B136)*('Diário 3º PA'!$B$4:$B$2018&gt;=G$4)*('Diário 3º PA'!$B$4:$B$2018&lt;=EOMONTH(G$4,0))*('Diário 3º PA'!$F$4:$F$2018))
+SUMPRODUCT(('Diário 4º PA'!$E$4:$E$2000='Analítico Cx.'!$B136)*('Diário 4º PA'!$B$4:$B$2000&gt;=G$4)*('Diário 4º PA'!$B$4:$B$2000&lt;=EOMONTH(G$4,0))*('Diário 4º PA'!$F$4:$F$2000))</f>
        <v>0</v>
      </c>
      <c r="H136" s="99">
        <f>SUMPRODUCT(('Diário 1º PA'!$E$4:$E$2000='Analítico Cx.'!$B136)*('Diário 1º PA'!$B$4:$B$2000&gt;=H$4)*('Diário 1º PA'!$B$4:$B$2000&lt;=EOMONTH(H$4,0))*('Diário 1º PA'!$F$4:$F$2000))
+SUMPRODUCT(('Diário 2º PA'!$E$4:$E$1997='Analítico Cx.'!$B136)*('Diário 2º PA'!$B$4:$B$1997&gt;=H$4)*('Diário 2º PA'!$B$4:$B$1997&lt;=EOMONTH(H$4,0))*('Diário 2º PA'!$F$4:$F$1997))
+SUMPRODUCT(('Diário 3º PA'!$E$4:$E$2018='Analítico Cx.'!$B136)*('Diário 3º PA'!$B$4:$B$2018&gt;=H$4)*('Diário 3º PA'!$B$4:$B$2018&lt;=EOMONTH(H$4,0))*('Diário 3º PA'!$F$4:$F$2018))
+SUMPRODUCT(('Diário 4º PA'!$E$4:$E$2000='Analítico Cx.'!$B136)*('Diário 4º PA'!$B$4:$B$2000&gt;=H$4)*('Diário 4º PA'!$B$4:$B$2000&lt;=EOMONTH(H$4,0))*('Diário 4º PA'!$F$4:$F$2000))</f>
        <v>0</v>
      </c>
      <c r="I136" s="99">
        <f>SUMPRODUCT(('Diário 1º PA'!$E$4:$E$2000='Analítico Cx.'!$B136)*('Diário 1º PA'!$B$4:$B$2000&gt;=I$4)*('Diário 1º PA'!$B$4:$B$2000&lt;=EOMONTH(I$4,0))*('Diário 1º PA'!$F$4:$F$2000))
+SUMPRODUCT(('Diário 2º PA'!$E$4:$E$1997='Analítico Cx.'!$B136)*('Diário 2º PA'!$B$4:$B$1997&gt;=I$4)*('Diário 2º PA'!$B$4:$B$1997&lt;=EOMONTH(I$4,0))*('Diário 2º PA'!$F$4:$F$1997))
+SUMPRODUCT(('Diário 3º PA'!$E$4:$E$2018='Analítico Cx.'!$B136)*('Diário 3º PA'!$B$4:$B$2018&gt;=I$4)*('Diário 3º PA'!$B$4:$B$2018&lt;=EOMONTH(I$4,0))*('Diário 3º PA'!$F$4:$F$2018))
+SUMPRODUCT(('Diário 4º PA'!$E$4:$E$2000='Analítico Cx.'!$B136)*('Diário 4º PA'!$B$4:$B$2000&gt;=I$4)*('Diário 4º PA'!$B$4:$B$2000&lt;=EOMONTH(I$4,0))*('Diário 4º PA'!$F$4:$F$2000))</f>
        <v>0</v>
      </c>
      <c r="J136" s="99">
        <f>SUMPRODUCT(('Diário 1º PA'!$E$4:$E$2000='Analítico Cx.'!$B136)*('Diário 1º PA'!$B$4:$B$2000&gt;=J$4)*('Diário 1º PA'!$B$4:$B$2000&lt;=EOMONTH(J$4,0))*('Diário 1º PA'!$F$4:$F$2000))
+SUMPRODUCT(('Diário 2º PA'!$E$4:$E$1997='Analítico Cx.'!$B136)*('Diário 2º PA'!$B$4:$B$1997&gt;=J$4)*('Diário 2º PA'!$B$4:$B$1997&lt;=EOMONTH(J$4,0))*('Diário 2º PA'!$F$4:$F$1997))
+SUMPRODUCT(('Diário 3º PA'!$E$4:$E$2018='Analítico Cx.'!$B136)*('Diário 3º PA'!$B$4:$B$2018&gt;=J$4)*('Diário 3º PA'!$B$4:$B$2018&lt;=EOMONTH(J$4,0))*('Diário 3º PA'!$F$4:$F$2018))
+SUMPRODUCT(('Diário 4º PA'!$E$4:$E$2000='Analítico Cx.'!$B136)*('Diário 4º PA'!$B$4:$B$2000&gt;=J$4)*('Diário 4º PA'!$B$4:$B$2000&lt;=EOMONTH(J$4,0))*('Diário 4º PA'!$F$4:$F$2000))</f>
        <v>0</v>
      </c>
      <c r="K136" s="99">
        <f>SUMPRODUCT(('Diário 1º PA'!$E$4:$E$2000='Analítico Cx.'!$B136)*('Diário 1º PA'!$B$4:$B$2000&gt;=K$4)*('Diário 1º PA'!$B$4:$B$2000&lt;=EOMONTH(K$4,0))*('Diário 1º PA'!$F$4:$F$2000))
+SUMPRODUCT(('Diário 2º PA'!$E$4:$E$1997='Analítico Cx.'!$B136)*('Diário 2º PA'!$B$4:$B$1997&gt;=K$4)*('Diário 2º PA'!$B$4:$B$1997&lt;=EOMONTH(K$4,0))*('Diário 2º PA'!$F$4:$F$1997))
+SUMPRODUCT(('Diário 3º PA'!$E$4:$E$2018='Analítico Cx.'!$B136)*('Diário 3º PA'!$B$4:$B$2018&gt;=K$4)*('Diário 3º PA'!$B$4:$B$2018&lt;=EOMONTH(K$4,0))*('Diário 3º PA'!$F$4:$F$2018))
+SUMPRODUCT(('Diário 4º PA'!$E$4:$E$2000='Analítico Cx.'!$B136)*('Diário 4º PA'!$B$4:$B$2000&gt;=K$4)*('Diário 4º PA'!$B$4:$B$2000&lt;=EOMONTH(K$4,0))*('Diário 4º PA'!$F$4:$F$2000))</f>
        <v>0</v>
      </c>
      <c r="L136" s="99">
        <f>SUMPRODUCT(('Diário 1º PA'!$E$4:$E$2000='Analítico Cx.'!$B136)*('Diário 1º PA'!$B$4:$B$2000&gt;=L$4)*('Diário 1º PA'!$B$4:$B$2000&lt;=EOMONTH(L$4,0))*('Diário 1º PA'!$F$4:$F$2000))
+SUMPRODUCT(('Diário 2º PA'!$E$4:$E$1997='Analítico Cx.'!$B136)*('Diário 2º PA'!$B$4:$B$1997&gt;=L$4)*('Diário 2º PA'!$B$4:$B$1997&lt;=EOMONTH(L$4,0))*('Diário 2º PA'!$F$4:$F$1997))
+SUMPRODUCT(('Diário 3º PA'!$E$4:$E$2018='Analítico Cx.'!$B136)*('Diário 3º PA'!$B$4:$B$2018&gt;=L$4)*('Diário 3º PA'!$B$4:$B$2018&lt;=EOMONTH(L$4,0))*('Diário 3º PA'!$F$4:$F$2018))
+SUMPRODUCT(('Diário 4º PA'!$E$4:$E$2000='Analítico Cx.'!$B136)*('Diário 4º PA'!$B$4:$B$2000&gt;=L$4)*('Diário 4º PA'!$B$4:$B$2000&lt;=EOMONTH(L$4,0))*('Diário 4º PA'!$F$4:$F$2000))</f>
        <v>0</v>
      </c>
      <c r="M136" s="99">
        <f>SUMPRODUCT(('Diário 1º PA'!$E$4:$E$2000='Analítico Cx.'!$B136)*('Diário 1º PA'!$B$4:$B$2000&gt;=M$4)*('Diário 1º PA'!$B$4:$B$2000&lt;=EOMONTH(M$4,0))*('Diário 1º PA'!$F$4:$F$2000))
+SUMPRODUCT(('Diário 2º PA'!$E$4:$E$1997='Analítico Cx.'!$B136)*('Diário 2º PA'!$B$4:$B$1997&gt;=M$4)*('Diário 2º PA'!$B$4:$B$1997&lt;=EOMONTH(M$4,0))*('Diário 2º PA'!$F$4:$F$1997))
+SUMPRODUCT(('Diário 3º PA'!$E$4:$E$2018='Analítico Cx.'!$B136)*('Diário 3º PA'!$B$4:$B$2018&gt;=M$4)*('Diário 3º PA'!$B$4:$B$2018&lt;=EOMONTH(M$4,0))*('Diário 3º PA'!$F$4:$F$2018))
+SUMPRODUCT(('Diário 4º PA'!$E$4:$E$2000='Analítico Cx.'!$B136)*('Diário 4º PA'!$B$4:$B$2000&gt;=M$4)*('Diário 4º PA'!$B$4:$B$2000&lt;=EOMONTH(M$4,0))*('Diário 4º PA'!$F$4:$F$2000))</f>
        <v>0</v>
      </c>
      <c r="N136" s="99">
        <f>SUMPRODUCT(('Diário 1º PA'!$E$4:$E$2000='Analítico Cx.'!$B136)*('Diário 1º PA'!$B$4:$B$2000&gt;=N$4)*('Diário 1º PA'!$B$4:$B$2000&lt;=EOMONTH(N$4,0))*('Diário 1º PA'!$F$4:$F$2000))
+SUMPRODUCT(('Diário 2º PA'!$E$4:$E$1997='Analítico Cx.'!$B136)*('Diário 2º PA'!$B$4:$B$1997&gt;=N$4)*('Diário 2º PA'!$B$4:$B$1997&lt;=EOMONTH(N$4,0))*('Diário 2º PA'!$F$4:$F$1997))
+SUMPRODUCT(('Diário 3º PA'!$E$4:$E$2018='Analítico Cx.'!$B136)*('Diário 3º PA'!$B$4:$B$2018&gt;=N$4)*('Diário 3º PA'!$B$4:$B$2018&lt;=EOMONTH(N$4,0))*('Diário 3º PA'!$F$4:$F$2018))
+SUMPRODUCT(('Diário 4º PA'!$E$4:$E$2000='Analítico Cx.'!$B136)*('Diário 4º PA'!$B$4:$B$2000&gt;=N$4)*('Diário 4º PA'!$B$4:$B$2000&lt;=EOMONTH(N$4,0))*('Diário 4º PA'!$F$4:$F$2000))</f>
        <v>0</v>
      </c>
      <c r="O136" s="100">
        <f t="shared" ref="O136" si="23">SUM(C136:N136)</f>
        <v>0</v>
      </c>
      <c r="P136" s="92">
        <f t="shared" si="21"/>
        <v>0</v>
      </c>
    </row>
    <row r="137" spans="1:16" ht="23.25" customHeight="1" x14ac:dyDescent="0.25">
      <c r="A137" s="36" t="s">
        <v>344</v>
      </c>
      <c r="B137" s="37" t="s">
        <v>345</v>
      </c>
      <c r="C137" s="99">
        <f>SUMPRODUCT(('Diário 1º PA'!$E$4:$E$2000='Analítico Cx.'!$B137)*('Diário 1º PA'!$B$4:$B$2000&gt;=C$4)*('Diário 1º PA'!$B$4:$B$2000&lt;=EOMONTH(C$4,0))*('Diário 1º PA'!$F$4:$F$2000))
+SUMPRODUCT(('Diário 2º PA'!$E$4:$E$1997='Analítico Cx.'!$B137)*('Diário 2º PA'!$B$4:$B$1997&gt;=C$4)*('Diário 2º PA'!$B$4:$B$1997&lt;=EOMONTH(C$4,0))*('Diário 2º PA'!$F$4:$F$1997))
+SUMPRODUCT(('Diário 3º PA'!$E$4:$E$2018='Analítico Cx.'!$B137)*('Diário 3º PA'!$B$4:$B$2018&gt;=C$4)*('Diário 3º PA'!$B$4:$B$2018&lt;=EOMONTH(C$4,0))*('Diário 3º PA'!$F$4:$F$2018))
+SUMPRODUCT(('Diário 4º PA'!$E$4:$E$2000='Analítico Cx.'!$B137)*('Diário 4º PA'!$B$4:$B$2000&gt;=C$4)*('Diário 4º PA'!$B$4:$B$2000&lt;=EOMONTH(C$4,0))*('Diário 4º PA'!$F$4:$F$2000))</f>
        <v>0</v>
      </c>
      <c r="D137" s="99">
        <f>SUMPRODUCT(('Diário 1º PA'!$E$4:$E$2000='Analítico Cx.'!$B137)*('Diário 1º PA'!$B$4:$B$2000&gt;=D$4)*('Diário 1º PA'!$B$4:$B$2000&lt;=EOMONTH(D$4,0))*('Diário 1º PA'!$F$4:$F$2000))
+SUMPRODUCT(('Diário 2º PA'!$E$4:$E$1997='Analítico Cx.'!$B137)*('Diário 2º PA'!$B$4:$B$1997&gt;=D$4)*('Diário 2º PA'!$B$4:$B$1997&lt;=EOMONTH(D$4,0))*('Diário 2º PA'!$F$4:$F$1997))
+SUMPRODUCT(('Diário 3º PA'!$E$4:$E$2018='Analítico Cx.'!$B137)*('Diário 3º PA'!$B$4:$B$2018&gt;=D$4)*('Diário 3º PA'!$B$4:$B$2018&lt;=EOMONTH(D$4,0))*('Diário 3º PA'!$F$4:$F$2018))
+SUMPRODUCT(('Diário 4º PA'!$E$4:$E$2000='Analítico Cx.'!$B137)*('Diário 4º PA'!$B$4:$B$2000&gt;=D$4)*('Diário 4º PA'!$B$4:$B$2000&lt;=EOMONTH(D$4,0))*('Diário 4º PA'!$F$4:$F$2000))</f>
        <v>0</v>
      </c>
      <c r="E137" s="99">
        <f>SUMPRODUCT(('Diário 1º PA'!$E$4:$E$2000='Analítico Cx.'!$B137)*('Diário 1º PA'!$B$4:$B$2000&gt;=E$4)*('Diário 1º PA'!$B$4:$B$2000&lt;=EOMONTH(E$4,0))*('Diário 1º PA'!$F$4:$F$2000))
+SUMPRODUCT(('Diário 2º PA'!$E$4:$E$1997='Analítico Cx.'!$B137)*('Diário 2º PA'!$B$4:$B$1997&gt;=E$4)*('Diário 2º PA'!$B$4:$B$1997&lt;=EOMONTH(E$4,0))*('Diário 2º PA'!$F$4:$F$1997))
+SUMPRODUCT(('Diário 3º PA'!$E$4:$E$2018='Analítico Cx.'!$B137)*('Diário 3º PA'!$B$4:$B$2018&gt;=E$4)*('Diário 3º PA'!$B$4:$B$2018&lt;=EOMONTH(E$4,0))*('Diário 3º PA'!$F$4:$F$2018))
+SUMPRODUCT(('Diário 4º PA'!$E$4:$E$2000='Analítico Cx.'!$B137)*('Diário 4º PA'!$B$4:$B$2000&gt;=E$4)*('Diário 4º PA'!$B$4:$B$2000&lt;=EOMONTH(E$4,0))*('Diário 4º PA'!$F$4:$F$2000))</f>
        <v>0</v>
      </c>
      <c r="F137" s="99">
        <f>SUMPRODUCT(('Diário 1º PA'!$E$4:$E$2000='Analítico Cx.'!$B137)*('Diário 1º PA'!$B$4:$B$2000&gt;=F$4)*('Diário 1º PA'!$B$4:$B$2000&lt;=EOMONTH(F$4,0))*('Diário 1º PA'!$F$4:$F$2000))
+SUMPRODUCT(('Diário 2º PA'!$E$4:$E$1997='Analítico Cx.'!$B137)*('Diário 2º PA'!$B$4:$B$1997&gt;=F$4)*('Diário 2º PA'!$B$4:$B$1997&lt;=EOMONTH(F$4,0))*('Diário 2º PA'!$F$4:$F$1997))
+SUMPRODUCT(('Diário 3º PA'!$E$4:$E$2018='Analítico Cx.'!$B137)*('Diário 3º PA'!$B$4:$B$2018&gt;=F$4)*('Diário 3º PA'!$B$4:$B$2018&lt;=EOMONTH(F$4,0))*('Diário 3º PA'!$F$4:$F$2018))
+SUMPRODUCT(('Diário 4º PA'!$E$4:$E$2000='Analítico Cx.'!$B137)*('Diário 4º PA'!$B$4:$B$2000&gt;=F$4)*('Diário 4º PA'!$B$4:$B$2000&lt;=EOMONTH(F$4,0))*('Diário 4º PA'!$F$4:$F$2000))</f>
        <v>0</v>
      </c>
      <c r="G137" s="99">
        <f>SUMPRODUCT(('Diário 1º PA'!$E$4:$E$2000='Analítico Cx.'!$B137)*('Diário 1º PA'!$B$4:$B$2000&gt;=G$4)*('Diário 1º PA'!$B$4:$B$2000&lt;=EOMONTH(G$4,0))*('Diário 1º PA'!$F$4:$F$2000))
+SUMPRODUCT(('Diário 2º PA'!$E$4:$E$1997='Analítico Cx.'!$B137)*('Diário 2º PA'!$B$4:$B$1997&gt;=G$4)*('Diário 2º PA'!$B$4:$B$1997&lt;=EOMONTH(G$4,0))*('Diário 2º PA'!$F$4:$F$1997))
+SUMPRODUCT(('Diário 3º PA'!$E$4:$E$2018='Analítico Cx.'!$B137)*('Diário 3º PA'!$B$4:$B$2018&gt;=G$4)*('Diário 3º PA'!$B$4:$B$2018&lt;=EOMONTH(G$4,0))*('Diário 3º PA'!$F$4:$F$2018))
+SUMPRODUCT(('Diário 4º PA'!$E$4:$E$2000='Analítico Cx.'!$B137)*('Diário 4º PA'!$B$4:$B$2000&gt;=G$4)*('Diário 4º PA'!$B$4:$B$2000&lt;=EOMONTH(G$4,0))*('Diário 4º PA'!$F$4:$F$2000))</f>
        <v>0</v>
      </c>
      <c r="H137" s="99">
        <f>SUMPRODUCT(('Diário 1º PA'!$E$4:$E$2000='Analítico Cx.'!$B137)*('Diário 1º PA'!$B$4:$B$2000&gt;=H$4)*('Diário 1º PA'!$B$4:$B$2000&lt;=EOMONTH(H$4,0))*('Diário 1º PA'!$F$4:$F$2000))
+SUMPRODUCT(('Diário 2º PA'!$E$4:$E$1997='Analítico Cx.'!$B137)*('Diário 2º PA'!$B$4:$B$1997&gt;=H$4)*('Diário 2º PA'!$B$4:$B$1997&lt;=EOMONTH(H$4,0))*('Diário 2º PA'!$F$4:$F$1997))
+SUMPRODUCT(('Diário 3º PA'!$E$4:$E$2018='Analítico Cx.'!$B137)*('Diário 3º PA'!$B$4:$B$2018&gt;=H$4)*('Diário 3º PA'!$B$4:$B$2018&lt;=EOMONTH(H$4,0))*('Diário 3º PA'!$F$4:$F$2018))
+SUMPRODUCT(('Diário 4º PA'!$E$4:$E$2000='Analítico Cx.'!$B137)*('Diário 4º PA'!$B$4:$B$2000&gt;=H$4)*('Diário 4º PA'!$B$4:$B$2000&lt;=EOMONTH(H$4,0))*('Diário 4º PA'!$F$4:$F$2000))</f>
        <v>0</v>
      </c>
      <c r="I137" s="99">
        <f>SUMPRODUCT(('Diário 1º PA'!$E$4:$E$2000='Analítico Cx.'!$B137)*('Diário 1º PA'!$B$4:$B$2000&gt;=I$4)*('Diário 1º PA'!$B$4:$B$2000&lt;=EOMONTH(I$4,0))*('Diário 1º PA'!$F$4:$F$2000))
+SUMPRODUCT(('Diário 2º PA'!$E$4:$E$1997='Analítico Cx.'!$B137)*('Diário 2º PA'!$B$4:$B$1997&gt;=I$4)*('Diário 2º PA'!$B$4:$B$1997&lt;=EOMONTH(I$4,0))*('Diário 2º PA'!$F$4:$F$1997))
+SUMPRODUCT(('Diário 3º PA'!$E$4:$E$2018='Analítico Cx.'!$B137)*('Diário 3º PA'!$B$4:$B$2018&gt;=I$4)*('Diário 3º PA'!$B$4:$B$2018&lt;=EOMONTH(I$4,0))*('Diário 3º PA'!$F$4:$F$2018))
+SUMPRODUCT(('Diário 4º PA'!$E$4:$E$2000='Analítico Cx.'!$B137)*('Diário 4º PA'!$B$4:$B$2000&gt;=I$4)*('Diário 4º PA'!$B$4:$B$2000&lt;=EOMONTH(I$4,0))*('Diário 4º PA'!$F$4:$F$2000))</f>
        <v>0</v>
      </c>
      <c r="J137" s="99">
        <f>SUMPRODUCT(('Diário 1º PA'!$E$4:$E$2000='Analítico Cx.'!$B137)*('Diário 1º PA'!$B$4:$B$2000&gt;=J$4)*('Diário 1º PA'!$B$4:$B$2000&lt;=EOMONTH(J$4,0))*('Diário 1º PA'!$F$4:$F$2000))
+SUMPRODUCT(('Diário 2º PA'!$E$4:$E$1997='Analítico Cx.'!$B137)*('Diário 2º PA'!$B$4:$B$1997&gt;=J$4)*('Diário 2º PA'!$B$4:$B$1997&lt;=EOMONTH(J$4,0))*('Diário 2º PA'!$F$4:$F$1997))
+SUMPRODUCT(('Diário 3º PA'!$E$4:$E$2018='Analítico Cx.'!$B137)*('Diário 3º PA'!$B$4:$B$2018&gt;=J$4)*('Diário 3º PA'!$B$4:$B$2018&lt;=EOMONTH(J$4,0))*('Diário 3º PA'!$F$4:$F$2018))
+SUMPRODUCT(('Diário 4º PA'!$E$4:$E$2000='Analítico Cx.'!$B137)*('Diário 4º PA'!$B$4:$B$2000&gt;=J$4)*('Diário 4º PA'!$B$4:$B$2000&lt;=EOMONTH(J$4,0))*('Diário 4º PA'!$F$4:$F$2000))</f>
        <v>0</v>
      </c>
      <c r="K137" s="99">
        <f>SUMPRODUCT(('Diário 1º PA'!$E$4:$E$2000='Analítico Cx.'!$B137)*('Diário 1º PA'!$B$4:$B$2000&gt;=K$4)*('Diário 1º PA'!$B$4:$B$2000&lt;=EOMONTH(K$4,0))*('Diário 1º PA'!$F$4:$F$2000))
+SUMPRODUCT(('Diário 2º PA'!$E$4:$E$1997='Analítico Cx.'!$B137)*('Diário 2º PA'!$B$4:$B$1997&gt;=K$4)*('Diário 2º PA'!$B$4:$B$1997&lt;=EOMONTH(K$4,0))*('Diário 2º PA'!$F$4:$F$1997))
+SUMPRODUCT(('Diário 3º PA'!$E$4:$E$2018='Analítico Cx.'!$B137)*('Diário 3º PA'!$B$4:$B$2018&gt;=K$4)*('Diário 3º PA'!$B$4:$B$2018&lt;=EOMONTH(K$4,0))*('Diário 3º PA'!$F$4:$F$2018))
+SUMPRODUCT(('Diário 4º PA'!$E$4:$E$2000='Analítico Cx.'!$B137)*('Diário 4º PA'!$B$4:$B$2000&gt;=K$4)*('Diário 4º PA'!$B$4:$B$2000&lt;=EOMONTH(K$4,0))*('Diário 4º PA'!$F$4:$F$2000))</f>
        <v>0</v>
      </c>
      <c r="L137" s="99">
        <f>SUMPRODUCT(('Diário 1º PA'!$E$4:$E$2000='Analítico Cx.'!$B137)*('Diário 1º PA'!$B$4:$B$2000&gt;=L$4)*('Diário 1º PA'!$B$4:$B$2000&lt;=EOMONTH(L$4,0))*('Diário 1º PA'!$F$4:$F$2000))
+SUMPRODUCT(('Diário 2º PA'!$E$4:$E$1997='Analítico Cx.'!$B137)*('Diário 2º PA'!$B$4:$B$1997&gt;=L$4)*('Diário 2º PA'!$B$4:$B$1997&lt;=EOMONTH(L$4,0))*('Diário 2º PA'!$F$4:$F$1997))
+SUMPRODUCT(('Diário 3º PA'!$E$4:$E$2018='Analítico Cx.'!$B137)*('Diário 3º PA'!$B$4:$B$2018&gt;=L$4)*('Diário 3º PA'!$B$4:$B$2018&lt;=EOMONTH(L$4,0))*('Diário 3º PA'!$F$4:$F$2018))
+SUMPRODUCT(('Diário 4º PA'!$E$4:$E$2000='Analítico Cx.'!$B137)*('Diário 4º PA'!$B$4:$B$2000&gt;=L$4)*('Diário 4º PA'!$B$4:$B$2000&lt;=EOMONTH(L$4,0))*('Diário 4º PA'!$F$4:$F$2000))</f>
        <v>0</v>
      </c>
      <c r="M137" s="99">
        <f>SUMPRODUCT(('Diário 1º PA'!$E$4:$E$2000='Analítico Cx.'!$B137)*('Diário 1º PA'!$B$4:$B$2000&gt;=M$4)*('Diário 1º PA'!$B$4:$B$2000&lt;=EOMONTH(M$4,0))*('Diário 1º PA'!$F$4:$F$2000))
+SUMPRODUCT(('Diário 2º PA'!$E$4:$E$1997='Analítico Cx.'!$B137)*('Diário 2º PA'!$B$4:$B$1997&gt;=M$4)*('Diário 2º PA'!$B$4:$B$1997&lt;=EOMONTH(M$4,0))*('Diário 2º PA'!$F$4:$F$1997))
+SUMPRODUCT(('Diário 3º PA'!$E$4:$E$2018='Analítico Cx.'!$B137)*('Diário 3º PA'!$B$4:$B$2018&gt;=M$4)*('Diário 3º PA'!$B$4:$B$2018&lt;=EOMONTH(M$4,0))*('Diário 3º PA'!$F$4:$F$2018))
+SUMPRODUCT(('Diário 4º PA'!$E$4:$E$2000='Analítico Cx.'!$B137)*('Diário 4º PA'!$B$4:$B$2000&gt;=M$4)*('Diário 4º PA'!$B$4:$B$2000&lt;=EOMONTH(M$4,0))*('Diário 4º PA'!$F$4:$F$2000))</f>
        <v>0</v>
      </c>
      <c r="N137" s="99">
        <f>SUMPRODUCT(('Diário 1º PA'!$E$4:$E$2000='Analítico Cx.'!$B137)*('Diário 1º PA'!$B$4:$B$2000&gt;=N$4)*('Diário 1º PA'!$B$4:$B$2000&lt;=EOMONTH(N$4,0))*('Diário 1º PA'!$F$4:$F$2000))
+SUMPRODUCT(('Diário 2º PA'!$E$4:$E$1997='Analítico Cx.'!$B137)*('Diário 2º PA'!$B$4:$B$1997&gt;=N$4)*('Diário 2º PA'!$B$4:$B$1997&lt;=EOMONTH(N$4,0))*('Diário 2º PA'!$F$4:$F$1997))
+SUMPRODUCT(('Diário 3º PA'!$E$4:$E$2018='Analítico Cx.'!$B137)*('Diário 3º PA'!$B$4:$B$2018&gt;=N$4)*('Diário 3º PA'!$B$4:$B$2018&lt;=EOMONTH(N$4,0))*('Diário 3º PA'!$F$4:$F$2018))
+SUMPRODUCT(('Diário 4º PA'!$E$4:$E$2000='Analítico Cx.'!$B137)*('Diário 4º PA'!$B$4:$B$2000&gt;=N$4)*('Diário 4º PA'!$B$4:$B$2000&lt;=EOMONTH(N$4,0))*('Diário 4º PA'!$F$4:$F$2000))</f>
        <v>0</v>
      </c>
      <c r="O137" s="100">
        <f t="shared" si="22"/>
        <v>0</v>
      </c>
      <c r="P137" s="92">
        <f t="shared" si="21"/>
        <v>0</v>
      </c>
    </row>
    <row r="138" spans="1:16" ht="23.25" customHeight="1" thickBot="1" x14ac:dyDescent="0.3">
      <c r="A138" s="235"/>
      <c r="B138" s="236" t="s">
        <v>346</v>
      </c>
      <c r="C138" s="212">
        <f t="shared" ref="C138:O138" si="24">SUBTOTAL(109,C124:C137)</f>
        <v>0</v>
      </c>
      <c r="D138" s="212">
        <f t="shared" si="24"/>
        <v>0</v>
      </c>
      <c r="E138" s="212">
        <f t="shared" si="24"/>
        <v>0</v>
      </c>
      <c r="F138" s="212">
        <f t="shared" si="24"/>
        <v>15384.3</v>
      </c>
      <c r="G138" s="212">
        <f t="shared" si="24"/>
        <v>0</v>
      </c>
      <c r="H138" s="212">
        <f t="shared" si="24"/>
        <v>0</v>
      </c>
      <c r="I138" s="212">
        <f t="shared" ref="I138:N138" si="25">SUBTOTAL(109,I124:I137)</f>
        <v>0</v>
      </c>
      <c r="J138" s="212">
        <f t="shared" si="25"/>
        <v>0</v>
      </c>
      <c r="K138" s="212">
        <f t="shared" si="25"/>
        <v>0</v>
      </c>
      <c r="L138" s="212">
        <f t="shared" si="25"/>
        <v>0</v>
      </c>
      <c r="M138" s="212">
        <f t="shared" si="25"/>
        <v>0</v>
      </c>
      <c r="N138" s="212">
        <f t="shared" si="25"/>
        <v>0</v>
      </c>
      <c r="O138" s="212">
        <f t="shared" si="24"/>
        <v>15384.3</v>
      </c>
      <c r="P138" s="237">
        <f t="shared" si="21"/>
        <v>5.222436349403508E-2</v>
      </c>
    </row>
    <row r="139" spans="1:16" ht="23.25" customHeight="1" thickBot="1" x14ac:dyDescent="0.3">
      <c r="A139" s="231" t="s">
        <v>99</v>
      </c>
      <c r="B139" s="216" t="s">
        <v>50</v>
      </c>
      <c r="C139" s="211">
        <f>SUMPRODUCT(('Diário 1º PA'!$E$4:$E$2000='Analítico Cx.'!$B139)*('Diário 1º PA'!$B$4:$B$2000&gt;=C$4)*('Diário 1º PA'!$B$4:$B$2000&lt;=EOMONTH(C$4,0))*('Diário 1º PA'!$F$4:$F$2000))
+SUMPRODUCT(('Diário 2º PA'!$E$4:$E$1997='Analítico Cx.'!$B139)*('Diário 2º PA'!$B$4:$B$1997&gt;=C$4)*('Diário 2º PA'!$B$4:$B$1997&lt;=EOMONTH(C$4,0))*('Diário 2º PA'!$F$4:$F$1997))
+SUMPRODUCT(('Diário 3º PA'!$E$4:$E$2018='Analítico Cx.'!$B139)*('Diário 3º PA'!$B$4:$B$2018&gt;=C$4)*('Diário 3º PA'!$B$4:$B$2018&lt;=EOMONTH(C$4,0))*('Diário 3º PA'!$F$4:$F$2018))
+SUMPRODUCT(('Diário 4º PA'!$E$4:$E$2000='Analítico Cx.'!$B139)*('Diário 4º PA'!$B$4:$B$2000&gt;=C$4)*('Diário 4º PA'!$B$4:$B$2000&lt;=EOMONTH(C$4,0))*('Diário 4º PA'!$F$4:$F$2000))</f>
        <v>0</v>
      </c>
      <c r="D139" s="211">
        <f>SUMPRODUCT(('Diário 1º PA'!$E$4:$E$2000='Analítico Cx.'!$B139)*('Diário 1º PA'!$B$4:$B$2000&gt;=D$4)*('Diário 1º PA'!$B$4:$B$2000&lt;=EOMONTH(D$4,0))*('Diário 1º PA'!$F$4:$F$2000))
+SUMPRODUCT(('Diário 2º PA'!$E$4:$E$1997='Analítico Cx.'!$B139)*('Diário 2º PA'!$B$4:$B$1997&gt;=D$4)*('Diário 2º PA'!$B$4:$B$1997&lt;=EOMONTH(D$4,0))*('Diário 2º PA'!$F$4:$F$1997))
+SUMPRODUCT(('Diário 3º PA'!$E$4:$E$2018='Analítico Cx.'!$B139)*('Diário 3º PA'!$B$4:$B$2018&gt;=D$4)*('Diário 3º PA'!$B$4:$B$2018&lt;=EOMONTH(D$4,0))*('Diário 3º PA'!$F$4:$F$2018))
+SUMPRODUCT(('Diário 4º PA'!$E$4:$E$2000='Analítico Cx.'!$B139)*('Diário 4º PA'!$B$4:$B$2000&gt;=D$4)*('Diário 4º PA'!$B$4:$B$2000&lt;=EOMONTH(D$4,0))*('Diário 4º PA'!$F$4:$F$2000))</f>
        <v>0</v>
      </c>
      <c r="E139" s="211">
        <f>SUMPRODUCT(('Diário 1º PA'!$E$4:$E$2000='Analítico Cx.'!$B139)*('Diário 1º PA'!$B$4:$B$2000&gt;=E$4)*('Diário 1º PA'!$B$4:$B$2000&lt;=EOMONTH(E$4,0))*('Diário 1º PA'!$F$4:$F$2000))
+SUMPRODUCT(('Diário 2º PA'!$E$4:$E$1997='Analítico Cx.'!$B139)*('Diário 2º PA'!$B$4:$B$1997&gt;=E$4)*('Diário 2º PA'!$B$4:$B$1997&lt;=EOMONTH(E$4,0))*('Diário 2º PA'!$F$4:$F$1997))
+SUMPRODUCT(('Diário 3º PA'!$E$4:$E$2018='Analítico Cx.'!$B139)*('Diário 3º PA'!$B$4:$B$2018&gt;=E$4)*('Diário 3º PA'!$B$4:$B$2018&lt;=EOMONTH(E$4,0))*('Diário 3º PA'!$F$4:$F$2018))
+SUMPRODUCT(('Diário 4º PA'!$E$4:$E$2000='Analítico Cx.'!$B139)*('Diário 4º PA'!$B$4:$B$2000&gt;=E$4)*('Diário 4º PA'!$B$4:$B$2000&lt;=EOMONTH(E$4,0))*('Diário 4º PA'!$F$4:$F$2000))</f>
        <v>0</v>
      </c>
      <c r="F139" s="211">
        <f>SUMPRODUCT(('Diário 1º PA'!$E$4:$E$2000='Analítico Cx.'!$B139)*('Diário 1º PA'!$B$4:$B$2000&gt;=F$4)*('Diário 1º PA'!$B$4:$B$2000&lt;=EOMONTH(F$4,0))*('Diário 1º PA'!$F$4:$F$2000))
+SUMPRODUCT(('Diário 2º PA'!$E$4:$E$1997='Analítico Cx.'!$B139)*('Diário 2º PA'!$B$4:$B$1997&gt;=F$4)*('Diário 2º PA'!$B$4:$B$1997&lt;=EOMONTH(F$4,0))*('Diário 2º PA'!$F$4:$F$1997))
+SUMPRODUCT(('Diário 3º PA'!$E$4:$E$2018='Analítico Cx.'!$B139)*('Diário 3º PA'!$B$4:$B$2018&gt;=F$4)*('Diário 3º PA'!$B$4:$B$2018&lt;=EOMONTH(F$4,0))*('Diário 3º PA'!$F$4:$F$2018))
+SUMPRODUCT(('Diário 4º PA'!$E$4:$E$2000='Analítico Cx.'!$B139)*('Diário 4º PA'!$B$4:$B$2000&gt;=F$4)*('Diário 4º PA'!$B$4:$B$2000&lt;=EOMONTH(F$4,0))*('Diário 4º PA'!$F$4:$F$2000))</f>
        <v>3389.6800000000003</v>
      </c>
      <c r="G139" s="211">
        <f>SUMPRODUCT(('Diário 1º PA'!$E$4:$E$2000='Analítico Cx.'!$B139)*('Diário 1º PA'!$B$4:$B$2000&gt;=G$4)*('Diário 1º PA'!$B$4:$B$2000&lt;=EOMONTH(G$4,0))*('Diário 1º PA'!$F$4:$F$2000))
+SUMPRODUCT(('Diário 2º PA'!$E$4:$E$1997='Analítico Cx.'!$B139)*('Diário 2º PA'!$B$4:$B$1997&gt;=G$4)*('Diário 2º PA'!$B$4:$B$1997&lt;=EOMONTH(G$4,0))*('Diário 2º PA'!$F$4:$F$1997))
+SUMPRODUCT(('Diário 3º PA'!$E$4:$E$2018='Analítico Cx.'!$B139)*('Diário 3º PA'!$B$4:$B$2018&gt;=G$4)*('Diário 3º PA'!$B$4:$B$2018&lt;=EOMONTH(G$4,0))*('Diário 3º PA'!$F$4:$F$2018))
+SUMPRODUCT(('Diário 4º PA'!$E$4:$E$2000='Analítico Cx.'!$B139)*('Diário 4º PA'!$B$4:$B$2000&gt;=G$4)*('Diário 4º PA'!$B$4:$B$2000&lt;=EOMONTH(G$4,0))*('Diário 4º PA'!$F$4:$F$2000))</f>
        <v>1731.3</v>
      </c>
      <c r="H139" s="211">
        <f>SUMPRODUCT(('Diário 1º PA'!$E$4:$E$2000='Analítico Cx.'!$B139)*('Diário 1º PA'!$B$4:$B$2000&gt;=H$4)*('Diário 1º PA'!$B$4:$B$2000&lt;=EOMONTH(H$4,0))*('Diário 1º PA'!$F$4:$F$2000))
+SUMPRODUCT(('Diário 2º PA'!$E$4:$E$1997='Analítico Cx.'!$B139)*('Diário 2º PA'!$B$4:$B$1997&gt;=H$4)*('Diário 2º PA'!$B$4:$B$1997&lt;=EOMONTH(H$4,0))*('Diário 2º PA'!$F$4:$F$1997))
+SUMPRODUCT(('Diário 3º PA'!$E$4:$E$2018='Analítico Cx.'!$B139)*('Diário 3º PA'!$B$4:$B$2018&gt;=H$4)*('Diário 3º PA'!$B$4:$B$2018&lt;=EOMONTH(H$4,0))*('Diário 3º PA'!$F$4:$F$2018))
+SUMPRODUCT(('Diário 4º PA'!$E$4:$E$2000='Analítico Cx.'!$B139)*('Diário 4º PA'!$B$4:$B$2000&gt;=H$4)*('Diário 4º PA'!$B$4:$B$2000&lt;=EOMONTH(H$4,0))*('Diário 4º PA'!$F$4:$F$2000))</f>
        <v>1228.9000000000001</v>
      </c>
      <c r="I139" s="211">
        <f>SUMPRODUCT(('Diário 1º PA'!$E$4:$E$2000='Analítico Cx.'!$B139)*('Diário 1º PA'!$B$4:$B$2000&gt;=I$4)*('Diário 1º PA'!$B$4:$B$2000&lt;=EOMONTH(I$4,0))*('Diário 1º PA'!$F$4:$F$2000))
+SUMPRODUCT(('Diário 2º PA'!$E$4:$E$1997='Analítico Cx.'!$B139)*('Diário 2º PA'!$B$4:$B$1997&gt;=I$4)*('Diário 2º PA'!$B$4:$B$1997&lt;=EOMONTH(I$4,0))*('Diário 2º PA'!$F$4:$F$1997))
+SUMPRODUCT(('Diário 3º PA'!$E$4:$E$2018='Analítico Cx.'!$B139)*('Diário 3º PA'!$B$4:$B$2018&gt;=I$4)*('Diário 3º PA'!$B$4:$B$2018&lt;=EOMONTH(I$4,0))*('Diário 3º PA'!$F$4:$F$2018))
+SUMPRODUCT(('Diário 4º PA'!$E$4:$E$2000='Analítico Cx.'!$B139)*('Diário 4º PA'!$B$4:$B$2000&gt;=I$4)*('Diário 4º PA'!$B$4:$B$2000&lt;=EOMONTH(I$4,0))*('Diário 4º PA'!$F$4:$F$2000))</f>
        <v>1555.05</v>
      </c>
      <c r="J139" s="211">
        <f>SUMPRODUCT(('Diário 1º PA'!$E$4:$E$2000='Analítico Cx.'!$B139)*('Diário 1º PA'!$B$4:$B$2000&gt;=J$4)*('Diário 1º PA'!$B$4:$B$2000&lt;=EOMONTH(J$4,0))*('Diário 1º PA'!$F$4:$F$2000))
+SUMPRODUCT(('Diário 2º PA'!$E$4:$E$1997='Analítico Cx.'!$B139)*('Diário 2º PA'!$B$4:$B$1997&gt;=J$4)*('Diário 2º PA'!$B$4:$B$1997&lt;=EOMONTH(J$4,0))*('Diário 2º PA'!$F$4:$F$1997))
+SUMPRODUCT(('Diário 3º PA'!$E$4:$E$2018='Analítico Cx.'!$B139)*('Diário 3º PA'!$B$4:$B$2018&gt;=J$4)*('Diário 3º PA'!$B$4:$B$2018&lt;=EOMONTH(J$4,0))*('Diário 3º PA'!$F$4:$F$2018))
+SUMPRODUCT(('Diário 4º PA'!$E$4:$E$2000='Analítico Cx.'!$B139)*('Diário 4º PA'!$B$4:$B$2000&gt;=J$4)*('Diário 4º PA'!$B$4:$B$2000&lt;=EOMONTH(J$4,0))*('Diário 4º PA'!$F$4:$F$2000))</f>
        <v>2337.31</v>
      </c>
      <c r="K139" s="211">
        <f>SUMPRODUCT(('Diário 1º PA'!$E$4:$E$2000='Analítico Cx.'!$B139)*('Diário 1º PA'!$B$4:$B$2000&gt;=K$4)*('Diário 1º PA'!$B$4:$B$2000&lt;=EOMONTH(K$4,0))*('Diário 1º PA'!$F$4:$F$2000))
+SUMPRODUCT(('Diário 2º PA'!$E$4:$E$1997='Analítico Cx.'!$B139)*('Diário 2º PA'!$B$4:$B$1997&gt;=K$4)*('Diário 2º PA'!$B$4:$B$1997&lt;=EOMONTH(K$4,0))*('Diário 2º PA'!$F$4:$F$1997))
+SUMPRODUCT(('Diário 3º PA'!$E$4:$E$2018='Analítico Cx.'!$B139)*('Diário 3º PA'!$B$4:$B$2018&gt;=K$4)*('Diário 3º PA'!$B$4:$B$2018&lt;=EOMONTH(K$4,0))*('Diário 3º PA'!$F$4:$F$2018))
+SUMPRODUCT(('Diário 4º PA'!$E$4:$E$2000='Analítico Cx.'!$B139)*('Diário 4º PA'!$B$4:$B$2000&gt;=K$4)*('Diário 4º PA'!$B$4:$B$2000&lt;=EOMONTH(K$4,0))*('Diário 4º PA'!$F$4:$F$2000))</f>
        <v>2081.67</v>
      </c>
      <c r="L139" s="211">
        <f>SUMPRODUCT(('Diário 1º PA'!$E$4:$E$2000='Analítico Cx.'!$B139)*('Diário 1º PA'!$B$4:$B$2000&gt;=L$4)*('Diário 1º PA'!$B$4:$B$2000&lt;=EOMONTH(L$4,0))*('Diário 1º PA'!$F$4:$F$2000))
+SUMPRODUCT(('Diário 2º PA'!$E$4:$E$1997='Analítico Cx.'!$B139)*('Diário 2º PA'!$B$4:$B$1997&gt;=L$4)*('Diário 2º PA'!$B$4:$B$1997&lt;=EOMONTH(L$4,0))*('Diário 2º PA'!$F$4:$F$1997))
+SUMPRODUCT(('Diário 3º PA'!$E$4:$E$2018='Analítico Cx.'!$B139)*('Diário 3º PA'!$B$4:$B$2018&gt;=L$4)*('Diário 3º PA'!$B$4:$B$2018&lt;=EOMONTH(L$4,0))*('Diário 3º PA'!$F$4:$F$2018))
+SUMPRODUCT(('Diário 4º PA'!$E$4:$E$2000='Analítico Cx.'!$B139)*('Diário 4º PA'!$B$4:$B$2000&gt;=L$4)*('Diário 4º PA'!$B$4:$B$2000&lt;=EOMONTH(L$4,0))*('Diário 4º PA'!$F$4:$F$2000))</f>
        <v>0</v>
      </c>
      <c r="M139" s="211">
        <f>SUMPRODUCT(('Diário 1º PA'!$E$4:$E$2000='Analítico Cx.'!$B139)*('Diário 1º PA'!$B$4:$B$2000&gt;=M$4)*('Diário 1º PA'!$B$4:$B$2000&lt;=EOMONTH(M$4,0))*('Diário 1º PA'!$F$4:$F$2000))
+SUMPRODUCT(('Diário 2º PA'!$E$4:$E$1997='Analítico Cx.'!$B139)*('Diário 2º PA'!$B$4:$B$1997&gt;=M$4)*('Diário 2º PA'!$B$4:$B$1997&lt;=EOMONTH(M$4,0))*('Diário 2º PA'!$F$4:$F$1997))
+SUMPRODUCT(('Diário 3º PA'!$E$4:$E$2018='Analítico Cx.'!$B139)*('Diário 3º PA'!$B$4:$B$2018&gt;=M$4)*('Diário 3º PA'!$B$4:$B$2018&lt;=EOMONTH(M$4,0))*('Diário 3º PA'!$F$4:$F$2018))
+SUMPRODUCT(('Diário 4º PA'!$E$4:$E$2000='Analítico Cx.'!$B139)*('Diário 4º PA'!$B$4:$B$2000&gt;=M$4)*('Diário 4º PA'!$B$4:$B$2000&lt;=EOMONTH(M$4,0))*('Diário 4º PA'!$F$4:$F$2000))</f>
        <v>0</v>
      </c>
      <c r="N139" s="211">
        <f>SUMPRODUCT(('Diário 1º PA'!$E$4:$E$2000='Analítico Cx.'!$B139)*('Diário 1º PA'!$B$4:$B$2000&gt;=N$4)*('Diário 1º PA'!$B$4:$B$2000&lt;=EOMONTH(N$4,0))*('Diário 1º PA'!$F$4:$F$2000))
+SUMPRODUCT(('Diário 2º PA'!$E$4:$E$1997='Analítico Cx.'!$B139)*('Diário 2º PA'!$B$4:$B$1997&gt;=N$4)*('Diário 2º PA'!$B$4:$B$1997&lt;=EOMONTH(N$4,0))*('Diário 2º PA'!$F$4:$F$1997))
+SUMPRODUCT(('Diário 3º PA'!$E$4:$E$2018='Analítico Cx.'!$B139)*('Diário 3º PA'!$B$4:$B$2018&gt;=N$4)*('Diário 3º PA'!$B$4:$B$2018&lt;=EOMONTH(N$4,0))*('Diário 3º PA'!$F$4:$F$2018))
+SUMPRODUCT(('Diário 4º PA'!$E$4:$E$2000='Analítico Cx.'!$B139)*('Diário 4º PA'!$B$4:$B$2000&gt;=N$4)*('Diário 4º PA'!$B$4:$B$2000&lt;=EOMONTH(N$4,0))*('Diário 4º PA'!$F$4:$F$2000))</f>
        <v>0</v>
      </c>
      <c r="O139" s="229">
        <f>SUM(C139:N139)</f>
        <v>12323.910000000002</v>
      </c>
      <c r="P139" s="238">
        <f t="shared" si="21"/>
        <v>4.183540073372035E-2</v>
      </c>
    </row>
    <row r="140" spans="1:16" ht="23.25" customHeight="1" thickBot="1" x14ac:dyDescent="0.3">
      <c r="A140" s="217" t="s">
        <v>347</v>
      </c>
      <c r="B140" s="218"/>
      <c r="C140" s="204">
        <f t="shared" ref="C140:H140" si="26">SUBTOTAL(109,C20:C139)</f>
        <v>0</v>
      </c>
      <c r="D140" s="204">
        <f t="shared" si="26"/>
        <v>0</v>
      </c>
      <c r="E140" s="204">
        <f t="shared" si="26"/>
        <v>0</v>
      </c>
      <c r="F140" s="204">
        <f t="shared" si="26"/>
        <v>38400.549999999996</v>
      </c>
      <c r="G140" s="204">
        <f t="shared" si="26"/>
        <v>39602.280000000006</v>
      </c>
      <c r="H140" s="204">
        <f t="shared" si="26"/>
        <v>55625.62</v>
      </c>
      <c r="I140" s="204">
        <f t="shared" ref="I140:N140" si="27">SUBTOTAL(109,I20:I139)</f>
        <v>55878.19</v>
      </c>
      <c r="J140" s="204">
        <f t="shared" si="27"/>
        <v>52665.45</v>
      </c>
      <c r="K140" s="204">
        <f t="shared" si="27"/>
        <v>52408.81</v>
      </c>
      <c r="L140" s="204">
        <f t="shared" si="27"/>
        <v>0</v>
      </c>
      <c r="M140" s="204">
        <f t="shared" si="27"/>
        <v>0</v>
      </c>
      <c r="N140" s="204">
        <f t="shared" si="27"/>
        <v>0</v>
      </c>
      <c r="O140" s="233">
        <f>SUBTOTAL(109,O20:O139)</f>
        <v>294580.90000000002</v>
      </c>
      <c r="P140" s="234">
        <f t="shared" si="21"/>
        <v>1</v>
      </c>
    </row>
    <row r="141" spans="1:16" x14ac:dyDescent="0.25">
      <c r="A141" s="90"/>
      <c r="B141" s="91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</row>
  </sheetData>
  <sheetProtection algorithmName="SHA-512" hashValue="0Q9RylOiKWsz5YH78p7tTSy/Pz6O02BiiavpOU4AFBO16VPx1jnqMBpTXFUcARO6dYFGTAAtz7eVPTLbG+/D/A==" saltValue="hVvS3Pf13JSuYvw19sIj4w==" spinCount="100000" sheet="1" formatColumns="0"/>
  <dataConsolidate/>
  <mergeCells count="3">
    <mergeCell ref="A1:P1"/>
    <mergeCell ref="A2:P2"/>
    <mergeCell ref="A3:P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  <pageSetUpPr fitToPage="1"/>
  </sheetPr>
  <dimension ref="A1:P138"/>
  <sheetViews>
    <sheetView showGridLines="0" workbookViewId="0">
      <pane xSplit="2" ySplit="4" topLeftCell="C18" activePane="bottomRight" state="frozen"/>
      <selection pane="topRight" activeCell="A9" sqref="A9"/>
      <selection pane="bottomLeft" activeCell="A9" sqref="A9"/>
      <selection pane="bottomRight" activeCell="A9" sqref="A9"/>
    </sheetView>
  </sheetViews>
  <sheetFormatPr defaultColWidth="9.109375" defaultRowHeight="13.2" x14ac:dyDescent="0.25"/>
  <cols>
    <col min="1" max="1" width="7.44140625" style="14" customWidth="1"/>
    <col min="2" max="2" width="25.5546875" style="14" customWidth="1"/>
    <col min="3" max="12" width="12.44140625" style="14" bestFit="1" customWidth="1"/>
    <col min="13" max="14" width="12.44140625" style="14" customWidth="1"/>
    <col min="15" max="16" width="12" style="14" bestFit="1" customWidth="1"/>
    <col min="17" max="16384" width="9.109375" style="14"/>
  </cols>
  <sheetData>
    <row r="1" spans="1:16" ht="28.5" customHeight="1" x14ac:dyDescent="0.25">
      <c r="A1" s="422" t="str">
        <f>Capa!A1</f>
        <v>Termo de Parceria nº. 54/2023 celebrado entre o Secretaria de Estado de Desenvolvimento Social - Sedese e a Associação Mineira do Paradesporto - AM Paradesporto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</row>
    <row r="2" spans="1:16" ht="18.75" customHeight="1" x14ac:dyDescent="0.25">
      <c r="A2" s="422" t="str">
        <f>Capa!A3</f>
        <v>3º Relatório Gerencial Financeiro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</row>
    <row r="3" spans="1:16" ht="18.75" customHeight="1" thickBot="1" x14ac:dyDescent="0.3">
      <c r="A3" s="436" t="s">
        <v>348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</row>
    <row r="4" spans="1:16" ht="30" customHeight="1" thickBot="1" x14ac:dyDescent="0.3">
      <c r="A4" s="315"/>
      <c r="B4" s="315"/>
      <c r="C4" s="316">
        <f>Resumo!C4</f>
        <v>45292</v>
      </c>
      <c r="D4" s="316">
        <f>Resumo!D4</f>
        <v>45323</v>
      </c>
      <c r="E4" s="316">
        <f>Resumo!E4</f>
        <v>45352</v>
      </c>
      <c r="F4" s="316">
        <f>Resumo!F4</f>
        <v>45383</v>
      </c>
      <c r="G4" s="316">
        <f>Resumo!G4</f>
        <v>45413</v>
      </c>
      <c r="H4" s="316">
        <f>Resumo!H4</f>
        <v>45444</v>
      </c>
      <c r="I4" s="316">
        <f>Resumo!I4</f>
        <v>45474</v>
      </c>
      <c r="J4" s="316">
        <f>Resumo!J4</f>
        <v>45505</v>
      </c>
      <c r="K4" s="316">
        <f>Resumo!K4</f>
        <v>45536</v>
      </c>
      <c r="L4" s="316">
        <f>Resumo!L4</f>
        <v>45566</v>
      </c>
      <c r="M4" s="316">
        <f>Resumo!M4</f>
        <v>45597</v>
      </c>
      <c r="N4" s="316">
        <f>Resumo!N4</f>
        <v>45627</v>
      </c>
      <c r="O4" s="317" t="s">
        <v>113</v>
      </c>
      <c r="P4" s="318" t="s">
        <v>121</v>
      </c>
    </row>
    <row r="5" spans="1:16" ht="23.25" customHeight="1" thickBot="1" x14ac:dyDescent="0.3">
      <c r="A5" s="199">
        <v>1</v>
      </c>
      <c r="B5" s="199" t="s">
        <v>67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1"/>
    </row>
    <row r="6" spans="1:16" ht="23.25" customHeight="1" thickBot="1" x14ac:dyDescent="0.3">
      <c r="A6" s="241" t="s">
        <v>68</v>
      </c>
      <c r="B6" s="197" t="s">
        <v>69</v>
      </c>
      <c r="C6" s="245">
        <f>SUMPRODUCT(('Diário 1º PA'!$E$4:$E$2000='Analítico Cp.'!$B6)*('Diário 1º PA'!$C$4:$C$2000&gt;=C$4)*('Diário 1º PA'!$C$4:$C$2000&lt;=EOMONTH(C$4,0))*('Diário 1º PA'!$F$4:$F$2000))
+SUMPRODUCT(('Diário 2º PA'!$E$4:$E$1997='Analítico Cp.'!$B6)*('Diário 2º PA'!$C$4:$C$1997&gt;=C$4)*('Diário 2º PA'!$C$4:$C$1997&lt;=EOMONTH(C$4,0))*('Diário 2º PA'!$F$4:$F$1997))
+SUMPRODUCT(('Diário 3º PA'!$E$4:$E$2018='Analítico Cp.'!$B6)*('Diário 3º PA'!$C$4:$C$2018&gt;=C$4)*('Diário 3º PA'!$C$4:$C$2018&lt;=EOMONTH(C$4,0))*('Diário 3º PA'!$F$4:$F$2018))
+SUMPRODUCT(('Diário 4º PA'!$E$4:$E$2000='Analítico Cp.'!$B6)*('Diário 4º PA'!$C$4:$C$2000&gt;=C$4)*('Diário 4º PA'!$C$4:$C$2000&lt;=EOMONTH(C$4,0))*('Diário 4º PA'!$F$4:$F$2000))
+SUMPRODUCT(('Comp.'!$D$5:$D$475=$B6)*('Comp.'!$B$5:$B$475&gt;=C$4)*('Comp.'!$B$5:$B$475&lt;=EOMONTH(C$4,0))*('Comp.'!$E$5:$E$475))</f>
        <v>246200.32000000001</v>
      </c>
      <c r="D6" s="245">
        <f>SUMPRODUCT(('Diário 1º PA'!$E$4:$E$2000='Analítico Cp.'!$B6)*('Diário 1º PA'!$C$4:$C$2000&gt;=D$4)*('Diário 1º PA'!$C$4:$C$2000&lt;=EOMONTH(D$4,0))*('Diário 1º PA'!$F$4:$F$2000))
+SUMPRODUCT(('Diário 2º PA'!$E$4:$E$1997='Analítico Cp.'!$B6)*('Diário 2º PA'!$C$4:$C$1997&gt;=D$4)*('Diário 2º PA'!$C$4:$C$1997&lt;=EOMONTH(D$4,0))*('Diário 2º PA'!$F$4:$F$1997))
+SUMPRODUCT(('Diário 3º PA'!$E$4:$E$2018='Analítico Cp.'!$B6)*('Diário 3º PA'!$C$4:$C$2018&gt;=D$4)*('Diário 3º PA'!$C$4:$C$2018&lt;=EOMONTH(D$4,0))*('Diário 3º PA'!$F$4:$F$2018))
+SUMPRODUCT(('Diário 4º PA'!$E$4:$E$2000='Analítico Cp.'!$B6)*('Diário 4º PA'!$C$4:$C$2000&gt;=D$4)*('Diário 4º PA'!$C$4:$C$2000&lt;=EOMONTH(D$4,0))*('Diário 4º PA'!$F$4:$F$2000))
+SUMPRODUCT(('Comp.'!$D$5:$D$475=$B6)*('Comp.'!$B$5:$B$475&gt;=D$4)*('Comp.'!$B$5:$B$475&lt;=EOMONTH(D$4,0))*('Comp.'!$E$5:$E$475))</f>
        <v>0</v>
      </c>
      <c r="E6" s="245">
        <f>SUMPRODUCT(('Diário 1º PA'!$E$4:$E$2000='Analítico Cp.'!$B6)*('Diário 1º PA'!$C$4:$C$2000&gt;=E$4)*('Diário 1º PA'!$C$4:$C$2000&lt;=EOMONTH(E$4,0))*('Diário 1º PA'!$F$4:$F$2000))
+SUMPRODUCT(('Diário 2º PA'!$E$4:$E$1997='Analítico Cp.'!$B6)*('Diário 2º PA'!$C$4:$C$1997&gt;=E$4)*('Diário 2º PA'!$C$4:$C$1997&lt;=EOMONTH(E$4,0))*('Diário 2º PA'!$F$4:$F$1997))
+SUMPRODUCT(('Diário 3º PA'!$E$4:$E$2018='Analítico Cp.'!$B6)*('Diário 3º PA'!$C$4:$C$2018&gt;=E$4)*('Diário 3º PA'!$C$4:$C$2018&lt;=EOMONTH(E$4,0))*('Diário 3º PA'!$F$4:$F$2018))
+SUMPRODUCT(('Diário 4º PA'!$E$4:$E$2000='Analítico Cp.'!$B6)*('Diário 4º PA'!$C$4:$C$2000&gt;=E$4)*('Diário 4º PA'!$C$4:$C$2000&lt;=EOMONTH(E$4,0))*('Diário 4º PA'!$F$4:$F$2000))
+SUMPRODUCT(('Comp.'!$D$5:$D$475=$B6)*('Comp.'!$B$5:$B$475&gt;=E$4)*('Comp.'!$B$5:$B$475&lt;=EOMONTH(E$4,0))*('Comp.'!$E$5:$E$475))</f>
        <v>0</v>
      </c>
      <c r="F6" s="245">
        <f>SUMPRODUCT(('Diário 1º PA'!$E$4:$E$2000='Analítico Cp.'!$B6)*('Diário 1º PA'!$C$4:$C$2000&gt;=F$4)*('Diário 1º PA'!$C$4:$C$2000&lt;=EOMONTH(F$4,0))*('Diário 1º PA'!$F$4:$F$2000))
+SUMPRODUCT(('Diário 2º PA'!$E$4:$E$1997='Analítico Cp.'!$B6)*('Diário 2º PA'!$C$4:$C$1997&gt;=F$4)*('Diário 2º PA'!$C$4:$C$1997&lt;=EOMONTH(F$4,0))*('Diário 2º PA'!$F$4:$F$1997))
+SUMPRODUCT(('Diário 3º PA'!$E$4:$E$2018='Analítico Cp.'!$B6)*('Diário 3º PA'!$C$4:$C$2018&gt;=F$4)*('Diário 3º PA'!$C$4:$C$2018&lt;=EOMONTH(F$4,0))*('Diário 3º PA'!$F$4:$F$2018))
+SUMPRODUCT(('Diário 4º PA'!$E$4:$E$2000='Analítico Cp.'!$B6)*('Diário 4º PA'!$C$4:$C$2000&gt;=F$4)*('Diário 4º PA'!$C$4:$C$2000&lt;=EOMONTH(F$4,0))*('Diário 4º PA'!$F$4:$F$2000))
+SUMPRODUCT(('Comp.'!$D$5:$D$475=$B6)*('Comp.'!$B$5:$B$475&gt;=F$4)*('Comp.'!$B$5:$B$475&lt;=EOMONTH(F$4,0))*('Comp.'!$E$5:$E$475))</f>
        <v>0</v>
      </c>
      <c r="G6" s="245">
        <f>SUMPRODUCT(('Diário 1º PA'!$E$4:$E$2000='Analítico Cp.'!$B6)*('Diário 1º PA'!$C$4:$C$2000&gt;=G$4)*('Diário 1º PA'!$C$4:$C$2000&lt;=EOMONTH(G$4,0))*('Diário 1º PA'!$F$4:$F$2000))
+SUMPRODUCT(('Diário 2º PA'!$E$4:$E$1997='Analítico Cp.'!$B6)*('Diário 2º PA'!$C$4:$C$1997&gt;=G$4)*('Diário 2º PA'!$C$4:$C$1997&lt;=EOMONTH(G$4,0))*('Diário 2º PA'!$F$4:$F$1997))
+SUMPRODUCT(('Diário 3º PA'!$E$4:$E$2018='Analítico Cp.'!$B6)*('Diário 3º PA'!$C$4:$C$2018&gt;=G$4)*('Diário 3º PA'!$C$4:$C$2018&lt;=EOMONTH(G$4,0))*('Diário 3º PA'!$F$4:$F$2018))
+SUMPRODUCT(('Diário 4º PA'!$E$4:$E$2000='Analítico Cp.'!$B6)*('Diário 4º PA'!$C$4:$C$2000&gt;=G$4)*('Diário 4º PA'!$C$4:$C$2000&lt;=EOMONTH(G$4,0))*('Diário 4º PA'!$F$4:$F$2000))
+SUMPRODUCT(('Comp.'!$D$5:$D$475=$B6)*('Comp.'!$B$5:$B$475&gt;=G$4)*('Comp.'!$B$5:$B$475&lt;=EOMONTH(G$4,0))*('Comp.'!$E$5:$E$475))</f>
        <v>211940.54</v>
      </c>
      <c r="H6" s="245">
        <f>SUMPRODUCT(('Diário 1º PA'!$E$4:$E$2000='Analítico Cp.'!$B6)*('Diário 1º PA'!$C$4:$C$2000&gt;=H$4)*('Diário 1º PA'!$C$4:$C$2000&lt;=EOMONTH(H$4,0))*('Diário 1º PA'!$F$4:$F$2000))
+SUMPRODUCT(('Diário 2º PA'!$E$4:$E$1997='Analítico Cp.'!$B6)*('Diário 2º PA'!$C$4:$C$1997&gt;=H$4)*('Diário 2º PA'!$C$4:$C$1997&lt;=EOMONTH(H$4,0))*('Diário 2º PA'!$F$4:$F$1997))
+SUMPRODUCT(('Diário 3º PA'!$E$4:$E$2018='Analítico Cp.'!$B6)*('Diário 3º PA'!$C$4:$C$2018&gt;=H$4)*('Diário 3º PA'!$C$4:$C$2018&lt;=EOMONTH(H$4,0))*('Diário 3º PA'!$F$4:$F$2018))
+SUMPRODUCT(('Diário 4º PA'!$E$4:$E$2000='Analítico Cp.'!$B6)*('Diário 4º PA'!$C$4:$C$2000&gt;=H$4)*('Diário 4º PA'!$C$4:$C$2000&lt;=EOMONTH(H$4,0))*('Diário 4º PA'!$F$4:$F$2000))
+SUMPRODUCT(('Comp.'!$D$5:$D$475=$B6)*('Comp.'!$B$5:$B$475&gt;=H$4)*('Comp.'!$B$5:$B$475&lt;=EOMONTH(H$4,0))*('Comp.'!$E$5:$E$475))</f>
        <v>0</v>
      </c>
      <c r="I6" s="245">
        <f>SUMPRODUCT(('Diário 1º PA'!$E$4:$E$2000='Analítico Cp.'!$B6)*('Diário 1º PA'!$C$4:$C$2000&gt;=I$4)*('Diário 1º PA'!$C$4:$C$2000&lt;=EOMONTH(I$4,0))*('Diário 1º PA'!$F$4:$F$2000))
+SUMPRODUCT(('Diário 2º PA'!$E$4:$E$1997='Analítico Cp.'!$B6)*('Diário 2º PA'!$C$4:$C$1997&gt;=I$4)*('Diário 2º PA'!$C$4:$C$1997&lt;=EOMONTH(I$4,0))*('Diário 2º PA'!$F$4:$F$1997))
+SUMPRODUCT(('Diário 3º PA'!$E$4:$E$2018='Analítico Cp.'!$B6)*('Diário 3º PA'!$C$4:$C$2018&gt;=I$4)*('Diário 3º PA'!$C$4:$C$2018&lt;=EOMONTH(I$4,0))*('Diário 3º PA'!$F$4:$F$2018))
+SUMPRODUCT(('Diário 4º PA'!$E$4:$E$2000='Analítico Cp.'!$B6)*('Diário 4º PA'!$C$4:$C$2000&gt;=I$4)*('Diário 4º PA'!$C$4:$C$2000&lt;=EOMONTH(I$4,0))*('Diário 4º PA'!$F$4:$F$2000))
+SUMPRODUCT(('Comp.'!$D$5:$D$475=$B6)*('Comp.'!$B$5:$B$475&gt;=I$4)*('Comp.'!$B$5:$B$475&lt;=EOMONTH(I$4,0))*('Comp.'!$E$5:$E$475))</f>
        <v>0</v>
      </c>
      <c r="J6" s="245">
        <f>SUMPRODUCT(('Diário 1º PA'!$E$4:$E$2000='Analítico Cp.'!$B6)*('Diário 1º PA'!$C$4:$C$2000&gt;=J$4)*('Diário 1º PA'!$C$4:$C$2000&lt;=EOMONTH(J$4,0))*('Diário 1º PA'!$F$4:$F$2000))
+SUMPRODUCT(('Diário 2º PA'!$E$4:$E$1997='Analítico Cp.'!$B6)*('Diário 2º PA'!$C$4:$C$1997&gt;=J$4)*('Diário 2º PA'!$C$4:$C$1997&lt;=EOMONTH(J$4,0))*('Diário 2º PA'!$F$4:$F$1997))
+SUMPRODUCT(('Diário 3º PA'!$E$4:$E$2018='Analítico Cp.'!$B6)*('Diário 3º PA'!$C$4:$C$2018&gt;=J$4)*('Diário 3º PA'!$C$4:$C$2018&lt;=EOMONTH(J$4,0))*('Diário 3º PA'!$F$4:$F$2018))
+SUMPRODUCT(('Diário 4º PA'!$E$4:$E$2000='Analítico Cp.'!$B6)*('Diário 4º PA'!$C$4:$C$2000&gt;=J$4)*('Diário 4º PA'!$C$4:$C$2000&lt;=EOMONTH(J$4,0))*('Diário 4º PA'!$F$4:$F$2000))
+SUMPRODUCT(('Comp.'!$D$5:$D$475=$B6)*('Comp.'!$B$5:$B$475&gt;=J$4)*('Comp.'!$B$5:$B$475&lt;=EOMONTH(J$4,0))*('Comp.'!$E$5:$E$475))</f>
        <v>164793.29</v>
      </c>
      <c r="K6" s="245">
        <f>SUMPRODUCT(('Diário 1º PA'!$E$4:$E$2000='Analítico Cp.'!$B6)*('Diário 1º PA'!$C$4:$C$2000&gt;=K$4)*('Diário 1º PA'!$C$4:$C$2000&lt;=EOMONTH(K$4,0))*('Diário 1º PA'!$F$4:$F$2000))
+SUMPRODUCT(('Diário 2º PA'!$E$4:$E$1997='Analítico Cp.'!$B6)*('Diário 2º PA'!$C$4:$C$1997&gt;=K$4)*('Diário 2º PA'!$C$4:$C$1997&lt;=EOMONTH(K$4,0))*('Diário 2º PA'!$F$4:$F$1997))
+SUMPRODUCT(('Diário 3º PA'!$E$4:$E$2018='Analítico Cp.'!$B6)*('Diário 3º PA'!$C$4:$C$2018&gt;=K$4)*('Diário 3º PA'!$C$4:$C$2018&lt;=EOMONTH(K$4,0))*('Diário 3º PA'!$F$4:$F$2018))
+SUMPRODUCT(('Diário 4º PA'!$E$4:$E$2000='Analítico Cp.'!$B6)*('Diário 4º PA'!$C$4:$C$2000&gt;=K$4)*('Diário 4º PA'!$C$4:$C$2000&lt;=EOMONTH(K$4,0))*('Diário 4º PA'!$F$4:$F$2000))
+SUMPRODUCT(('Comp.'!$D$5:$D$475=$B6)*('Comp.'!$B$5:$B$475&gt;=K$4)*('Comp.'!$B$5:$B$475&lt;=EOMONTH(K$4,0))*('Comp.'!$E$5:$E$475))</f>
        <v>0</v>
      </c>
      <c r="L6" s="245">
        <f>SUMPRODUCT(('Diário 1º PA'!$E$4:$E$2000='Analítico Cp.'!$B6)*('Diário 1º PA'!$C$4:$C$2000&gt;=L$4)*('Diário 1º PA'!$C$4:$C$2000&lt;=EOMONTH(L$4,0))*('Diário 1º PA'!$F$4:$F$2000))
+SUMPRODUCT(('Diário 2º PA'!$E$4:$E$1997='Analítico Cp.'!$B6)*('Diário 2º PA'!$C$4:$C$1997&gt;=L$4)*('Diário 2º PA'!$C$4:$C$1997&lt;=EOMONTH(L$4,0))*('Diário 2º PA'!$F$4:$F$1997))
+SUMPRODUCT(('Diário 3º PA'!$E$4:$E$2018='Analítico Cp.'!$B6)*('Diário 3º PA'!$C$4:$C$2018&gt;=L$4)*('Diário 3º PA'!$C$4:$C$2018&lt;=EOMONTH(L$4,0))*('Diário 3º PA'!$F$4:$F$2018))
+SUMPRODUCT(('Diário 4º PA'!$E$4:$E$2000='Analítico Cp.'!$B6)*('Diário 4º PA'!$C$4:$C$2000&gt;=L$4)*('Diário 4º PA'!$C$4:$C$2000&lt;=EOMONTH(L$4,0))*('Diário 4º PA'!$F$4:$F$2000))
+SUMPRODUCT(('Comp.'!$D$5:$D$475=$B6)*('Comp.'!$B$5:$B$475&gt;=L$4)*('Comp.'!$B$5:$B$475&lt;=EOMONTH(L$4,0))*('Comp.'!$E$5:$E$475))</f>
        <v>0</v>
      </c>
      <c r="M6" s="245">
        <f>SUMPRODUCT(('Diário 1º PA'!$E$4:$E$2000='Analítico Cp.'!$B6)*('Diário 1º PA'!$C$4:$C$2000&gt;=M$4)*('Diário 1º PA'!$C$4:$C$2000&lt;=EOMONTH(M$4,0))*('Diário 1º PA'!$F$4:$F$2000))
+SUMPRODUCT(('Diário 2º PA'!$E$4:$E$1997='Analítico Cp.'!$B6)*('Diário 2º PA'!$C$4:$C$1997&gt;=M$4)*('Diário 2º PA'!$C$4:$C$1997&lt;=EOMONTH(M$4,0))*('Diário 2º PA'!$F$4:$F$1997))
+SUMPRODUCT(('Diário 3º PA'!$E$4:$E$2018='Analítico Cp.'!$B6)*('Diário 3º PA'!$C$4:$C$2018&gt;=M$4)*('Diário 3º PA'!$C$4:$C$2018&lt;=EOMONTH(M$4,0))*('Diário 3º PA'!$F$4:$F$2018))
+SUMPRODUCT(('Diário 4º PA'!$E$4:$E$2000='Analítico Cp.'!$B6)*('Diário 4º PA'!$C$4:$C$2000&gt;=M$4)*('Diário 4º PA'!$C$4:$C$2000&lt;=EOMONTH(M$4,0))*('Diário 4º PA'!$F$4:$F$2000))
+SUMPRODUCT(('Comp.'!$D$5:$D$475=$B6)*('Comp.'!$B$5:$B$475&gt;=M$4)*('Comp.'!$B$5:$B$475&lt;=EOMONTH(M$4,0))*('Comp.'!$E$5:$E$475))</f>
        <v>0</v>
      </c>
      <c r="N6" s="245">
        <f>SUMPRODUCT(('Diário 1º PA'!$E$4:$E$2000='Analítico Cp.'!$B6)*('Diário 1º PA'!$C$4:$C$2000&gt;=N$4)*('Diário 1º PA'!$C$4:$C$2000&lt;=EOMONTH(N$4,0))*('Diário 1º PA'!$F$4:$F$2000))
+SUMPRODUCT(('Diário 2º PA'!$E$4:$E$1997='Analítico Cp.'!$B6)*('Diário 2º PA'!$C$4:$C$1997&gt;=N$4)*('Diário 2º PA'!$C$4:$C$1997&lt;=EOMONTH(N$4,0))*('Diário 2º PA'!$F$4:$F$1997))
+SUMPRODUCT(('Diário 3º PA'!$E$4:$E$2018='Analítico Cp.'!$B6)*('Diário 3º PA'!$C$4:$C$2018&gt;=N$4)*('Diário 3º PA'!$C$4:$C$2018&lt;=EOMONTH(N$4,0))*('Diário 3º PA'!$F$4:$F$2018))
+SUMPRODUCT(('Diário 4º PA'!$E$4:$E$2000='Analítico Cp.'!$B6)*('Diário 4º PA'!$C$4:$C$2000&gt;=N$4)*('Diário 4º PA'!$C$4:$C$2000&lt;=EOMONTH(N$4,0))*('Diário 4º PA'!$F$4:$F$2000))
+SUMPRODUCT(('Comp.'!$D$5:$D$475=$B6)*('Comp.'!$B$5:$B$475&gt;=N$4)*('Comp.'!$B$5:$B$475&lt;=EOMONTH(N$4,0))*('Comp.'!$E$5:$E$475))</f>
        <v>0</v>
      </c>
      <c r="O6" s="246">
        <f>SUM(C6:N6)</f>
        <v>622934.15</v>
      </c>
      <c r="P6" s="243">
        <f>IF($O$13=0,0,O6/$O$13)</f>
        <v>0.97543580478680192</v>
      </c>
    </row>
    <row r="7" spans="1:16" ht="23.25" customHeight="1" thickBot="1" x14ac:dyDescent="0.3">
      <c r="A7" s="215" t="s">
        <v>71</v>
      </c>
      <c r="B7" s="216" t="s">
        <v>72</v>
      </c>
      <c r="C7" s="247">
        <f>SUMPRODUCT(('Diário 1º PA'!$E$4:$E$2000='Analítico Cp.'!$B7)*('Diário 1º PA'!$C$4:$C$2000&gt;=C$4)*('Diário 1º PA'!$C$4:$C$2000&lt;=EOMONTH(C$4,0))*('Diário 1º PA'!$F$4:$F$2000))
+SUMPRODUCT(('Diário 2º PA'!$E$4:$E$1997='Analítico Cp.'!$B7)*('Diário 2º PA'!$C$4:$C$1997&gt;=C$4)*('Diário 2º PA'!$C$4:$C$1997&lt;=EOMONTH(C$4,0))*('Diário 2º PA'!$F$4:$F$1997))
+SUMPRODUCT(('Diário 3º PA'!$E$4:$E$2018='Analítico Cp.'!$B7)*('Diário 3º PA'!$C$4:$C$2018&gt;=C$4)*('Diário 3º PA'!$C$4:$C$2018&lt;=EOMONTH(C$4,0))*('Diário 3º PA'!$F$4:$F$2018))
+SUMPRODUCT(('Diário 4º PA'!$E$4:$E$2000='Analítico Cp.'!$B7)*('Diário 4º PA'!$C$4:$C$2000&gt;=C$4)*('Diário 4º PA'!$C$4:$C$2000&lt;=EOMONTH(C$4,0))*('Diário 4º PA'!$F$4:$F$2000))
+SUMPRODUCT(('Comp.'!$D$5:$D$475=$B7)*('Comp.'!$B$5:$B$475&gt;=C$4)*('Comp.'!$B$5:$B$475&lt;=EOMONTH(C$4,0))*('Comp.'!$E$5:$E$475))</f>
        <v>0</v>
      </c>
      <c r="D7" s="247">
        <f>SUMPRODUCT(('Diário 1º PA'!$E$4:$E$2000='Analítico Cp.'!$B7)*('Diário 1º PA'!$C$4:$C$2000&gt;=D$4)*('Diário 1º PA'!$C$4:$C$2000&lt;=EOMONTH(D$4,0))*('Diário 1º PA'!$F$4:$F$2000))
+SUMPRODUCT(('Diário 2º PA'!$E$4:$E$1997='Analítico Cp.'!$B7)*('Diário 2º PA'!$C$4:$C$1997&gt;=D$4)*('Diário 2º PA'!$C$4:$C$1997&lt;=EOMONTH(D$4,0))*('Diário 2º PA'!$F$4:$F$1997))
+SUMPRODUCT(('Diário 3º PA'!$E$4:$E$2018='Analítico Cp.'!$B7)*('Diário 3º PA'!$C$4:$C$2018&gt;=D$4)*('Diário 3º PA'!$C$4:$C$2018&lt;=EOMONTH(D$4,0))*('Diário 3º PA'!$F$4:$F$2018))
+SUMPRODUCT(('Diário 4º PA'!$E$4:$E$2000='Analítico Cp.'!$B7)*('Diário 4º PA'!$C$4:$C$2000&gt;=D$4)*('Diário 4º PA'!$C$4:$C$2000&lt;=EOMONTH(D$4,0))*('Diário 4º PA'!$F$4:$F$2000))
+SUMPRODUCT(('Comp.'!$D$5:$D$475=$B7)*('Comp.'!$B$5:$B$475&gt;=D$4)*('Comp.'!$B$5:$B$475&lt;=EOMONTH(D$4,0))*('Comp.'!$E$5:$E$475))</f>
        <v>1514.18</v>
      </c>
      <c r="E7" s="247">
        <f>SUMPRODUCT(('Diário 1º PA'!$E$4:$E$2000='Analítico Cp.'!$B7)*('Diário 1º PA'!$C$4:$C$2000&gt;=E$4)*('Diário 1º PA'!$C$4:$C$2000&lt;=EOMONTH(E$4,0))*('Diário 1º PA'!$F$4:$F$2000))
+SUMPRODUCT(('Diário 2º PA'!$E$4:$E$1997='Analítico Cp.'!$B7)*('Diário 2º PA'!$C$4:$C$1997&gt;=E$4)*('Diário 2º PA'!$C$4:$C$1997&lt;=EOMONTH(E$4,0))*('Diário 2º PA'!$F$4:$F$1997))
+SUMPRODUCT(('Diário 3º PA'!$E$4:$E$2018='Analítico Cp.'!$B7)*('Diário 3º PA'!$C$4:$C$2018&gt;=E$4)*('Diário 3º PA'!$C$4:$C$2018&lt;=EOMONTH(E$4,0))*('Diário 3º PA'!$F$4:$F$2018))
+SUMPRODUCT(('Diário 4º PA'!$E$4:$E$2000='Analítico Cp.'!$B7)*('Diário 4º PA'!$C$4:$C$2000&gt;=E$4)*('Diário 4º PA'!$C$4:$C$2000&lt;=EOMONTH(E$4,0))*('Diário 4º PA'!$F$4:$F$2000))
+SUMPRODUCT(('Comp.'!$D$5:$D$475=$B7)*('Comp.'!$B$5:$B$475&gt;=E$4)*('Comp.'!$B$5:$B$475&lt;=EOMONTH(E$4,0))*('Comp.'!$E$5:$E$475))</f>
        <v>1875.5</v>
      </c>
      <c r="F7" s="247">
        <f>SUMPRODUCT(('Diário 1º PA'!$E$4:$E$2000='Analítico Cp.'!$B7)*('Diário 1º PA'!$C$4:$C$2000&gt;=F$4)*('Diário 1º PA'!$C$4:$C$2000&lt;=EOMONTH(F$4,0))*('Diário 1º PA'!$F$4:$F$2000))
+SUMPRODUCT(('Diário 2º PA'!$E$4:$E$1997='Analítico Cp.'!$B7)*('Diário 2º PA'!$C$4:$C$1997&gt;=F$4)*('Diário 2º PA'!$C$4:$C$1997&lt;=EOMONTH(F$4,0))*('Diário 2º PA'!$F$4:$F$1997))
+SUMPRODUCT(('Diário 3º PA'!$E$4:$E$2018='Analítico Cp.'!$B7)*('Diário 3º PA'!$C$4:$C$2018&gt;=F$4)*('Diário 3º PA'!$C$4:$C$2018&lt;=EOMONTH(F$4,0))*('Diário 3º PA'!$F$4:$F$2018))
+SUMPRODUCT(('Diário 4º PA'!$E$4:$E$2000='Analítico Cp.'!$B7)*('Diário 4º PA'!$C$4:$C$2000&gt;=F$4)*('Diário 4º PA'!$C$4:$C$2000&lt;=EOMONTH(F$4,0))*('Diário 4º PA'!$F$4:$F$2000))
+SUMPRODUCT(('Comp.'!$D$5:$D$475=$B7)*('Comp.'!$B$5:$B$475&gt;=F$4)*('Comp.'!$B$5:$B$475&lt;=EOMONTH(F$4,0))*('Comp.'!$E$5:$E$475))</f>
        <v>1574.28</v>
      </c>
      <c r="G7" s="247">
        <f>SUMPRODUCT(('Diário 1º PA'!$E$4:$E$2000='Analítico Cp.'!$B7)*('Diário 1º PA'!$C$4:$C$2000&gt;=G$4)*('Diário 1º PA'!$C$4:$C$2000&lt;=EOMONTH(G$4,0))*('Diário 1º PA'!$F$4:$F$2000))
+SUMPRODUCT(('Diário 2º PA'!$E$4:$E$1997='Analítico Cp.'!$B7)*('Diário 2º PA'!$C$4:$C$1997&gt;=G$4)*('Diário 2º PA'!$C$4:$C$1997&lt;=EOMONTH(G$4,0))*('Diário 2º PA'!$F$4:$F$1997))
+SUMPRODUCT(('Diário 3º PA'!$E$4:$E$2018='Analítico Cp.'!$B7)*('Diário 3º PA'!$C$4:$C$2018&gt;=G$4)*('Diário 3º PA'!$C$4:$C$2018&lt;=EOMONTH(G$4,0))*('Diário 3º PA'!$F$4:$F$2018))
+SUMPRODUCT(('Diário 4º PA'!$E$4:$E$2000='Analítico Cp.'!$B7)*('Diário 4º PA'!$C$4:$C$2000&gt;=G$4)*('Diário 4º PA'!$C$4:$C$2000&lt;=EOMONTH(G$4,0))*('Diário 4º PA'!$F$4:$F$2000))
+SUMPRODUCT(('Comp.'!$D$5:$D$475=$B7)*('Comp.'!$B$5:$B$475&gt;=G$4)*('Comp.'!$B$5:$B$475&lt;=EOMONTH(G$4,0))*('Comp.'!$E$5:$E$475))</f>
        <v>1097.9000000000001</v>
      </c>
      <c r="H7" s="247">
        <f>SUMPRODUCT(('Diário 1º PA'!$E$4:$E$2000='Analítico Cp.'!$B7)*('Diário 1º PA'!$C$4:$C$2000&gt;=H$4)*('Diário 1º PA'!$C$4:$C$2000&lt;=EOMONTH(H$4,0))*('Diário 1º PA'!$F$4:$F$2000))
+SUMPRODUCT(('Diário 2º PA'!$E$4:$E$1997='Analítico Cp.'!$B7)*('Diário 2º PA'!$C$4:$C$1997&gt;=H$4)*('Diário 2º PA'!$C$4:$C$1997&lt;=EOMONTH(H$4,0))*('Diário 2º PA'!$F$4:$F$1997))
+SUMPRODUCT(('Diário 3º PA'!$E$4:$E$2018='Analítico Cp.'!$B7)*('Diário 3º PA'!$C$4:$C$2018&gt;=H$4)*('Diário 3º PA'!$C$4:$C$2018&lt;=EOMONTH(H$4,0))*('Diário 3º PA'!$F$4:$F$2018))
+SUMPRODUCT(('Diário 4º PA'!$E$4:$E$2000='Analítico Cp.'!$B7)*('Diário 4º PA'!$C$4:$C$2000&gt;=H$4)*('Diário 4º PA'!$C$4:$C$2000&lt;=EOMONTH(H$4,0))*('Diário 4º PA'!$F$4:$F$2000))
+SUMPRODUCT(('Comp.'!$D$5:$D$475=$B7)*('Comp.'!$B$5:$B$475&gt;=H$4)*('Comp.'!$B$5:$B$475&lt;=EOMONTH(H$4,0))*('Comp.'!$E$5:$E$475))</f>
        <v>1671.8999999999999</v>
      </c>
      <c r="I7" s="247">
        <f>SUMPRODUCT(('Diário 1º PA'!$E$4:$E$2000='Analítico Cp.'!$B7)*('Diário 1º PA'!$C$4:$C$2000&gt;=I$4)*('Diário 1º PA'!$C$4:$C$2000&lt;=EOMONTH(I$4,0))*('Diário 1º PA'!$F$4:$F$2000))
+SUMPRODUCT(('Diário 2º PA'!$E$4:$E$1997='Analítico Cp.'!$B7)*('Diário 2º PA'!$C$4:$C$1997&gt;=I$4)*('Diário 2º PA'!$C$4:$C$1997&lt;=EOMONTH(I$4,0))*('Diário 2º PA'!$F$4:$F$1997))
+SUMPRODUCT(('Diário 3º PA'!$E$4:$E$2018='Analítico Cp.'!$B7)*('Diário 3º PA'!$C$4:$C$2018&gt;=I$4)*('Diário 3º PA'!$C$4:$C$2018&lt;=EOMONTH(I$4,0))*('Diário 3º PA'!$F$4:$F$2018))
+SUMPRODUCT(('Diário 4º PA'!$E$4:$E$2000='Analítico Cp.'!$B7)*('Diário 4º PA'!$C$4:$C$2000&gt;=I$4)*('Diário 4º PA'!$C$4:$C$2000&lt;=EOMONTH(I$4,0))*('Diário 4º PA'!$F$4:$F$2000))
+SUMPRODUCT(('Comp.'!$D$5:$D$475=$B7)*('Comp.'!$B$5:$B$475&gt;=I$4)*('Comp.'!$B$5:$B$475&lt;=EOMONTH(I$4,0))*('Comp.'!$E$5:$E$475))</f>
        <v>3239.92</v>
      </c>
      <c r="J7" s="247">
        <f>SUMPRODUCT(('Diário 1º PA'!$E$4:$E$2000='Analítico Cp.'!$B7)*('Diário 1º PA'!$C$4:$C$2000&gt;=J$4)*('Diário 1º PA'!$C$4:$C$2000&lt;=EOMONTH(J$4,0))*('Diário 1º PA'!$F$4:$F$2000))
+SUMPRODUCT(('Diário 2º PA'!$E$4:$E$1997='Analítico Cp.'!$B7)*('Diário 2º PA'!$C$4:$C$1997&gt;=J$4)*('Diário 2º PA'!$C$4:$C$1997&lt;=EOMONTH(J$4,0))*('Diário 2º PA'!$F$4:$F$1997))
+SUMPRODUCT(('Diário 3º PA'!$E$4:$E$2018='Analítico Cp.'!$B7)*('Diário 3º PA'!$C$4:$C$2018&gt;=J$4)*('Diário 3º PA'!$C$4:$C$2018&lt;=EOMONTH(J$4,0))*('Diário 3º PA'!$F$4:$F$2018))
+SUMPRODUCT(('Diário 4º PA'!$E$4:$E$2000='Analítico Cp.'!$B7)*('Diário 4º PA'!$C$4:$C$2000&gt;=J$4)*('Diário 4º PA'!$C$4:$C$2000&lt;=EOMONTH(J$4,0))*('Diário 4º PA'!$F$4:$F$2000))
+SUMPRODUCT(('Comp.'!$D$5:$D$475=$B7)*('Comp.'!$B$5:$B$475&gt;=J$4)*('Comp.'!$B$5:$B$475&lt;=EOMONTH(J$4,0))*('Comp.'!$E$5:$E$475))</f>
        <v>2081.67</v>
      </c>
      <c r="K7" s="247">
        <f>SUMPRODUCT(('Diário 1º PA'!$E$4:$E$2000='Analítico Cp.'!$B7)*('Diário 1º PA'!$C$4:$C$2000&gt;=K$4)*('Diário 1º PA'!$C$4:$C$2000&lt;=EOMONTH(K$4,0))*('Diário 1º PA'!$F$4:$F$2000))
+SUMPRODUCT(('Diário 2º PA'!$E$4:$E$1997='Analítico Cp.'!$B7)*('Diário 2º PA'!$C$4:$C$1997&gt;=K$4)*('Diário 2º PA'!$C$4:$C$1997&lt;=EOMONTH(K$4,0))*('Diário 2º PA'!$F$4:$F$1997))
+SUMPRODUCT(('Diário 3º PA'!$E$4:$E$2018='Analítico Cp.'!$B7)*('Diário 3º PA'!$C$4:$C$2018&gt;=K$4)*('Diário 3º PA'!$C$4:$C$2018&lt;=EOMONTH(K$4,0))*('Diário 3º PA'!$F$4:$F$2018))
+SUMPRODUCT(('Diário 4º PA'!$E$4:$E$2000='Analítico Cp.'!$B7)*('Diário 4º PA'!$C$4:$C$2000&gt;=K$4)*('Diário 4º PA'!$C$4:$C$2000&lt;=EOMONTH(K$4,0))*('Diário 4º PA'!$F$4:$F$2000))
+SUMPRODUCT(('Comp.'!$D$5:$D$475=$B7)*('Comp.'!$B$5:$B$475&gt;=K$4)*('Comp.'!$B$5:$B$475&lt;=EOMONTH(K$4,0))*('Comp.'!$E$5:$E$475))</f>
        <v>2631.8700000000003</v>
      </c>
      <c r="L7" s="247">
        <f>SUMPRODUCT(('Diário 1º PA'!$E$4:$E$2000='Analítico Cp.'!$B7)*('Diário 1º PA'!$C$4:$C$2000&gt;=L$4)*('Diário 1º PA'!$C$4:$C$2000&lt;=EOMONTH(L$4,0))*('Diário 1º PA'!$F$4:$F$2000))
+SUMPRODUCT(('Diário 2º PA'!$E$4:$E$1997='Analítico Cp.'!$B7)*('Diário 2º PA'!$C$4:$C$1997&gt;=L$4)*('Diário 2º PA'!$C$4:$C$1997&lt;=EOMONTH(L$4,0))*('Diário 2º PA'!$F$4:$F$1997))
+SUMPRODUCT(('Diário 3º PA'!$E$4:$E$2018='Analítico Cp.'!$B7)*('Diário 3º PA'!$C$4:$C$2018&gt;=L$4)*('Diário 3º PA'!$C$4:$C$2018&lt;=EOMONTH(L$4,0))*('Diário 3º PA'!$F$4:$F$2018))
+SUMPRODUCT(('Diário 4º PA'!$E$4:$E$2000='Analítico Cp.'!$B7)*('Diário 4º PA'!$C$4:$C$2000&gt;=L$4)*('Diário 4º PA'!$C$4:$C$2000&lt;=EOMONTH(L$4,0))*('Diário 4º PA'!$F$4:$F$2000))
+SUMPRODUCT(('Comp.'!$D$5:$D$475=$B7)*('Comp.'!$B$5:$B$475&gt;=L$4)*('Comp.'!$B$5:$B$475&lt;=EOMONTH(L$4,0))*('Comp.'!$E$5:$E$475))</f>
        <v>0</v>
      </c>
      <c r="M7" s="247">
        <f>SUMPRODUCT(('Diário 1º PA'!$E$4:$E$2000='Analítico Cp.'!$B7)*('Diário 1º PA'!$C$4:$C$2000&gt;=M$4)*('Diário 1º PA'!$C$4:$C$2000&lt;=EOMONTH(M$4,0))*('Diário 1º PA'!$F$4:$F$2000))
+SUMPRODUCT(('Diário 2º PA'!$E$4:$E$1997='Analítico Cp.'!$B7)*('Diário 2º PA'!$C$4:$C$1997&gt;=M$4)*('Diário 2º PA'!$C$4:$C$1997&lt;=EOMONTH(M$4,0))*('Diário 2º PA'!$F$4:$F$1997))
+SUMPRODUCT(('Diário 3º PA'!$E$4:$E$2018='Analítico Cp.'!$B7)*('Diário 3º PA'!$C$4:$C$2018&gt;=M$4)*('Diário 3º PA'!$C$4:$C$2018&lt;=EOMONTH(M$4,0))*('Diário 3º PA'!$F$4:$F$2018))
+SUMPRODUCT(('Diário 4º PA'!$E$4:$E$2000='Analítico Cp.'!$B7)*('Diário 4º PA'!$C$4:$C$2000&gt;=M$4)*('Diário 4º PA'!$C$4:$C$2000&lt;=EOMONTH(M$4,0))*('Diário 4º PA'!$F$4:$F$2000))
+SUMPRODUCT(('Comp.'!$D$5:$D$475=$B7)*('Comp.'!$B$5:$B$475&gt;=M$4)*('Comp.'!$B$5:$B$475&lt;=EOMONTH(M$4,0))*('Comp.'!$E$5:$E$475))</f>
        <v>0</v>
      </c>
      <c r="N7" s="247">
        <f>SUMPRODUCT(('Diário 1º PA'!$E$4:$E$2000='Analítico Cp.'!$B7)*('Diário 1º PA'!$C$4:$C$2000&gt;=N$4)*('Diário 1º PA'!$C$4:$C$2000&lt;=EOMONTH(N$4,0))*('Diário 1º PA'!$F$4:$F$2000))
+SUMPRODUCT(('Diário 2º PA'!$E$4:$E$1997='Analítico Cp.'!$B7)*('Diário 2º PA'!$C$4:$C$1997&gt;=N$4)*('Diário 2º PA'!$C$4:$C$1997&lt;=EOMONTH(N$4,0))*('Diário 2º PA'!$F$4:$F$1997))
+SUMPRODUCT(('Diário 3º PA'!$E$4:$E$2018='Analítico Cp.'!$B7)*('Diário 3º PA'!$C$4:$C$2018&gt;=N$4)*('Diário 3º PA'!$C$4:$C$2018&lt;=EOMONTH(N$4,0))*('Diário 3º PA'!$F$4:$F$2018))
+SUMPRODUCT(('Diário 4º PA'!$E$4:$E$2000='Analítico Cp.'!$B7)*('Diário 4º PA'!$C$4:$C$2000&gt;=N$4)*('Diário 4º PA'!$C$4:$C$2000&lt;=EOMONTH(N$4,0))*('Diário 4º PA'!$F$4:$F$2000))
+SUMPRODUCT(('Comp.'!$D$5:$D$475=$B7)*('Comp.'!$B$5:$B$475&gt;=N$4)*('Comp.'!$B$5:$B$475&lt;=EOMONTH(N$4,0))*('Comp.'!$E$5:$E$475))</f>
        <v>0</v>
      </c>
      <c r="O7" s="248">
        <f>SUM(C7:N7)</f>
        <v>15687.220000000001</v>
      </c>
      <c r="P7" s="238">
        <f>IF($O$13=0,0,O7/$O$13)</f>
        <v>2.4564195213198081E-2</v>
      </c>
    </row>
    <row r="8" spans="1:16" ht="23.25" customHeight="1" x14ac:dyDescent="0.25">
      <c r="A8" s="210" t="s">
        <v>73</v>
      </c>
      <c r="B8" s="210" t="s">
        <v>124</v>
      </c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14"/>
    </row>
    <row r="9" spans="1:16" ht="23.25" customHeight="1" x14ac:dyDescent="0.25">
      <c r="A9" s="206" t="s">
        <v>75</v>
      </c>
      <c r="B9" s="35" t="s">
        <v>76</v>
      </c>
      <c r="C9" s="10">
        <f>SUMPRODUCT(('Diário 1º PA'!$E$4:$E$2000='Analítico Cp.'!$B9)*('Diário 1º PA'!$C$4:$C$2000&gt;=C$4)*('Diário 1º PA'!$C$4:$C$2000&lt;=EOMONTH(C$4,0))*('Diário 1º PA'!$F$4:$F$2000))
+SUMPRODUCT(('Diário 2º PA'!$E$4:$E$1997='Analítico Cp.'!$B9)*('Diário 2º PA'!$C$4:$C$1997&gt;=C$4)*('Diário 2º PA'!$C$4:$C$1997&lt;=EOMONTH(C$4,0))*('Diário 2º PA'!$F$4:$F$1997))
+SUMPRODUCT(('Diário 3º PA'!$E$4:$E$2018='Analítico Cp.'!$B9)*('Diário 3º PA'!$C$4:$C$2018&gt;=C$4)*('Diário 3º PA'!$C$4:$C$2018&lt;=EOMONTH(C$4,0))*('Diário 3º PA'!$F$4:$F$2018))
+SUMPRODUCT(('Diário 4º PA'!$E$4:$E$2000='Analítico Cp.'!$B9)*('Diário 4º PA'!$C$4:$C$2000&gt;=C$4)*('Diário 4º PA'!$C$4:$C$2000&lt;=EOMONTH(C$4,0))*('Diário 4º PA'!$F$4:$F$2000))
+SUMPRODUCT(('Comp.'!$D$5:$D$475=$B9)*('Comp.'!$B$5:$B$475&gt;=C$4)*('Comp.'!$B$5:$B$475&lt;=EOMONTH(C$4,0))*('Comp.'!$E$5:$E$475))</f>
        <v>0</v>
      </c>
      <c r="D9" s="10">
        <f>SUMPRODUCT(('Diário 1º PA'!$E$4:$E$2000='Analítico Cp.'!$B9)*('Diário 1º PA'!$C$4:$C$2000&gt;=D$4)*('Diário 1º PA'!$C$4:$C$2000&lt;=EOMONTH(D$4,0))*('Diário 1º PA'!$F$4:$F$2000))
+SUMPRODUCT(('Diário 2º PA'!$E$4:$E$1997='Analítico Cp.'!$B9)*('Diário 2º PA'!$C$4:$C$1997&gt;=D$4)*('Diário 2º PA'!$C$4:$C$1997&lt;=EOMONTH(D$4,0))*('Diário 2º PA'!$F$4:$F$1997))
+SUMPRODUCT(('Diário 3º PA'!$E$4:$E$2018='Analítico Cp.'!$B9)*('Diário 3º PA'!$C$4:$C$2018&gt;=D$4)*('Diário 3º PA'!$C$4:$C$2018&lt;=EOMONTH(D$4,0))*('Diário 3º PA'!$F$4:$F$2018))
+SUMPRODUCT(('Diário 4º PA'!$E$4:$E$2000='Analítico Cp.'!$B9)*('Diário 4º PA'!$C$4:$C$2000&gt;=D$4)*('Diário 4º PA'!$C$4:$C$2000&lt;=EOMONTH(D$4,0))*('Diário 4º PA'!$F$4:$F$2000))
+SUMPRODUCT(('Comp.'!$D$5:$D$475=$B9)*('Comp.'!$B$5:$B$475&gt;=D$4)*('Comp.'!$B$5:$B$475&lt;=EOMONTH(D$4,0))*('Comp.'!$E$5:$E$475))</f>
        <v>0</v>
      </c>
      <c r="E9" s="10">
        <f>SUMPRODUCT(('Diário 1º PA'!$E$4:$E$2000='Analítico Cp.'!$B9)*('Diário 1º PA'!$C$4:$C$2000&gt;=E$4)*('Diário 1º PA'!$C$4:$C$2000&lt;=EOMONTH(E$4,0))*('Diário 1º PA'!$F$4:$F$2000))
+SUMPRODUCT(('Diário 2º PA'!$E$4:$E$1997='Analítico Cp.'!$B9)*('Diário 2º PA'!$C$4:$C$1997&gt;=E$4)*('Diário 2º PA'!$C$4:$C$1997&lt;=EOMONTH(E$4,0))*('Diário 2º PA'!$F$4:$F$1997))
+SUMPRODUCT(('Diário 3º PA'!$E$4:$E$2018='Analítico Cp.'!$B9)*('Diário 3º PA'!$C$4:$C$2018&gt;=E$4)*('Diário 3º PA'!$C$4:$C$2018&lt;=EOMONTH(E$4,0))*('Diário 3º PA'!$F$4:$F$2018))
+SUMPRODUCT(('Diário 4º PA'!$E$4:$E$2000='Analítico Cp.'!$B9)*('Diário 4º PA'!$C$4:$C$2000&gt;=E$4)*('Diário 4º PA'!$C$4:$C$2000&lt;=EOMONTH(E$4,0))*('Diário 4º PA'!$F$4:$F$2000))
+SUMPRODUCT(('Comp.'!$D$5:$D$475=$B9)*('Comp.'!$B$5:$B$475&gt;=E$4)*('Comp.'!$B$5:$B$475&lt;=EOMONTH(E$4,0))*('Comp.'!$E$5:$E$475))</f>
        <v>0</v>
      </c>
      <c r="F9" s="10">
        <f>SUMPRODUCT(('Diário 1º PA'!$E$4:$E$2000='Analítico Cp.'!$B9)*('Diário 1º PA'!$C$4:$C$2000&gt;=F$4)*('Diário 1º PA'!$C$4:$C$2000&lt;=EOMONTH(F$4,0))*('Diário 1º PA'!$F$4:$F$2000))
+SUMPRODUCT(('Diário 2º PA'!$E$4:$E$1997='Analítico Cp.'!$B9)*('Diário 2º PA'!$C$4:$C$1997&gt;=F$4)*('Diário 2º PA'!$C$4:$C$1997&lt;=EOMONTH(F$4,0))*('Diário 2º PA'!$F$4:$F$1997))
+SUMPRODUCT(('Diário 3º PA'!$E$4:$E$2018='Analítico Cp.'!$B9)*('Diário 3º PA'!$C$4:$C$2018&gt;=F$4)*('Diário 3º PA'!$C$4:$C$2018&lt;=EOMONTH(F$4,0))*('Diário 3º PA'!$F$4:$F$2018))
+SUMPRODUCT(('Diário 4º PA'!$E$4:$E$2000='Analítico Cp.'!$B9)*('Diário 4º PA'!$C$4:$C$2000&gt;=F$4)*('Diário 4º PA'!$C$4:$C$2000&lt;=EOMONTH(F$4,0))*('Diário 4º PA'!$F$4:$F$2000))
+SUMPRODUCT(('Comp.'!$D$5:$D$475=$B9)*('Comp.'!$B$5:$B$475&gt;=F$4)*('Comp.'!$B$5:$B$475&lt;=EOMONTH(F$4,0))*('Comp.'!$E$5:$E$475))</f>
        <v>0</v>
      </c>
      <c r="G9" s="10">
        <f>SUMPRODUCT(('Diário 1º PA'!$E$4:$E$2000='Analítico Cp.'!$B9)*('Diário 1º PA'!$C$4:$C$2000&gt;=G$4)*('Diário 1º PA'!$C$4:$C$2000&lt;=EOMONTH(G$4,0))*('Diário 1º PA'!$F$4:$F$2000))
+SUMPRODUCT(('Diário 2º PA'!$E$4:$E$1997='Analítico Cp.'!$B9)*('Diário 2º PA'!$C$4:$C$1997&gt;=G$4)*('Diário 2º PA'!$C$4:$C$1997&lt;=EOMONTH(G$4,0))*('Diário 2º PA'!$F$4:$F$1997))
+SUMPRODUCT(('Diário 3º PA'!$E$4:$E$2018='Analítico Cp.'!$B9)*('Diário 3º PA'!$C$4:$C$2018&gt;=G$4)*('Diário 3º PA'!$C$4:$C$2018&lt;=EOMONTH(G$4,0))*('Diário 3º PA'!$F$4:$F$2018))
+SUMPRODUCT(('Diário 4º PA'!$E$4:$E$2000='Analítico Cp.'!$B9)*('Diário 4º PA'!$C$4:$C$2000&gt;=G$4)*('Diário 4º PA'!$C$4:$C$2000&lt;=EOMONTH(G$4,0))*('Diário 4º PA'!$F$4:$F$2000))
+SUMPRODUCT(('Comp.'!$D$5:$D$475=$B9)*('Comp.'!$B$5:$B$475&gt;=G$4)*('Comp.'!$B$5:$B$475&lt;=EOMONTH(G$4,0))*('Comp.'!$E$5:$E$475))</f>
        <v>0</v>
      </c>
      <c r="H9" s="10">
        <f>SUMPRODUCT(('Diário 1º PA'!$E$4:$E$2000='Analítico Cp.'!$B9)*('Diário 1º PA'!$C$4:$C$2000&gt;=H$4)*('Diário 1º PA'!$C$4:$C$2000&lt;=EOMONTH(H$4,0))*('Diário 1º PA'!$F$4:$F$2000))
+SUMPRODUCT(('Diário 2º PA'!$E$4:$E$1997='Analítico Cp.'!$B9)*('Diário 2º PA'!$C$4:$C$1997&gt;=H$4)*('Diário 2º PA'!$C$4:$C$1997&lt;=EOMONTH(H$4,0))*('Diário 2º PA'!$F$4:$F$1997))
+SUMPRODUCT(('Diário 3º PA'!$E$4:$E$2018='Analítico Cp.'!$B9)*('Diário 3º PA'!$C$4:$C$2018&gt;=H$4)*('Diário 3º PA'!$C$4:$C$2018&lt;=EOMONTH(H$4,0))*('Diário 3º PA'!$F$4:$F$2018))
+SUMPRODUCT(('Diário 4º PA'!$E$4:$E$2000='Analítico Cp.'!$B9)*('Diário 4º PA'!$C$4:$C$2000&gt;=H$4)*('Diário 4º PA'!$C$4:$C$2000&lt;=EOMONTH(H$4,0))*('Diário 4º PA'!$F$4:$F$2000))
+SUMPRODUCT(('Comp.'!$D$5:$D$475=$B9)*('Comp.'!$B$5:$B$475&gt;=H$4)*('Comp.'!$B$5:$B$475&lt;=EOMONTH(H$4,0))*('Comp.'!$E$5:$E$475))</f>
        <v>0</v>
      </c>
      <c r="I9" s="10">
        <f>SUMPRODUCT(('Diário 1º PA'!$E$4:$E$2000='Analítico Cp.'!$B9)*('Diário 1º PA'!$C$4:$C$2000&gt;=I$4)*('Diário 1º PA'!$C$4:$C$2000&lt;=EOMONTH(I$4,0))*('Diário 1º PA'!$F$4:$F$2000))
+SUMPRODUCT(('Diário 2º PA'!$E$4:$E$1997='Analítico Cp.'!$B9)*('Diário 2º PA'!$C$4:$C$1997&gt;=I$4)*('Diário 2º PA'!$C$4:$C$1997&lt;=EOMONTH(I$4,0))*('Diário 2º PA'!$F$4:$F$1997))
+SUMPRODUCT(('Diário 3º PA'!$E$4:$E$2018='Analítico Cp.'!$B9)*('Diário 3º PA'!$C$4:$C$2018&gt;=I$4)*('Diário 3º PA'!$C$4:$C$2018&lt;=EOMONTH(I$4,0))*('Diário 3º PA'!$F$4:$F$2018))
+SUMPRODUCT(('Diário 4º PA'!$E$4:$E$2000='Analítico Cp.'!$B9)*('Diário 4º PA'!$C$4:$C$2000&gt;=I$4)*('Diário 4º PA'!$C$4:$C$2000&lt;=EOMONTH(I$4,0))*('Diário 4º PA'!$F$4:$F$2000))
+SUMPRODUCT(('Comp.'!$D$5:$D$475=$B9)*('Comp.'!$B$5:$B$475&gt;=I$4)*('Comp.'!$B$5:$B$475&lt;=EOMONTH(I$4,0))*('Comp.'!$E$5:$E$475))</f>
        <v>0</v>
      </c>
      <c r="J9" s="10">
        <f>SUMPRODUCT(('Diário 1º PA'!$E$4:$E$2000='Analítico Cp.'!$B9)*('Diário 1º PA'!$C$4:$C$2000&gt;=J$4)*('Diário 1º PA'!$C$4:$C$2000&lt;=EOMONTH(J$4,0))*('Diário 1º PA'!$F$4:$F$2000))
+SUMPRODUCT(('Diário 2º PA'!$E$4:$E$1997='Analítico Cp.'!$B9)*('Diário 2º PA'!$C$4:$C$1997&gt;=J$4)*('Diário 2º PA'!$C$4:$C$1997&lt;=EOMONTH(J$4,0))*('Diário 2º PA'!$F$4:$F$1997))
+SUMPRODUCT(('Diário 3º PA'!$E$4:$E$2018='Analítico Cp.'!$B9)*('Diário 3º PA'!$C$4:$C$2018&gt;=J$4)*('Diário 3º PA'!$C$4:$C$2018&lt;=EOMONTH(J$4,0))*('Diário 3º PA'!$F$4:$F$2018))
+SUMPRODUCT(('Diário 4º PA'!$E$4:$E$2000='Analítico Cp.'!$B9)*('Diário 4º PA'!$C$4:$C$2000&gt;=J$4)*('Diário 4º PA'!$C$4:$C$2000&lt;=EOMONTH(J$4,0))*('Diário 4º PA'!$F$4:$F$2000))
+SUMPRODUCT(('Comp.'!$D$5:$D$475=$B9)*('Comp.'!$B$5:$B$475&gt;=J$4)*('Comp.'!$B$5:$B$475&lt;=EOMONTH(J$4,0))*('Comp.'!$E$5:$E$475))</f>
        <v>0</v>
      </c>
      <c r="K9" s="10">
        <f>SUMPRODUCT(('Diário 1º PA'!$E$4:$E$2000='Analítico Cp.'!$B9)*('Diário 1º PA'!$C$4:$C$2000&gt;=K$4)*('Diário 1º PA'!$C$4:$C$2000&lt;=EOMONTH(K$4,0))*('Diário 1º PA'!$F$4:$F$2000))
+SUMPRODUCT(('Diário 2º PA'!$E$4:$E$1997='Analítico Cp.'!$B9)*('Diário 2º PA'!$C$4:$C$1997&gt;=K$4)*('Diário 2º PA'!$C$4:$C$1997&lt;=EOMONTH(K$4,0))*('Diário 2º PA'!$F$4:$F$1997))
+SUMPRODUCT(('Diário 3º PA'!$E$4:$E$2018='Analítico Cp.'!$B9)*('Diário 3º PA'!$C$4:$C$2018&gt;=K$4)*('Diário 3º PA'!$C$4:$C$2018&lt;=EOMONTH(K$4,0))*('Diário 3º PA'!$F$4:$F$2018))
+SUMPRODUCT(('Diário 4º PA'!$E$4:$E$2000='Analítico Cp.'!$B9)*('Diário 4º PA'!$C$4:$C$2000&gt;=K$4)*('Diário 4º PA'!$C$4:$C$2000&lt;=EOMONTH(K$4,0))*('Diário 4º PA'!$F$4:$F$2000))
+SUMPRODUCT(('Comp.'!$D$5:$D$475=$B9)*('Comp.'!$B$5:$B$475&gt;=K$4)*('Comp.'!$B$5:$B$475&lt;=EOMONTH(K$4,0))*('Comp.'!$E$5:$E$475))</f>
        <v>0</v>
      </c>
      <c r="L9" s="10">
        <f>SUMPRODUCT(('Diário 1º PA'!$E$4:$E$2000='Analítico Cp.'!$B9)*('Diário 1º PA'!$C$4:$C$2000&gt;=L$4)*('Diário 1º PA'!$C$4:$C$2000&lt;=EOMONTH(L$4,0))*('Diário 1º PA'!$F$4:$F$2000))
+SUMPRODUCT(('Diário 2º PA'!$E$4:$E$1997='Analítico Cp.'!$B9)*('Diário 2º PA'!$C$4:$C$1997&gt;=L$4)*('Diário 2º PA'!$C$4:$C$1997&lt;=EOMONTH(L$4,0))*('Diário 2º PA'!$F$4:$F$1997))
+SUMPRODUCT(('Diário 3º PA'!$E$4:$E$2018='Analítico Cp.'!$B9)*('Diário 3º PA'!$C$4:$C$2018&gt;=L$4)*('Diário 3º PA'!$C$4:$C$2018&lt;=EOMONTH(L$4,0))*('Diário 3º PA'!$F$4:$F$2018))
+SUMPRODUCT(('Diário 4º PA'!$E$4:$E$2000='Analítico Cp.'!$B9)*('Diário 4º PA'!$C$4:$C$2000&gt;=L$4)*('Diário 4º PA'!$C$4:$C$2000&lt;=EOMONTH(L$4,0))*('Diário 4º PA'!$F$4:$F$2000))
+SUMPRODUCT(('Comp.'!$D$5:$D$475=$B9)*('Comp.'!$B$5:$B$475&gt;=L$4)*('Comp.'!$B$5:$B$475&lt;=EOMONTH(L$4,0))*('Comp.'!$E$5:$E$475))</f>
        <v>0</v>
      </c>
      <c r="M9" s="10">
        <f>SUMPRODUCT(('Diário 1º PA'!$E$4:$E$2000='Analítico Cp.'!$B9)*('Diário 1º PA'!$C$4:$C$2000&gt;=M$4)*('Diário 1º PA'!$C$4:$C$2000&lt;=EOMONTH(M$4,0))*('Diário 1º PA'!$F$4:$F$2000))
+SUMPRODUCT(('Diário 2º PA'!$E$4:$E$1997='Analítico Cp.'!$B9)*('Diário 2º PA'!$C$4:$C$1997&gt;=M$4)*('Diário 2º PA'!$C$4:$C$1997&lt;=EOMONTH(M$4,0))*('Diário 2º PA'!$F$4:$F$1997))
+SUMPRODUCT(('Diário 3º PA'!$E$4:$E$2018='Analítico Cp.'!$B9)*('Diário 3º PA'!$C$4:$C$2018&gt;=M$4)*('Diário 3º PA'!$C$4:$C$2018&lt;=EOMONTH(M$4,0))*('Diário 3º PA'!$F$4:$F$2018))
+SUMPRODUCT(('Diário 4º PA'!$E$4:$E$2000='Analítico Cp.'!$B9)*('Diário 4º PA'!$C$4:$C$2000&gt;=M$4)*('Diário 4º PA'!$C$4:$C$2000&lt;=EOMONTH(M$4,0))*('Diário 4º PA'!$F$4:$F$2000))
+SUMPRODUCT(('Comp.'!$D$5:$D$475=$B9)*('Comp.'!$B$5:$B$475&gt;=M$4)*('Comp.'!$B$5:$B$475&lt;=EOMONTH(M$4,0))*('Comp.'!$E$5:$E$475))</f>
        <v>0</v>
      </c>
      <c r="N9" s="10">
        <f>SUMPRODUCT(('Diário 1º PA'!$E$4:$E$2000='Analítico Cp.'!$B9)*('Diário 1º PA'!$C$4:$C$2000&gt;=N$4)*('Diário 1º PA'!$C$4:$C$2000&lt;=EOMONTH(N$4,0))*('Diário 1º PA'!$F$4:$F$2000))
+SUMPRODUCT(('Diário 2º PA'!$E$4:$E$1997='Analítico Cp.'!$B9)*('Diário 2º PA'!$C$4:$C$1997&gt;=N$4)*('Diário 2º PA'!$C$4:$C$1997&lt;=EOMONTH(N$4,0))*('Diário 2º PA'!$F$4:$F$1997))
+SUMPRODUCT(('Diário 3º PA'!$E$4:$E$2018='Analítico Cp.'!$B9)*('Diário 3º PA'!$C$4:$C$2018&gt;=N$4)*('Diário 3º PA'!$C$4:$C$2018&lt;=EOMONTH(N$4,0))*('Diário 3º PA'!$F$4:$F$2018))
+SUMPRODUCT(('Diário 4º PA'!$E$4:$E$2000='Analítico Cp.'!$B9)*('Diário 4º PA'!$C$4:$C$2000&gt;=N$4)*('Diário 4º PA'!$C$4:$C$2000&lt;=EOMONTH(N$4,0))*('Diário 4º PA'!$F$4:$F$2000))
+SUMPRODUCT(('Comp.'!$D$5:$D$475=$B9)*('Comp.'!$B$5:$B$475&gt;=N$4)*('Comp.'!$B$5:$B$475&lt;=EOMONTH(N$4,0))*('Comp.'!$E$5:$E$475))</f>
        <v>0</v>
      </c>
      <c r="O9" s="11">
        <f>SUM(C9:N9)</f>
        <v>0</v>
      </c>
      <c r="P9" s="92">
        <f>IF($O$13=0,0,O9/$O$13)</f>
        <v>0</v>
      </c>
    </row>
    <row r="10" spans="1:16" ht="23.25" customHeight="1" x14ac:dyDescent="0.25">
      <c r="A10" s="206" t="s">
        <v>77</v>
      </c>
      <c r="B10" s="35" t="s">
        <v>78</v>
      </c>
      <c r="C10" s="10">
        <f>SUMPRODUCT(('Diário 1º PA'!$E$4:$E$2000='Analítico Cp.'!$B10)*('Diário 1º PA'!$C$4:$C$2000&gt;=C$4)*('Diário 1º PA'!$C$4:$C$2000&lt;=EOMONTH(C$4,0))*('Diário 1º PA'!$F$4:$F$2000))
+SUMPRODUCT(('Diário 2º PA'!$E$4:$E$1997='Analítico Cp.'!$B10)*('Diário 2º PA'!$C$4:$C$1997&gt;=C$4)*('Diário 2º PA'!$C$4:$C$1997&lt;=EOMONTH(C$4,0))*('Diário 2º PA'!$F$4:$F$1997))
+SUMPRODUCT(('Diário 3º PA'!$E$4:$E$2018='Analítico Cp.'!$B10)*('Diário 3º PA'!$C$4:$C$2018&gt;=C$4)*('Diário 3º PA'!$C$4:$C$2018&lt;=EOMONTH(C$4,0))*('Diário 3º PA'!$F$4:$F$2018))
+SUMPRODUCT(('Diário 4º PA'!$E$4:$E$2000='Analítico Cp.'!$B10)*('Diário 4º PA'!$C$4:$C$2000&gt;=C$4)*('Diário 4º PA'!$C$4:$C$2000&lt;=EOMONTH(C$4,0))*('Diário 4º PA'!$F$4:$F$2000))
+SUMPRODUCT(('Comp.'!$D$5:$D$475=$B10)*('Comp.'!$B$5:$B$475&gt;=C$4)*('Comp.'!$B$5:$B$475&lt;=EOMONTH(C$4,0))*('Comp.'!$E$5:$E$475))</f>
        <v>0</v>
      </c>
      <c r="D10" s="10">
        <f>SUMPRODUCT(('Diário 1º PA'!$E$4:$E$2000='Analítico Cp.'!$B10)*('Diário 1º PA'!$C$4:$C$2000&gt;=D$4)*('Diário 1º PA'!$C$4:$C$2000&lt;=EOMONTH(D$4,0))*('Diário 1º PA'!$F$4:$F$2000))
+SUMPRODUCT(('Diário 2º PA'!$E$4:$E$1997='Analítico Cp.'!$B10)*('Diário 2º PA'!$C$4:$C$1997&gt;=D$4)*('Diário 2º PA'!$C$4:$C$1997&lt;=EOMONTH(D$4,0))*('Diário 2º PA'!$F$4:$F$1997))
+SUMPRODUCT(('Diário 3º PA'!$E$4:$E$2018='Analítico Cp.'!$B10)*('Diário 3º PA'!$C$4:$C$2018&gt;=D$4)*('Diário 3º PA'!$C$4:$C$2018&lt;=EOMONTH(D$4,0))*('Diário 3º PA'!$F$4:$F$2018))
+SUMPRODUCT(('Diário 4º PA'!$E$4:$E$2000='Analítico Cp.'!$B10)*('Diário 4º PA'!$C$4:$C$2000&gt;=D$4)*('Diário 4º PA'!$C$4:$C$2000&lt;=EOMONTH(D$4,0))*('Diário 4º PA'!$F$4:$F$2000))
+SUMPRODUCT(('Comp.'!$D$5:$D$475=$B10)*('Comp.'!$B$5:$B$475&gt;=D$4)*('Comp.'!$B$5:$B$475&lt;=EOMONTH(D$4,0))*('Comp.'!$E$5:$E$475))</f>
        <v>0</v>
      </c>
      <c r="E10" s="10">
        <f>SUMPRODUCT(('Diário 1º PA'!$E$4:$E$2000='Analítico Cp.'!$B10)*('Diário 1º PA'!$C$4:$C$2000&gt;=E$4)*('Diário 1º PA'!$C$4:$C$2000&lt;=EOMONTH(E$4,0))*('Diário 1º PA'!$F$4:$F$2000))
+SUMPRODUCT(('Diário 2º PA'!$E$4:$E$1997='Analítico Cp.'!$B10)*('Diário 2º PA'!$C$4:$C$1997&gt;=E$4)*('Diário 2º PA'!$C$4:$C$1997&lt;=EOMONTH(E$4,0))*('Diário 2º PA'!$F$4:$F$1997))
+SUMPRODUCT(('Diário 3º PA'!$E$4:$E$2018='Analítico Cp.'!$B10)*('Diário 3º PA'!$C$4:$C$2018&gt;=E$4)*('Diário 3º PA'!$C$4:$C$2018&lt;=EOMONTH(E$4,0))*('Diário 3º PA'!$F$4:$F$2018))
+SUMPRODUCT(('Diário 4º PA'!$E$4:$E$2000='Analítico Cp.'!$B10)*('Diário 4º PA'!$C$4:$C$2000&gt;=E$4)*('Diário 4º PA'!$C$4:$C$2000&lt;=EOMONTH(E$4,0))*('Diário 4º PA'!$F$4:$F$2000))
+SUMPRODUCT(('Comp.'!$D$5:$D$475=$B10)*('Comp.'!$B$5:$B$475&gt;=E$4)*('Comp.'!$B$5:$B$475&lt;=EOMONTH(E$4,0))*('Comp.'!$E$5:$E$475))</f>
        <v>0</v>
      </c>
      <c r="F10" s="10">
        <f>SUMPRODUCT(('Diário 1º PA'!$E$4:$E$2000='Analítico Cp.'!$B10)*('Diário 1º PA'!$C$4:$C$2000&gt;=F$4)*('Diário 1º PA'!$C$4:$C$2000&lt;=EOMONTH(F$4,0))*('Diário 1º PA'!$F$4:$F$2000))
+SUMPRODUCT(('Diário 2º PA'!$E$4:$E$1997='Analítico Cp.'!$B10)*('Diário 2º PA'!$C$4:$C$1997&gt;=F$4)*('Diário 2º PA'!$C$4:$C$1997&lt;=EOMONTH(F$4,0))*('Diário 2º PA'!$F$4:$F$1997))
+SUMPRODUCT(('Diário 3º PA'!$E$4:$E$2018='Analítico Cp.'!$B10)*('Diário 3º PA'!$C$4:$C$2018&gt;=F$4)*('Diário 3º PA'!$C$4:$C$2018&lt;=EOMONTH(F$4,0))*('Diário 3º PA'!$F$4:$F$2018))
+SUMPRODUCT(('Diário 4º PA'!$E$4:$E$2000='Analítico Cp.'!$B10)*('Diário 4º PA'!$C$4:$C$2000&gt;=F$4)*('Diário 4º PA'!$C$4:$C$2000&lt;=EOMONTH(F$4,0))*('Diário 4º PA'!$F$4:$F$2000))
+SUMPRODUCT(('Comp.'!$D$5:$D$475=$B10)*('Comp.'!$B$5:$B$475&gt;=F$4)*('Comp.'!$B$5:$B$475&lt;=EOMONTH(F$4,0))*('Comp.'!$E$5:$E$475))</f>
        <v>0</v>
      </c>
      <c r="G10" s="10">
        <f>SUMPRODUCT(('Diário 1º PA'!$E$4:$E$2000='Analítico Cp.'!$B10)*('Diário 1º PA'!$C$4:$C$2000&gt;=G$4)*('Diário 1º PA'!$C$4:$C$2000&lt;=EOMONTH(G$4,0))*('Diário 1º PA'!$F$4:$F$2000))
+SUMPRODUCT(('Diário 2º PA'!$E$4:$E$1997='Analítico Cp.'!$B10)*('Diário 2º PA'!$C$4:$C$1997&gt;=G$4)*('Diário 2º PA'!$C$4:$C$1997&lt;=EOMONTH(G$4,0))*('Diário 2º PA'!$F$4:$F$1997))
+SUMPRODUCT(('Diário 3º PA'!$E$4:$E$2018='Analítico Cp.'!$B10)*('Diário 3º PA'!$C$4:$C$2018&gt;=G$4)*('Diário 3º PA'!$C$4:$C$2018&lt;=EOMONTH(G$4,0))*('Diário 3º PA'!$F$4:$F$2018))
+SUMPRODUCT(('Diário 4º PA'!$E$4:$E$2000='Analítico Cp.'!$B10)*('Diário 4º PA'!$C$4:$C$2000&gt;=G$4)*('Diário 4º PA'!$C$4:$C$2000&lt;=EOMONTH(G$4,0))*('Diário 4º PA'!$F$4:$F$2000))
+SUMPRODUCT(('Comp.'!$D$5:$D$475=$B10)*('Comp.'!$B$5:$B$475&gt;=G$4)*('Comp.'!$B$5:$B$475&lt;=EOMONTH(G$4,0))*('Comp.'!$E$5:$E$475))</f>
        <v>0</v>
      </c>
      <c r="H10" s="10">
        <f>SUMPRODUCT(('Diário 1º PA'!$E$4:$E$2000='Analítico Cp.'!$B10)*('Diário 1º PA'!$C$4:$C$2000&gt;=H$4)*('Diário 1º PA'!$C$4:$C$2000&lt;=EOMONTH(H$4,0))*('Diário 1º PA'!$F$4:$F$2000))
+SUMPRODUCT(('Diário 2º PA'!$E$4:$E$1997='Analítico Cp.'!$B10)*('Diário 2º PA'!$C$4:$C$1997&gt;=H$4)*('Diário 2º PA'!$C$4:$C$1997&lt;=EOMONTH(H$4,0))*('Diário 2º PA'!$F$4:$F$1997))
+SUMPRODUCT(('Diário 3º PA'!$E$4:$E$2018='Analítico Cp.'!$B10)*('Diário 3º PA'!$C$4:$C$2018&gt;=H$4)*('Diário 3º PA'!$C$4:$C$2018&lt;=EOMONTH(H$4,0))*('Diário 3º PA'!$F$4:$F$2018))
+SUMPRODUCT(('Diário 4º PA'!$E$4:$E$2000='Analítico Cp.'!$B10)*('Diário 4º PA'!$C$4:$C$2000&gt;=H$4)*('Diário 4º PA'!$C$4:$C$2000&lt;=EOMONTH(H$4,0))*('Diário 4º PA'!$F$4:$F$2000))
+SUMPRODUCT(('Comp.'!$D$5:$D$475=$B10)*('Comp.'!$B$5:$B$475&gt;=H$4)*('Comp.'!$B$5:$B$475&lt;=EOMONTH(H$4,0))*('Comp.'!$E$5:$E$475))</f>
        <v>0</v>
      </c>
      <c r="I10" s="10">
        <f>SUMPRODUCT(('Diário 1º PA'!$E$4:$E$2000='Analítico Cp.'!$B10)*('Diário 1º PA'!$C$4:$C$2000&gt;=I$4)*('Diário 1º PA'!$C$4:$C$2000&lt;=EOMONTH(I$4,0))*('Diário 1º PA'!$F$4:$F$2000))
+SUMPRODUCT(('Diário 2º PA'!$E$4:$E$1997='Analítico Cp.'!$B10)*('Diário 2º PA'!$C$4:$C$1997&gt;=I$4)*('Diário 2º PA'!$C$4:$C$1997&lt;=EOMONTH(I$4,0))*('Diário 2º PA'!$F$4:$F$1997))
+SUMPRODUCT(('Diário 3º PA'!$E$4:$E$2018='Analítico Cp.'!$B10)*('Diário 3º PA'!$C$4:$C$2018&gt;=I$4)*('Diário 3º PA'!$C$4:$C$2018&lt;=EOMONTH(I$4,0))*('Diário 3º PA'!$F$4:$F$2018))
+SUMPRODUCT(('Diário 4º PA'!$E$4:$E$2000='Analítico Cp.'!$B10)*('Diário 4º PA'!$C$4:$C$2000&gt;=I$4)*('Diário 4º PA'!$C$4:$C$2000&lt;=EOMONTH(I$4,0))*('Diário 4º PA'!$F$4:$F$2000))
+SUMPRODUCT(('Comp.'!$D$5:$D$475=$B10)*('Comp.'!$B$5:$B$475&gt;=I$4)*('Comp.'!$B$5:$B$475&lt;=EOMONTH(I$4,0))*('Comp.'!$E$5:$E$475))</f>
        <v>0</v>
      </c>
      <c r="J10" s="10">
        <f>SUMPRODUCT(('Diário 1º PA'!$E$4:$E$2000='Analítico Cp.'!$B10)*('Diário 1º PA'!$C$4:$C$2000&gt;=J$4)*('Diário 1º PA'!$C$4:$C$2000&lt;=EOMONTH(J$4,0))*('Diário 1º PA'!$F$4:$F$2000))
+SUMPRODUCT(('Diário 2º PA'!$E$4:$E$1997='Analítico Cp.'!$B10)*('Diário 2º PA'!$C$4:$C$1997&gt;=J$4)*('Diário 2º PA'!$C$4:$C$1997&lt;=EOMONTH(J$4,0))*('Diário 2º PA'!$F$4:$F$1997))
+SUMPRODUCT(('Diário 3º PA'!$E$4:$E$2018='Analítico Cp.'!$B10)*('Diário 3º PA'!$C$4:$C$2018&gt;=J$4)*('Diário 3º PA'!$C$4:$C$2018&lt;=EOMONTH(J$4,0))*('Diário 3º PA'!$F$4:$F$2018))
+SUMPRODUCT(('Diário 4º PA'!$E$4:$E$2000='Analítico Cp.'!$B10)*('Diário 4º PA'!$C$4:$C$2000&gt;=J$4)*('Diário 4º PA'!$C$4:$C$2000&lt;=EOMONTH(J$4,0))*('Diário 4º PA'!$F$4:$F$2000))
+SUMPRODUCT(('Comp.'!$D$5:$D$475=$B10)*('Comp.'!$B$5:$B$475&gt;=J$4)*('Comp.'!$B$5:$B$475&lt;=EOMONTH(J$4,0))*('Comp.'!$E$5:$E$475))</f>
        <v>0</v>
      </c>
      <c r="K10" s="10">
        <f>SUMPRODUCT(('Diário 1º PA'!$E$4:$E$2000='Analítico Cp.'!$B10)*('Diário 1º PA'!$C$4:$C$2000&gt;=K$4)*('Diário 1º PA'!$C$4:$C$2000&lt;=EOMONTH(K$4,0))*('Diário 1º PA'!$F$4:$F$2000))
+SUMPRODUCT(('Diário 2º PA'!$E$4:$E$1997='Analítico Cp.'!$B10)*('Diário 2º PA'!$C$4:$C$1997&gt;=K$4)*('Diário 2º PA'!$C$4:$C$1997&lt;=EOMONTH(K$4,0))*('Diário 2º PA'!$F$4:$F$1997))
+SUMPRODUCT(('Diário 3º PA'!$E$4:$E$2018='Analítico Cp.'!$B10)*('Diário 3º PA'!$C$4:$C$2018&gt;=K$4)*('Diário 3º PA'!$C$4:$C$2018&lt;=EOMONTH(K$4,0))*('Diário 3º PA'!$F$4:$F$2018))
+SUMPRODUCT(('Diário 4º PA'!$E$4:$E$2000='Analítico Cp.'!$B10)*('Diário 4º PA'!$C$4:$C$2000&gt;=K$4)*('Diário 4º PA'!$C$4:$C$2000&lt;=EOMONTH(K$4,0))*('Diário 4º PA'!$F$4:$F$2000))
+SUMPRODUCT(('Comp.'!$D$5:$D$475=$B10)*('Comp.'!$B$5:$B$475&gt;=K$4)*('Comp.'!$B$5:$B$475&lt;=EOMONTH(K$4,0))*('Comp.'!$E$5:$E$475))</f>
        <v>0</v>
      </c>
      <c r="L10" s="10">
        <f>SUMPRODUCT(('Diário 1º PA'!$E$4:$E$2000='Analítico Cp.'!$B10)*('Diário 1º PA'!$C$4:$C$2000&gt;=L$4)*('Diário 1º PA'!$C$4:$C$2000&lt;=EOMONTH(L$4,0))*('Diário 1º PA'!$F$4:$F$2000))
+SUMPRODUCT(('Diário 2º PA'!$E$4:$E$1997='Analítico Cp.'!$B10)*('Diário 2º PA'!$C$4:$C$1997&gt;=L$4)*('Diário 2º PA'!$C$4:$C$1997&lt;=EOMONTH(L$4,0))*('Diário 2º PA'!$F$4:$F$1997))
+SUMPRODUCT(('Diário 3º PA'!$E$4:$E$2018='Analítico Cp.'!$B10)*('Diário 3º PA'!$C$4:$C$2018&gt;=L$4)*('Diário 3º PA'!$C$4:$C$2018&lt;=EOMONTH(L$4,0))*('Diário 3º PA'!$F$4:$F$2018))
+SUMPRODUCT(('Diário 4º PA'!$E$4:$E$2000='Analítico Cp.'!$B10)*('Diário 4º PA'!$C$4:$C$2000&gt;=L$4)*('Diário 4º PA'!$C$4:$C$2000&lt;=EOMONTH(L$4,0))*('Diário 4º PA'!$F$4:$F$2000))
+SUMPRODUCT(('Comp.'!$D$5:$D$475=$B10)*('Comp.'!$B$5:$B$475&gt;=L$4)*('Comp.'!$B$5:$B$475&lt;=EOMONTH(L$4,0))*('Comp.'!$E$5:$E$475))</f>
        <v>0</v>
      </c>
      <c r="M10" s="10">
        <f>SUMPRODUCT(('Diário 1º PA'!$E$4:$E$2000='Analítico Cp.'!$B10)*('Diário 1º PA'!$C$4:$C$2000&gt;=M$4)*('Diário 1º PA'!$C$4:$C$2000&lt;=EOMONTH(M$4,0))*('Diário 1º PA'!$F$4:$F$2000))
+SUMPRODUCT(('Diário 2º PA'!$E$4:$E$1997='Analítico Cp.'!$B10)*('Diário 2º PA'!$C$4:$C$1997&gt;=M$4)*('Diário 2º PA'!$C$4:$C$1997&lt;=EOMONTH(M$4,0))*('Diário 2º PA'!$F$4:$F$1997))
+SUMPRODUCT(('Diário 3º PA'!$E$4:$E$2018='Analítico Cp.'!$B10)*('Diário 3º PA'!$C$4:$C$2018&gt;=M$4)*('Diário 3º PA'!$C$4:$C$2018&lt;=EOMONTH(M$4,0))*('Diário 3º PA'!$F$4:$F$2018))
+SUMPRODUCT(('Diário 4º PA'!$E$4:$E$2000='Analítico Cp.'!$B10)*('Diário 4º PA'!$C$4:$C$2000&gt;=M$4)*('Diário 4º PA'!$C$4:$C$2000&lt;=EOMONTH(M$4,0))*('Diário 4º PA'!$F$4:$F$2000))
+SUMPRODUCT(('Comp.'!$D$5:$D$475=$B10)*('Comp.'!$B$5:$B$475&gt;=M$4)*('Comp.'!$B$5:$B$475&lt;=EOMONTH(M$4,0))*('Comp.'!$E$5:$E$475))</f>
        <v>0</v>
      </c>
      <c r="N10" s="10">
        <f>SUMPRODUCT(('Diário 1º PA'!$E$4:$E$2000='Analítico Cp.'!$B10)*('Diário 1º PA'!$C$4:$C$2000&gt;=N$4)*('Diário 1º PA'!$C$4:$C$2000&lt;=EOMONTH(N$4,0))*('Diário 1º PA'!$F$4:$F$2000))
+SUMPRODUCT(('Diário 2º PA'!$E$4:$E$1997='Analítico Cp.'!$B10)*('Diário 2º PA'!$C$4:$C$1997&gt;=N$4)*('Diário 2º PA'!$C$4:$C$1997&lt;=EOMONTH(N$4,0))*('Diário 2º PA'!$F$4:$F$1997))
+SUMPRODUCT(('Diário 3º PA'!$E$4:$E$2018='Analítico Cp.'!$B10)*('Diário 3º PA'!$C$4:$C$2018&gt;=N$4)*('Diário 3º PA'!$C$4:$C$2018&lt;=EOMONTH(N$4,0))*('Diário 3º PA'!$F$4:$F$2018))
+SUMPRODUCT(('Diário 4º PA'!$E$4:$E$2000='Analítico Cp.'!$B10)*('Diário 4º PA'!$C$4:$C$2000&gt;=N$4)*('Diário 4º PA'!$C$4:$C$2000&lt;=EOMONTH(N$4,0))*('Diário 4º PA'!$F$4:$F$2000))
+SUMPRODUCT(('Comp.'!$D$5:$D$475=$B10)*('Comp.'!$B$5:$B$475&gt;=N$4)*('Comp.'!$B$5:$B$475&lt;=EOMONTH(N$4,0))*('Comp.'!$E$5:$E$475))</f>
        <v>0</v>
      </c>
      <c r="O10" s="11">
        <f>SUM(C10:N10)</f>
        <v>0</v>
      </c>
      <c r="P10" s="92">
        <f>IF($O$13=0,0,O10/$O$13)</f>
        <v>0</v>
      </c>
    </row>
    <row r="11" spans="1:16" ht="23.25" customHeight="1" x14ac:dyDescent="0.25">
      <c r="A11" s="206" t="s">
        <v>79</v>
      </c>
      <c r="B11" s="35" t="s">
        <v>80</v>
      </c>
      <c r="C11" s="10">
        <f>SUMPRODUCT(('Diário 1º PA'!$E$4:$E$2000='Analítico Cp.'!$B11)*('Diário 1º PA'!$C$4:$C$2000&gt;=C$4)*('Diário 1º PA'!$C$4:$C$2000&lt;=EOMONTH(C$4,0))*('Diário 1º PA'!$F$4:$F$2000))
+SUMPRODUCT(('Diário 2º PA'!$E$4:$E$1997='Analítico Cp.'!$B11)*('Diário 2º PA'!$C$4:$C$1997&gt;=C$4)*('Diário 2º PA'!$C$4:$C$1997&lt;=EOMONTH(C$4,0))*('Diário 2º PA'!$F$4:$F$1997))
+SUMPRODUCT(('Diário 3º PA'!$E$4:$E$2018='Analítico Cp.'!$B11)*('Diário 3º PA'!$C$4:$C$2018&gt;=C$4)*('Diário 3º PA'!$C$4:$C$2018&lt;=EOMONTH(C$4,0))*('Diário 3º PA'!$F$4:$F$2018))
+SUMPRODUCT(('Diário 4º PA'!$E$4:$E$2000='Analítico Cp.'!$B11)*('Diário 4º PA'!$C$4:$C$2000&gt;=C$4)*('Diário 4º PA'!$C$4:$C$2000&lt;=EOMONTH(C$4,0))*('Diário 4º PA'!$F$4:$F$2000))
+SUMPRODUCT(('Comp.'!$D$5:$D$475=$B11)*('Comp.'!$B$5:$B$475&gt;=C$4)*('Comp.'!$B$5:$B$475&lt;=EOMONTH(C$4,0))*('Comp.'!$E$5:$E$475))</f>
        <v>0</v>
      </c>
      <c r="D11" s="10">
        <f>SUMPRODUCT(('Diário 1º PA'!$E$4:$E$2000='Analítico Cp.'!$B11)*('Diário 1º PA'!$C$4:$C$2000&gt;=D$4)*('Diário 1º PA'!$C$4:$C$2000&lt;=EOMONTH(D$4,0))*('Diário 1º PA'!$F$4:$F$2000))
+SUMPRODUCT(('Diário 2º PA'!$E$4:$E$1997='Analítico Cp.'!$B11)*('Diário 2º PA'!$C$4:$C$1997&gt;=D$4)*('Diário 2º PA'!$C$4:$C$1997&lt;=EOMONTH(D$4,0))*('Diário 2º PA'!$F$4:$F$1997))
+SUMPRODUCT(('Diário 3º PA'!$E$4:$E$2018='Analítico Cp.'!$B11)*('Diário 3º PA'!$C$4:$C$2018&gt;=D$4)*('Diário 3º PA'!$C$4:$C$2018&lt;=EOMONTH(D$4,0))*('Diário 3º PA'!$F$4:$F$2018))
+SUMPRODUCT(('Diário 4º PA'!$E$4:$E$2000='Analítico Cp.'!$B11)*('Diário 4º PA'!$C$4:$C$2000&gt;=D$4)*('Diário 4º PA'!$C$4:$C$2000&lt;=EOMONTH(D$4,0))*('Diário 4º PA'!$F$4:$F$2000))
+SUMPRODUCT(('Comp.'!$D$5:$D$475=$B11)*('Comp.'!$B$5:$B$475&gt;=D$4)*('Comp.'!$B$5:$B$475&lt;=EOMONTH(D$4,0))*('Comp.'!$E$5:$E$475))</f>
        <v>0</v>
      </c>
      <c r="E11" s="10">
        <f>SUMPRODUCT(('Diário 1º PA'!$E$4:$E$2000='Analítico Cp.'!$B11)*('Diário 1º PA'!$C$4:$C$2000&gt;=E$4)*('Diário 1º PA'!$C$4:$C$2000&lt;=EOMONTH(E$4,0))*('Diário 1º PA'!$F$4:$F$2000))
+SUMPRODUCT(('Diário 2º PA'!$E$4:$E$1997='Analítico Cp.'!$B11)*('Diário 2º PA'!$C$4:$C$1997&gt;=E$4)*('Diário 2º PA'!$C$4:$C$1997&lt;=EOMONTH(E$4,0))*('Diário 2º PA'!$F$4:$F$1997))
+SUMPRODUCT(('Diário 3º PA'!$E$4:$E$2018='Analítico Cp.'!$B11)*('Diário 3º PA'!$C$4:$C$2018&gt;=E$4)*('Diário 3º PA'!$C$4:$C$2018&lt;=EOMONTH(E$4,0))*('Diário 3º PA'!$F$4:$F$2018))
+SUMPRODUCT(('Diário 4º PA'!$E$4:$E$2000='Analítico Cp.'!$B11)*('Diário 4º PA'!$C$4:$C$2000&gt;=E$4)*('Diário 4º PA'!$C$4:$C$2000&lt;=EOMONTH(E$4,0))*('Diário 4º PA'!$F$4:$F$2000))
+SUMPRODUCT(('Comp.'!$D$5:$D$475=$B11)*('Comp.'!$B$5:$B$475&gt;=E$4)*('Comp.'!$B$5:$B$475&lt;=EOMONTH(E$4,0))*('Comp.'!$E$5:$E$475))</f>
        <v>0</v>
      </c>
      <c r="F11" s="10">
        <f>SUMPRODUCT(('Diário 1º PA'!$E$4:$E$2000='Analítico Cp.'!$B11)*('Diário 1º PA'!$C$4:$C$2000&gt;=F$4)*('Diário 1º PA'!$C$4:$C$2000&lt;=EOMONTH(F$4,0))*('Diário 1º PA'!$F$4:$F$2000))
+SUMPRODUCT(('Diário 2º PA'!$E$4:$E$1997='Analítico Cp.'!$B11)*('Diário 2º PA'!$C$4:$C$1997&gt;=F$4)*('Diário 2º PA'!$C$4:$C$1997&lt;=EOMONTH(F$4,0))*('Diário 2º PA'!$F$4:$F$1997))
+SUMPRODUCT(('Diário 3º PA'!$E$4:$E$2018='Analítico Cp.'!$B11)*('Diário 3º PA'!$C$4:$C$2018&gt;=F$4)*('Diário 3º PA'!$C$4:$C$2018&lt;=EOMONTH(F$4,0))*('Diário 3º PA'!$F$4:$F$2018))
+SUMPRODUCT(('Diário 4º PA'!$E$4:$E$2000='Analítico Cp.'!$B11)*('Diário 4º PA'!$C$4:$C$2000&gt;=F$4)*('Diário 4º PA'!$C$4:$C$2000&lt;=EOMONTH(F$4,0))*('Diário 4º PA'!$F$4:$F$2000))
+SUMPRODUCT(('Comp.'!$D$5:$D$475=$B11)*('Comp.'!$B$5:$B$475&gt;=F$4)*('Comp.'!$B$5:$B$475&lt;=EOMONTH(F$4,0))*('Comp.'!$E$5:$E$475))</f>
        <v>0</v>
      </c>
      <c r="G11" s="10">
        <f>SUMPRODUCT(('Diário 1º PA'!$E$4:$E$2000='Analítico Cp.'!$B11)*('Diário 1º PA'!$C$4:$C$2000&gt;=G$4)*('Diário 1º PA'!$C$4:$C$2000&lt;=EOMONTH(G$4,0))*('Diário 1º PA'!$F$4:$F$2000))
+SUMPRODUCT(('Diário 2º PA'!$E$4:$E$1997='Analítico Cp.'!$B11)*('Diário 2º PA'!$C$4:$C$1997&gt;=G$4)*('Diário 2º PA'!$C$4:$C$1997&lt;=EOMONTH(G$4,0))*('Diário 2º PA'!$F$4:$F$1997))
+SUMPRODUCT(('Diário 3º PA'!$E$4:$E$2018='Analítico Cp.'!$B11)*('Diário 3º PA'!$C$4:$C$2018&gt;=G$4)*('Diário 3º PA'!$C$4:$C$2018&lt;=EOMONTH(G$4,0))*('Diário 3º PA'!$F$4:$F$2018))
+SUMPRODUCT(('Diário 4º PA'!$E$4:$E$2000='Analítico Cp.'!$B11)*('Diário 4º PA'!$C$4:$C$2000&gt;=G$4)*('Diário 4º PA'!$C$4:$C$2000&lt;=EOMONTH(G$4,0))*('Diário 4º PA'!$F$4:$F$2000))
+SUMPRODUCT(('Comp.'!$D$5:$D$475=$B11)*('Comp.'!$B$5:$B$475&gt;=G$4)*('Comp.'!$B$5:$B$475&lt;=EOMONTH(G$4,0))*('Comp.'!$E$5:$E$475))</f>
        <v>0</v>
      </c>
      <c r="H11" s="10">
        <f>SUMPRODUCT(('Diário 1º PA'!$E$4:$E$2000='Analítico Cp.'!$B11)*('Diário 1º PA'!$C$4:$C$2000&gt;=H$4)*('Diário 1º PA'!$C$4:$C$2000&lt;=EOMONTH(H$4,0))*('Diário 1º PA'!$F$4:$F$2000))
+SUMPRODUCT(('Diário 2º PA'!$E$4:$E$1997='Analítico Cp.'!$B11)*('Diário 2º PA'!$C$4:$C$1997&gt;=H$4)*('Diário 2º PA'!$C$4:$C$1997&lt;=EOMONTH(H$4,0))*('Diário 2º PA'!$F$4:$F$1997))
+SUMPRODUCT(('Diário 3º PA'!$E$4:$E$2018='Analítico Cp.'!$B11)*('Diário 3º PA'!$C$4:$C$2018&gt;=H$4)*('Diário 3º PA'!$C$4:$C$2018&lt;=EOMONTH(H$4,0))*('Diário 3º PA'!$F$4:$F$2018))
+SUMPRODUCT(('Diário 4º PA'!$E$4:$E$2000='Analítico Cp.'!$B11)*('Diário 4º PA'!$C$4:$C$2000&gt;=H$4)*('Diário 4º PA'!$C$4:$C$2000&lt;=EOMONTH(H$4,0))*('Diário 4º PA'!$F$4:$F$2000))
+SUMPRODUCT(('Comp.'!$D$5:$D$475=$B11)*('Comp.'!$B$5:$B$475&gt;=H$4)*('Comp.'!$B$5:$B$475&lt;=EOMONTH(H$4,0))*('Comp.'!$E$5:$E$475))</f>
        <v>0</v>
      </c>
      <c r="I11" s="10">
        <f>SUMPRODUCT(('Diário 1º PA'!$E$4:$E$2000='Analítico Cp.'!$B11)*('Diário 1º PA'!$C$4:$C$2000&gt;=I$4)*('Diário 1º PA'!$C$4:$C$2000&lt;=EOMONTH(I$4,0))*('Diário 1º PA'!$F$4:$F$2000))
+SUMPRODUCT(('Diário 2º PA'!$E$4:$E$1997='Analítico Cp.'!$B11)*('Diário 2º PA'!$C$4:$C$1997&gt;=I$4)*('Diário 2º PA'!$C$4:$C$1997&lt;=EOMONTH(I$4,0))*('Diário 2º PA'!$F$4:$F$1997))
+SUMPRODUCT(('Diário 3º PA'!$E$4:$E$2018='Analítico Cp.'!$B11)*('Diário 3º PA'!$C$4:$C$2018&gt;=I$4)*('Diário 3º PA'!$C$4:$C$2018&lt;=EOMONTH(I$4,0))*('Diário 3º PA'!$F$4:$F$2018))
+SUMPRODUCT(('Diário 4º PA'!$E$4:$E$2000='Analítico Cp.'!$B11)*('Diário 4º PA'!$C$4:$C$2000&gt;=I$4)*('Diário 4º PA'!$C$4:$C$2000&lt;=EOMONTH(I$4,0))*('Diário 4º PA'!$F$4:$F$2000))
+SUMPRODUCT(('Comp.'!$D$5:$D$475=$B11)*('Comp.'!$B$5:$B$475&gt;=I$4)*('Comp.'!$B$5:$B$475&lt;=EOMONTH(I$4,0))*('Comp.'!$E$5:$E$475))</f>
        <v>0</v>
      </c>
      <c r="J11" s="10">
        <f>SUMPRODUCT(('Diário 1º PA'!$E$4:$E$2000='Analítico Cp.'!$B11)*('Diário 1º PA'!$C$4:$C$2000&gt;=J$4)*('Diário 1º PA'!$C$4:$C$2000&lt;=EOMONTH(J$4,0))*('Diário 1º PA'!$F$4:$F$2000))
+SUMPRODUCT(('Diário 2º PA'!$E$4:$E$1997='Analítico Cp.'!$B11)*('Diário 2º PA'!$C$4:$C$1997&gt;=J$4)*('Diário 2º PA'!$C$4:$C$1997&lt;=EOMONTH(J$4,0))*('Diário 2º PA'!$F$4:$F$1997))
+SUMPRODUCT(('Diário 3º PA'!$E$4:$E$2018='Analítico Cp.'!$B11)*('Diário 3º PA'!$C$4:$C$2018&gt;=J$4)*('Diário 3º PA'!$C$4:$C$2018&lt;=EOMONTH(J$4,0))*('Diário 3º PA'!$F$4:$F$2018))
+SUMPRODUCT(('Diário 4º PA'!$E$4:$E$2000='Analítico Cp.'!$B11)*('Diário 4º PA'!$C$4:$C$2000&gt;=J$4)*('Diário 4º PA'!$C$4:$C$2000&lt;=EOMONTH(J$4,0))*('Diário 4º PA'!$F$4:$F$2000))
+SUMPRODUCT(('Comp.'!$D$5:$D$475=$B11)*('Comp.'!$B$5:$B$475&gt;=J$4)*('Comp.'!$B$5:$B$475&lt;=EOMONTH(J$4,0))*('Comp.'!$E$5:$E$475))</f>
        <v>0</v>
      </c>
      <c r="K11" s="10">
        <f>SUMPRODUCT(('Diário 1º PA'!$E$4:$E$2000='Analítico Cp.'!$B11)*('Diário 1º PA'!$C$4:$C$2000&gt;=K$4)*('Diário 1º PA'!$C$4:$C$2000&lt;=EOMONTH(K$4,0))*('Diário 1º PA'!$F$4:$F$2000))
+SUMPRODUCT(('Diário 2º PA'!$E$4:$E$1997='Analítico Cp.'!$B11)*('Diário 2º PA'!$C$4:$C$1997&gt;=K$4)*('Diário 2º PA'!$C$4:$C$1997&lt;=EOMONTH(K$4,0))*('Diário 2º PA'!$F$4:$F$1997))
+SUMPRODUCT(('Diário 3º PA'!$E$4:$E$2018='Analítico Cp.'!$B11)*('Diário 3º PA'!$C$4:$C$2018&gt;=K$4)*('Diário 3º PA'!$C$4:$C$2018&lt;=EOMONTH(K$4,0))*('Diário 3º PA'!$F$4:$F$2018))
+SUMPRODUCT(('Diário 4º PA'!$E$4:$E$2000='Analítico Cp.'!$B11)*('Diário 4º PA'!$C$4:$C$2000&gt;=K$4)*('Diário 4º PA'!$C$4:$C$2000&lt;=EOMONTH(K$4,0))*('Diário 4º PA'!$F$4:$F$2000))
+SUMPRODUCT(('Comp.'!$D$5:$D$475=$B11)*('Comp.'!$B$5:$B$475&gt;=K$4)*('Comp.'!$B$5:$B$475&lt;=EOMONTH(K$4,0))*('Comp.'!$E$5:$E$475))</f>
        <v>0</v>
      </c>
      <c r="L11" s="10">
        <f>SUMPRODUCT(('Diário 1º PA'!$E$4:$E$2000='Analítico Cp.'!$B11)*('Diário 1º PA'!$C$4:$C$2000&gt;=L$4)*('Diário 1º PA'!$C$4:$C$2000&lt;=EOMONTH(L$4,0))*('Diário 1º PA'!$F$4:$F$2000))
+SUMPRODUCT(('Diário 2º PA'!$E$4:$E$1997='Analítico Cp.'!$B11)*('Diário 2º PA'!$C$4:$C$1997&gt;=L$4)*('Diário 2º PA'!$C$4:$C$1997&lt;=EOMONTH(L$4,0))*('Diário 2º PA'!$F$4:$F$1997))
+SUMPRODUCT(('Diário 3º PA'!$E$4:$E$2018='Analítico Cp.'!$B11)*('Diário 3º PA'!$C$4:$C$2018&gt;=L$4)*('Diário 3º PA'!$C$4:$C$2018&lt;=EOMONTH(L$4,0))*('Diário 3º PA'!$F$4:$F$2018))
+SUMPRODUCT(('Diário 4º PA'!$E$4:$E$2000='Analítico Cp.'!$B11)*('Diário 4º PA'!$C$4:$C$2000&gt;=L$4)*('Diário 4º PA'!$C$4:$C$2000&lt;=EOMONTH(L$4,0))*('Diário 4º PA'!$F$4:$F$2000))
+SUMPRODUCT(('Comp.'!$D$5:$D$475=$B11)*('Comp.'!$B$5:$B$475&gt;=L$4)*('Comp.'!$B$5:$B$475&lt;=EOMONTH(L$4,0))*('Comp.'!$E$5:$E$475))</f>
        <v>0</v>
      </c>
      <c r="M11" s="10">
        <f>SUMPRODUCT(('Diário 1º PA'!$E$4:$E$2000='Analítico Cp.'!$B11)*('Diário 1º PA'!$C$4:$C$2000&gt;=M$4)*('Diário 1º PA'!$C$4:$C$2000&lt;=EOMONTH(M$4,0))*('Diário 1º PA'!$F$4:$F$2000))
+SUMPRODUCT(('Diário 2º PA'!$E$4:$E$1997='Analítico Cp.'!$B11)*('Diário 2º PA'!$C$4:$C$1997&gt;=M$4)*('Diário 2º PA'!$C$4:$C$1997&lt;=EOMONTH(M$4,0))*('Diário 2º PA'!$F$4:$F$1997))
+SUMPRODUCT(('Diário 3º PA'!$E$4:$E$2018='Analítico Cp.'!$B11)*('Diário 3º PA'!$C$4:$C$2018&gt;=M$4)*('Diário 3º PA'!$C$4:$C$2018&lt;=EOMONTH(M$4,0))*('Diário 3º PA'!$F$4:$F$2018))
+SUMPRODUCT(('Diário 4º PA'!$E$4:$E$2000='Analítico Cp.'!$B11)*('Diário 4º PA'!$C$4:$C$2000&gt;=M$4)*('Diário 4º PA'!$C$4:$C$2000&lt;=EOMONTH(M$4,0))*('Diário 4º PA'!$F$4:$F$2000))
+SUMPRODUCT(('Comp.'!$D$5:$D$475=$B11)*('Comp.'!$B$5:$B$475&gt;=M$4)*('Comp.'!$B$5:$B$475&lt;=EOMONTH(M$4,0))*('Comp.'!$E$5:$E$475))</f>
        <v>0</v>
      </c>
      <c r="N11" s="10">
        <f>SUMPRODUCT(('Diário 1º PA'!$E$4:$E$2000='Analítico Cp.'!$B11)*('Diário 1º PA'!$C$4:$C$2000&gt;=N$4)*('Diário 1º PA'!$C$4:$C$2000&lt;=EOMONTH(N$4,0))*('Diário 1º PA'!$F$4:$F$2000))
+SUMPRODUCT(('Diário 2º PA'!$E$4:$E$1997='Analítico Cp.'!$B11)*('Diário 2º PA'!$C$4:$C$1997&gt;=N$4)*('Diário 2º PA'!$C$4:$C$1997&lt;=EOMONTH(N$4,0))*('Diário 2º PA'!$F$4:$F$1997))
+SUMPRODUCT(('Diário 3º PA'!$E$4:$E$2018='Analítico Cp.'!$B11)*('Diário 3º PA'!$C$4:$C$2018&gt;=N$4)*('Diário 3º PA'!$C$4:$C$2018&lt;=EOMONTH(N$4,0))*('Diário 3º PA'!$F$4:$F$2018))
+SUMPRODUCT(('Diário 4º PA'!$E$4:$E$2000='Analítico Cp.'!$B11)*('Diário 4º PA'!$C$4:$C$2000&gt;=N$4)*('Diário 4º PA'!$C$4:$C$2000&lt;=EOMONTH(N$4,0))*('Diário 4º PA'!$F$4:$F$2000))
+SUMPRODUCT(('Comp.'!$D$5:$D$475=$B11)*('Comp.'!$B$5:$B$475&gt;=N$4)*('Comp.'!$B$5:$B$475&lt;=EOMONTH(N$4,0))*('Comp.'!$E$5:$E$475))</f>
        <v>0</v>
      </c>
      <c r="O11" s="11">
        <f>SUM(C11:N11)</f>
        <v>0</v>
      </c>
      <c r="P11" s="92">
        <f>IF($O$13=0,0,O11/$O$13)</f>
        <v>0</v>
      </c>
    </row>
    <row r="12" spans="1:16" ht="23.25" customHeight="1" thickBot="1" x14ac:dyDescent="0.3">
      <c r="A12" s="16"/>
      <c r="B12" s="17" t="s">
        <v>81</v>
      </c>
      <c r="C12" s="12">
        <f>SUBTOTAL(109,C10:C11)</f>
        <v>0</v>
      </c>
      <c r="D12" s="12">
        <f>SUBTOTAL(109,D10:D11)</f>
        <v>0</v>
      </c>
      <c r="E12" s="12">
        <f>SUBTOTAL(109,E10:E11)</f>
        <v>0</v>
      </c>
      <c r="F12" s="12">
        <f t="shared" ref="F12:N12" si="0">SUBTOTAL(109,F10:F11)</f>
        <v>0</v>
      </c>
      <c r="G12" s="12">
        <f t="shared" si="0"/>
        <v>0</v>
      </c>
      <c r="H12" s="12">
        <f t="shared" si="0"/>
        <v>0</v>
      </c>
      <c r="I12" s="12">
        <f t="shared" si="0"/>
        <v>0</v>
      </c>
      <c r="J12" s="12">
        <f t="shared" si="0"/>
        <v>0</v>
      </c>
      <c r="K12" s="12">
        <f t="shared" si="0"/>
        <v>0</v>
      </c>
      <c r="L12" s="12">
        <f t="shared" si="0"/>
        <v>0</v>
      </c>
      <c r="M12" s="12">
        <f t="shared" si="0"/>
        <v>0</v>
      </c>
      <c r="N12" s="12">
        <f t="shared" si="0"/>
        <v>0</v>
      </c>
      <c r="O12" s="12">
        <f>SUBTOTAL(109,O10:O11)</f>
        <v>0</v>
      </c>
      <c r="P12" s="93">
        <f>IF($O$13=0,0,O12/$O$13)</f>
        <v>0</v>
      </c>
    </row>
    <row r="13" spans="1:16" ht="23.25" customHeight="1" thickBot="1" x14ac:dyDescent="0.3">
      <c r="A13" s="202" t="s">
        <v>125</v>
      </c>
      <c r="B13" s="203"/>
      <c r="C13" s="250">
        <f t="shared" ref="C13:O13" si="1">SUBTOTAL(109,C6:C11)</f>
        <v>246200.32000000001</v>
      </c>
      <c r="D13" s="250">
        <f t="shared" si="1"/>
        <v>1514.18</v>
      </c>
      <c r="E13" s="250">
        <f t="shared" si="1"/>
        <v>1875.5</v>
      </c>
      <c r="F13" s="250">
        <f t="shared" si="1"/>
        <v>1574.28</v>
      </c>
      <c r="G13" s="250">
        <f t="shared" si="1"/>
        <v>213038.44</v>
      </c>
      <c r="H13" s="250">
        <f t="shared" si="1"/>
        <v>1671.8999999999999</v>
      </c>
      <c r="I13" s="250">
        <f t="shared" si="1"/>
        <v>3239.92</v>
      </c>
      <c r="J13" s="250">
        <f t="shared" si="1"/>
        <v>166874.96000000002</v>
      </c>
      <c r="K13" s="250">
        <f t="shared" si="1"/>
        <v>2631.8700000000003</v>
      </c>
      <c r="L13" s="250">
        <f t="shared" si="1"/>
        <v>0</v>
      </c>
      <c r="M13" s="250">
        <f t="shared" si="1"/>
        <v>0</v>
      </c>
      <c r="N13" s="250">
        <f t="shared" si="1"/>
        <v>0</v>
      </c>
      <c r="O13" s="250">
        <f t="shared" si="1"/>
        <v>638621.37</v>
      </c>
      <c r="P13" s="205">
        <f>IF($O$13=0,0,O13/$O$13)</f>
        <v>1</v>
      </c>
    </row>
    <row r="14" spans="1:16" ht="23.25" customHeight="1" thickBot="1" x14ac:dyDescent="0.3">
      <c r="A14" s="18"/>
      <c r="B14" s="15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6" ht="23.25" customHeight="1" thickBot="1" x14ac:dyDescent="0.3">
      <c r="A15" s="217">
        <v>2</v>
      </c>
      <c r="B15" s="218" t="s">
        <v>83</v>
      </c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</row>
    <row r="16" spans="1:16" ht="23.25" customHeight="1" x14ac:dyDescent="0.25">
      <c r="A16" s="210" t="s">
        <v>84</v>
      </c>
      <c r="B16" s="219" t="s">
        <v>85</v>
      </c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1"/>
    </row>
    <row r="17" spans="1:16" ht="23.25" customHeight="1" x14ac:dyDescent="0.25">
      <c r="A17" s="222" t="s">
        <v>86</v>
      </c>
      <c r="B17" s="223" t="s">
        <v>126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24"/>
    </row>
    <row r="18" spans="1:16" ht="23.25" customHeight="1" x14ac:dyDescent="0.25">
      <c r="A18" s="36" t="s">
        <v>127</v>
      </c>
      <c r="B18" s="35" t="s">
        <v>87</v>
      </c>
      <c r="C18" s="10">
        <f>SUMPRODUCT(('Diário 1º PA'!$E$4:$E$2000='Analítico Cp.'!$B18)*('Diário 1º PA'!$C$4:$C$2000&gt;=C$4)*('Diário 1º PA'!$C$4:$C$2000&lt;=EOMONTH(C$4,0))*('Diário 1º PA'!$F$4:$F$2000))
+SUMPRODUCT(('Diário 2º PA'!$E$4:$E$1997='Analítico Cp.'!$B18)*('Diário 2º PA'!$C$4:$C$1997&gt;=C$4)*('Diário 2º PA'!$C$4:$C$1997&lt;=EOMONTH(C$4,0))*('Diário 2º PA'!$F$4:$F$1997))
+SUMPRODUCT(('Diário 3º PA'!$E$4:$E$2018='Analítico Cp.'!$B18)*('Diário 3º PA'!$C$4:$C$2018&gt;=C$4)*('Diário 3º PA'!$C$4:$C$2018&lt;=EOMONTH(C$4,0))*('Diário 3º PA'!$F$4:$F$2018))
+SUMPRODUCT(('Diário 4º PA'!$E$4:$E$2000='Analítico Cp.'!$B18)*('Diário 4º PA'!$C$4:$C$2000&gt;=C$4)*('Diário 4º PA'!$C$4:$C$2000&lt;=EOMONTH(C$4,0))*('Diário 4º PA'!$F$4:$F$2000))
+SUMPRODUCT(('Comp.'!$D$5:$D$475=$B18)*('Comp.'!$B$5:$B$475&gt;=C$4)*('Comp.'!$B$5:$B$475&lt;=EOMONTH(C$4,0))*('Comp.'!$E$5:$E$475))</f>
        <v>0</v>
      </c>
      <c r="D18" s="10">
        <f>SUMPRODUCT(('Diário 1º PA'!$E$4:$E$2000='Analítico Cp.'!$B18)*('Diário 1º PA'!$C$4:$C$2000&gt;=D$4)*('Diário 1º PA'!$C$4:$C$2000&lt;=EOMONTH(D$4,0))*('Diário 1º PA'!$F$4:$F$2000))
+SUMPRODUCT(('Diário 2º PA'!$E$4:$E$1997='Analítico Cp.'!$B18)*('Diário 2º PA'!$C$4:$C$1997&gt;=D$4)*('Diário 2º PA'!$C$4:$C$1997&lt;=EOMONTH(D$4,0))*('Diário 2º PA'!$F$4:$F$1997))
+SUMPRODUCT(('Diário 3º PA'!$E$4:$E$2018='Analítico Cp.'!$B18)*('Diário 3º PA'!$C$4:$C$2018&gt;=D$4)*('Diário 3º PA'!$C$4:$C$2018&lt;=EOMONTH(D$4,0))*('Diário 3º PA'!$F$4:$F$2018))
+SUMPRODUCT(('Diário 4º PA'!$E$4:$E$2000='Analítico Cp.'!$B18)*('Diário 4º PA'!$C$4:$C$2000&gt;=D$4)*('Diário 4º PA'!$C$4:$C$2000&lt;=EOMONTH(D$4,0))*('Diário 4º PA'!$F$4:$F$2000))
+SUMPRODUCT(('Comp.'!$D$5:$D$475=$B18)*('Comp.'!$B$5:$B$475&gt;=D$4)*('Comp.'!$B$5:$B$475&lt;=EOMONTH(D$4,0))*('Comp.'!$E$5:$E$475))</f>
        <v>0</v>
      </c>
      <c r="E18" s="10">
        <f>SUMPRODUCT(('Diário 1º PA'!$E$4:$E$2000='Analítico Cp.'!$B18)*('Diário 1º PA'!$C$4:$C$2000&gt;=E$4)*('Diário 1º PA'!$C$4:$C$2000&lt;=EOMONTH(E$4,0))*('Diário 1º PA'!$F$4:$F$2000))
+SUMPRODUCT(('Diário 2º PA'!$E$4:$E$1997='Analítico Cp.'!$B18)*('Diário 2º PA'!$C$4:$C$1997&gt;=E$4)*('Diário 2º PA'!$C$4:$C$1997&lt;=EOMONTH(E$4,0))*('Diário 2º PA'!$F$4:$F$1997))
+SUMPRODUCT(('Diário 3º PA'!$E$4:$E$2018='Analítico Cp.'!$B18)*('Diário 3º PA'!$C$4:$C$2018&gt;=E$4)*('Diário 3º PA'!$C$4:$C$2018&lt;=EOMONTH(E$4,0))*('Diário 3º PA'!$F$4:$F$2018))
+SUMPRODUCT(('Diário 4º PA'!$E$4:$E$2000='Analítico Cp.'!$B18)*('Diário 4º PA'!$C$4:$C$2000&gt;=E$4)*('Diário 4º PA'!$C$4:$C$2000&lt;=EOMONTH(E$4,0))*('Diário 4º PA'!$F$4:$F$2000))
+SUMPRODUCT(('Comp.'!$D$5:$D$475=$B18)*('Comp.'!$B$5:$B$475&gt;=E$4)*('Comp.'!$B$5:$B$475&lt;=EOMONTH(E$4,0))*('Comp.'!$E$5:$E$475))</f>
        <v>7951.27</v>
      </c>
      <c r="F18" s="10">
        <f>SUMPRODUCT(('Diário 1º PA'!$E$4:$E$2000='Analítico Cp.'!$B18)*('Diário 1º PA'!$C$4:$C$2000&gt;=F$4)*('Diário 1º PA'!$C$4:$C$2000&lt;=EOMONTH(F$4,0))*('Diário 1º PA'!$F$4:$F$2000))
+SUMPRODUCT(('Diário 2º PA'!$E$4:$E$1997='Analítico Cp.'!$B18)*('Diário 2º PA'!$C$4:$C$1997&gt;=F$4)*('Diário 2º PA'!$C$4:$C$1997&lt;=EOMONTH(F$4,0))*('Diário 2º PA'!$F$4:$F$1997))
+SUMPRODUCT(('Diário 3º PA'!$E$4:$E$2018='Analítico Cp.'!$B18)*('Diário 3º PA'!$C$4:$C$2018&gt;=F$4)*('Diário 3º PA'!$C$4:$C$2018&lt;=EOMONTH(F$4,0))*('Diário 3º PA'!$F$4:$F$2018))
+SUMPRODUCT(('Diário 4º PA'!$E$4:$E$2000='Analítico Cp.'!$B18)*('Diário 4º PA'!$C$4:$C$2000&gt;=F$4)*('Diário 4º PA'!$C$4:$C$2000&lt;=EOMONTH(F$4,0))*('Diário 4º PA'!$F$4:$F$2000))
+SUMPRODUCT(('Comp.'!$D$5:$D$475=$B18)*('Comp.'!$B$5:$B$475&gt;=F$4)*('Comp.'!$B$5:$B$475&lt;=EOMONTH(F$4,0))*('Comp.'!$E$5:$E$475))</f>
        <v>17426.39</v>
      </c>
      <c r="G18" s="10">
        <f>SUMPRODUCT(('Diário 1º PA'!$E$4:$E$2000='Analítico Cp.'!$B18)*('Diário 1º PA'!$C$4:$C$2000&gt;=G$4)*('Diário 1º PA'!$C$4:$C$2000&lt;=EOMONTH(G$4,0))*('Diário 1º PA'!$F$4:$F$2000))
+SUMPRODUCT(('Diário 2º PA'!$E$4:$E$1997='Analítico Cp.'!$B18)*('Diário 2º PA'!$C$4:$C$1997&gt;=G$4)*('Diário 2º PA'!$C$4:$C$1997&lt;=EOMONTH(G$4,0))*('Diário 2º PA'!$F$4:$F$1997))
+SUMPRODUCT(('Diário 3º PA'!$E$4:$E$2018='Analítico Cp.'!$B18)*('Diário 3º PA'!$C$4:$C$2018&gt;=G$4)*('Diário 3º PA'!$C$4:$C$2018&lt;=EOMONTH(G$4,0))*('Diário 3º PA'!$F$4:$F$2018))
+SUMPRODUCT(('Diário 4º PA'!$E$4:$E$2000='Analítico Cp.'!$B18)*('Diário 4º PA'!$C$4:$C$2000&gt;=G$4)*('Diário 4º PA'!$C$4:$C$2000&lt;=EOMONTH(G$4,0))*('Diário 4º PA'!$F$4:$F$2000))
+SUMPRODUCT(('Comp.'!$D$5:$D$475=$B18)*('Comp.'!$B$5:$B$475&gt;=G$4)*('Comp.'!$B$5:$B$475&lt;=EOMONTH(G$4,0))*('Comp.'!$E$5:$E$475))</f>
        <v>17750.830000000002</v>
      </c>
      <c r="H18" s="10">
        <f>SUMPRODUCT(('Diário 1º PA'!$E$4:$E$2000='Analítico Cp.'!$B18)*('Diário 1º PA'!$C$4:$C$2000&gt;=H$4)*('Diário 1º PA'!$C$4:$C$2000&lt;=EOMONTH(H$4,0))*('Diário 1º PA'!$F$4:$F$2000))
+SUMPRODUCT(('Diário 2º PA'!$E$4:$E$1997='Analítico Cp.'!$B18)*('Diário 2º PA'!$C$4:$C$1997&gt;=H$4)*('Diário 2º PA'!$C$4:$C$1997&lt;=EOMONTH(H$4,0))*('Diário 2º PA'!$F$4:$F$1997))
+SUMPRODUCT(('Diário 3º PA'!$E$4:$E$2018='Analítico Cp.'!$B18)*('Diário 3º PA'!$C$4:$C$2018&gt;=H$4)*('Diário 3º PA'!$C$4:$C$2018&lt;=EOMONTH(H$4,0))*('Diário 3º PA'!$F$4:$F$2018))
+SUMPRODUCT(('Diário 4º PA'!$E$4:$E$2000='Analítico Cp.'!$B18)*('Diário 4º PA'!$C$4:$C$2000&gt;=H$4)*('Diário 4º PA'!$C$4:$C$2000&lt;=EOMONTH(H$4,0))*('Diário 4º PA'!$F$4:$F$2000))
+SUMPRODUCT(('Comp.'!$D$5:$D$475=$B18)*('Comp.'!$B$5:$B$475&gt;=H$4)*('Comp.'!$B$5:$B$475&lt;=EOMONTH(H$4,0))*('Comp.'!$E$5:$E$475))</f>
        <v>17746.830000000002</v>
      </c>
      <c r="I18" s="10">
        <f>SUMPRODUCT(('Diário 1º PA'!$E$4:$E$2000='Analítico Cp.'!$B18)*('Diário 1º PA'!$C$4:$C$2000&gt;=I$4)*('Diário 1º PA'!$C$4:$C$2000&lt;=EOMONTH(I$4,0))*('Diário 1º PA'!$F$4:$F$2000))
+SUMPRODUCT(('Diário 2º PA'!$E$4:$E$1997='Analítico Cp.'!$B18)*('Diário 2º PA'!$C$4:$C$1997&gt;=I$4)*('Diário 2º PA'!$C$4:$C$1997&lt;=EOMONTH(I$4,0))*('Diário 2º PA'!$F$4:$F$1997))
+SUMPRODUCT(('Diário 3º PA'!$E$4:$E$2018='Analítico Cp.'!$B18)*('Diário 3º PA'!$C$4:$C$2018&gt;=I$4)*('Diário 3º PA'!$C$4:$C$2018&lt;=EOMONTH(I$4,0))*('Diário 3º PA'!$F$4:$F$2018))
+SUMPRODUCT(('Diário 4º PA'!$E$4:$E$2000='Analítico Cp.'!$B18)*('Diário 4º PA'!$C$4:$C$2000&gt;=I$4)*('Diário 4º PA'!$C$4:$C$2000&lt;=EOMONTH(I$4,0))*('Diário 4º PA'!$F$4:$F$2000))
+SUMPRODUCT(('Comp.'!$D$5:$D$475=$B18)*('Comp.'!$B$5:$B$475&gt;=I$4)*('Comp.'!$B$5:$B$475&lt;=EOMONTH(I$4,0))*('Comp.'!$E$5:$E$475))</f>
        <v>17751.830000000002</v>
      </c>
      <c r="J18" s="10">
        <f>SUMPRODUCT(('Diário 1º PA'!$E$4:$E$2000='Analítico Cp.'!$B18)*('Diário 1º PA'!$C$4:$C$2000&gt;=J$4)*('Diário 1º PA'!$C$4:$C$2000&lt;=EOMONTH(J$4,0))*('Diário 1º PA'!$F$4:$F$2000))
+SUMPRODUCT(('Diário 2º PA'!$E$4:$E$1997='Analítico Cp.'!$B18)*('Diário 2º PA'!$C$4:$C$1997&gt;=J$4)*('Diário 2º PA'!$C$4:$C$1997&lt;=EOMONTH(J$4,0))*('Diário 2º PA'!$F$4:$F$1997))
+SUMPRODUCT(('Diário 3º PA'!$E$4:$E$2018='Analítico Cp.'!$B18)*('Diário 3º PA'!$C$4:$C$2018&gt;=J$4)*('Diário 3º PA'!$C$4:$C$2018&lt;=EOMONTH(J$4,0))*('Diário 3º PA'!$F$4:$F$2018))
+SUMPRODUCT(('Diário 4º PA'!$E$4:$E$2000='Analítico Cp.'!$B18)*('Diário 4º PA'!$C$4:$C$2000&gt;=J$4)*('Diário 4º PA'!$C$4:$C$2000&lt;=EOMONTH(J$4,0))*('Diário 4º PA'!$F$4:$F$2000))
+SUMPRODUCT(('Comp.'!$D$5:$D$475=$B18)*('Comp.'!$B$5:$B$475&gt;=J$4)*('Comp.'!$B$5:$B$475&lt;=EOMONTH(J$4,0))*('Comp.'!$E$5:$E$475))</f>
        <v>17750.830000000002</v>
      </c>
      <c r="K18" s="10">
        <f>SUMPRODUCT(('Diário 1º PA'!$E$4:$E$2000='Analítico Cp.'!$B18)*('Diário 1º PA'!$C$4:$C$2000&gt;=K$4)*('Diário 1º PA'!$C$4:$C$2000&lt;=EOMONTH(K$4,0))*('Diário 1º PA'!$F$4:$F$2000))
+SUMPRODUCT(('Diário 2º PA'!$E$4:$E$1997='Analítico Cp.'!$B18)*('Diário 2º PA'!$C$4:$C$1997&gt;=K$4)*('Diário 2º PA'!$C$4:$C$1997&lt;=EOMONTH(K$4,0))*('Diário 2º PA'!$F$4:$F$1997))
+SUMPRODUCT(('Diário 3º PA'!$E$4:$E$2018='Analítico Cp.'!$B18)*('Diário 3º PA'!$C$4:$C$2018&gt;=K$4)*('Diário 3º PA'!$C$4:$C$2018&lt;=EOMONTH(K$4,0))*('Diário 3º PA'!$F$4:$F$2018))
+SUMPRODUCT(('Diário 4º PA'!$E$4:$E$2000='Analítico Cp.'!$B18)*('Diário 4º PA'!$C$4:$C$2000&gt;=K$4)*('Diário 4º PA'!$C$4:$C$2000&lt;=EOMONTH(K$4,0))*('Diário 4º PA'!$F$4:$F$2000))
+SUMPRODUCT(('Comp.'!$D$5:$D$475=$B18)*('Comp.'!$B$5:$B$475&gt;=K$4)*('Comp.'!$B$5:$B$475&lt;=EOMONTH(K$4,0))*('Comp.'!$E$5:$E$475))</f>
        <v>17752.490000000002</v>
      </c>
      <c r="L18" s="10">
        <f>SUMPRODUCT(('Diário 1º PA'!$E$4:$E$2000='Analítico Cp.'!$B18)*('Diário 1º PA'!$C$4:$C$2000&gt;=L$4)*('Diário 1º PA'!$C$4:$C$2000&lt;=EOMONTH(L$4,0))*('Diário 1º PA'!$F$4:$F$2000))
+SUMPRODUCT(('Diário 2º PA'!$E$4:$E$1997='Analítico Cp.'!$B18)*('Diário 2º PA'!$C$4:$C$1997&gt;=L$4)*('Diário 2º PA'!$C$4:$C$1997&lt;=EOMONTH(L$4,0))*('Diário 2º PA'!$F$4:$F$1997))
+SUMPRODUCT(('Diário 3º PA'!$E$4:$E$2018='Analítico Cp.'!$B18)*('Diário 3º PA'!$C$4:$C$2018&gt;=L$4)*('Diário 3º PA'!$C$4:$C$2018&lt;=EOMONTH(L$4,0))*('Diário 3º PA'!$F$4:$F$2018))
+SUMPRODUCT(('Diário 4º PA'!$E$4:$E$2000='Analítico Cp.'!$B18)*('Diário 4º PA'!$C$4:$C$2000&gt;=L$4)*('Diário 4º PA'!$C$4:$C$2000&lt;=EOMONTH(L$4,0))*('Diário 4º PA'!$F$4:$F$2000))
+SUMPRODUCT(('Comp.'!$D$5:$D$475=$B18)*('Comp.'!$B$5:$B$475&gt;=L$4)*('Comp.'!$B$5:$B$475&lt;=EOMONTH(L$4,0))*('Comp.'!$E$5:$E$475))</f>
        <v>0</v>
      </c>
      <c r="M18" s="10">
        <f>SUMPRODUCT(('Diário 1º PA'!$E$4:$E$2000='Analítico Cp.'!$B18)*('Diário 1º PA'!$C$4:$C$2000&gt;=M$4)*('Diário 1º PA'!$C$4:$C$2000&lt;=EOMONTH(M$4,0))*('Diário 1º PA'!$F$4:$F$2000))
+SUMPRODUCT(('Diário 2º PA'!$E$4:$E$1997='Analítico Cp.'!$B18)*('Diário 2º PA'!$C$4:$C$1997&gt;=M$4)*('Diário 2º PA'!$C$4:$C$1997&lt;=EOMONTH(M$4,0))*('Diário 2º PA'!$F$4:$F$1997))
+SUMPRODUCT(('Diário 3º PA'!$E$4:$E$2018='Analítico Cp.'!$B18)*('Diário 3º PA'!$C$4:$C$2018&gt;=M$4)*('Diário 3º PA'!$C$4:$C$2018&lt;=EOMONTH(M$4,0))*('Diário 3º PA'!$F$4:$F$2018))
+SUMPRODUCT(('Diário 4º PA'!$E$4:$E$2000='Analítico Cp.'!$B18)*('Diário 4º PA'!$C$4:$C$2000&gt;=M$4)*('Diário 4º PA'!$C$4:$C$2000&lt;=EOMONTH(M$4,0))*('Diário 4º PA'!$F$4:$F$2000))
+SUMPRODUCT(('Comp.'!$D$5:$D$475=$B18)*('Comp.'!$B$5:$B$475&gt;=M$4)*('Comp.'!$B$5:$B$475&lt;=EOMONTH(M$4,0))*('Comp.'!$E$5:$E$475))</f>
        <v>0</v>
      </c>
      <c r="N18" s="10">
        <f>SUMPRODUCT(('Diário 1º PA'!$E$4:$E$2000='Analítico Cp.'!$B18)*('Diário 1º PA'!$C$4:$C$2000&gt;=N$4)*('Diário 1º PA'!$C$4:$C$2000&lt;=EOMONTH(N$4,0))*('Diário 1º PA'!$F$4:$F$2000))
+SUMPRODUCT(('Diário 2º PA'!$E$4:$E$1997='Analítico Cp.'!$B18)*('Diário 2º PA'!$C$4:$C$1997&gt;=N$4)*('Diário 2º PA'!$C$4:$C$1997&lt;=EOMONTH(N$4,0))*('Diário 2º PA'!$F$4:$F$1997))
+SUMPRODUCT(('Diário 3º PA'!$E$4:$E$2018='Analítico Cp.'!$B18)*('Diário 3º PA'!$C$4:$C$2018&gt;=N$4)*('Diário 3º PA'!$C$4:$C$2018&lt;=EOMONTH(N$4,0))*('Diário 3º PA'!$F$4:$F$2018))
+SUMPRODUCT(('Diário 4º PA'!$E$4:$E$2000='Analítico Cp.'!$B18)*('Diário 4º PA'!$C$4:$C$2000&gt;=N$4)*('Diário 4º PA'!$C$4:$C$2000&lt;=EOMONTH(N$4,0))*('Diário 4º PA'!$F$4:$F$2000))
+SUMPRODUCT(('Comp.'!$D$5:$D$475=$B18)*('Comp.'!$B$5:$B$475&gt;=N$4)*('Comp.'!$B$5:$B$475&lt;=EOMONTH(N$4,0))*('Comp.'!$E$5:$E$475))</f>
        <v>0</v>
      </c>
      <c r="O18" s="11">
        <f>SUM(C18:N18)</f>
        <v>114130.47000000002</v>
      </c>
      <c r="P18" s="92">
        <f>IF($O$138=0,0,O18/$O$138)</f>
        <v>0.30556581570877595</v>
      </c>
    </row>
    <row r="19" spans="1:16" ht="23.25" customHeight="1" x14ac:dyDescent="0.25">
      <c r="A19" s="36" t="s">
        <v>128</v>
      </c>
      <c r="B19" s="34" t="s">
        <v>129</v>
      </c>
      <c r="C19" s="10">
        <f>SUMPRODUCT(('Diário 1º PA'!$E$4:$E$2000='Analítico Cp.'!$B19)*('Diário 1º PA'!$C$4:$C$2000&gt;=C$4)*('Diário 1º PA'!$C$4:$C$2000&lt;=EOMONTH(C$4,0))*('Diário 1º PA'!$F$4:$F$2000))
+SUMPRODUCT(('Diário 2º PA'!$E$4:$E$1997='Analítico Cp.'!$B19)*('Diário 2º PA'!$C$4:$C$1997&gt;=C$4)*('Diário 2º PA'!$C$4:$C$1997&lt;=EOMONTH(C$4,0))*('Diário 2º PA'!$F$4:$F$1997))
+SUMPRODUCT(('Diário 3º PA'!$E$4:$E$2018='Analítico Cp.'!$B19)*('Diário 3º PA'!$C$4:$C$2018&gt;=C$4)*('Diário 3º PA'!$C$4:$C$2018&lt;=EOMONTH(C$4,0))*('Diário 3º PA'!$F$4:$F$2018))
+SUMPRODUCT(('Diário 4º PA'!$E$4:$E$2000='Analítico Cp.'!$B19)*('Diário 4º PA'!$C$4:$C$2000&gt;=C$4)*('Diário 4º PA'!$C$4:$C$2000&lt;=EOMONTH(C$4,0))*('Diário 4º PA'!$F$4:$F$2000))
+SUMPRODUCT(('Comp.'!$D$5:$D$475=$B19)*('Comp.'!$B$5:$B$475&gt;=C$4)*('Comp.'!$B$5:$B$475&lt;=EOMONTH(C$4,0))*('Comp.'!$E$5:$E$475))</f>
        <v>0</v>
      </c>
      <c r="D19" s="10">
        <f>SUMPRODUCT(('Diário 1º PA'!$E$4:$E$2000='Analítico Cp.'!$B19)*('Diário 1º PA'!$C$4:$C$2000&gt;=D$4)*('Diário 1º PA'!$C$4:$C$2000&lt;=EOMONTH(D$4,0))*('Diário 1º PA'!$F$4:$F$2000))
+SUMPRODUCT(('Diário 2º PA'!$E$4:$E$1997='Analítico Cp.'!$B19)*('Diário 2º PA'!$C$4:$C$1997&gt;=D$4)*('Diário 2º PA'!$C$4:$C$1997&lt;=EOMONTH(D$4,0))*('Diário 2º PA'!$F$4:$F$1997))
+SUMPRODUCT(('Diário 3º PA'!$E$4:$E$2018='Analítico Cp.'!$B19)*('Diário 3º PA'!$C$4:$C$2018&gt;=D$4)*('Diário 3º PA'!$C$4:$C$2018&lt;=EOMONTH(D$4,0))*('Diário 3º PA'!$F$4:$F$2018))
+SUMPRODUCT(('Diário 4º PA'!$E$4:$E$2000='Analítico Cp.'!$B19)*('Diário 4º PA'!$C$4:$C$2000&gt;=D$4)*('Diário 4º PA'!$C$4:$C$2000&lt;=EOMONTH(D$4,0))*('Diário 4º PA'!$F$4:$F$2000))
+SUMPRODUCT(('Comp.'!$D$5:$D$475=$B19)*('Comp.'!$B$5:$B$475&gt;=D$4)*('Comp.'!$B$5:$B$475&lt;=EOMONTH(D$4,0))*('Comp.'!$E$5:$E$475))</f>
        <v>0</v>
      </c>
      <c r="E19" s="10">
        <f>SUMPRODUCT(('Diário 1º PA'!$E$4:$E$2000='Analítico Cp.'!$B19)*('Diário 1º PA'!$C$4:$C$2000&gt;=E$4)*('Diário 1º PA'!$C$4:$C$2000&lt;=EOMONTH(E$4,0))*('Diário 1º PA'!$F$4:$F$2000))
+SUMPRODUCT(('Diário 2º PA'!$E$4:$E$1997='Analítico Cp.'!$B19)*('Diário 2º PA'!$C$4:$C$1997&gt;=E$4)*('Diário 2º PA'!$C$4:$C$1997&lt;=EOMONTH(E$4,0))*('Diário 2º PA'!$F$4:$F$1997))
+SUMPRODUCT(('Diário 3º PA'!$E$4:$E$2018='Analítico Cp.'!$B19)*('Diário 3º PA'!$C$4:$C$2018&gt;=E$4)*('Diário 3º PA'!$C$4:$C$2018&lt;=EOMONTH(E$4,0))*('Diário 3º PA'!$F$4:$F$2018))
+SUMPRODUCT(('Diário 4º PA'!$E$4:$E$2000='Analítico Cp.'!$B19)*('Diário 4º PA'!$C$4:$C$2000&gt;=E$4)*('Diário 4º PA'!$C$4:$C$2000&lt;=EOMONTH(E$4,0))*('Diário 4º PA'!$F$4:$F$2000))
+SUMPRODUCT(('Comp.'!$D$5:$D$475=$B19)*('Comp.'!$B$5:$B$475&gt;=E$4)*('Comp.'!$B$5:$B$475&lt;=EOMONTH(E$4,0))*('Comp.'!$E$5:$E$475))</f>
        <v>0</v>
      </c>
      <c r="F19" s="10">
        <f>SUMPRODUCT(('Diário 1º PA'!$E$4:$E$2000='Analítico Cp.'!$B19)*('Diário 1º PA'!$C$4:$C$2000&gt;=F$4)*('Diário 1º PA'!$C$4:$C$2000&lt;=EOMONTH(F$4,0))*('Diário 1º PA'!$F$4:$F$2000))
+SUMPRODUCT(('Diário 2º PA'!$E$4:$E$1997='Analítico Cp.'!$B19)*('Diário 2º PA'!$C$4:$C$1997&gt;=F$4)*('Diário 2º PA'!$C$4:$C$1997&lt;=EOMONTH(F$4,0))*('Diário 2º PA'!$F$4:$F$1997))
+SUMPRODUCT(('Diário 3º PA'!$E$4:$E$2018='Analítico Cp.'!$B19)*('Diário 3º PA'!$C$4:$C$2018&gt;=F$4)*('Diário 3º PA'!$C$4:$C$2018&lt;=EOMONTH(F$4,0))*('Diário 3º PA'!$F$4:$F$2018))
+SUMPRODUCT(('Diário 4º PA'!$E$4:$E$2000='Analítico Cp.'!$B19)*('Diário 4º PA'!$C$4:$C$2000&gt;=F$4)*('Diário 4º PA'!$C$4:$C$2000&lt;=EOMONTH(F$4,0))*('Diário 4º PA'!$F$4:$F$2000))
+SUMPRODUCT(('Comp.'!$D$5:$D$475=$B19)*('Comp.'!$B$5:$B$475&gt;=F$4)*('Comp.'!$B$5:$B$475&lt;=EOMONTH(F$4,0))*('Comp.'!$E$5:$E$475))</f>
        <v>0</v>
      </c>
      <c r="G19" s="10">
        <f>SUMPRODUCT(('Diário 1º PA'!$E$4:$E$2000='Analítico Cp.'!$B19)*('Diário 1º PA'!$C$4:$C$2000&gt;=G$4)*('Diário 1º PA'!$C$4:$C$2000&lt;=EOMONTH(G$4,0))*('Diário 1º PA'!$F$4:$F$2000))
+SUMPRODUCT(('Diário 2º PA'!$E$4:$E$1997='Analítico Cp.'!$B19)*('Diário 2º PA'!$C$4:$C$1997&gt;=G$4)*('Diário 2º PA'!$C$4:$C$1997&lt;=EOMONTH(G$4,0))*('Diário 2º PA'!$F$4:$F$1997))
+SUMPRODUCT(('Diário 3º PA'!$E$4:$E$2018='Analítico Cp.'!$B19)*('Diário 3º PA'!$C$4:$C$2018&gt;=G$4)*('Diário 3º PA'!$C$4:$C$2018&lt;=EOMONTH(G$4,0))*('Diário 3º PA'!$F$4:$F$2018))
+SUMPRODUCT(('Diário 4º PA'!$E$4:$E$2000='Analítico Cp.'!$B19)*('Diário 4º PA'!$C$4:$C$2000&gt;=G$4)*('Diário 4º PA'!$C$4:$C$2000&lt;=EOMONTH(G$4,0))*('Diário 4º PA'!$F$4:$F$2000))
+SUMPRODUCT(('Comp.'!$D$5:$D$475=$B19)*('Comp.'!$B$5:$B$475&gt;=G$4)*('Comp.'!$B$5:$B$475&lt;=EOMONTH(G$4,0))*('Comp.'!$E$5:$E$475))</f>
        <v>0</v>
      </c>
      <c r="H19" s="10">
        <f>SUMPRODUCT(('Diário 1º PA'!$E$4:$E$2000='Analítico Cp.'!$B19)*('Diário 1º PA'!$C$4:$C$2000&gt;=H$4)*('Diário 1º PA'!$C$4:$C$2000&lt;=EOMONTH(H$4,0))*('Diário 1º PA'!$F$4:$F$2000))
+SUMPRODUCT(('Diário 2º PA'!$E$4:$E$1997='Analítico Cp.'!$B19)*('Diário 2º PA'!$C$4:$C$1997&gt;=H$4)*('Diário 2º PA'!$C$4:$C$1997&lt;=EOMONTH(H$4,0))*('Diário 2º PA'!$F$4:$F$1997))
+SUMPRODUCT(('Diário 3º PA'!$E$4:$E$2018='Analítico Cp.'!$B19)*('Diário 3º PA'!$C$4:$C$2018&gt;=H$4)*('Diário 3º PA'!$C$4:$C$2018&lt;=EOMONTH(H$4,0))*('Diário 3º PA'!$F$4:$F$2018))
+SUMPRODUCT(('Diário 4º PA'!$E$4:$E$2000='Analítico Cp.'!$B19)*('Diário 4º PA'!$C$4:$C$2000&gt;=H$4)*('Diário 4º PA'!$C$4:$C$2000&lt;=EOMONTH(H$4,0))*('Diário 4º PA'!$F$4:$F$2000))
+SUMPRODUCT(('Comp.'!$D$5:$D$475=$B19)*('Comp.'!$B$5:$B$475&gt;=H$4)*('Comp.'!$B$5:$B$475&lt;=EOMONTH(H$4,0))*('Comp.'!$E$5:$E$475))</f>
        <v>0</v>
      </c>
      <c r="I19" s="10">
        <f>SUMPRODUCT(('Diário 1º PA'!$E$4:$E$2000='Analítico Cp.'!$B19)*('Diário 1º PA'!$C$4:$C$2000&gt;=I$4)*('Diário 1º PA'!$C$4:$C$2000&lt;=EOMONTH(I$4,0))*('Diário 1º PA'!$F$4:$F$2000))
+SUMPRODUCT(('Diário 2º PA'!$E$4:$E$1997='Analítico Cp.'!$B19)*('Diário 2º PA'!$C$4:$C$1997&gt;=I$4)*('Diário 2º PA'!$C$4:$C$1997&lt;=EOMONTH(I$4,0))*('Diário 2º PA'!$F$4:$F$1997))
+SUMPRODUCT(('Diário 3º PA'!$E$4:$E$2018='Analítico Cp.'!$B19)*('Diário 3º PA'!$C$4:$C$2018&gt;=I$4)*('Diário 3º PA'!$C$4:$C$2018&lt;=EOMONTH(I$4,0))*('Diário 3º PA'!$F$4:$F$2018))
+SUMPRODUCT(('Diário 4º PA'!$E$4:$E$2000='Analítico Cp.'!$B19)*('Diário 4º PA'!$C$4:$C$2000&gt;=I$4)*('Diário 4º PA'!$C$4:$C$2000&lt;=EOMONTH(I$4,0))*('Diário 4º PA'!$F$4:$F$2000))
+SUMPRODUCT(('Comp.'!$D$5:$D$475=$B19)*('Comp.'!$B$5:$B$475&gt;=I$4)*('Comp.'!$B$5:$B$475&lt;=EOMONTH(I$4,0))*('Comp.'!$E$5:$E$475))</f>
        <v>0</v>
      </c>
      <c r="J19" s="10">
        <f>SUMPRODUCT(('Diário 1º PA'!$E$4:$E$2000='Analítico Cp.'!$B19)*('Diário 1º PA'!$C$4:$C$2000&gt;=J$4)*('Diário 1º PA'!$C$4:$C$2000&lt;=EOMONTH(J$4,0))*('Diário 1º PA'!$F$4:$F$2000))
+SUMPRODUCT(('Diário 2º PA'!$E$4:$E$1997='Analítico Cp.'!$B19)*('Diário 2º PA'!$C$4:$C$1997&gt;=J$4)*('Diário 2º PA'!$C$4:$C$1997&lt;=EOMONTH(J$4,0))*('Diário 2º PA'!$F$4:$F$1997))
+SUMPRODUCT(('Diário 3º PA'!$E$4:$E$2018='Analítico Cp.'!$B19)*('Diário 3º PA'!$C$4:$C$2018&gt;=J$4)*('Diário 3º PA'!$C$4:$C$2018&lt;=EOMONTH(J$4,0))*('Diário 3º PA'!$F$4:$F$2018))
+SUMPRODUCT(('Diário 4º PA'!$E$4:$E$2000='Analítico Cp.'!$B19)*('Diário 4º PA'!$C$4:$C$2000&gt;=J$4)*('Diário 4º PA'!$C$4:$C$2000&lt;=EOMONTH(J$4,0))*('Diário 4º PA'!$F$4:$F$2000))
+SUMPRODUCT(('Comp.'!$D$5:$D$475=$B19)*('Comp.'!$B$5:$B$475&gt;=J$4)*('Comp.'!$B$5:$B$475&lt;=EOMONTH(J$4,0))*('Comp.'!$E$5:$E$475))</f>
        <v>0</v>
      </c>
      <c r="K19" s="10">
        <f>SUMPRODUCT(('Diário 1º PA'!$E$4:$E$2000='Analítico Cp.'!$B19)*('Diário 1º PA'!$C$4:$C$2000&gt;=K$4)*('Diário 1º PA'!$C$4:$C$2000&lt;=EOMONTH(K$4,0))*('Diário 1º PA'!$F$4:$F$2000))
+SUMPRODUCT(('Diário 2º PA'!$E$4:$E$1997='Analítico Cp.'!$B19)*('Diário 2º PA'!$C$4:$C$1997&gt;=K$4)*('Diário 2º PA'!$C$4:$C$1997&lt;=EOMONTH(K$4,0))*('Diário 2º PA'!$F$4:$F$1997))
+SUMPRODUCT(('Diário 3º PA'!$E$4:$E$2018='Analítico Cp.'!$B19)*('Diário 3º PA'!$C$4:$C$2018&gt;=K$4)*('Diário 3º PA'!$C$4:$C$2018&lt;=EOMONTH(K$4,0))*('Diário 3º PA'!$F$4:$F$2018))
+SUMPRODUCT(('Diário 4º PA'!$E$4:$E$2000='Analítico Cp.'!$B19)*('Diário 4º PA'!$C$4:$C$2000&gt;=K$4)*('Diário 4º PA'!$C$4:$C$2000&lt;=EOMONTH(K$4,0))*('Diário 4º PA'!$F$4:$F$2000))
+SUMPRODUCT(('Comp.'!$D$5:$D$475=$B19)*('Comp.'!$B$5:$B$475&gt;=K$4)*('Comp.'!$B$5:$B$475&lt;=EOMONTH(K$4,0))*('Comp.'!$E$5:$E$475))</f>
        <v>0</v>
      </c>
      <c r="L19" s="10">
        <f>SUMPRODUCT(('Diário 1º PA'!$E$4:$E$2000='Analítico Cp.'!$B19)*('Diário 1º PA'!$C$4:$C$2000&gt;=L$4)*('Diário 1º PA'!$C$4:$C$2000&lt;=EOMONTH(L$4,0))*('Diário 1º PA'!$F$4:$F$2000))
+SUMPRODUCT(('Diário 2º PA'!$E$4:$E$1997='Analítico Cp.'!$B19)*('Diário 2º PA'!$C$4:$C$1997&gt;=L$4)*('Diário 2º PA'!$C$4:$C$1997&lt;=EOMONTH(L$4,0))*('Diário 2º PA'!$F$4:$F$1997))
+SUMPRODUCT(('Diário 3º PA'!$E$4:$E$2018='Analítico Cp.'!$B19)*('Diário 3º PA'!$C$4:$C$2018&gt;=L$4)*('Diário 3º PA'!$C$4:$C$2018&lt;=EOMONTH(L$4,0))*('Diário 3º PA'!$F$4:$F$2018))
+SUMPRODUCT(('Diário 4º PA'!$E$4:$E$2000='Analítico Cp.'!$B19)*('Diário 4º PA'!$C$4:$C$2000&gt;=L$4)*('Diário 4º PA'!$C$4:$C$2000&lt;=EOMONTH(L$4,0))*('Diário 4º PA'!$F$4:$F$2000))
+SUMPRODUCT(('Comp.'!$D$5:$D$475=$B19)*('Comp.'!$B$5:$B$475&gt;=L$4)*('Comp.'!$B$5:$B$475&lt;=EOMONTH(L$4,0))*('Comp.'!$E$5:$E$475))</f>
        <v>0</v>
      </c>
      <c r="M19" s="10">
        <f>SUMPRODUCT(('Diário 1º PA'!$E$4:$E$2000='Analítico Cp.'!$B19)*('Diário 1º PA'!$C$4:$C$2000&gt;=M$4)*('Diário 1º PA'!$C$4:$C$2000&lt;=EOMONTH(M$4,0))*('Diário 1º PA'!$F$4:$F$2000))
+SUMPRODUCT(('Diário 2º PA'!$E$4:$E$1997='Analítico Cp.'!$B19)*('Diário 2º PA'!$C$4:$C$1997&gt;=M$4)*('Diário 2º PA'!$C$4:$C$1997&lt;=EOMONTH(M$4,0))*('Diário 2º PA'!$F$4:$F$1997))
+SUMPRODUCT(('Diário 3º PA'!$E$4:$E$2018='Analítico Cp.'!$B19)*('Diário 3º PA'!$C$4:$C$2018&gt;=M$4)*('Diário 3º PA'!$C$4:$C$2018&lt;=EOMONTH(M$4,0))*('Diário 3º PA'!$F$4:$F$2018))
+SUMPRODUCT(('Diário 4º PA'!$E$4:$E$2000='Analítico Cp.'!$B19)*('Diário 4º PA'!$C$4:$C$2000&gt;=M$4)*('Diário 4º PA'!$C$4:$C$2000&lt;=EOMONTH(M$4,0))*('Diário 4º PA'!$F$4:$F$2000))
+SUMPRODUCT(('Comp.'!$D$5:$D$475=$B19)*('Comp.'!$B$5:$B$475&gt;=M$4)*('Comp.'!$B$5:$B$475&lt;=EOMONTH(M$4,0))*('Comp.'!$E$5:$E$475))</f>
        <v>0</v>
      </c>
      <c r="N19" s="10">
        <f>SUMPRODUCT(('Diário 1º PA'!$E$4:$E$2000='Analítico Cp.'!$B19)*('Diário 1º PA'!$C$4:$C$2000&gt;=N$4)*('Diário 1º PA'!$C$4:$C$2000&lt;=EOMONTH(N$4,0))*('Diário 1º PA'!$F$4:$F$2000))
+SUMPRODUCT(('Diário 2º PA'!$E$4:$E$1997='Analítico Cp.'!$B19)*('Diário 2º PA'!$C$4:$C$1997&gt;=N$4)*('Diário 2º PA'!$C$4:$C$1997&lt;=EOMONTH(N$4,0))*('Diário 2º PA'!$F$4:$F$1997))
+SUMPRODUCT(('Diário 3º PA'!$E$4:$E$2018='Analítico Cp.'!$B19)*('Diário 3º PA'!$C$4:$C$2018&gt;=N$4)*('Diário 3º PA'!$C$4:$C$2018&lt;=EOMONTH(N$4,0))*('Diário 3º PA'!$F$4:$F$2018))
+SUMPRODUCT(('Diário 4º PA'!$E$4:$E$2000='Analítico Cp.'!$B19)*('Diário 4º PA'!$C$4:$C$2000&gt;=N$4)*('Diário 4º PA'!$C$4:$C$2000&lt;=EOMONTH(N$4,0))*('Diário 4º PA'!$F$4:$F$2000))
+SUMPRODUCT(('Comp.'!$D$5:$D$475=$B19)*('Comp.'!$B$5:$B$475&gt;=N$4)*('Comp.'!$B$5:$B$475&lt;=EOMONTH(N$4,0))*('Comp.'!$E$5:$E$475))</f>
        <v>0</v>
      </c>
      <c r="O19" s="11">
        <f>SUM(C19:N19)</f>
        <v>0</v>
      </c>
      <c r="P19" s="92">
        <f>IF($O$138=0,0,O19/$O$138)</f>
        <v>0</v>
      </c>
    </row>
    <row r="20" spans="1:16" ht="23.25" customHeight="1" x14ac:dyDescent="0.25">
      <c r="A20" s="36" t="s">
        <v>130</v>
      </c>
      <c r="B20" s="34" t="s">
        <v>131</v>
      </c>
      <c r="C20" s="10">
        <f>SUMPRODUCT(('Diário 1º PA'!$E$4:$E$2000='Analítico Cp.'!$B20)*('Diário 1º PA'!$C$4:$C$2000&gt;=C$4)*('Diário 1º PA'!$C$4:$C$2000&lt;=EOMONTH(C$4,0))*('Diário 1º PA'!$F$4:$F$2000))
+SUMPRODUCT(('Diário 2º PA'!$E$4:$E$1997='Analítico Cp.'!$B20)*('Diário 2º PA'!$C$4:$C$1997&gt;=C$4)*('Diário 2º PA'!$C$4:$C$1997&lt;=EOMONTH(C$4,0))*('Diário 2º PA'!$F$4:$F$1997))
+SUMPRODUCT(('Diário 3º PA'!$E$4:$E$2018='Analítico Cp.'!$B20)*('Diário 3º PA'!$C$4:$C$2018&gt;=C$4)*('Diário 3º PA'!$C$4:$C$2018&lt;=EOMONTH(C$4,0))*('Diário 3º PA'!$F$4:$F$2018))
+SUMPRODUCT(('Diário 4º PA'!$E$4:$E$2000='Analítico Cp.'!$B20)*('Diário 4º PA'!$C$4:$C$2000&gt;=C$4)*('Diário 4º PA'!$C$4:$C$2000&lt;=EOMONTH(C$4,0))*('Diário 4º PA'!$F$4:$F$2000))
+SUMPRODUCT(('Comp.'!$D$5:$D$475=$B20)*('Comp.'!$B$5:$B$475&gt;=C$4)*('Comp.'!$B$5:$B$475&lt;=EOMONTH(C$4,0))*('Comp.'!$E$5:$E$475))</f>
        <v>0</v>
      </c>
      <c r="D20" s="10">
        <f>SUMPRODUCT(('Diário 1º PA'!$E$4:$E$2000='Analítico Cp.'!$B20)*('Diário 1º PA'!$C$4:$C$2000&gt;=D$4)*('Diário 1º PA'!$C$4:$C$2000&lt;=EOMONTH(D$4,0))*('Diário 1º PA'!$F$4:$F$2000))
+SUMPRODUCT(('Diário 2º PA'!$E$4:$E$1997='Analítico Cp.'!$B20)*('Diário 2º PA'!$C$4:$C$1997&gt;=D$4)*('Diário 2º PA'!$C$4:$C$1997&lt;=EOMONTH(D$4,0))*('Diário 2º PA'!$F$4:$F$1997))
+SUMPRODUCT(('Diário 3º PA'!$E$4:$E$2018='Analítico Cp.'!$B20)*('Diário 3º PA'!$C$4:$C$2018&gt;=D$4)*('Diário 3º PA'!$C$4:$C$2018&lt;=EOMONTH(D$4,0))*('Diário 3º PA'!$F$4:$F$2018))
+SUMPRODUCT(('Diário 4º PA'!$E$4:$E$2000='Analítico Cp.'!$B20)*('Diário 4º PA'!$C$4:$C$2000&gt;=D$4)*('Diário 4º PA'!$C$4:$C$2000&lt;=EOMONTH(D$4,0))*('Diário 4º PA'!$F$4:$F$2000))
+SUMPRODUCT(('Comp.'!$D$5:$D$475=$B20)*('Comp.'!$B$5:$B$475&gt;=D$4)*('Comp.'!$B$5:$B$475&lt;=EOMONTH(D$4,0))*('Comp.'!$E$5:$E$475))</f>
        <v>0</v>
      </c>
      <c r="E20" s="10">
        <f>SUMPRODUCT(('Diário 1º PA'!$E$4:$E$2000='Analítico Cp.'!$B20)*('Diário 1º PA'!$C$4:$C$2000&gt;=E$4)*('Diário 1º PA'!$C$4:$C$2000&lt;=EOMONTH(E$4,0))*('Diário 1º PA'!$F$4:$F$2000))
+SUMPRODUCT(('Diário 2º PA'!$E$4:$E$1997='Analítico Cp.'!$B20)*('Diário 2º PA'!$C$4:$C$1997&gt;=E$4)*('Diário 2º PA'!$C$4:$C$1997&lt;=EOMONTH(E$4,0))*('Diário 2º PA'!$F$4:$F$1997))
+SUMPRODUCT(('Diário 3º PA'!$E$4:$E$2018='Analítico Cp.'!$B20)*('Diário 3º PA'!$C$4:$C$2018&gt;=E$4)*('Diário 3º PA'!$C$4:$C$2018&lt;=EOMONTH(E$4,0))*('Diário 3º PA'!$F$4:$F$2018))
+SUMPRODUCT(('Diário 4º PA'!$E$4:$E$2000='Analítico Cp.'!$B20)*('Diário 4º PA'!$C$4:$C$2000&gt;=E$4)*('Diário 4º PA'!$C$4:$C$2000&lt;=EOMONTH(E$4,0))*('Diário 4º PA'!$F$4:$F$2000))
+SUMPRODUCT(('Comp.'!$D$5:$D$475=$B20)*('Comp.'!$B$5:$B$475&gt;=E$4)*('Comp.'!$B$5:$B$475&lt;=EOMONTH(E$4,0))*('Comp.'!$E$5:$E$475))</f>
        <v>0</v>
      </c>
      <c r="F20" s="10">
        <f>SUMPRODUCT(('Diário 1º PA'!$E$4:$E$2000='Analítico Cp.'!$B20)*('Diário 1º PA'!$C$4:$C$2000&gt;=F$4)*('Diário 1º PA'!$C$4:$C$2000&lt;=EOMONTH(F$4,0))*('Diário 1º PA'!$F$4:$F$2000))
+SUMPRODUCT(('Diário 2º PA'!$E$4:$E$1997='Analítico Cp.'!$B20)*('Diário 2º PA'!$C$4:$C$1997&gt;=F$4)*('Diário 2º PA'!$C$4:$C$1997&lt;=EOMONTH(F$4,0))*('Diário 2º PA'!$F$4:$F$1997))
+SUMPRODUCT(('Diário 3º PA'!$E$4:$E$2018='Analítico Cp.'!$B20)*('Diário 3º PA'!$C$4:$C$2018&gt;=F$4)*('Diário 3º PA'!$C$4:$C$2018&lt;=EOMONTH(F$4,0))*('Diário 3º PA'!$F$4:$F$2018))
+SUMPRODUCT(('Diário 4º PA'!$E$4:$E$2000='Analítico Cp.'!$B20)*('Diário 4º PA'!$C$4:$C$2000&gt;=F$4)*('Diário 4º PA'!$C$4:$C$2000&lt;=EOMONTH(F$4,0))*('Diário 4º PA'!$F$4:$F$2000))
+SUMPRODUCT(('Comp.'!$D$5:$D$475=$B20)*('Comp.'!$B$5:$B$475&gt;=F$4)*('Comp.'!$B$5:$B$475&lt;=EOMONTH(F$4,0))*('Comp.'!$E$5:$E$475))</f>
        <v>0</v>
      </c>
      <c r="G20" s="10">
        <f>SUMPRODUCT(('Diário 1º PA'!$E$4:$E$2000='Analítico Cp.'!$B20)*('Diário 1º PA'!$C$4:$C$2000&gt;=G$4)*('Diário 1º PA'!$C$4:$C$2000&lt;=EOMONTH(G$4,0))*('Diário 1º PA'!$F$4:$F$2000))
+SUMPRODUCT(('Diário 2º PA'!$E$4:$E$1997='Analítico Cp.'!$B20)*('Diário 2º PA'!$C$4:$C$1997&gt;=G$4)*('Diário 2º PA'!$C$4:$C$1997&lt;=EOMONTH(G$4,0))*('Diário 2º PA'!$F$4:$F$1997))
+SUMPRODUCT(('Diário 3º PA'!$E$4:$E$2018='Analítico Cp.'!$B20)*('Diário 3º PA'!$C$4:$C$2018&gt;=G$4)*('Diário 3º PA'!$C$4:$C$2018&lt;=EOMONTH(G$4,0))*('Diário 3º PA'!$F$4:$F$2018))
+SUMPRODUCT(('Diário 4º PA'!$E$4:$E$2000='Analítico Cp.'!$B20)*('Diário 4º PA'!$C$4:$C$2000&gt;=G$4)*('Diário 4º PA'!$C$4:$C$2000&lt;=EOMONTH(G$4,0))*('Diário 4º PA'!$F$4:$F$2000))
+SUMPRODUCT(('Comp.'!$D$5:$D$475=$B20)*('Comp.'!$B$5:$B$475&gt;=G$4)*('Comp.'!$B$5:$B$475&lt;=EOMONTH(G$4,0))*('Comp.'!$E$5:$E$475))</f>
        <v>0</v>
      </c>
      <c r="H20" s="10">
        <f>SUMPRODUCT(('Diário 1º PA'!$E$4:$E$2000='Analítico Cp.'!$B20)*('Diário 1º PA'!$C$4:$C$2000&gt;=H$4)*('Diário 1º PA'!$C$4:$C$2000&lt;=EOMONTH(H$4,0))*('Diário 1º PA'!$F$4:$F$2000))
+SUMPRODUCT(('Diário 2º PA'!$E$4:$E$1997='Analítico Cp.'!$B20)*('Diário 2º PA'!$C$4:$C$1997&gt;=H$4)*('Diário 2º PA'!$C$4:$C$1997&lt;=EOMONTH(H$4,0))*('Diário 2º PA'!$F$4:$F$1997))
+SUMPRODUCT(('Diário 3º PA'!$E$4:$E$2018='Analítico Cp.'!$B20)*('Diário 3º PA'!$C$4:$C$2018&gt;=H$4)*('Diário 3º PA'!$C$4:$C$2018&lt;=EOMONTH(H$4,0))*('Diário 3º PA'!$F$4:$F$2018))
+SUMPRODUCT(('Diário 4º PA'!$E$4:$E$2000='Analítico Cp.'!$B20)*('Diário 4º PA'!$C$4:$C$2000&gt;=H$4)*('Diário 4º PA'!$C$4:$C$2000&lt;=EOMONTH(H$4,0))*('Diário 4º PA'!$F$4:$F$2000))
+SUMPRODUCT(('Comp.'!$D$5:$D$475=$B20)*('Comp.'!$B$5:$B$475&gt;=H$4)*('Comp.'!$B$5:$B$475&lt;=EOMONTH(H$4,0))*('Comp.'!$E$5:$E$475))</f>
        <v>0</v>
      </c>
      <c r="I20" s="10">
        <f>SUMPRODUCT(('Diário 1º PA'!$E$4:$E$2000='Analítico Cp.'!$B20)*('Diário 1º PA'!$C$4:$C$2000&gt;=I$4)*('Diário 1º PA'!$C$4:$C$2000&lt;=EOMONTH(I$4,0))*('Diário 1º PA'!$F$4:$F$2000))
+SUMPRODUCT(('Diário 2º PA'!$E$4:$E$1997='Analítico Cp.'!$B20)*('Diário 2º PA'!$C$4:$C$1997&gt;=I$4)*('Diário 2º PA'!$C$4:$C$1997&lt;=EOMONTH(I$4,0))*('Diário 2º PA'!$F$4:$F$1997))
+SUMPRODUCT(('Diário 3º PA'!$E$4:$E$2018='Analítico Cp.'!$B20)*('Diário 3º PA'!$C$4:$C$2018&gt;=I$4)*('Diário 3º PA'!$C$4:$C$2018&lt;=EOMONTH(I$4,0))*('Diário 3º PA'!$F$4:$F$2018))
+SUMPRODUCT(('Diário 4º PA'!$E$4:$E$2000='Analítico Cp.'!$B20)*('Diário 4º PA'!$C$4:$C$2000&gt;=I$4)*('Diário 4º PA'!$C$4:$C$2000&lt;=EOMONTH(I$4,0))*('Diário 4º PA'!$F$4:$F$2000))
+SUMPRODUCT(('Comp.'!$D$5:$D$475=$B20)*('Comp.'!$B$5:$B$475&gt;=I$4)*('Comp.'!$B$5:$B$475&lt;=EOMONTH(I$4,0))*('Comp.'!$E$5:$E$475))</f>
        <v>0</v>
      </c>
      <c r="J20" s="10">
        <f>SUMPRODUCT(('Diário 1º PA'!$E$4:$E$2000='Analítico Cp.'!$B20)*('Diário 1º PA'!$C$4:$C$2000&gt;=J$4)*('Diário 1º PA'!$C$4:$C$2000&lt;=EOMONTH(J$4,0))*('Diário 1º PA'!$F$4:$F$2000))
+SUMPRODUCT(('Diário 2º PA'!$E$4:$E$1997='Analítico Cp.'!$B20)*('Diário 2º PA'!$C$4:$C$1997&gt;=J$4)*('Diário 2º PA'!$C$4:$C$1997&lt;=EOMONTH(J$4,0))*('Diário 2º PA'!$F$4:$F$1997))
+SUMPRODUCT(('Diário 3º PA'!$E$4:$E$2018='Analítico Cp.'!$B20)*('Diário 3º PA'!$C$4:$C$2018&gt;=J$4)*('Diário 3º PA'!$C$4:$C$2018&lt;=EOMONTH(J$4,0))*('Diário 3º PA'!$F$4:$F$2018))
+SUMPRODUCT(('Diário 4º PA'!$E$4:$E$2000='Analítico Cp.'!$B20)*('Diário 4º PA'!$C$4:$C$2000&gt;=J$4)*('Diário 4º PA'!$C$4:$C$2000&lt;=EOMONTH(J$4,0))*('Diário 4º PA'!$F$4:$F$2000))
+SUMPRODUCT(('Comp.'!$D$5:$D$475=$B20)*('Comp.'!$B$5:$B$475&gt;=J$4)*('Comp.'!$B$5:$B$475&lt;=EOMONTH(J$4,0))*('Comp.'!$E$5:$E$475))</f>
        <v>0</v>
      </c>
      <c r="K20" s="10">
        <f>SUMPRODUCT(('Diário 1º PA'!$E$4:$E$2000='Analítico Cp.'!$B20)*('Diário 1º PA'!$C$4:$C$2000&gt;=K$4)*('Diário 1º PA'!$C$4:$C$2000&lt;=EOMONTH(K$4,0))*('Diário 1º PA'!$F$4:$F$2000))
+SUMPRODUCT(('Diário 2º PA'!$E$4:$E$1997='Analítico Cp.'!$B20)*('Diário 2º PA'!$C$4:$C$1997&gt;=K$4)*('Diário 2º PA'!$C$4:$C$1997&lt;=EOMONTH(K$4,0))*('Diário 2º PA'!$F$4:$F$1997))
+SUMPRODUCT(('Diário 3º PA'!$E$4:$E$2018='Analítico Cp.'!$B20)*('Diário 3º PA'!$C$4:$C$2018&gt;=K$4)*('Diário 3º PA'!$C$4:$C$2018&lt;=EOMONTH(K$4,0))*('Diário 3º PA'!$F$4:$F$2018))
+SUMPRODUCT(('Diário 4º PA'!$E$4:$E$2000='Analítico Cp.'!$B20)*('Diário 4º PA'!$C$4:$C$2000&gt;=K$4)*('Diário 4º PA'!$C$4:$C$2000&lt;=EOMONTH(K$4,0))*('Diário 4º PA'!$F$4:$F$2000))
+SUMPRODUCT(('Comp.'!$D$5:$D$475=$B20)*('Comp.'!$B$5:$B$475&gt;=K$4)*('Comp.'!$B$5:$B$475&lt;=EOMONTH(K$4,0))*('Comp.'!$E$5:$E$475))</f>
        <v>0</v>
      </c>
      <c r="L20" s="10">
        <f>SUMPRODUCT(('Diário 1º PA'!$E$4:$E$2000='Analítico Cp.'!$B20)*('Diário 1º PA'!$C$4:$C$2000&gt;=L$4)*('Diário 1º PA'!$C$4:$C$2000&lt;=EOMONTH(L$4,0))*('Diário 1º PA'!$F$4:$F$2000))
+SUMPRODUCT(('Diário 2º PA'!$E$4:$E$1997='Analítico Cp.'!$B20)*('Diário 2º PA'!$C$4:$C$1997&gt;=L$4)*('Diário 2º PA'!$C$4:$C$1997&lt;=EOMONTH(L$4,0))*('Diário 2º PA'!$F$4:$F$1997))
+SUMPRODUCT(('Diário 3º PA'!$E$4:$E$2018='Analítico Cp.'!$B20)*('Diário 3º PA'!$C$4:$C$2018&gt;=L$4)*('Diário 3º PA'!$C$4:$C$2018&lt;=EOMONTH(L$4,0))*('Diário 3º PA'!$F$4:$F$2018))
+SUMPRODUCT(('Diário 4º PA'!$E$4:$E$2000='Analítico Cp.'!$B20)*('Diário 4º PA'!$C$4:$C$2000&gt;=L$4)*('Diário 4º PA'!$C$4:$C$2000&lt;=EOMONTH(L$4,0))*('Diário 4º PA'!$F$4:$F$2000))
+SUMPRODUCT(('Comp.'!$D$5:$D$475=$B20)*('Comp.'!$B$5:$B$475&gt;=L$4)*('Comp.'!$B$5:$B$475&lt;=EOMONTH(L$4,0))*('Comp.'!$E$5:$E$475))</f>
        <v>0</v>
      </c>
      <c r="M20" s="10">
        <f>SUMPRODUCT(('Diário 1º PA'!$E$4:$E$2000='Analítico Cp.'!$B20)*('Diário 1º PA'!$C$4:$C$2000&gt;=M$4)*('Diário 1º PA'!$C$4:$C$2000&lt;=EOMONTH(M$4,0))*('Diário 1º PA'!$F$4:$F$2000))
+SUMPRODUCT(('Diário 2º PA'!$E$4:$E$1997='Analítico Cp.'!$B20)*('Diário 2º PA'!$C$4:$C$1997&gt;=M$4)*('Diário 2º PA'!$C$4:$C$1997&lt;=EOMONTH(M$4,0))*('Diário 2º PA'!$F$4:$F$1997))
+SUMPRODUCT(('Diário 3º PA'!$E$4:$E$2018='Analítico Cp.'!$B20)*('Diário 3º PA'!$C$4:$C$2018&gt;=M$4)*('Diário 3º PA'!$C$4:$C$2018&lt;=EOMONTH(M$4,0))*('Diário 3º PA'!$F$4:$F$2018))
+SUMPRODUCT(('Diário 4º PA'!$E$4:$E$2000='Analítico Cp.'!$B20)*('Diário 4º PA'!$C$4:$C$2000&gt;=M$4)*('Diário 4º PA'!$C$4:$C$2000&lt;=EOMONTH(M$4,0))*('Diário 4º PA'!$F$4:$F$2000))
+SUMPRODUCT(('Comp.'!$D$5:$D$475=$B20)*('Comp.'!$B$5:$B$475&gt;=M$4)*('Comp.'!$B$5:$B$475&lt;=EOMONTH(M$4,0))*('Comp.'!$E$5:$E$475))</f>
        <v>0</v>
      </c>
      <c r="N20" s="10">
        <f>SUMPRODUCT(('Diário 1º PA'!$E$4:$E$2000='Analítico Cp.'!$B20)*('Diário 1º PA'!$C$4:$C$2000&gt;=N$4)*('Diário 1º PA'!$C$4:$C$2000&lt;=EOMONTH(N$4,0))*('Diário 1º PA'!$F$4:$F$2000))
+SUMPRODUCT(('Diário 2º PA'!$E$4:$E$1997='Analítico Cp.'!$B20)*('Diário 2º PA'!$C$4:$C$1997&gt;=N$4)*('Diário 2º PA'!$C$4:$C$1997&lt;=EOMONTH(N$4,0))*('Diário 2º PA'!$F$4:$F$1997))
+SUMPRODUCT(('Diário 3º PA'!$E$4:$E$2018='Analítico Cp.'!$B20)*('Diário 3º PA'!$C$4:$C$2018&gt;=N$4)*('Diário 3º PA'!$C$4:$C$2018&lt;=EOMONTH(N$4,0))*('Diário 3º PA'!$F$4:$F$2018))
+SUMPRODUCT(('Diário 4º PA'!$E$4:$E$2000='Analítico Cp.'!$B20)*('Diário 4º PA'!$C$4:$C$2000&gt;=N$4)*('Diário 4º PA'!$C$4:$C$2000&lt;=EOMONTH(N$4,0))*('Diário 4º PA'!$F$4:$F$2000))
+SUMPRODUCT(('Comp.'!$D$5:$D$475=$B20)*('Comp.'!$B$5:$B$475&gt;=N$4)*('Comp.'!$B$5:$B$475&lt;=EOMONTH(N$4,0))*('Comp.'!$E$5:$E$475))</f>
        <v>0</v>
      </c>
      <c r="O20" s="11">
        <f>SUM(C20:N20)</f>
        <v>0</v>
      </c>
      <c r="P20" s="92">
        <f>IF($O$138=0,0,O20/$O$138)</f>
        <v>0</v>
      </c>
    </row>
    <row r="21" spans="1:16" ht="23.25" customHeight="1" x14ac:dyDescent="0.25">
      <c r="A21" s="36" t="s">
        <v>132</v>
      </c>
      <c r="B21" s="34" t="s">
        <v>133</v>
      </c>
      <c r="C21" s="10">
        <f>SUMPRODUCT(('Diário 1º PA'!$E$4:$E$2000='Analítico Cp.'!$B21)*('Diário 1º PA'!$C$4:$C$2000&gt;=C$4)*('Diário 1º PA'!$C$4:$C$2000&lt;=EOMONTH(C$4,0))*('Diário 1º PA'!$F$4:$F$2000))
+SUMPRODUCT(('Diário 2º PA'!$E$4:$E$1997='Analítico Cp.'!$B21)*('Diário 2º PA'!$C$4:$C$1997&gt;=C$4)*('Diário 2º PA'!$C$4:$C$1997&lt;=EOMONTH(C$4,0))*('Diário 2º PA'!$F$4:$F$1997))
+SUMPRODUCT(('Diário 3º PA'!$E$4:$E$2018='Analítico Cp.'!$B21)*('Diário 3º PA'!$C$4:$C$2018&gt;=C$4)*('Diário 3º PA'!$C$4:$C$2018&lt;=EOMONTH(C$4,0))*('Diário 3º PA'!$F$4:$F$2018))
+SUMPRODUCT(('Diário 4º PA'!$E$4:$E$2000='Analítico Cp.'!$B21)*('Diário 4º PA'!$C$4:$C$2000&gt;=C$4)*('Diário 4º PA'!$C$4:$C$2000&lt;=EOMONTH(C$4,0))*('Diário 4º PA'!$F$4:$F$2000))
+SUMPRODUCT(('Comp.'!$D$5:$D$475=$B21)*('Comp.'!$B$5:$B$475&gt;=C$4)*('Comp.'!$B$5:$B$475&lt;=EOMONTH(C$4,0))*('Comp.'!$E$5:$E$475))</f>
        <v>0</v>
      </c>
      <c r="D21" s="10">
        <f>SUMPRODUCT(('Diário 1º PA'!$E$4:$E$2000='Analítico Cp.'!$B21)*('Diário 1º PA'!$C$4:$C$2000&gt;=D$4)*('Diário 1º PA'!$C$4:$C$2000&lt;=EOMONTH(D$4,0))*('Diário 1º PA'!$F$4:$F$2000))
+SUMPRODUCT(('Diário 2º PA'!$E$4:$E$1997='Analítico Cp.'!$B21)*('Diário 2º PA'!$C$4:$C$1997&gt;=D$4)*('Diário 2º PA'!$C$4:$C$1997&lt;=EOMONTH(D$4,0))*('Diário 2º PA'!$F$4:$F$1997))
+SUMPRODUCT(('Diário 3º PA'!$E$4:$E$2018='Analítico Cp.'!$B21)*('Diário 3º PA'!$C$4:$C$2018&gt;=D$4)*('Diário 3º PA'!$C$4:$C$2018&lt;=EOMONTH(D$4,0))*('Diário 3º PA'!$F$4:$F$2018))
+SUMPRODUCT(('Diário 4º PA'!$E$4:$E$2000='Analítico Cp.'!$B21)*('Diário 4º PA'!$C$4:$C$2000&gt;=D$4)*('Diário 4º PA'!$C$4:$C$2000&lt;=EOMONTH(D$4,0))*('Diário 4º PA'!$F$4:$F$2000))
+SUMPRODUCT(('Comp.'!$D$5:$D$475=$B21)*('Comp.'!$B$5:$B$475&gt;=D$4)*('Comp.'!$B$5:$B$475&lt;=EOMONTH(D$4,0))*('Comp.'!$E$5:$E$475))</f>
        <v>0</v>
      </c>
      <c r="E21" s="10">
        <f>SUMPRODUCT(('Diário 1º PA'!$E$4:$E$2000='Analítico Cp.'!$B21)*('Diário 1º PA'!$C$4:$C$2000&gt;=E$4)*('Diário 1º PA'!$C$4:$C$2000&lt;=EOMONTH(E$4,0))*('Diário 1º PA'!$F$4:$F$2000))
+SUMPRODUCT(('Diário 2º PA'!$E$4:$E$1997='Analítico Cp.'!$B21)*('Diário 2º PA'!$C$4:$C$1997&gt;=E$4)*('Diário 2º PA'!$C$4:$C$1997&lt;=EOMONTH(E$4,0))*('Diário 2º PA'!$F$4:$F$1997))
+SUMPRODUCT(('Diário 3º PA'!$E$4:$E$2018='Analítico Cp.'!$B21)*('Diário 3º PA'!$C$4:$C$2018&gt;=E$4)*('Diário 3º PA'!$C$4:$C$2018&lt;=EOMONTH(E$4,0))*('Diário 3º PA'!$F$4:$F$2018))
+SUMPRODUCT(('Diário 4º PA'!$E$4:$E$2000='Analítico Cp.'!$B21)*('Diário 4º PA'!$C$4:$C$2000&gt;=E$4)*('Diário 4º PA'!$C$4:$C$2000&lt;=EOMONTH(E$4,0))*('Diário 4º PA'!$F$4:$F$2000))
+SUMPRODUCT(('Comp.'!$D$5:$D$475=$B21)*('Comp.'!$B$5:$B$475&gt;=E$4)*('Comp.'!$B$5:$B$475&lt;=EOMONTH(E$4,0))*('Comp.'!$E$5:$E$475))</f>
        <v>0</v>
      </c>
      <c r="F21" s="10">
        <f>SUMPRODUCT(('Diário 1º PA'!$E$4:$E$2000='Analítico Cp.'!$B21)*('Diário 1º PA'!$C$4:$C$2000&gt;=F$4)*('Diário 1º PA'!$C$4:$C$2000&lt;=EOMONTH(F$4,0))*('Diário 1º PA'!$F$4:$F$2000))
+SUMPRODUCT(('Diário 2º PA'!$E$4:$E$1997='Analítico Cp.'!$B21)*('Diário 2º PA'!$C$4:$C$1997&gt;=F$4)*('Diário 2º PA'!$C$4:$C$1997&lt;=EOMONTH(F$4,0))*('Diário 2º PA'!$F$4:$F$1997))
+SUMPRODUCT(('Diário 3º PA'!$E$4:$E$2018='Analítico Cp.'!$B21)*('Diário 3º PA'!$C$4:$C$2018&gt;=F$4)*('Diário 3º PA'!$C$4:$C$2018&lt;=EOMONTH(F$4,0))*('Diário 3º PA'!$F$4:$F$2018))
+SUMPRODUCT(('Diário 4º PA'!$E$4:$E$2000='Analítico Cp.'!$B21)*('Diário 4º PA'!$C$4:$C$2000&gt;=F$4)*('Diário 4º PA'!$C$4:$C$2000&lt;=EOMONTH(F$4,0))*('Diário 4º PA'!$F$4:$F$2000))
+SUMPRODUCT(('Comp.'!$D$5:$D$475=$B21)*('Comp.'!$B$5:$B$475&gt;=F$4)*('Comp.'!$B$5:$B$475&lt;=EOMONTH(F$4,0))*('Comp.'!$E$5:$E$475))</f>
        <v>0</v>
      </c>
      <c r="G21" s="10">
        <f>SUMPRODUCT(('Diário 1º PA'!$E$4:$E$2000='Analítico Cp.'!$B21)*('Diário 1º PA'!$C$4:$C$2000&gt;=G$4)*('Diário 1º PA'!$C$4:$C$2000&lt;=EOMONTH(G$4,0))*('Diário 1º PA'!$F$4:$F$2000))
+SUMPRODUCT(('Diário 2º PA'!$E$4:$E$1997='Analítico Cp.'!$B21)*('Diário 2º PA'!$C$4:$C$1997&gt;=G$4)*('Diário 2º PA'!$C$4:$C$1997&lt;=EOMONTH(G$4,0))*('Diário 2º PA'!$F$4:$F$1997))
+SUMPRODUCT(('Diário 3º PA'!$E$4:$E$2018='Analítico Cp.'!$B21)*('Diário 3º PA'!$C$4:$C$2018&gt;=G$4)*('Diário 3º PA'!$C$4:$C$2018&lt;=EOMONTH(G$4,0))*('Diário 3º PA'!$F$4:$F$2018))
+SUMPRODUCT(('Diário 4º PA'!$E$4:$E$2000='Analítico Cp.'!$B21)*('Diário 4º PA'!$C$4:$C$2000&gt;=G$4)*('Diário 4º PA'!$C$4:$C$2000&lt;=EOMONTH(G$4,0))*('Diário 4º PA'!$F$4:$F$2000))
+SUMPRODUCT(('Comp.'!$D$5:$D$475=$B21)*('Comp.'!$B$5:$B$475&gt;=G$4)*('Comp.'!$B$5:$B$475&lt;=EOMONTH(G$4,0))*('Comp.'!$E$5:$E$475))</f>
        <v>0</v>
      </c>
      <c r="H21" s="10">
        <f>SUMPRODUCT(('Diário 1º PA'!$E$4:$E$2000='Analítico Cp.'!$B21)*('Diário 1º PA'!$C$4:$C$2000&gt;=H$4)*('Diário 1º PA'!$C$4:$C$2000&lt;=EOMONTH(H$4,0))*('Diário 1º PA'!$F$4:$F$2000))
+SUMPRODUCT(('Diário 2º PA'!$E$4:$E$1997='Analítico Cp.'!$B21)*('Diário 2º PA'!$C$4:$C$1997&gt;=H$4)*('Diário 2º PA'!$C$4:$C$1997&lt;=EOMONTH(H$4,0))*('Diário 2º PA'!$F$4:$F$1997))
+SUMPRODUCT(('Diário 3º PA'!$E$4:$E$2018='Analítico Cp.'!$B21)*('Diário 3º PA'!$C$4:$C$2018&gt;=H$4)*('Diário 3º PA'!$C$4:$C$2018&lt;=EOMONTH(H$4,0))*('Diário 3º PA'!$F$4:$F$2018))
+SUMPRODUCT(('Diário 4º PA'!$E$4:$E$2000='Analítico Cp.'!$B21)*('Diário 4º PA'!$C$4:$C$2000&gt;=H$4)*('Diário 4º PA'!$C$4:$C$2000&lt;=EOMONTH(H$4,0))*('Diário 4º PA'!$F$4:$F$2000))
+SUMPRODUCT(('Comp.'!$D$5:$D$475=$B21)*('Comp.'!$B$5:$B$475&gt;=H$4)*('Comp.'!$B$5:$B$475&lt;=EOMONTH(H$4,0))*('Comp.'!$E$5:$E$475))</f>
        <v>0</v>
      </c>
      <c r="I21" s="10">
        <f>SUMPRODUCT(('Diário 1º PA'!$E$4:$E$2000='Analítico Cp.'!$B21)*('Diário 1º PA'!$C$4:$C$2000&gt;=I$4)*('Diário 1º PA'!$C$4:$C$2000&lt;=EOMONTH(I$4,0))*('Diário 1º PA'!$F$4:$F$2000))
+SUMPRODUCT(('Diário 2º PA'!$E$4:$E$1997='Analítico Cp.'!$B21)*('Diário 2º PA'!$C$4:$C$1997&gt;=I$4)*('Diário 2º PA'!$C$4:$C$1997&lt;=EOMONTH(I$4,0))*('Diário 2º PA'!$F$4:$F$1997))
+SUMPRODUCT(('Diário 3º PA'!$E$4:$E$2018='Analítico Cp.'!$B21)*('Diário 3º PA'!$C$4:$C$2018&gt;=I$4)*('Diário 3º PA'!$C$4:$C$2018&lt;=EOMONTH(I$4,0))*('Diário 3º PA'!$F$4:$F$2018))
+SUMPRODUCT(('Diário 4º PA'!$E$4:$E$2000='Analítico Cp.'!$B21)*('Diário 4º PA'!$C$4:$C$2000&gt;=I$4)*('Diário 4º PA'!$C$4:$C$2000&lt;=EOMONTH(I$4,0))*('Diário 4º PA'!$F$4:$F$2000))
+SUMPRODUCT(('Comp.'!$D$5:$D$475=$B21)*('Comp.'!$B$5:$B$475&gt;=I$4)*('Comp.'!$B$5:$B$475&lt;=EOMONTH(I$4,0))*('Comp.'!$E$5:$E$475))</f>
        <v>0</v>
      </c>
      <c r="J21" s="10">
        <f>SUMPRODUCT(('Diário 1º PA'!$E$4:$E$2000='Analítico Cp.'!$B21)*('Diário 1º PA'!$C$4:$C$2000&gt;=J$4)*('Diário 1º PA'!$C$4:$C$2000&lt;=EOMONTH(J$4,0))*('Diário 1º PA'!$F$4:$F$2000))
+SUMPRODUCT(('Diário 2º PA'!$E$4:$E$1997='Analítico Cp.'!$B21)*('Diário 2º PA'!$C$4:$C$1997&gt;=J$4)*('Diário 2º PA'!$C$4:$C$1997&lt;=EOMONTH(J$4,0))*('Diário 2º PA'!$F$4:$F$1997))
+SUMPRODUCT(('Diário 3º PA'!$E$4:$E$2018='Analítico Cp.'!$B21)*('Diário 3º PA'!$C$4:$C$2018&gt;=J$4)*('Diário 3º PA'!$C$4:$C$2018&lt;=EOMONTH(J$4,0))*('Diário 3º PA'!$F$4:$F$2018))
+SUMPRODUCT(('Diário 4º PA'!$E$4:$E$2000='Analítico Cp.'!$B21)*('Diário 4º PA'!$C$4:$C$2000&gt;=J$4)*('Diário 4º PA'!$C$4:$C$2000&lt;=EOMONTH(J$4,0))*('Diário 4º PA'!$F$4:$F$2000))
+SUMPRODUCT(('Comp.'!$D$5:$D$475=$B21)*('Comp.'!$B$5:$B$475&gt;=J$4)*('Comp.'!$B$5:$B$475&lt;=EOMONTH(J$4,0))*('Comp.'!$E$5:$E$475))</f>
        <v>0</v>
      </c>
      <c r="K21" s="10">
        <f>SUMPRODUCT(('Diário 1º PA'!$E$4:$E$2000='Analítico Cp.'!$B21)*('Diário 1º PA'!$C$4:$C$2000&gt;=K$4)*('Diário 1º PA'!$C$4:$C$2000&lt;=EOMONTH(K$4,0))*('Diário 1º PA'!$F$4:$F$2000))
+SUMPRODUCT(('Diário 2º PA'!$E$4:$E$1997='Analítico Cp.'!$B21)*('Diário 2º PA'!$C$4:$C$1997&gt;=K$4)*('Diário 2º PA'!$C$4:$C$1997&lt;=EOMONTH(K$4,0))*('Diário 2º PA'!$F$4:$F$1997))
+SUMPRODUCT(('Diário 3º PA'!$E$4:$E$2018='Analítico Cp.'!$B21)*('Diário 3º PA'!$C$4:$C$2018&gt;=K$4)*('Diário 3º PA'!$C$4:$C$2018&lt;=EOMONTH(K$4,0))*('Diário 3º PA'!$F$4:$F$2018))
+SUMPRODUCT(('Diário 4º PA'!$E$4:$E$2000='Analítico Cp.'!$B21)*('Diário 4º PA'!$C$4:$C$2000&gt;=K$4)*('Diário 4º PA'!$C$4:$C$2000&lt;=EOMONTH(K$4,0))*('Diário 4º PA'!$F$4:$F$2000))
+SUMPRODUCT(('Comp.'!$D$5:$D$475=$B21)*('Comp.'!$B$5:$B$475&gt;=K$4)*('Comp.'!$B$5:$B$475&lt;=EOMONTH(K$4,0))*('Comp.'!$E$5:$E$475))</f>
        <v>0</v>
      </c>
      <c r="L21" s="10">
        <f>SUMPRODUCT(('Diário 1º PA'!$E$4:$E$2000='Analítico Cp.'!$B21)*('Diário 1º PA'!$C$4:$C$2000&gt;=L$4)*('Diário 1º PA'!$C$4:$C$2000&lt;=EOMONTH(L$4,0))*('Diário 1º PA'!$F$4:$F$2000))
+SUMPRODUCT(('Diário 2º PA'!$E$4:$E$1997='Analítico Cp.'!$B21)*('Diário 2º PA'!$C$4:$C$1997&gt;=L$4)*('Diário 2º PA'!$C$4:$C$1997&lt;=EOMONTH(L$4,0))*('Diário 2º PA'!$F$4:$F$1997))
+SUMPRODUCT(('Diário 3º PA'!$E$4:$E$2018='Analítico Cp.'!$B21)*('Diário 3º PA'!$C$4:$C$2018&gt;=L$4)*('Diário 3º PA'!$C$4:$C$2018&lt;=EOMONTH(L$4,0))*('Diário 3º PA'!$F$4:$F$2018))
+SUMPRODUCT(('Diário 4º PA'!$E$4:$E$2000='Analítico Cp.'!$B21)*('Diário 4º PA'!$C$4:$C$2000&gt;=L$4)*('Diário 4º PA'!$C$4:$C$2000&lt;=EOMONTH(L$4,0))*('Diário 4º PA'!$F$4:$F$2000))
+SUMPRODUCT(('Comp.'!$D$5:$D$475=$B21)*('Comp.'!$B$5:$B$475&gt;=L$4)*('Comp.'!$B$5:$B$475&lt;=EOMONTH(L$4,0))*('Comp.'!$E$5:$E$475))</f>
        <v>0</v>
      </c>
      <c r="M21" s="10">
        <f>SUMPRODUCT(('Diário 1º PA'!$E$4:$E$2000='Analítico Cp.'!$B21)*('Diário 1º PA'!$C$4:$C$2000&gt;=M$4)*('Diário 1º PA'!$C$4:$C$2000&lt;=EOMONTH(M$4,0))*('Diário 1º PA'!$F$4:$F$2000))
+SUMPRODUCT(('Diário 2º PA'!$E$4:$E$1997='Analítico Cp.'!$B21)*('Diário 2º PA'!$C$4:$C$1997&gt;=M$4)*('Diário 2º PA'!$C$4:$C$1997&lt;=EOMONTH(M$4,0))*('Diário 2º PA'!$F$4:$F$1997))
+SUMPRODUCT(('Diário 3º PA'!$E$4:$E$2018='Analítico Cp.'!$B21)*('Diário 3º PA'!$C$4:$C$2018&gt;=M$4)*('Diário 3º PA'!$C$4:$C$2018&lt;=EOMONTH(M$4,0))*('Diário 3º PA'!$F$4:$F$2018))
+SUMPRODUCT(('Diário 4º PA'!$E$4:$E$2000='Analítico Cp.'!$B21)*('Diário 4º PA'!$C$4:$C$2000&gt;=M$4)*('Diário 4º PA'!$C$4:$C$2000&lt;=EOMONTH(M$4,0))*('Diário 4º PA'!$F$4:$F$2000))
+SUMPRODUCT(('Comp.'!$D$5:$D$475=$B21)*('Comp.'!$B$5:$B$475&gt;=M$4)*('Comp.'!$B$5:$B$475&lt;=EOMONTH(M$4,0))*('Comp.'!$E$5:$E$475))</f>
        <v>0</v>
      </c>
      <c r="N21" s="10">
        <f>SUMPRODUCT(('Diário 1º PA'!$E$4:$E$2000='Analítico Cp.'!$B21)*('Diário 1º PA'!$C$4:$C$2000&gt;=N$4)*('Diário 1º PA'!$C$4:$C$2000&lt;=EOMONTH(N$4,0))*('Diário 1º PA'!$F$4:$F$2000))
+SUMPRODUCT(('Diário 2º PA'!$E$4:$E$1997='Analítico Cp.'!$B21)*('Diário 2º PA'!$C$4:$C$1997&gt;=N$4)*('Diário 2º PA'!$C$4:$C$1997&lt;=EOMONTH(N$4,0))*('Diário 2º PA'!$F$4:$F$1997))
+SUMPRODUCT(('Diário 3º PA'!$E$4:$E$2018='Analítico Cp.'!$B21)*('Diário 3º PA'!$C$4:$C$2018&gt;=N$4)*('Diário 3º PA'!$C$4:$C$2018&lt;=EOMONTH(N$4,0))*('Diário 3º PA'!$F$4:$F$2018))
+SUMPRODUCT(('Diário 4º PA'!$E$4:$E$2000='Analítico Cp.'!$B21)*('Diário 4º PA'!$C$4:$C$2000&gt;=N$4)*('Diário 4º PA'!$C$4:$C$2000&lt;=EOMONTH(N$4,0))*('Diário 4º PA'!$F$4:$F$2000))
+SUMPRODUCT(('Comp.'!$D$5:$D$475=$B21)*('Comp.'!$B$5:$B$475&gt;=N$4)*('Comp.'!$B$5:$B$475&lt;=EOMONTH(N$4,0))*('Comp.'!$E$5:$E$475))</f>
        <v>0</v>
      </c>
      <c r="O21" s="11">
        <f t="shared" ref="O21:O25" si="2">SUM(C21:N21)</f>
        <v>0</v>
      </c>
      <c r="P21" s="92">
        <f t="shared" ref="P21:P25" si="3">IF($O$138=0,0,O21/$O$138)</f>
        <v>0</v>
      </c>
    </row>
    <row r="22" spans="1:16" ht="23.25" customHeight="1" x14ac:dyDescent="0.25">
      <c r="A22" s="36" t="s">
        <v>134</v>
      </c>
      <c r="B22" s="34" t="s">
        <v>135</v>
      </c>
      <c r="C22" s="10">
        <f>SUMPRODUCT(('Diário 1º PA'!$E$4:$E$2000='Analítico Cp.'!$B22)*('Diário 1º PA'!$C$4:$C$2000&gt;=C$4)*('Diário 1º PA'!$C$4:$C$2000&lt;=EOMONTH(C$4,0))*('Diário 1º PA'!$F$4:$F$2000))
+SUMPRODUCT(('Diário 2º PA'!$E$4:$E$1997='Analítico Cp.'!$B22)*('Diário 2º PA'!$C$4:$C$1997&gt;=C$4)*('Diário 2º PA'!$C$4:$C$1997&lt;=EOMONTH(C$4,0))*('Diário 2º PA'!$F$4:$F$1997))
+SUMPRODUCT(('Diário 3º PA'!$E$4:$E$2018='Analítico Cp.'!$B22)*('Diário 3º PA'!$C$4:$C$2018&gt;=C$4)*('Diário 3º PA'!$C$4:$C$2018&lt;=EOMONTH(C$4,0))*('Diário 3º PA'!$F$4:$F$2018))
+SUMPRODUCT(('Diário 4º PA'!$E$4:$E$2000='Analítico Cp.'!$B22)*('Diário 4º PA'!$C$4:$C$2000&gt;=C$4)*('Diário 4º PA'!$C$4:$C$2000&lt;=EOMONTH(C$4,0))*('Diário 4º PA'!$F$4:$F$2000))
+SUMPRODUCT(('Comp.'!$D$5:$D$475=$B22)*('Comp.'!$B$5:$B$475&gt;=C$4)*('Comp.'!$B$5:$B$475&lt;=EOMONTH(C$4,0))*('Comp.'!$E$5:$E$475))</f>
        <v>0</v>
      </c>
      <c r="D22" s="10">
        <f>SUMPRODUCT(('Diário 1º PA'!$E$4:$E$2000='Analítico Cp.'!$B22)*('Diário 1º PA'!$C$4:$C$2000&gt;=D$4)*('Diário 1º PA'!$C$4:$C$2000&lt;=EOMONTH(D$4,0))*('Diário 1º PA'!$F$4:$F$2000))
+SUMPRODUCT(('Diário 2º PA'!$E$4:$E$1997='Analítico Cp.'!$B22)*('Diário 2º PA'!$C$4:$C$1997&gt;=D$4)*('Diário 2º PA'!$C$4:$C$1997&lt;=EOMONTH(D$4,0))*('Diário 2º PA'!$F$4:$F$1997))
+SUMPRODUCT(('Diário 3º PA'!$E$4:$E$2018='Analítico Cp.'!$B22)*('Diário 3º PA'!$C$4:$C$2018&gt;=D$4)*('Diário 3º PA'!$C$4:$C$2018&lt;=EOMONTH(D$4,0))*('Diário 3º PA'!$F$4:$F$2018))
+SUMPRODUCT(('Diário 4º PA'!$E$4:$E$2000='Analítico Cp.'!$B22)*('Diário 4º PA'!$C$4:$C$2000&gt;=D$4)*('Diário 4º PA'!$C$4:$C$2000&lt;=EOMONTH(D$4,0))*('Diário 4º PA'!$F$4:$F$2000))
+SUMPRODUCT(('Comp.'!$D$5:$D$475=$B22)*('Comp.'!$B$5:$B$475&gt;=D$4)*('Comp.'!$B$5:$B$475&lt;=EOMONTH(D$4,0))*('Comp.'!$E$5:$E$475))</f>
        <v>0</v>
      </c>
      <c r="E22" s="10">
        <f>SUMPRODUCT(('Diário 1º PA'!$E$4:$E$2000='Analítico Cp.'!$B22)*('Diário 1º PA'!$C$4:$C$2000&gt;=E$4)*('Diário 1º PA'!$C$4:$C$2000&lt;=EOMONTH(E$4,0))*('Diário 1º PA'!$F$4:$F$2000))
+SUMPRODUCT(('Diário 2º PA'!$E$4:$E$1997='Analítico Cp.'!$B22)*('Diário 2º PA'!$C$4:$C$1997&gt;=E$4)*('Diário 2º PA'!$C$4:$C$1997&lt;=EOMONTH(E$4,0))*('Diário 2º PA'!$F$4:$F$1997))
+SUMPRODUCT(('Diário 3º PA'!$E$4:$E$2018='Analítico Cp.'!$B22)*('Diário 3º PA'!$C$4:$C$2018&gt;=E$4)*('Diário 3º PA'!$C$4:$C$2018&lt;=EOMONTH(E$4,0))*('Diário 3º PA'!$F$4:$F$2018))
+SUMPRODUCT(('Diário 4º PA'!$E$4:$E$2000='Analítico Cp.'!$B22)*('Diário 4º PA'!$C$4:$C$2000&gt;=E$4)*('Diário 4º PA'!$C$4:$C$2000&lt;=EOMONTH(E$4,0))*('Diário 4º PA'!$F$4:$F$2000))
+SUMPRODUCT(('Comp.'!$D$5:$D$475=$B22)*('Comp.'!$B$5:$B$475&gt;=E$4)*('Comp.'!$B$5:$B$475&lt;=EOMONTH(E$4,0))*('Comp.'!$E$5:$E$475))</f>
        <v>0</v>
      </c>
      <c r="F22" s="10">
        <f>SUMPRODUCT(('Diário 1º PA'!$E$4:$E$2000='Analítico Cp.'!$B22)*('Diário 1º PA'!$C$4:$C$2000&gt;=F$4)*('Diário 1º PA'!$C$4:$C$2000&lt;=EOMONTH(F$4,0))*('Diário 1º PA'!$F$4:$F$2000))
+SUMPRODUCT(('Diário 2º PA'!$E$4:$E$1997='Analítico Cp.'!$B22)*('Diário 2º PA'!$C$4:$C$1997&gt;=F$4)*('Diário 2º PA'!$C$4:$C$1997&lt;=EOMONTH(F$4,0))*('Diário 2º PA'!$F$4:$F$1997))
+SUMPRODUCT(('Diário 3º PA'!$E$4:$E$2018='Analítico Cp.'!$B22)*('Diário 3º PA'!$C$4:$C$2018&gt;=F$4)*('Diário 3º PA'!$C$4:$C$2018&lt;=EOMONTH(F$4,0))*('Diário 3º PA'!$F$4:$F$2018))
+SUMPRODUCT(('Diário 4º PA'!$E$4:$E$2000='Analítico Cp.'!$B22)*('Diário 4º PA'!$C$4:$C$2000&gt;=F$4)*('Diário 4º PA'!$C$4:$C$2000&lt;=EOMONTH(F$4,0))*('Diário 4º PA'!$F$4:$F$2000))
+SUMPRODUCT(('Comp.'!$D$5:$D$475=$B22)*('Comp.'!$B$5:$B$475&gt;=F$4)*('Comp.'!$B$5:$B$475&lt;=EOMONTH(F$4,0))*('Comp.'!$E$5:$E$475))</f>
        <v>0</v>
      </c>
      <c r="G22" s="10">
        <f>SUMPRODUCT(('Diário 1º PA'!$E$4:$E$2000='Analítico Cp.'!$B22)*('Diário 1º PA'!$C$4:$C$2000&gt;=G$4)*('Diário 1º PA'!$C$4:$C$2000&lt;=EOMONTH(G$4,0))*('Diário 1º PA'!$F$4:$F$2000))
+SUMPRODUCT(('Diário 2º PA'!$E$4:$E$1997='Analítico Cp.'!$B22)*('Diário 2º PA'!$C$4:$C$1997&gt;=G$4)*('Diário 2º PA'!$C$4:$C$1997&lt;=EOMONTH(G$4,0))*('Diário 2º PA'!$F$4:$F$1997))
+SUMPRODUCT(('Diário 3º PA'!$E$4:$E$2018='Analítico Cp.'!$B22)*('Diário 3º PA'!$C$4:$C$2018&gt;=G$4)*('Diário 3º PA'!$C$4:$C$2018&lt;=EOMONTH(G$4,0))*('Diário 3º PA'!$F$4:$F$2018))
+SUMPRODUCT(('Diário 4º PA'!$E$4:$E$2000='Analítico Cp.'!$B22)*('Diário 4º PA'!$C$4:$C$2000&gt;=G$4)*('Diário 4º PA'!$C$4:$C$2000&lt;=EOMONTH(G$4,0))*('Diário 4º PA'!$F$4:$F$2000))
+SUMPRODUCT(('Comp.'!$D$5:$D$475=$B22)*('Comp.'!$B$5:$B$475&gt;=G$4)*('Comp.'!$B$5:$B$475&lt;=EOMONTH(G$4,0))*('Comp.'!$E$5:$E$475))</f>
        <v>0</v>
      </c>
      <c r="H22" s="10">
        <f>SUMPRODUCT(('Diário 1º PA'!$E$4:$E$2000='Analítico Cp.'!$B22)*('Diário 1º PA'!$C$4:$C$2000&gt;=H$4)*('Diário 1º PA'!$C$4:$C$2000&lt;=EOMONTH(H$4,0))*('Diário 1º PA'!$F$4:$F$2000))
+SUMPRODUCT(('Diário 2º PA'!$E$4:$E$1997='Analítico Cp.'!$B22)*('Diário 2º PA'!$C$4:$C$1997&gt;=H$4)*('Diário 2º PA'!$C$4:$C$1997&lt;=EOMONTH(H$4,0))*('Diário 2º PA'!$F$4:$F$1997))
+SUMPRODUCT(('Diário 3º PA'!$E$4:$E$2018='Analítico Cp.'!$B22)*('Diário 3º PA'!$C$4:$C$2018&gt;=H$4)*('Diário 3º PA'!$C$4:$C$2018&lt;=EOMONTH(H$4,0))*('Diário 3º PA'!$F$4:$F$2018))
+SUMPRODUCT(('Diário 4º PA'!$E$4:$E$2000='Analítico Cp.'!$B22)*('Diário 4º PA'!$C$4:$C$2000&gt;=H$4)*('Diário 4º PA'!$C$4:$C$2000&lt;=EOMONTH(H$4,0))*('Diário 4º PA'!$F$4:$F$2000))
+SUMPRODUCT(('Comp.'!$D$5:$D$475=$B22)*('Comp.'!$B$5:$B$475&gt;=H$4)*('Comp.'!$B$5:$B$475&lt;=EOMONTH(H$4,0))*('Comp.'!$E$5:$E$475))</f>
        <v>0</v>
      </c>
      <c r="I22" s="10">
        <f>SUMPRODUCT(('Diário 1º PA'!$E$4:$E$2000='Analítico Cp.'!$B22)*('Diário 1º PA'!$C$4:$C$2000&gt;=I$4)*('Diário 1º PA'!$C$4:$C$2000&lt;=EOMONTH(I$4,0))*('Diário 1º PA'!$F$4:$F$2000))
+SUMPRODUCT(('Diário 2º PA'!$E$4:$E$1997='Analítico Cp.'!$B22)*('Diário 2º PA'!$C$4:$C$1997&gt;=I$4)*('Diário 2º PA'!$C$4:$C$1997&lt;=EOMONTH(I$4,0))*('Diário 2º PA'!$F$4:$F$1997))
+SUMPRODUCT(('Diário 3º PA'!$E$4:$E$2018='Analítico Cp.'!$B22)*('Diário 3º PA'!$C$4:$C$2018&gt;=I$4)*('Diário 3º PA'!$C$4:$C$2018&lt;=EOMONTH(I$4,0))*('Diário 3º PA'!$F$4:$F$2018))
+SUMPRODUCT(('Diário 4º PA'!$E$4:$E$2000='Analítico Cp.'!$B22)*('Diário 4º PA'!$C$4:$C$2000&gt;=I$4)*('Diário 4º PA'!$C$4:$C$2000&lt;=EOMONTH(I$4,0))*('Diário 4º PA'!$F$4:$F$2000))
+SUMPRODUCT(('Comp.'!$D$5:$D$475=$B22)*('Comp.'!$B$5:$B$475&gt;=I$4)*('Comp.'!$B$5:$B$475&lt;=EOMONTH(I$4,0))*('Comp.'!$E$5:$E$475))</f>
        <v>0</v>
      </c>
      <c r="J22" s="10">
        <f>SUMPRODUCT(('Diário 1º PA'!$E$4:$E$2000='Analítico Cp.'!$B22)*('Diário 1º PA'!$C$4:$C$2000&gt;=J$4)*('Diário 1º PA'!$C$4:$C$2000&lt;=EOMONTH(J$4,0))*('Diário 1º PA'!$F$4:$F$2000))
+SUMPRODUCT(('Diário 2º PA'!$E$4:$E$1997='Analítico Cp.'!$B22)*('Diário 2º PA'!$C$4:$C$1997&gt;=J$4)*('Diário 2º PA'!$C$4:$C$1997&lt;=EOMONTH(J$4,0))*('Diário 2º PA'!$F$4:$F$1997))
+SUMPRODUCT(('Diário 3º PA'!$E$4:$E$2018='Analítico Cp.'!$B22)*('Diário 3º PA'!$C$4:$C$2018&gt;=J$4)*('Diário 3º PA'!$C$4:$C$2018&lt;=EOMONTH(J$4,0))*('Diário 3º PA'!$F$4:$F$2018))
+SUMPRODUCT(('Diário 4º PA'!$E$4:$E$2000='Analítico Cp.'!$B22)*('Diário 4º PA'!$C$4:$C$2000&gt;=J$4)*('Diário 4º PA'!$C$4:$C$2000&lt;=EOMONTH(J$4,0))*('Diário 4º PA'!$F$4:$F$2000))
+SUMPRODUCT(('Comp.'!$D$5:$D$475=$B22)*('Comp.'!$B$5:$B$475&gt;=J$4)*('Comp.'!$B$5:$B$475&lt;=EOMONTH(J$4,0))*('Comp.'!$E$5:$E$475))</f>
        <v>0</v>
      </c>
      <c r="K22" s="10">
        <f>SUMPRODUCT(('Diário 1º PA'!$E$4:$E$2000='Analítico Cp.'!$B22)*('Diário 1º PA'!$C$4:$C$2000&gt;=K$4)*('Diário 1º PA'!$C$4:$C$2000&lt;=EOMONTH(K$4,0))*('Diário 1º PA'!$F$4:$F$2000))
+SUMPRODUCT(('Diário 2º PA'!$E$4:$E$1997='Analítico Cp.'!$B22)*('Diário 2º PA'!$C$4:$C$1997&gt;=K$4)*('Diário 2º PA'!$C$4:$C$1997&lt;=EOMONTH(K$4,0))*('Diário 2º PA'!$F$4:$F$1997))
+SUMPRODUCT(('Diário 3º PA'!$E$4:$E$2018='Analítico Cp.'!$B22)*('Diário 3º PA'!$C$4:$C$2018&gt;=K$4)*('Diário 3º PA'!$C$4:$C$2018&lt;=EOMONTH(K$4,0))*('Diário 3º PA'!$F$4:$F$2018))
+SUMPRODUCT(('Diário 4º PA'!$E$4:$E$2000='Analítico Cp.'!$B22)*('Diário 4º PA'!$C$4:$C$2000&gt;=K$4)*('Diário 4º PA'!$C$4:$C$2000&lt;=EOMONTH(K$4,0))*('Diário 4º PA'!$F$4:$F$2000))
+SUMPRODUCT(('Comp.'!$D$5:$D$475=$B22)*('Comp.'!$B$5:$B$475&gt;=K$4)*('Comp.'!$B$5:$B$475&lt;=EOMONTH(K$4,0))*('Comp.'!$E$5:$E$475))</f>
        <v>0</v>
      </c>
      <c r="L22" s="10">
        <f>SUMPRODUCT(('Diário 1º PA'!$E$4:$E$2000='Analítico Cp.'!$B22)*('Diário 1º PA'!$C$4:$C$2000&gt;=L$4)*('Diário 1º PA'!$C$4:$C$2000&lt;=EOMONTH(L$4,0))*('Diário 1º PA'!$F$4:$F$2000))
+SUMPRODUCT(('Diário 2º PA'!$E$4:$E$1997='Analítico Cp.'!$B22)*('Diário 2º PA'!$C$4:$C$1997&gt;=L$4)*('Diário 2º PA'!$C$4:$C$1997&lt;=EOMONTH(L$4,0))*('Diário 2º PA'!$F$4:$F$1997))
+SUMPRODUCT(('Diário 3º PA'!$E$4:$E$2018='Analítico Cp.'!$B22)*('Diário 3º PA'!$C$4:$C$2018&gt;=L$4)*('Diário 3º PA'!$C$4:$C$2018&lt;=EOMONTH(L$4,0))*('Diário 3º PA'!$F$4:$F$2018))
+SUMPRODUCT(('Diário 4º PA'!$E$4:$E$2000='Analítico Cp.'!$B22)*('Diário 4º PA'!$C$4:$C$2000&gt;=L$4)*('Diário 4º PA'!$C$4:$C$2000&lt;=EOMONTH(L$4,0))*('Diário 4º PA'!$F$4:$F$2000))
+SUMPRODUCT(('Comp.'!$D$5:$D$475=$B22)*('Comp.'!$B$5:$B$475&gt;=L$4)*('Comp.'!$B$5:$B$475&lt;=EOMONTH(L$4,0))*('Comp.'!$E$5:$E$475))</f>
        <v>0</v>
      </c>
      <c r="M22" s="10">
        <f>SUMPRODUCT(('Diário 1º PA'!$E$4:$E$2000='Analítico Cp.'!$B22)*('Diário 1º PA'!$C$4:$C$2000&gt;=M$4)*('Diário 1º PA'!$C$4:$C$2000&lt;=EOMONTH(M$4,0))*('Diário 1º PA'!$F$4:$F$2000))
+SUMPRODUCT(('Diário 2º PA'!$E$4:$E$1997='Analítico Cp.'!$B22)*('Diário 2º PA'!$C$4:$C$1997&gt;=M$4)*('Diário 2º PA'!$C$4:$C$1997&lt;=EOMONTH(M$4,0))*('Diário 2º PA'!$F$4:$F$1997))
+SUMPRODUCT(('Diário 3º PA'!$E$4:$E$2018='Analítico Cp.'!$B22)*('Diário 3º PA'!$C$4:$C$2018&gt;=M$4)*('Diário 3º PA'!$C$4:$C$2018&lt;=EOMONTH(M$4,0))*('Diário 3º PA'!$F$4:$F$2018))
+SUMPRODUCT(('Diário 4º PA'!$E$4:$E$2000='Analítico Cp.'!$B22)*('Diário 4º PA'!$C$4:$C$2000&gt;=M$4)*('Diário 4º PA'!$C$4:$C$2000&lt;=EOMONTH(M$4,0))*('Diário 4º PA'!$F$4:$F$2000))
+SUMPRODUCT(('Comp.'!$D$5:$D$475=$B22)*('Comp.'!$B$5:$B$475&gt;=M$4)*('Comp.'!$B$5:$B$475&lt;=EOMONTH(M$4,0))*('Comp.'!$E$5:$E$475))</f>
        <v>0</v>
      </c>
      <c r="N22" s="10">
        <f>SUMPRODUCT(('Diário 1º PA'!$E$4:$E$2000='Analítico Cp.'!$B22)*('Diário 1º PA'!$C$4:$C$2000&gt;=N$4)*('Diário 1º PA'!$C$4:$C$2000&lt;=EOMONTH(N$4,0))*('Diário 1º PA'!$F$4:$F$2000))
+SUMPRODUCT(('Diário 2º PA'!$E$4:$E$1997='Analítico Cp.'!$B22)*('Diário 2º PA'!$C$4:$C$1997&gt;=N$4)*('Diário 2º PA'!$C$4:$C$1997&lt;=EOMONTH(N$4,0))*('Diário 2º PA'!$F$4:$F$1997))
+SUMPRODUCT(('Diário 3º PA'!$E$4:$E$2018='Analítico Cp.'!$B22)*('Diário 3º PA'!$C$4:$C$2018&gt;=N$4)*('Diário 3º PA'!$C$4:$C$2018&lt;=EOMONTH(N$4,0))*('Diário 3º PA'!$F$4:$F$2018))
+SUMPRODUCT(('Diário 4º PA'!$E$4:$E$2000='Analítico Cp.'!$B22)*('Diário 4º PA'!$C$4:$C$2000&gt;=N$4)*('Diário 4º PA'!$C$4:$C$2000&lt;=EOMONTH(N$4,0))*('Diário 4º PA'!$F$4:$F$2000))
+SUMPRODUCT(('Comp.'!$D$5:$D$475=$B22)*('Comp.'!$B$5:$B$475&gt;=N$4)*('Comp.'!$B$5:$B$475&lt;=EOMONTH(N$4,0))*('Comp.'!$E$5:$E$475))</f>
        <v>0</v>
      </c>
      <c r="O22" s="11">
        <f t="shared" si="2"/>
        <v>0</v>
      </c>
      <c r="P22" s="92">
        <f t="shared" si="3"/>
        <v>0</v>
      </c>
    </row>
    <row r="23" spans="1:16" ht="23.25" customHeight="1" x14ac:dyDescent="0.25">
      <c r="A23" s="36" t="s">
        <v>136</v>
      </c>
      <c r="B23" s="34" t="s">
        <v>137</v>
      </c>
      <c r="C23" s="10">
        <f>SUMPRODUCT(('Diário 1º PA'!$E$4:$E$2000='Analítico Cp.'!$B23)*('Diário 1º PA'!$C$4:$C$2000&gt;=C$4)*('Diário 1º PA'!$C$4:$C$2000&lt;=EOMONTH(C$4,0))*('Diário 1º PA'!$F$4:$F$2000))
+SUMPRODUCT(('Diário 2º PA'!$E$4:$E$1997='Analítico Cp.'!$B23)*('Diário 2º PA'!$C$4:$C$1997&gt;=C$4)*('Diário 2º PA'!$C$4:$C$1997&lt;=EOMONTH(C$4,0))*('Diário 2º PA'!$F$4:$F$1997))
+SUMPRODUCT(('Diário 3º PA'!$E$4:$E$2018='Analítico Cp.'!$B23)*('Diário 3º PA'!$C$4:$C$2018&gt;=C$4)*('Diário 3º PA'!$C$4:$C$2018&lt;=EOMONTH(C$4,0))*('Diário 3º PA'!$F$4:$F$2018))
+SUMPRODUCT(('Diário 4º PA'!$E$4:$E$2000='Analítico Cp.'!$B23)*('Diário 4º PA'!$C$4:$C$2000&gt;=C$4)*('Diário 4º PA'!$C$4:$C$2000&lt;=EOMONTH(C$4,0))*('Diário 4º PA'!$F$4:$F$2000))
+SUMPRODUCT(('Comp.'!$D$5:$D$475=$B23)*('Comp.'!$B$5:$B$475&gt;=C$4)*('Comp.'!$B$5:$B$475&lt;=EOMONTH(C$4,0))*('Comp.'!$E$5:$E$475))</f>
        <v>0</v>
      </c>
      <c r="D23" s="10">
        <f>SUMPRODUCT(('Diário 1º PA'!$E$4:$E$2000='Analítico Cp.'!$B23)*('Diário 1º PA'!$C$4:$C$2000&gt;=D$4)*('Diário 1º PA'!$C$4:$C$2000&lt;=EOMONTH(D$4,0))*('Diário 1º PA'!$F$4:$F$2000))
+SUMPRODUCT(('Diário 2º PA'!$E$4:$E$1997='Analítico Cp.'!$B23)*('Diário 2º PA'!$C$4:$C$1997&gt;=D$4)*('Diário 2º PA'!$C$4:$C$1997&lt;=EOMONTH(D$4,0))*('Diário 2º PA'!$F$4:$F$1997))
+SUMPRODUCT(('Diário 3º PA'!$E$4:$E$2018='Analítico Cp.'!$B23)*('Diário 3º PA'!$C$4:$C$2018&gt;=D$4)*('Diário 3º PA'!$C$4:$C$2018&lt;=EOMONTH(D$4,0))*('Diário 3º PA'!$F$4:$F$2018))
+SUMPRODUCT(('Diário 4º PA'!$E$4:$E$2000='Analítico Cp.'!$B23)*('Diário 4º PA'!$C$4:$C$2000&gt;=D$4)*('Diário 4º PA'!$C$4:$C$2000&lt;=EOMONTH(D$4,0))*('Diário 4º PA'!$F$4:$F$2000))
+SUMPRODUCT(('Comp.'!$D$5:$D$475=$B23)*('Comp.'!$B$5:$B$475&gt;=D$4)*('Comp.'!$B$5:$B$475&lt;=EOMONTH(D$4,0))*('Comp.'!$E$5:$E$475))</f>
        <v>0</v>
      </c>
      <c r="E23" s="10">
        <f>SUMPRODUCT(('Diário 1º PA'!$E$4:$E$2000='Analítico Cp.'!$B23)*('Diário 1º PA'!$C$4:$C$2000&gt;=E$4)*('Diário 1º PA'!$C$4:$C$2000&lt;=EOMONTH(E$4,0))*('Diário 1º PA'!$F$4:$F$2000))
+SUMPRODUCT(('Diário 2º PA'!$E$4:$E$1997='Analítico Cp.'!$B23)*('Diário 2º PA'!$C$4:$C$1997&gt;=E$4)*('Diário 2º PA'!$C$4:$C$1997&lt;=EOMONTH(E$4,0))*('Diário 2º PA'!$F$4:$F$1997))
+SUMPRODUCT(('Diário 3º PA'!$E$4:$E$2018='Analítico Cp.'!$B23)*('Diário 3º PA'!$C$4:$C$2018&gt;=E$4)*('Diário 3º PA'!$C$4:$C$2018&lt;=EOMONTH(E$4,0))*('Diário 3º PA'!$F$4:$F$2018))
+SUMPRODUCT(('Diário 4º PA'!$E$4:$E$2000='Analítico Cp.'!$B23)*('Diário 4º PA'!$C$4:$C$2000&gt;=E$4)*('Diário 4º PA'!$C$4:$C$2000&lt;=EOMONTH(E$4,0))*('Diário 4º PA'!$F$4:$F$2000))
+SUMPRODUCT(('Comp.'!$D$5:$D$475=$B23)*('Comp.'!$B$5:$B$475&gt;=E$4)*('Comp.'!$B$5:$B$475&lt;=EOMONTH(E$4,0))*('Comp.'!$E$5:$E$475))</f>
        <v>0</v>
      </c>
      <c r="F23" s="10">
        <f>SUMPRODUCT(('Diário 1º PA'!$E$4:$E$2000='Analítico Cp.'!$B23)*('Diário 1º PA'!$C$4:$C$2000&gt;=F$4)*('Diário 1º PA'!$C$4:$C$2000&lt;=EOMONTH(F$4,0))*('Diário 1º PA'!$F$4:$F$2000))
+SUMPRODUCT(('Diário 2º PA'!$E$4:$E$1997='Analítico Cp.'!$B23)*('Diário 2º PA'!$C$4:$C$1997&gt;=F$4)*('Diário 2º PA'!$C$4:$C$1997&lt;=EOMONTH(F$4,0))*('Diário 2º PA'!$F$4:$F$1997))
+SUMPRODUCT(('Diário 3º PA'!$E$4:$E$2018='Analítico Cp.'!$B23)*('Diário 3º PA'!$C$4:$C$2018&gt;=F$4)*('Diário 3º PA'!$C$4:$C$2018&lt;=EOMONTH(F$4,0))*('Diário 3º PA'!$F$4:$F$2018))
+SUMPRODUCT(('Diário 4º PA'!$E$4:$E$2000='Analítico Cp.'!$B23)*('Diário 4º PA'!$C$4:$C$2000&gt;=F$4)*('Diário 4º PA'!$C$4:$C$2000&lt;=EOMONTH(F$4,0))*('Diário 4º PA'!$F$4:$F$2000))
+SUMPRODUCT(('Comp.'!$D$5:$D$475=$B23)*('Comp.'!$B$5:$B$475&gt;=F$4)*('Comp.'!$B$5:$B$475&lt;=EOMONTH(F$4,0))*('Comp.'!$E$5:$E$475))</f>
        <v>0</v>
      </c>
      <c r="G23" s="10">
        <f>SUMPRODUCT(('Diário 1º PA'!$E$4:$E$2000='Analítico Cp.'!$B23)*('Diário 1º PA'!$C$4:$C$2000&gt;=G$4)*('Diário 1º PA'!$C$4:$C$2000&lt;=EOMONTH(G$4,0))*('Diário 1º PA'!$F$4:$F$2000))
+SUMPRODUCT(('Diário 2º PA'!$E$4:$E$1997='Analítico Cp.'!$B23)*('Diário 2º PA'!$C$4:$C$1997&gt;=G$4)*('Diário 2º PA'!$C$4:$C$1997&lt;=EOMONTH(G$4,0))*('Diário 2º PA'!$F$4:$F$1997))
+SUMPRODUCT(('Diário 3º PA'!$E$4:$E$2018='Analítico Cp.'!$B23)*('Diário 3º PA'!$C$4:$C$2018&gt;=G$4)*('Diário 3º PA'!$C$4:$C$2018&lt;=EOMONTH(G$4,0))*('Diário 3º PA'!$F$4:$F$2018))
+SUMPRODUCT(('Diário 4º PA'!$E$4:$E$2000='Analítico Cp.'!$B23)*('Diário 4º PA'!$C$4:$C$2000&gt;=G$4)*('Diário 4º PA'!$C$4:$C$2000&lt;=EOMONTH(G$4,0))*('Diário 4º PA'!$F$4:$F$2000))
+SUMPRODUCT(('Comp.'!$D$5:$D$475=$B23)*('Comp.'!$B$5:$B$475&gt;=G$4)*('Comp.'!$B$5:$B$475&lt;=EOMONTH(G$4,0))*('Comp.'!$E$5:$E$475))</f>
        <v>0</v>
      </c>
      <c r="H23" s="10">
        <f>SUMPRODUCT(('Diário 1º PA'!$E$4:$E$2000='Analítico Cp.'!$B23)*('Diário 1º PA'!$C$4:$C$2000&gt;=H$4)*('Diário 1º PA'!$C$4:$C$2000&lt;=EOMONTH(H$4,0))*('Diário 1º PA'!$F$4:$F$2000))
+SUMPRODUCT(('Diário 2º PA'!$E$4:$E$1997='Analítico Cp.'!$B23)*('Diário 2º PA'!$C$4:$C$1997&gt;=H$4)*('Diário 2º PA'!$C$4:$C$1997&lt;=EOMONTH(H$4,0))*('Diário 2º PA'!$F$4:$F$1997))
+SUMPRODUCT(('Diário 3º PA'!$E$4:$E$2018='Analítico Cp.'!$B23)*('Diário 3º PA'!$C$4:$C$2018&gt;=H$4)*('Diário 3º PA'!$C$4:$C$2018&lt;=EOMONTH(H$4,0))*('Diário 3º PA'!$F$4:$F$2018))
+SUMPRODUCT(('Diário 4º PA'!$E$4:$E$2000='Analítico Cp.'!$B23)*('Diário 4º PA'!$C$4:$C$2000&gt;=H$4)*('Diário 4º PA'!$C$4:$C$2000&lt;=EOMONTH(H$4,0))*('Diário 4º PA'!$F$4:$F$2000))
+SUMPRODUCT(('Comp.'!$D$5:$D$475=$B23)*('Comp.'!$B$5:$B$475&gt;=H$4)*('Comp.'!$B$5:$B$475&lt;=EOMONTH(H$4,0))*('Comp.'!$E$5:$E$475))</f>
        <v>0</v>
      </c>
      <c r="I23" s="10">
        <f>SUMPRODUCT(('Diário 1º PA'!$E$4:$E$2000='Analítico Cp.'!$B23)*('Diário 1º PA'!$C$4:$C$2000&gt;=I$4)*('Diário 1º PA'!$C$4:$C$2000&lt;=EOMONTH(I$4,0))*('Diário 1º PA'!$F$4:$F$2000))
+SUMPRODUCT(('Diário 2º PA'!$E$4:$E$1997='Analítico Cp.'!$B23)*('Diário 2º PA'!$C$4:$C$1997&gt;=I$4)*('Diário 2º PA'!$C$4:$C$1997&lt;=EOMONTH(I$4,0))*('Diário 2º PA'!$F$4:$F$1997))
+SUMPRODUCT(('Diário 3º PA'!$E$4:$E$2018='Analítico Cp.'!$B23)*('Diário 3º PA'!$C$4:$C$2018&gt;=I$4)*('Diário 3º PA'!$C$4:$C$2018&lt;=EOMONTH(I$4,0))*('Diário 3º PA'!$F$4:$F$2018))
+SUMPRODUCT(('Diário 4º PA'!$E$4:$E$2000='Analítico Cp.'!$B23)*('Diário 4º PA'!$C$4:$C$2000&gt;=I$4)*('Diário 4º PA'!$C$4:$C$2000&lt;=EOMONTH(I$4,0))*('Diário 4º PA'!$F$4:$F$2000))
+SUMPRODUCT(('Comp.'!$D$5:$D$475=$B23)*('Comp.'!$B$5:$B$475&gt;=I$4)*('Comp.'!$B$5:$B$475&lt;=EOMONTH(I$4,0))*('Comp.'!$E$5:$E$475))</f>
        <v>0</v>
      </c>
      <c r="J23" s="10">
        <f>SUMPRODUCT(('Diário 1º PA'!$E$4:$E$2000='Analítico Cp.'!$B23)*('Diário 1º PA'!$C$4:$C$2000&gt;=J$4)*('Diário 1º PA'!$C$4:$C$2000&lt;=EOMONTH(J$4,0))*('Diário 1º PA'!$F$4:$F$2000))
+SUMPRODUCT(('Diário 2º PA'!$E$4:$E$1997='Analítico Cp.'!$B23)*('Diário 2º PA'!$C$4:$C$1997&gt;=J$4)*('Diário 2º PA'!$C$4:$C$1997&lt;=EOMONTH(J$4,0))*('Diário 2º PA'!$F$4:$F$1997))
+SUMPRODUCT(('Diário 3º PA'!$E$4:$E$2018='Analítico Cp.'!$B23)*('Diário 3º PA'!$C$4:$C$2018&gt;=J$4)*('Diário 3º PA'!$C$4:$C$2018&lt;=EOMONTH(J$4,0))*('Diário 3º PA'!$F$4:$F$2018))
+SUMPRODUCT(('Diário 4º PA'!$E$4:$E$2000='Analítico Cp.'!$B23)*('Diário 4º PA'!$C$4:$C$2000&gt;=J$4)*('Diário 4º PA'!$C$4:$C$2000&lt;=EOMONTH(J$4,0))*('Diário 4º PA'!$F$4:$F$2000))
+SUMPRODUCT(('Comp.'!$D$5:$D$475=$B23)*('Comp.'!$B$5:$B$475&gt;=J$4)*('Comp.'!$B$5:$B$475&lt;=EOMONTH(J$4,0))*('Comp.'!$E$5:$E$475))</f>
        <v>0</v>
      </c>
      <c r="K23" s="10">
        <f>SUMPRODUCT(('Diário 1º PA'!$E$4:$E$2000='Analítico Cp.'!$B23)*('Diário 1º PA'!$C$4:$C$2000&gt;=K$4)*('Diário 1º PA'!$C$4:$C$2000&lt;=EOMONTH(K$4,0))*('Diário 1º PA'!$F$4:$F$2000))
+SUMPRODUCT(('Diário 2º PA'!$E$4:$E$1997='Analítico Cp.'!$B23)*('Diário 2º PA'!$C$4:$C$1997&gt;=K$4)*('Diário 2º PA'!$C$4:$C$1997&lt;=EOMONTH(K$4,0))*('Diário 2º PA'!$F$4:$F$1997))
+SUMPRODUCT(('Diário 3º PA'!$E$4:$E$2018='Analítico Cp.'!$B23)*('Diário 3º PA'!$C$4:$C$2018&gt;=K$4)*('Diário 3º PA'!$C$4:$C$2018&lt;=EOMONTH(K$4,0))*('Diário 3º PA'!$F$4:$F$2018))
+SUMPRODUCT(('Diário 4º PA'!$E$4:$E$2000='Analítico Cp.'!$B23)*('Diário 4º PA'!$C$4:$C$2000&gt;=K$4)*('Diário 4º PA'!$C$4:$C$2000&lt;=EOMONTH(K$4,0))*('Diário 4º PA'!$F$4:$F$2000))
+SUMPRODUCT(('Comp.'!$D$5:$D$475=$B23)*('Comp.'!$B$5:$B$475&gt;=K$4)*('Comp.'!$B$5:$B$475&lt;=EOMONTH(K$4,0))*('Comp.'!$E$5:$E$475))</f>
        <v>0</v>
      </c>
      <c r="L23" s="10">
        <f>SUMPRODUCT(('Diário 1º PA'!$E$4:$E$2000='Analítico Cp.'!$B23)*('Diário 1º PA'!$C$4:$C$2000&gt;=L$4)*('Diário 1º PA'!$C$4:$C$2000&lt;=EOMONTH(L$4,0))*('Diário 1º PA'!$F$4:$F$2000))
+SUMPRODUCT(('Diário 2º PA'!$E$4:$E$1997='Analítico Cp.'!$B23)*('Diário 2º PA'!$C$4:$C$1997&gt;=L$4)*('Diário 2º PA'!$C$4:$C$1997&lt;=EOMONTH(L$4,0))*('Diário 2º PA'!$F$4:$F$1997))
+SUMPRODUCT(('Diário 3º PA'!$E$4:$E$2018='Analítico Cp.'!$B23)*('Diário 3º PA'!$C$4:$C$2018&gt;=L$4)*('Diário 3º PA'!$C$4:$C$2018&lt;=EOMONTH(L$4,0))*('Diário 3º PA'!$F$4:$F$2018))
+SUMPRODUCT(('Diário 4º PA'!$E$4:$E$2000='Analítico Cp.'!$B23)*('Diário 4º PA'!$C$4:$C$2000&gt;=L$4)*('Diário 4º PA'!$C$4:$C$2000&lt;=EOMONTH(L$4,0))*('Diário 4º PA'!$F$4:$F$2000))
+SUMPRODUCT(('Comp.'!$D$5:$D$475=$B23)*('Comp.'!$B$5:$B$475&gt;=L$4)*('Comp.'!$B$5:$B$475&lt;=EOMONTH(L$4,0))*('Comp.'!$E$5:$E$475))</f>
        <v>0</v>
      </c>
      <c r="M23" s="10">
        <f>SUMPRODUCT(('Diário 1º PA'!$E$4:$E$2000='Analítico Cp.'!$B23)*('Diário 1º PA'!$C$4:$C$2000&gt;=M$4)*('Diário 1º PA'!$C$4:$C$2000&lt;=EOMONTH(M$4,0))*('Diário 1º PA'!$F$4:$F$2000))
+SUMPRODUCT(('Diário 2º PA'!$E$4:$E$1997='Analítico Cp.'!$B23)*('Diário 2º PA'!$C$4:$C$1997&gt;=M$4)*('Diário 2º PA'!$C$4:$C$1997&lt;=EOMONTH(M$4,0))*('Diário 2º PA'!$F$4:$F$1997))
+SUMPRODUCT(('Diário 3º PA'!$E$4:$E$2018='Analítico Cp.'!$B23)*('Diário 3º PA'!$C$4:$C$2018&gt;=M$4)*('Diário 3º PA'!$C$4:$C$2018&lt;=EOMONTH(M$4,0))*('Diário 3º PA'!$F$4:$F$2018))
+SUMPRODUCT(('Diário 4º PA'!$E$4:$E$2000='Analítico Cp.'!$B23)*('Diário 4º PA'!$C$4:$C$2000&gt;=M$4)*('Diário 4º PA'!$C$4:$C$2000&lt;=EOMONTH(M$4,0))*('Diário 4º PA'!$F$4:$F$2000))
+SUMPRODUCT(('Comp.'!$D$5:$D$475=$B23)*('Comp.'!$B$5:$B$475&gt;=M$4)*('Comp.'!$B$5:$B$475&lt;=EOMONTH(M$4,0))*('Comp.'!$E$5:$E$475))</f>
        <v>0</v>
      </c>
      <c r="N23" s="10">
        <f>SUMPRODUCT(('Diário 1º PA'!$E$4:$E$2000='Analítico Cp.'!$B23)*('Diário 1º PA'!$C$4:$C$2000&gt;=N$4)*('Diário 1º PA'!$C$4:$C$2000&lt;=EOMONTH(N$4,0))*('Diário 1º PA'!$F$4:$F$2000))
+SUMPRODUCT(('Diário 2º PA'!$E$4:$E$1997='Analítico Cp.'!$B23)*('Diário 2º PA'!$C$4:$C$1997&gt;=N$4)*('Diário 2º PA'!$C$4:$C$1997&lt;=EOMONTH(N$4,0))*('Diário 2º PA'!$F$4:$F$1997))
+SUMPRODUCT(('Diário 3º PA'!$E$4:$E$2018='Analítico Cp.'!$B23)*('Diário 3º PA'!$C$4:$C$2018&gt;=N$4)*('Diário 3º PA'!$C$4:$C$2018&lt;=EOMONTH(N$4,0))*('Diário 3º PA'!$F$4:$F$2018))
+SUMPRODUCT(('Diário 4º PA'!$E$4:$E$2000='Analítico Cp.'!$B23)*('Diário 4º PA'!$C$4:$C$2000&gt;=N$4)*('Diário 4º PA'!$C$4:$C$2000&lt;=EOMONTH(N$4,0))*('Diário 4º PA'!$F$4:$F$2000))
+SUMPRODUCT(('Comp.'!$D$5:$D$475=$B23)*('Comp.'!$B$5:$B$475&gt;=N$4)*('Comp.'!$B$5:$B$475&lt;=EOMONTH(N$4,0))*('Comp.'!$E$5:$E$475))</f>
        <v>0</v>
      </c>
      <c r="O23" s="11">
        <f t="shared" si="2"/>
        <v>0</v>
      </c>
      <c r="P23" s="92">
        <f t="shared" si="3"/>
        <v>0</v>
      </c>
    </row>
    <row r="24" spans="1:16" ht="23.25" customHeight="1" x14ac:dyDescent="0.25">
      <c r="A24" s="36" t="s">
        <v>138</v>
      </c>
      <c r="B24" s="34" t="s">
        <v>139</v>
      </c>
      <c r="C24" s="10">
        <f>SUMPRODUCT(('Diário 1º PA'!$E$4:$E$2000='Analítico Cp.'!$B24)*('Diário 1º PA'!$C$4:$C$2000&gt;=C$4)*('Diário 1º PA'!$C$4:$C$2000&lt;=EOMONTH(C$4,0))*('Diário 1º PA'!$F$4:$F$2000))
+SUMPRODUCT(('Diário 2º PA'!$E$4:$E$1997='Analítico Cp.'!$B24)*('Diário 2º PA'!$C$4:$C$1997&gt;=C$4)*('Diário 2º PA'!$C$4:$C$1997&lt;=EOMONTH(C$4,0))*('Diário 2º PA'!$F$4:$F$1997))
+SUMPRODUCT(('Diário 3º PA'!$E$4:$E$2018='Analítico Cp.'!$B24)*('Diário 3º PA'!$C$4:$C$2018&gt;=C$4)*('Diário 3º PA'!$C$4:$C$2018&lt;=EOMONTH(C$4,0))*('Diário 3º PA'!$F$4:$F$2018))
+SUMPRODUCT(('Diário 4º PA'!$E$4:$E$2000='Analítico Cp.'!$B24)*('Diário 4º PA'!$C$4:$C$2000&gt;=C$4)*('Diário 4º PA'!$C$4:$C$2000&lt;=EOMONTH(C$4,0))*('Diário 4º PA'!$F$4:$F$2000))
+SUMPRODUCT(('Comp.'!$D$5:$D$475=$B24)*('Comp.'!$B$5:$B$475&gt;=C$4)*('Comp.'!$B$5:$B$475&lt;=EOMONTH(C$4,0))*('Comp.'!$E$5:$E$475))</f>
        <v>0</v>
      </c>
      <c r="D24" s="10">
        <f>SUMPRODUCT(('Diário 1º PA'!$E$4:$E$2000='Analítico Cp.'!$B24)*('Diário 1º PA'!$C$4:$C$2000&gt;=D$4)*('Diário 1º PA'!$C$4:$C$2000&lt;=EOMONTH(D$4,0))*('Diário 1º PA'!$F$4:$F$2000))
+SUMPRODUCT(('Diário 2º PA'!$E$4:$E$1997='Analítico Cp.'!$B24)*('Diário 2º PA'!$C$4:$C$1997&gt;=D$4)*('Diário 2º PA'!$C$4:$C$1997&lt;=EOMONTH(D$4,0))*('Diário 2º PA'!$F$4:$F$1997))
+SUMPRODUCT(('Diário 3º PA'!$E$4:$E$2018='Analítico Cp.'!$B24)*('Diário 3º PA'!$C$4:$C$2018&gt;=D$4)*('Diário 3º PA'!$C$4:$C$2018&lt;=EOMONTH(D$4,0))*('Diário 3º PA'!$F$4:$F$2018))
+SUMPRODUCT(('Diário 4º PA'!$E$4:$E$2000='Analítico Cp.'!$B24)*('Diário 4º PA'!$C$4:$C$2000&gt;=D$4)*('Diário 4º PA'!$C$4:$C$2000&lt;=EOMONTH(D$4,0))*('Diário 4º PA'!$F$4:$F$2000))
+SUMPRODUCT(('Comp.'!$D$5:$D$475=$B24)*('Comp.'!$B$5:$B$475&gt;=D$4)*('Comp.'!$B$5:$B$475&lt;=EOMONTH(D$4,0))*('Comp.'!$E$5:$E$475))</f>
        <v>0</v>
      </c>
      <c r="E24" s="10">
        <f>SUMPRODUCT(('Diário 1º PA'!$E$4:$E$2000='Analítico Cp.'!$B24)*('Diário 1º PA'!$C$4:$C$2000&gt;=E$4)*('Diário 1º PA'!$C$4:$C$2000&lt;=EOMONTH(E$4,0))*('Diário 1º PA'!$F$4:$F$2000))
+SUMPRODUCT(('Diário 2º PA'!$E$4:$E$1997='Analítico Cp.'!$B24)*('Diário 2º PA'!$C$4:$C$1997&gt;=E$4)*('Diário 2º PA'!$C$4:$C$1997&lt;=EOMONTH(E$4,0))*('Diário 2º PA'!$F$4:$F$1997))
+SUMPRODUCT(('Diário 3º PA'!$E$4:$E$2018='Analítico Cp.'!$B24)*('Diário 3º PA'!$C$4:$C$2018&gt;=E$4)*('Diário 3º PA'!$C$4:$C$2018&lt;=EOMONTH(E$4,0))*('Diário 3º PA'!$F$4:$F$2018))
+SUMPRODUCT(('Diário 4º PA'!$E$4:$E$2000='Analítico Cp.'!$B24)*('Diário 4º PA'!$C$4:$C$2000&gt;=E$4)*('Diário 4º PA'!$C$4:$C$2000&lt;=EOMONTH(E$4,0))*('Diário 4º PA'!$F$4:$F$2000))
+SUMPRODUCT(('Comp.'!$D$5:$D$475=$B24)*('Comp.'!$B$5:$B$475&gt;=E$4)*('Comp.'!$B$5:$B$475&lt;=EOMONTH(E$4,0))*('Comp.'!$E$5:$E$475))</f>
        <v>0</v>
      </c>
      <c r="F24" s="10">
        <f>SUMPRODUCT(('Diário 1º PA'!$E$4:$E$2000='Analítico Cp.'!$B24)*('Diário 1º PA'!$C$4:$C$2000&gt;=F$4)*('Diário 1º PA'!$C$4:$C$2000&lt;=EOMONTH(F$4,0))*('Diário 1º PA'!$F$4:$F$2000))
+SUMPRODUCT(('Diário 2º PA'!$E$4:$E$1997='Analítico Cp.'!$B24)*('Diário 2º PA'!$C$4:$C$1997&gt;=F$4)*('Diário 2º PA'!$C$4:$C$1997&lt;=EOMONTH(F$4,0))*('Diário 2º PA'!$F$4:$F$1997))
+SUMPRODUCT(('Diário 3º PA'!$E$4:$E$2018='Analítico Cp.'!$B24)*('Diário 3º PA'!$C$4:$C$2018&gt;=F$4)*('Diário 3º PA'!$C$4:$C$2018&lt;=EOMONTH(F$4,0))*('Diário 3º PA'!$F$4:$F$2018))
+SUMPRODUCT(('Diário 4º PA'!$E$4:$E$2000='Analítico Cp.'!$B24)*('Diário 4º PA'!$C$4:$C$2000&gt;=F$4)*('Diário 4º PA'!$C$4:$C$2000&lt;=EOMONTH(F$4,0))*('Diário 4º PA'!$F$4:$F$2000))
+SUMPRODUCT(('Comp.'!$D$5:$D$475=$B24)*('Comp.'!$B$5:$B$475&gt;=F$4)*('Comp.'!$B$5:$B$475&lt;=EOMONTH(F$4,0))*('Comp.'!$E$5:$E$475))</f>
        <v>0</v>
      </c>
      <c r="G24" s="10">
        <f>SUMPRODUCT(('Diário 1º PA'!$E$4:$E$2000='Analítico Cp.'!$B24)*('Diário 1º PA'!$C$4:$C$2000&gt;=G$4)*('Diário 1º PA'!$C$4:$C$2000&lt;=EOMONTH(G$4,0))*('Diário 1º PA'!$F$4:$F$2000))
+SUMPRODUCT(('Diário 2º PA'!$E$4:$E$1997='Analítico Cp.'!$B24)*('Diário 2º PA'!$C$4:$C$1997&gt;=G$4)*('Diário 2º PA'!$C$4:$C$1997&lt;=EOMONTH(G$4,0))*('Diário 2º PA'!$F$4:$F$1997))
+SUMPRODUCT(('Diário 3º PA'!$E$4:$E$2018='Analítico Cp.'!$B24)*('Diário 3º PA'!$C$4:$C$2018&gt;=G$4)*('Diário 3º PA'!$C$4:$C$2018&lt;=EOMONTH(G$4,0))*('Diário 3º PA'!$F$4:$F$2018))
+SUMPRODUCT(('Diário 4º PA'!$E$4:$E$2000='Analítico Cp.'!$B24)*('Diário 4º PA'!$C$4:$C$2000&gt;=G$4)*('Diário 4º PA'!$C$4:$C$2000&lt;=EOMONTH(G$4,0))*('Diário 4º PA'!$F$4:$F$2000))
+SUMPRODUCT(('Comp.'!$D$5:$D$475=$B24)*('Comp.'!$B$5:$B$475&gt;=G$4)*('Comp.'!$B$5:$B$475&lt;=EOMONTH(G$4,0))*('Comp.'!$E$5:$E$475))</f>
        <v>0</v>
      </c>
      <c r="H24" s="10">
        <f>SUMPRODUCT(('Diário 1º PA'!$E$4:$E$2000='Analítico Cp.'!$B24)*('Diário 1º PA'!$C$4:$C$2000&gt;=H$4)*('Diário 1º PA'!$C$4:$C$2000&lt;=EOMONTH(H$4,0))*('Diário 1º PA'!$F$4:$F$2000))
+SUMPRODUCT(('Diário 2º PA'!$E$4:$E$1997='Analítico Cp.'!$B24)*('Diário 2º PA'!$C$4:$C$1997&gt;=H$4)*('Diário 2º PA'!$C$4:$C$1997&lt;=EOMONTH(H$4,0))*('Diário 2º PA'!$F$4:$F$1997))
+SUMPRODUCT(('Diário 3º PA'!$E$4:$E$2018='Analítico Cp.'!$B24)*('Diário 3º PA'!$C$4:$C$2018&gt;=H$4)*('Diário 3º PA'!$C$4:$C$2018&lt;=EOMONTH(H$4,0))*('Diário 3º PA'!$F$4:$F$2018))
+SUMPRODUCT(('Diário 4º PA'!$E$4:$E$2000='Analítico Cp.'!$B24)*('Diário 4º PA'!$C$4:$C$2000&gt;=H$4)*('Diário 4º PA'!$C$4:$C$2000&lt;=EOMONTH(H$4,0))*('Diário 4º PA'!$F$4:$F$2000))
+SUMPRODUCT(('Comp.'!$D$5:$D$475=$B24)*('Comp.'!$B$5:$B$475&gt;=H$4)*('Comp.'!$B$5:$B$475&lt;=EOMONTH(H$4,0))*('Comp.'!$E$5:$E$475))</f>
        <v>0</v>
      </c>
      <c r="I24" s="10">
        <f>SUMPRODUCT(('Diário 1º PA'!$E$4:$E$2000='Analítico Cp.'!$B24)*('Diário 1º PA'!$C$4:$C$2000&gt;=I$4)*('Diário 1º PA'!$C$4:$C$2000&lt;=EOMONTH(I$4,0))*('Diário 1º PA'!$F$4:$F$2000))
+SUMPRODUCT(('Diário 2º PA'!$E$4:$E$1997='Analítico Cp.'!$B24)*('Diário 2º PA'!$C$4:$C$1997&gt;=I$4)*('Diário 2º PA'!$C$4:$C$1997&lt;=EOMONTH(I$4,0))*('Diário 2º PA'!$F$4:$F$1997))
+SUMPRODUCT(('Diário 3º PA'!$E$4:$E$2018='Analítico Cp.'!$B24)*('Diário 3º PA'!$C$4:$C$2018&gt;=I$4)*('Diário 3º PA'!$C$4:$C$2018&lt;=EOMONTH(I$4,0))*('Diário 3º PA'!$F$4:$F$2018))
+SUMPRODUCT(('Diário 4º PA'!$E$4:$E$2000='Analítico Cp.'!$B24)*('Diário 4º PA'!$C$4:$C$2000&gt;=I$4)*('Diário 4º PA'!$C$4:$C$2000&lt;=EOMONTH(I$4,0))*('Diário 4º PA'!$F$4:$F$2000))
+SUMPRODUCT(('Comp.'!$D$5:$D$475=$B24)*('Comp.'!$B$5:$B$475&gt;=I$4)*('Comp.'!$B$5:$B$475&lt;=EOMONTH(I$4,0))*('Comp.'!$E$5:$E$475))</f>
        <v>0</v>
      </c>
      <c r="J24" s="10">
        <f>SUMPRODUCT(('Diário 1º PA'!$E$4:$E$2000='Analítico Cp.'!$B24)*('Diário 1º PA'!$C$4:$C$2000&gt;=J$4)*('Diário 1º PA'!$C$4:$C$2000&lt;=EOMONTH(J$4,0))*('Diário 1º PA'!$F$4:$F$2000))
+SUMPRODUCT(('Diário 2º PA'!$E$4:$E$1997='Analítico Cp.'!$B24)*('Diário 2º PA'!$C$4:$C$1997&gt;=J$4)*('Diário 2º PA'!$C$4:$C$1997&lt;=EOMONTH(J$4,0))*('Diário 2º PA'!$F$4:$F$1997))
+SUMPRODUCT(('Diário 3º PA'!$E$4:$E$2018='Analítico Cp.'!$B24)*('Diário 3º PA'!$C$4:$C$2018&gt;=J$4)*('Diário 3º PA'!$C$4:$C$2018&lt;=EOMONTH(J$4,0))*('Diário 3º PA'!$F$4:$F$2018))
+SUMPRODUCT(('Diário 4º PA'!$E$4:$E$2000='Analítico Cp.'!$B24)*('Diário 4º PA'!$C$4:$C$2000&gt;=J$4)*('Diário 4º PA'!$C$4:$C$2000&lt;=EOMONTH(J$4,0))*('Diário 4º PA'!$F$4:$F$2000))
+SUMPRODUCT(('Comp.'!$D$5:$D$475=$B24)*('Comp.'!$B$5:$B$475&gt;=J$4)*('Comp.'!$B$5:$B$475&lt;=EOMONTH(J$4,0))*('Comp.'!$E$5:$E$475))</f>
        <v>0</v>
      </c>
      <c r="K24" s="10">
        <f>SUMPRODUCT(('Diário 1º PA'!$E$4:$E$2000='Analítico Cp.'!$B24)*('Diário 1º PA'!$C$4:$C$2000&gt;=K$4)*('Diário 1º PA'!$C$4:$C$2000&lt;=EOMONTH(K$4,0))*('Diário 1º PA'!$F$4:$F$2000))
+SUMPRODUCT(('Diário 2º PA'!$E$4:$E$1997='Analítico Cp.'!$B24)*('Diário 2º PA'!$C$4:$C$1997&gt;=K$4)*('Diário 2º PA'!$C$4:$C$1997&lt;=EOMONTH(K$4,0))*('Diário 2º PA'!$F$4:$F$1997))
+SUMPRODUCT(('Diário 3º PA'!$E$4:$E$2018='Analítico Cp.'!$B24)*('Diário 3º PA'!$C$4:$C$2018&gt;=K$4)*('Diário 3º PA'!$C$4:$C$2018&lt;=EOMONTH(K$4,0))*('Diário 3º PA'!$F$4:$F$2018))
+SUMPRODUCT(('Diário 4º PA'!$E$4:$E$2000='Analítico Cp.'!$B24)*('Diário 4º PA'!$C$4:$C$2000&gt;=K$4)*('Diário 4º PA'!$C$4:$C$2000&lt;=EOMONTH(K$4,0))*('Diário 4º PA'!$F$4:$F$2000))
+SUMPRODUCT(('Comp.'!$D$5:$D$475=$B24)*('Comp.'!$B$5:$B$475&gt;=K$4)*('Comp.'!$B$5:$B$475&lt;=EOMONTH(K$4,0))*('Comp.'!$E$5:$E$475))</f>
        <v>0</v>
      </c>
      <c r="L24" s="10">
        <f>SUMPRODUCT(('Diário 1º PA'!$E$4:$E$2000='Analítico Cp.'!$B24)*('Diário 1º PA'!$C$4:$C$2000&gt;=L$4)*('Diário 1º PA'!$C$4:$C$2000&lt;=EOMONTH(L$4,0))*('Diário 1º PA'!$F$4:$F$2000))
+SUMPRODUCT(('Diário 2º PA'!$E$4:$E$1997='Analítico Cp.'!$B24)*('Diário 2º PA'!$C$4:$C$1997&gt;=L$4)*('Diário 2º PA'!$C$4:$C$1997&lt;=EOMONTH(L$4,0))*('Diário 2º PA'!$F$4:$F$1997))
+SUMPRODUCT(('Diário 3º PA'!$E$4:$E$2018='Analítico Cp.'!$B24)*('Diário 3º PA'!$C$4:$C$2018&gt;=L$4)*('Diário 3º PA'!$C$4:$C$2018&lt;=EOMONTH(L$4,0))*('Diário 3º PA'!$F$4:$F$2018))
+SUMPRODUCT(('Diário 4º PA'!$E$4:$E$2000='Analítico Cp.'!$B24)*('Diário 4º PA'!$C$4:$C$2000&gt;=L$4)*('Diário 4º PA'!$C$4:$C$2000&lt;=EOMONTH(L$4,0))*('Diário 4º PA'!$F$4:$F$2000))
+SUMPRODUCT(('Comp.'!$D$5:$D$475=$B24)*('Comp.'!$B$5:$B$475&gt;=L$4)*('Comp.'!$B$5:$B$475&lt;=EOMONTH(L$4,0))*('Comp.'!$E$5:$E$475))</f>
        <v>0</v>
      </c>
      <c r="M24" s="10">
        <f>SUMPRODUCT(('Diário 1º PA'!$E$4:$E$2000='Analítico Cp.'!$B24)*('Diário 1º PA'!$C$4:$C$2000&gt;=M$4)*('Diário 1º PA'!$C$4:$C$2000&lt;=EOMONTH(M$4,0))*('Diário 1º PA'!$F$4:$F$2000))
+SUMPRODUCT(('Diário 2º PA'!$E$4:$E$1997='Analítico Cp.'!$B24)*('Diário 2º PA'!$C$4:$C$1997&gt;=M$4)*('Diário 2º PA'!$C$4:$C$1997&lt;=EOMONTH(M$4,0))*('Diário 2º PA'!$F$4:$F$1997))
+SUMPRODUCT(('Diário 3º PA'!$E$4:$E$2018='Analítico Cp.'!$B24)*('Diário 3º PA'!$C$4:$C$2018&gt;=M$4)*('Diário 3º PA'!$C$4:$C$2018&lt;=EOMONTH(M$4,0))*('Diário 3º PA'!$F$4:$F$2018))
+SUMPRODUCT(('Diário 4º PA'!$E$4:$E$2000='Analítico Cp.'!$B24)*('Diário 4º PA'!$C$4:$C$2000&gt;=M$4)*('Diário 4º PA'!$C$4:$C$2000&lt;=EOMONTH(M$4,0))*('Diário 4º PA'!$F$4:$F$2000))
+SUMPRODUCT(('Comp.'!$D$5:$D$475=$B24)*('Comp.'!$B$5:$B$475&gt;=M$4)*('Comp.'!$B$5:$B$475&lt;=EOMONTH(M$4,0))*('Comp.'!$E$5:$E$475))</f>
        <v>0</v>
      </c>
      <c r="N24" s="10">
        <f>SUMPRODUCT(('Diário 1º PA'!$E$4:$E$2000='Analítico Cp.'!$B24)*('Diário 1º PA'!$C$4:$C$2000&gt;=N$4)*('Diário 1º PA'!$C$4:$C$2000&lt;=EOMONTH(N$4,0))*('Diário 1º PA'!$F$4:$F$2000))
+SUMPRODUCT(('Diário 2º PA'!$E$4:$E$1997='Analítico Cp.'!$B24)*('Diário 2º PA'!$C$4:$C$1997&gt;=N$4)*('Diário 2º PA'!$C$4:$C$1997&lt;=EOMONTH(N$4,0))*('Diário 2º PA'!$F$4:$F$1997))
+SUMPRODUCT(('Diário 3º PA'!$E$4:$E$2018='Analítico Cp.'!$B24)*('Diário 3º PA'!$C$4:$C$2018&gt;=N$4)*('Diário 3º PA'!$C$4:$C$2018&lt;=EOMONTH(N$4,0))*('Diário 3º PA'!$F$4:$F$2018))
+SUMPRODUCT(('Diário 4º PA'!$E$4:$E$2000='Analítico Cp.'!$B24)*('Diário 4º PA'!$C$4:$C$2000&gt;=N$4)*('Diário 4º PA'!$C$4:$C$2000&lt;=EOMONTH(N$4,0))*('Diário 4º PA'!$F$4:$F$2000))
+SUMPRODUCT(('Comp.'!$D$5:$D$475=$B24)*('Comp.'!$B$5:$B$475&gt;=N$4)*('Comp.'!$B$5:$B$475&lt;=EOMONTH(N$4,0))*('Comp.'!$E$5:$E$475))</f>
        <v>0</v>
      </c>
      <c r="O24" s="11">
        <f t="shared" si="2"/>
        <v>0</v>
      </c>
      <c r="P24" s="92">
        <f t="shared" si="3"/>
        <v>0</v>
      </c>
    </row>
    <row r="25" spans="1:16" ht="23.25" customHeight="1" x14ac:dyDescent="0.25">
      <c r="A25" s="36" t="s">
        <v>140</v>
      </c>
      <c r="B25" s="34" t="s">
        <v>141</v>
      </c>
      <c r="C25" s="10">
        <f>SUMPRODUCT(('Diário 1º PA'!$E$4:$E$2000='Analítico Cp.'!$B25)*('Diário 1º PA'!$C$4:$C$2000&gt;=C$4)*('Diário 1º PA'!$C$4:$C$2000&lt;=EOMONTH(C$4,0))*('Diário 1º PA'!$F$4:$F$2000))
+SUMPRODUCT(('Diário 2º PA'!$E$4:$E$1997='Analítico Cp.'!$B25)*('Diário 2º PA'!$C$4:$C$1997&gt;=C$4)*('Diário 2º PA'!$C$4:$C$1997&lt;=EOMONTH(C$4,0))*('Diário 2º PA'!$F$4:$F$1997))
+SUMPRODUCT(('Diário 3º PA'!$E$4:$E$2018='Analítico Cp.'!$B25)*('Diário 3º PA'!$C$4:$C$2018&gt;=C$4)*('Diário 3º PA'!$C$4:$C$2018&lt;=EOMONTH(C$4,0))*('Diário 3º PA'!$F$4:$F$2018))
+SUMPRODUCT(('Diário 4º PA'!$E$4:$E$2000='Analítico Cp.'!$B25)*('Diário 4º PA'!$C$4:$C$2000&gt;=C$4)*('Diário 4º PA'!$C$4:$C$2000&lt;=EOMONTH(C$4,0))*('Diário 4º PA'!$F$4:$F$2000))
+SUMPRODUCT(('Comp.'!$D$5:$D$475=$B25)*('Comp.'!$B$5:$B$475&gt;=C$4)*('Comp.'!$B$5:$B$475&lt;=EOMONTH(C$4,0))*('Comp.'!$E$5:$E$475))</f>
        <v>0</v>
      </c>
      <c r="D25" s="10">
        <f>SUMPRODUCT(('Diário 1º PA'!$E$4:$E$2000='Analítico Cp.'!$B25)*('Diário 1º PA'!$C$4:$C$2000&gt;=D$4)*('Diário 1º PA'!$C$4:$C$2000&lt;=EOMONTH(D$4,0))*('Diário 1º PA'!$F$4:$F$2000))
+SUMPRODUCT(('Diário 2º PA'!$E$4:$E$1997='Analítico Cp.'!$B25)*('Diário 2º PA'!$C$4:$C$1997&gt;=D$4)*('Diário 2º PA'!$C$4:$C$1997&lt;=EOMONTH(D$4,0))*('Diário 2º PA'!$F$4:$F$1997))
+SUMPRODUCT(('Diário 3º PA'!$E$4:$E$2018='Analítico Cp.'!$B25)*('Diário 3º PA'!$C$4:$C$2018&gt;=D$4)*('Diário 3º PA'!$C$4:$C$2018&lt;=EOMONTH(D$4,0))*('Diário 3º PA'!$F$4:$F$2018))
+SUMPRODUCT(('Diário 4º PA'!$E$4:$E$2000='Analítico Cp.'!$B25)*('Diário 4º PA'!$C$4:$C$2000&gt;=D$4)*('Diário 4º PA'!$C$4:$C$2000&lt;=EOMONTH(D$4,0))*('Diário 4º PA'!$F$4:$F$2000))
+SUMPRODUCT(('Comp.'!$D$5:$D$475=$B25)*('Comp.'!$B$5:$B$475&gt;=D$4)*('Comp.'!$B$5:$B$475&lt;=EOMONTH(D$4,0))*('Comp.'!$E$5:$E$475))</f>
        <v>0</v>
      </c>
      <c r="E25" s="10">
        <f>SUMPRODUCT(('Diário 1º PA'!$E$4:$E$2000='Analítico Cp.'!$B25)*('Diário 1º PA'!$C$4:$C$2000&gt;=E$4)*('Diário 1º PA'!$C$4:$C$2000&lt;=EOMONTH(E$4,0))*('Diário 1º PA'!$F$4:$F$2000))
+SUMPRODUCT(('Diário 2º PA'!$E$4:$E$1997='Analítico Cp.'!$B25)*('Diário 2º PA'!$C$4:$C$1997&gt;=E$4)*('Diário 2º PA'!$C$4:$C$1997&lt;=EOMONTH(E$4,0))*('Diário 2º PA'!$F$4:$F$1997))
+SUMPRODUCT(('Diário 3º PA'!$E$4:$E$2018='Analítico Cp.'!$B25)*('Diário 3º PA'!$C$4:$C$2018&gt;=E$4)*('Diário 3º PA'!$C$4:$C$2018&lt;=EOMONTH(E$4,0))*('Diário 3º PA'!$F$4:$F$2018))
+SUMPRODUCT(('Diário 4º PA'!$E$4:$E$2000='Analítico Cp.'!$B25)*('Diário 4º PA'!$C$4:$C$2000&gt;=E$4)*('Diário 4º PA'!$C$4:$C$2000&lt;=EOMONTH(E$4,0))*('Diário 4º PA'!$F$4:$F$2000))
+SUMPRODUCT(('Comp.'!$D$5:$D$475=$B25)*('Comp.'!$B$5:$B$475&gt;=E$4)*('Comp.'!$B$5:$B$475&lt;=EOMONTH(E$4,0))*('Comp.'!$E$5:$E$475))</f>
        <v>0</v>
      </c>
      <c r="F25" s="10">
        <f>SUMPRODUCT(('Diário 1º PA'!$E$4:$E$2000='Analítico Cp.'!$B25)*('Diário 1º PA'!$C$4:$C$2000&gt;=F$4)*('Diário 1º PA'!$C$4:$C$2000&lt;=EOMONTH(F$4,0))*('Diário 1º PA'!$F$4:$F$2000))
+SUMPRODUCT(('Diário 2º PA'!$E$4:$E$1997='Analítico Cp.'!$B25)*('Diário 2º PA'!$C$4:$C$1997&gt;=F$4)*('Diário 2º PA'!$C$4:$C$1997&lt;=EOMONTH(F$4,0))*('Diário 2º PA'!$F$4:$F$1997))
+SUMPRODUCT(('Diário 3º PA'!$E$4:$E$2018='Analítico Cp.'!$B25)*('Diário 3º PA'!$C$4:$C$2018&gt;=F$4)*('Diário 3º PA'!$C$4:$C$2018&lt;=EOMONTH(F$4,0))*('Diário 3º PA'!$F$4:$F$2018))
+SUMPRODUCT(('Diário 4º PA'!$E$4:$E$2000='Analítico Cp.'!$B25)*('Diário 4º PA'!$C$4:$C$2000&gt;=F$4)*('Diário 4º PA'!$C$4:$C$2000&lt;=EOMONTH(F$4,0))*('Diário 4º PA'!$F$4:$F$2000))
+SUMPRODUCT(('Comp.'!$D$5:$D$475=$B25)*('Comp.'!$B$5:$B$475&gt;=F$4)*('Comp.'!$B$5:$B$475&lt;=EOMONTH(F$4,0))*('Comp.'!$E$5:$E$475))</f>
        <v>0</v>
      </c>
      <c r="G25" s="10">
        <f>SUMPRODUCT(('Diário 1º PA'!$E$4:$E$2000='Analítico Cp.'!$B25)*('Diário 1º PA'!$C$4:$C$2000&gt;=G$4)*('Diário 1º PA'!$C$4:$C$2000&lt;=EOMONTH(G$4,0))*('Diário 1º PA'!$F$4:$F$2000))
+SUMPRODUCT(('Diário 2º PA'!$E$4:$E$1997='Analítico Cp.'!$B25)*('Diário 2º PA'!$C$4:$C$1997&gt;=G$4)*('Diário 2º PA'!$C$4:$C$1997&lt;=EOMONTH(G$4,0))*('Diário 2º PA'!$F$4:$F$1997))
+SUMPRODUCT(('Diário 3º PA'!$E$4:$E$2018='Analítico Cp.'!$B25)*('Diário 3º PA'!$C$4:$C$2018&gt;=G$4)*('Diário 3º PA'!$C$4:$C$2018&lt;=EOMONTH(G$4,0))*('Diário 3º PA'!$F$4:$F$2018))
+SUMPRODUCT(('Diário 4º PA'!$E$4:$E$2000='Analítico Cp.'!$B25)*('Diário 4º PA'!$C$4:$C$2000&gt;=G$4)*('Diário 4º PA'!$C$4:$C$2000&lt;=EOMONTH(G$4,0))*('Diário 4º PA'!$F$4:$F$2000))
+SUMPRODUCT(('Comp.'!$D$5:$D$475=$B25)*('Comp.'!$B$5:$B$475&gt;=G$4)*('Comp.'!$B$5:$B$475&lt;=EOMONTH(G$4,0))*('Comp.'!$E$5:$E$475))</f>
        <v>0</v>
      </c>
      <c r="H25" s="10">
        <f>SUMPRODUCT(('Diário 1º PA'!$E$4:$E$2000='Analítico Cp.'!$B25)*('Diário 1º PA'!$C$4:$C$2000&gt;=H$4)*('Diário 1º PA'!$C$4:$C$2000&lt;=EOMONTH(H$4,0))*('Diário 1º PA'!$F$4:$F$2000))
+SUMPRODUCT(('Diário 2º PA'!$E$4:$E$1997='Analítico Cp.'!$B25)*('Diário 2º PA'!$C$4:$C$1997&gt;=H$4)*('Diário 2º PA'!$C$4:$C$1997&lt;=EOMONTH(H$4,0))*('Diário 2º PA'!$F$4:$F$1997))
+SUMPRODUCT(('Diário 3º PA'!$E$4:$E$2018='Analítico Cp.'!$B25)*('Diário 3º PA'!$C$4:$C$2018&gt;=H$4)*('Diário 3º PA'!$C$4:$C$2018&lt;=EOMONTH(H$4,0))*('Diário 3º PA'!$F$4:$F$2018))
+SUMPRODUCT(('Diário 4º PA'!$E$4:$E$2000='Analítico Cp.'!$B25)*('Diário 4º PA'!$C$4:$C$2000&gt;=H$4)*('Diário 4º PA'!$C$4:$C$2000&lt;=EOMONTH(H$4,0))*('Diário 4º PA'!$F$4:$F$2000))
+SUMPRODUCT(('Comp.'!$D$5:$D$475=$B25)*('Comp.'!$B$5:$B$475&gt;=H$4)*('Comp.'!$B$5:$B$475&lt;=EOMONTH(H$4,0))*('Comp.'!$E$5:$E$475))</f>
        <v>0</v>
      </c>
      <c r="I25" s="10">
        <f>SUMPRODUCT(('Diário 1º PA'!$E$4:$E$2000='Analítico Cp.'!$B25)*('Diário 1º PA'!$C$4:$C$2000&gt;=I$4)*('Diário 1º PA'!$C$4:$C$2000&lt;=EOMONTH(I$4,0))*('Diário 1º PA'!$F$4:$F$2000))
+SUMPRODUCT(('Diário 2º PA'!$E$4:$E$1997='Analítico Cp.'!$B25)*('Diário 2º PA'!$C$4:$C$1997&gt;=I$4)*('Diário 2º PA'!$C$4:$C$1997&lt;=EOMONTH(I$4,0))*('Diário 2º PA'!$F$4:$F$1997))
+SUMPRODUCT(('Diário 3º PA'!$E$4:$E$2018='Analítico Cp.'!$B25)*('Diário 3º PA'!$C$4:$C$2018&gt;=I$4)*('Diário 3º PA'!$C$4:$C$2018&lt;=EOMONTH(I$4,0))*('Diário 3º PA'!$F$4:$F$2018))
+SUMPRODUCT(('Diário 4º PA'!$E$4:$E$2000='Analítico Cp.'!$B25)*('Diário 4º PA'!$C$4:$C$2000&gt;=I$4)*('Diário 4º PA'!$C$4:$C$2000&lt;=EOMONTH(I$4,0))*('Diário 4º PA'!$F$4:$F$2000))
+SUMPRODUCT(('Comp.'!$D$5:$D$475=$B25)*('Comp.'!$B$5:$B$475&gt;=I$4)*('Comp.'!$B$5:$B$475&lt;=EOMONTH(I$4,0))*('Comp.'!$E$5:$E$475))</f>
        <v>0</v>
      </c>
      <c r="J25" s="10">
        <f>SUMPRODUCT(('Diário 1º PA'!$E$4:$E$2000='Analítico Cp.'!$B25)*('Diário 1º PA'!$C$4:$C$2000&gt;=J$4)*('Diário 1º PA'!$C$4:$C$2000&lt;=EOMONTH(J$4,0))*('Diário 1º PA'!$F$4:$F$2000))
+SUMPRODUCT(('Diário 2º PA'!$E$4:$E$1997='Analítico Cp.'!$B25)*('Diário 2º PA'!$C$4:$C$1997&gt;=J$4)*('Diário 2º PA'!$C$4:$C$1997&lt;=EOMONTH(J$4,0))*('Diário 2º PA'!$F$4:$F$1997))
+SUMPRODUCT(('Diário 3º PA'!$E$4:$E$2018='Analítico Cp.'!$B25)*('Diário 3º PA'!$C$4:$C$2018&gt;=J$4)*('Diário 3º PA'!$C$4:$C$2018&lt;=EOMONTH(J$4,0))*('Diário 3º PA'!$F$4:$F$2018))
+SUMPRODUCT(('Diário 4º PA'!$E$4:$E$2000='Analítico Cp.'!$B25)*('Diário 4º PA'!$C$4:$C$2000&gt;=J$4)*('Diário 4º PA'!$C$4:$C$2000&lt;=EOMONTH(J$4,0))*('Diário 4º PA'!$F$4:$F$2000))
+SUMPRODUCT(('Comp.'!$D$5:$D$475=$B25)*('Comp.'!$B$5:$B$475&gt;=J$4)*('Comp.'!$B$5:$B$475&lt;=EOMONTH(J$4,0))*('Comp.'!$E$5:$E$475))</f>
        <v>0</v>
      </c>
      <c r="K25" s="10">
        <f>SUMPRODUCT(('Diário 1º PA'!$E$4:$E$2000='Analítico Cp.'!$B25)*('Diário 1º PA'!$C$4:$C$2000&gt;=K$4)*('Diário 1º PA'!$C$4:$C$2000&lt;=EOMONTH(K$4,0))*('Diário 1º PA'!$F$4:$F$2000))
+SUMPRODUCT(('Diário 2º PA'!$E$4:$E$1997='Analítico Cp.'!$B25)*('Diário 2º PA'!$C$4:$C$1997&gt;=K$4)*('Diário 2º PA'!$C$4:$C$1997&lt;=EOMONTH(K$4,0))*('Diário 2º PA'!$F$4:$F$1997))
+SUMPRODUCT(('Diário 3º PA'!$E$4:$E$2018='Analítico Cp.'!$B25)*('Diário 3º PA'!$C$4:$C$2018&gt;=K$4)*('Diário 3º PA'!$C$4:$C$2018&lt;=EOMONTH(K$4,0))*('Diário 3º PA'!$F$4:$F$2018))
+SUMPRODUCT(('Diário 4º PA'!$E$4:$E$2000='Analítico Cp.'!$B25)*('Diário 4º PA'!$C$4:$C$2000&gt;=K$4)*('Diário 4º PA'!$C$4:$C$2000&lt;=EOMONTH(K$4,0))*('Diário 4º PA'!$F$4:$F$2000))
+SUMPRODUCT(('Comp.'!$D$5:$D$475=$B25)*('Comp.'!$B$5:$B$475&gt;=K$4)*('Comp.'!$B$5:$B$475&lt;=EOMONTH(K$4,0))*('Comp.'!$E$5:$E$475))</f>
        <v>0</v>
      </c>
      <c r="L25" s="10">
        <f>SUMPRODUCT(('Diário 1º PA'!$E$4:$E$2000='Analítico Cp.'!$B25)*('Diário 1º PA'!$C$4:$C$2000&gt;=L$4)*('Diário 1º PA'!$C$4:$C$2000&lt;=EOMONTH(L$4,0))*('Diário 1º PA'!$F$4:$F$2000))
+SUMPRODUCT(('Diário 2º PA'!$E$4:$E$1997='Analítico Cp.'!$B25)*('Diário 2º PA'!$C$4:$C$1997&gt;=L$4)*('Diário 2º PA'!$C$4:$C$1997&lt;=EOMONTH(L$4,0))*('Diário 2º PA'!$F$4:$F$1997))
+SUMPRODUCT(('Diário 3º PA'!$E$4:$E$2018='Analítico Cp.'!$B25)*('Diário 3º PA'!$C$4:$C$2018&gt;=L$4)*('Diário 3º PA'!$C$4:$C$2018&lt;=EOMONTH(L$4,0))*('Diário 3º PA'!$F$4:$F$2018))
+SUMPRODUCT(('Diário 4º PA'!$E$4:$E$2000='Analítico Cp.'!$B25)*('Diário 4º PA'!$C$4:$C$2000&gt;=L$4)*('Diário 4º PA'!$C$4:$C$2000&lt;=EOMONTH(L$4,0))*('Diário 4º PA'!$F$4:$F$2000))
+SUMPRODUCT(('Comp.'!$D$5:$D$475=$B25)*('Comp.'!$B$5:$B$475&gt;=L$4)*('Comp.'!$B$5:$B$475&lt;=EOMONTH(L$4,0))*('Comp.'!$E$5:$E$475))</f>
        <v>0</v>
      </c>
      <c r="M25" s="10">
        <f>SUMPRODUCT(('Diário 1º PA'!$E$4:$E$2000='Analítico Cp.'!$B25)*('Diário 1º PA'!$C$4:$C$2000&gt;=M$4)*('Diário 1º PA'!$C$4:$C$2000&lt;=EOMONTH(M$4,0))*('Diário 1º PA'!$F$4:$F$2000))
+SUMPRODUCT(('Diário 2º PA'!$E$4:$E$1997='Analítico Cp.'!$B25)*('Diário 2º PA'!$C$4:$C$1997&gt;=M$4)*('Diário 2º PA'!$C$4:$C$1997&lt;=EOMONTH(M$4,0))*('Diário 2º PA'!$F$4:$F$1997))
+SUMPRODUCT(('Diário 3º PA'!$E$4:$E$2018='Analítico Cp.'!$B25)*('Diário 3º PA'!$C$4:$C$2018&gt;=M$4)*('Diário 3º PA'!$C$4:$C$2018&lt;=EOMONTH(M$4,0))*('Diário 3º PA'!$F$4:$F$2018))
+SUMPRODUCT(('Diário 4º PA'!$E$4:$E$2000='Analítico Cp.'!$B25)*('Diário 4º PA'!$C$4:$C$2000&gt;=M$4)*('Diário 4º PA'!$C$4:$C$2000&lt;=EOMONTH(M$4,0))*('Diário 4º PA'!$F$4:$F$2000))
+SUMPRODUCT(('Comp.'!$D$5:$D$475=$B25)*('Comp.'!$B$5:$B$475&gt;=M$4)*('Comp.'!$B$5:$B$475&lt;=EOMONTH(M$4,0))*('Comp.'!$E$5:$E$475))</f>
        <v>0</v>
      </c>
      <c r="N25" s="10">
        <f>SUMPRODUCT(('Diário 1º PA'!$E$4:$E$2000='Analítico Cp.'!$B25)*('Diário 1º PA'!$C$4:$C$2000&gt;=N$4)*('Diário 1º PA'!$C$4:$C$2000&lt;=EOMONTH(N$4,0))*('Diário 1º PA'!$F$4:$F$2000))
+SUMPRODUCT(('Diário 2º PA'!$E$4:$E$1997='Analítico Cp.'!$B25)*('Diário 2º PA'!$C$4:$C$1997&gt;=N$4)*('Diário 2º PA'!$C$4:$C$1997&lt;=EOMONTH(N$4,0))*('Diário 2º PA'!$F$4:$F$1997))
+SUMPRODUCT(('Diário 3º PA'!$E$4:$E$2018='Analítico Cp.'!$B25)*('Diário 3º PA'!$C$4:$C$2018&gt;=N$4)*('Diário 3º PA'!$C$4:$C$2018&lt;=EOMONTH(N$4,0))*('Diário 3º PA'!$F$4:$F$2018))
+SUMPRODUCT(('Diário 4º PA'!$E$4:$E$2000='Analítico Cp.'!$B25)*('Diário 4º PA'!$C$4:$C$2000&gt;=N$4)*('Diário 4º PA'!$C$4:$C$2000&lt;=EOMONTH(N$4,0))*('Diário 4º PA'!$F$4:$F$2000))
+SUMPRODUCT(('Comp.'!$D$5:$D$475=$B25)*('Comp.'!$B$5:$B$475&gt;=N$4)*('Comp.'!$B$5:$B$475&lt;=EOMONTH(N$4,0))*('Comp.'!$E$5:$E$475))</f>
        <v>0</v>
      </c>
      <c r="O25" s="11">
        <f t="shared" si="2"/>
        <v>0</v>
      </c>
      <c r="P25" s="92">
        <f t="shared" si="3"/>
        <v>0</v>
      </c>
    </row>
    <row r="26" spans="1:16" ht="23.25" customHeight="1" x14ac:dyDescent="0.25">
      <c r="A26" s="16"/>
      <c r="B26" s="17" t="s">
        <v>142</v>
      </c>
      <c r="C26" s="12">
        <f t="shared" ref="C26:O26" si="4">SUBTOTAL(109,C18:C25)</f>
        <v>0</v>
      </c>
      <c r="D26" s="12">
        <f t="shared" si="4"/>
        <v>0</v>
      </c>
      <c r="E26" s="12">
        <f t="shared" si="4"/>
        <v>7951.27</v>
      </c>
      <c r="F26" s="12">
        <f t="shared" si="4"/>
        <v>17426.39</v>
      </c>
      <c r="G26" s="12">
        <f t="shared" si="4"/>
        <v>17750.830000000002</v>
      </c>
      <c r="H26" s="12">
        <f t="shared" si="4"/>
        <v>17746.830000000002</v>
      </c>
      <c r="I26" s="12">
        <f t="shared" si="4"/>
        <v>17751.830000000002</v>
      </c>
      <c r="J26" s="12">
        <f t="shared" si="4"/>
        <v>17750.830000000002</v>
      </c>
      <c r="K26" s="12">
        <f t="shared" si="4"/>
        <v>17752.490000000002</v>
      </c>
      <c r="L26" s="12">
        <f t="shared" si="4"/>
        <v>0</v>
      </c>
      <c r="M26" s="12">
        <f t="shared" si="4"/>
        <v>0</v>
      </c>
      <c r="N26" s="12">
        <f t="shared" si="4"/>
        <v>0</v>
      </c>
      <c r="O26" s="12">
        <f t="shared" si="4"/>
        <v>114130.47000000002</v>
      </c>
      <c r="P26" s="93">
        <f>IF($O$138=0,0,O26/$O$138)</f>
        <v>0.30556581570877595</v>
      </c>
    </row>
    <row r="27" spans="1:16" s="20" customFormat="1" ht="23.25" customHeight="1" x14ac:dyDescent="0.25">
      <c r="A27" s="222" t="s">
        <v>88</v>
      </c>
      <c r="B27" s="223" t="s">
        <v>89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26"/>
    </row>
    <row r="28" spans="1:16" ht="23.25" customHeight="1" x14ac:dyDescent="0.25">
      <c r="A28" s="36" t="s">
        <v>143</v>
      </c>
      <c r="B28" s="35" t="s">
        <v>144</v>
      </c>
      <c r="C28" s="10">
        <f>SUMPRODUCT(('Diário 1º PA'!$E$4:$E$2000='Analítico Cp.'!$B28)*('Diário 1º PA'!$C$4:$C$2000&gt;=C$4)*('Diário 1º PA'!$C$4:$C$2000&lt;=EOMONTH(C$4,0))*('Diário 1º PA'!$F$4:$F$2000))
+SUMPRODUCT(('Diário 2º PA'!$E$4:$E$1997='Analítico Cp.'!$B28)*('Diário 2º PA'!$C$4:$C$1997&gt;=C$4)*('Diário 2º PA'!$C$4:$C$1997&lt;=EOMONTH(C$4,0))*('Diário 2º PA'!$F$4:$F$1997))
+SUMPRODUCT(('Diário 3º PA'!$E$4:$E$2018='Analítico Cp.'!$B28)*('Diário 3º PA'!$C$4:$C$2018&gt;=C$4)*('Diário 3º PA'!$C$4:$C$2018&lt;=EOMONTH(C$4,0))*('Diário 3º PA'!$F$4:$F$2018))
+SUMPRODUCT(('Diário 4º PA'!$E$4:$E$2000='Analítico Cp.'!$B28)*('Diário 4º PA'!$C$4:$C$2000&gt;=C$4)*('Diário 4º PA'!$C$4:$C$2000&lt;=EOMONTH(C$4,0))*('Diário 4º PA'!$F$4:$F$2000))
+SUMPRODUCT(('Comp.'!$D$5:$D$475=$B28)*('Comp.'!$B$5:$B$475&gt;=C$4)*('Comp.'!$B$5:$B$475&lt;=EOMONTH(C$4,0))*('Comp.'!$E$5:$E$475))</f>
        <v>0</v>
      </c>
      <c r="D28" s="10">
        <f>SUMPRODUCT(('Diário 1º PA'!$E$4:$E$2000='Analítico Cp.'!$B28)*('Diário 1º PA'!$C$4:$C$2000&gt;=D$4)*('Diário 1º PA'!$C$4:$C$2000&lt;=EOMONTH(D$4,0))*('Diário 1º PA'!$F$4:$F$2000))
+SUMPRODUCT(('Diário 2º PA'!$E$4:$E$1997='Analítico Cp.'!$B28)*('Diário 2º PA'!$C$4:$C$1997&gt;=D$4)*('Diário 2º PA'!$C$4:$C$1997&lt;=EOMONTH(D$4,0))*('Diário 2º PA'!$F$4:$F$1997))
+SUMPRODUCT(('Diário 3º PA'!$E$4:$E$2018='Analítico Cp.'!$B28)*('Diário 3º PA'!$C$4:$C$2018&gt;=D$4)*('Diário 3º PA'!$C$4:$C$2018&lt;=EOMONTH(D$4,0))*('Diário 3º PA'!$F$4:$F$2018))
+SUMPRODUCT(('Diário 4º PA'!$E$4:$E$2000='Analítico Cp.'!$B28)*('Diário 4º PA'!$C$4:$C$2000&gt;=D$4)*('Diário 4º PA'!$C$4:$C$2000&lt;=EOMONTH(D$4,0))*('Diário 4º PA'!$F$4:$F$2000))
+SUMPRODUCT(('Comp.'!$D$5:$D$475=$B28)*('Comp.'!$B$5:$B$475&gt;=D$4)*('Comp.'!$B$5:$B$475&lt;=EOMONTH(D$4,0))*('Comp.'!$E$5:$E$475))</f>
        <v>0</v>
      </c>
      <c r="E28" s="10">
        <f>SUMPRODUCT(('Diário 1º PA'!$E$4:$E$2000='Analítico Cp.'!$B28)*('Diário 1º PA'!$C$4:$C$2000&gt;=E$4)*('Diário 1º PA'!$C$4:$C$2000&lt;=EOMONTH(E$4,0))*('Diário 1º PA'!$F$4:$F$2000))
+SUMPRODUCT(('Diário 2º PA'!$E$4:$E$1997='Analítico Cp.'!$B28)*('Diário 2º PA'!$C$4:$C$1997&gt;=E$4)*('Diário 2º PA'!$C$4:$C$1997&lt;=EOMONTH(E$4,0))*('Diário 2º PA'!$F$4:$F$1997))
+SUMPRODUCT(('Diário 3º PA'!$E$4:$E$2018='Analítico Cp.'!$B28)*('Diário 3º PA'!$C$4:$C$2018&gt;=E$4)*('Diário 3º PA'!$C$4:$C$2018&lt;=EOMONTH(E$4,0))*('Diário 3º PA'!$F$4:$F$2018))
+SUMPRODUCT(('Diário 4º PA'!$E$4:$E$2000='Analítico Cp.'!$B28)*('Diário 4º PA'!$C$4:$C$2000&gt;=E$4)*('Diário 4º PA'!$C$4:$C$2000&lt;=EOMONTH(E$4,0))*('Diário 4º PA'!$F$4:$F$2000))
+SUMPRODUCT(('Comp.'!$D$5:$D$475=$B28)*('Comp.'!$B$5:$B$475&gt;=E$4)*('Comp.'!$B$5:$B$475&lt;=EOMONTH(E$4,0))*('Comp.'!$E$5:$E$475))</f>
        <v>0</v>
      </c>
      <c r="F28" s="10">
        <f>SUMPRODUCT(('Diário 1º PA'!$E$4:$E$2000='Analítico Cp.'!$B28)*('Diário 1º PA'!$C$4:$C$2000&gt;=F$4)*('Diário 1º PA'!$C$4:$C$2000&lt;=EOMONTH(F$4,0))*('Diário 1º PA'!$F$4:$F$2000))
+SUMPRODUCT(('Diário 2º PA'!$E$4:$E$1997='Analítico Cp.'!$B28)*('Diário 2º PA'!$C$4:$C$1997&gt;=F$4)*('Diário 2º PA'!$C$4:$C$1997&lt;=EOMONTH(F$4,0))*('Diário 2º PA'!$F$4:$F$1997))
+SUMPRODUCT(('Diário 3º PA'!$E$4:$E$2018='Analítico Cp.'!$B28)*('Diário 3º PA'!$C$4:$C$2018&gt;=F$4)*('Diário 3º PA'!$C$4:$C$2018&lt;=EOMONTH(F$4,0))*('Diário 3º PA'!$F$4:$F$2018))
+SUMPRODUCT(('Diário 4º PA'!$E$4:$E$2000='Analítico Cp.'!$B28)*('Diário 4º PA'!$C$4:$C$2000&gt;=F$4)*('Diário 4º PA'!$C$4:$C$2000&lt;=EOMONTH(F$4,0))*('Diário 4º PA'!$F$4:$F$2000))
+SUMPRODUCT(('Comp.'!$D$5:$D$475=$B28)*('Comp.'!$B$5:$B$475&gt;=F$4)*('Comp.'!$B$5:$B$475&lt;=EOMONTH(F$4,0))*('Comp.'!$E$5:$E$475))</f>
        <v>0</v>
      </c>
      <c r="G28" s="10">
        <f>SUMPRODUCT(('Diário 1º PA'!$E$4:$E$2000='Analítico Cp.'!$B28)*('Diário 1º PA'!$C$4:$C$2000&gt;=G$4)*('Diário 1º PA'!$C$4:$C$2000&lt;=EOMONTH(G$4,0))*('Diário 1º PA'!$F$4:$F$2000))
+SUMPRODUCT(('Diário 2º PA'!$E$4:$E$1997='Analítico Cp.'!$B28)*('Diário 2º PA'!$C$4:$C$1997&gt;=G$4)*('Diário 2º PA'!$C$4:$C$1997&lt;=EOMONTH(G$4,0))*('Diário 2º PA'!$F$4:$F$1997))
+SUMPRODUCT(('Diário 3º PA'!$E$4:$E$2018='Analítico Cp.'!$B28)*('Diário 3º PA'!$C$4:$C$2018&gt;=G$4)*('Diário 3º PA'!$C$4:$C$2018&lt;=EOMONTH(G$4,0))*('Diário 3º PA'!$F$4:$F$2018))
+SUMPRODUCT(('Diário 4º PA'!$E$4:$E$2000='Analítico Cp.'!$B28)*('Diário 4º PA'!$C$4:$C$2000&gt;=G$4)*('Diário 4º PA'!$C$4:$C$2000&lt;=EOMONTH(G$4,0))*('Diário 4º PA'!$F$4:$F$2000))
+SUMPRODUCT(('Comp.'!$D$5:$D$475=$B28)*('Comp.'!$B$5:$B$475&gt;=G$4)*('Comp.'!$B$5:$B$475&lt;=EOMONTH(G$4,0))*('Comp.'!$E$5:$E$475))</f>
        <v>0</v>
      </c>
      <c r="H28" s="10">
        <f>SUMPRODUCT(('Diário 1º PA'!$E$4:$E$2000='Analítico Cp.'!$B28)*('Diário 1º PA'!$C$4:$C$2000&gt;=H$4)*('Diário 1º PA'!$C$4:$C$2000&lt;=EOMONTH(H$4,0))*('Diário 1º PA'!$F$4:$F$2000))
+SUMPRODUCT(('Diário 2º PA'!$E$4:$E$1997='Analítico Cp.'!$B28)*('Diário 2º PA'!$C$4:$C$1997&gt;=H$4)*('Diário 2º PA'!$C$4:$C$1997&lt;=EOMONTH(H$4,0))*('Diário 2º PA'!$F$4:$F$1997))
+SUMPRODUCT(('Diário 3º PA'!$E$4:$E$2018='Analítico Cp.'!$B28)*('Diário 3º PA'!$C$4:$C$2018&gt;=H$4)*('Diário 3º PA'!$C$4:$C$2018&lt;=EOMONTH(H$4,0))*('Diário 3º PA'!$F$4:$F$2018))
+SUMPRODUCT(('Diário 4º PA'!$E$4:$E$2000='Analítico Cp.'!$B28)*('Diário 4º PA'!$C$4:$C$2000&gt;=H$4)*('Diário 4º PA'!$C$4:$C$2000&lt;=EOMONTH(H$4,0))*('Diário 4º PA'!$F$4:$F$2000))
+SUMPRODUCT(('Comp.'!$D$5:$D$475=$B28)*('Comp.'!$B$5:$B$475&gt;=H$4)*('Comp.'!$B$5:$B$475&lt;=EOMONTH(H$4,0))*('Comp.'!$E$5:$E$475))</f>
        <v>0</v>
      </c>
      <c r="I28" s="10">
        <f>SUMPRODUCT(('Diário 1º PA'!$E$4:$E$2000='Analítico Cp.'!$B28)*('Diário 1º PA'!$C$4:$C$2000&gt;=I$4)*('Diário 1º PA'!$C$4:$C$2000&lt;=EOMONTH(I$4,0))*('Diário 1º PA'!$F$4:$F$2000))
+SUMPRODUCT(('Diário 2º PA'!$E$4:$E$1997='Analítico Cp.'!$B28)*('Diário 2º PA'!$C$4:$C$1997&gt;=I$4)*('Diário 2º PA'!$C$4:$C$1997&lt;=EOMONTH(I$4,0))*('Diário 2º PA'!$F$4:$F$1997))
+SUMPRODUCT(('Diário 3º PA'!$E$4:$E$2018='Analítico Cp.'!$B28)*('Diário 3º PA'!$C$4:$C$2018&gt;=I$4)*('Diário 3º PA'!$C$4:$C$2018&lt;=EOMONTH(I$4,0))*('Diário 3º PA'!$F$4:$F$2018))
+SUMPRODUCT(('Diário 4º PA'!$E$4:$E$2000='Analítico Cp.'!$B28)*('Diário 4º PA'!$C$4:$C$2000&gt;=I$4)*('Diário 4º PA'!$C$4:$C$2000&lt;=EOMONTH(I$4,0))*('Diário 4º PA'!$F$4:$F$2000))
+SUMPRODUCT(('Comp.'!$D$5:$D$475=$B28)*('Comp.'!$B$5:$B$475&gt;=I$4)*('Comp.'!$B$5:$B$475&lt;=EOMONTH(I$4,0))*('Comp.'!$E$5:$E$475))</f>
        <v>0</v>
      </c>
      <c r="J28" s="10">
        <f>SUMPRODUCT(('Diário 1º PA'!$E$4:$E$2000='Analítico Cp.'!$B28)*('Diário 1º PA'!$C$4:$C$2000&gt;=J$4)*('Diário 1º PA'!$C$4:$C$2000&lt;=EOMONTH(J$4,0))*('Diário 1º PA'!$F$4:$F$2000))
+SUMPRODUCT(('Diário 2º PA'!$E$4:$E$1997='Analítico Cp.'!$B28)*('Diário 2º PA'!$C$4:$C$1997&gt;=J$4)*('Diário 2º PA'!$C$4:$C$1997&lt;=EOMONTH(J$4,0))*('Diário 2º PA'!$F$4:$F$1997))
+SUMPRODUCT(('Diário 3º PA'!$E$4:$E$2018='Analítico Cp.'!$B28)*('Diário 3º PA'!$C$4:$C$2018&gt;=J$4)*('Diário 3º PA'!$C$4:$C$2018&lt;=EOMONTH(J$4,0))*('Diário 3º PA'!$F$4:$F$2018))
+SUMPRODUCT(('Diário 4º PA'!$E$4:$E$2000='Analítico Cp.'!$B28)*('Diário 4º PA'!$C$4:$C$2000&gt;=J$4)*('Diário 4º PA'!$C$4:$C$2000&lt;=EOMONTH(J$4,0))*('Diário 4º PA'!$F$4:$F$2000))
+SUMPRODUCT(('Comp.'!$D$5:$D$475=$B28)*('Comp.'!$B$5:$B$475&gt;=J$4)*('Comp.'!$B$5:$B$475&lt;=EOMONTH(J$4,0))*('Comp.'!$E$5:$E$475))</f>
        <v>0</v>
      </c>
      <c r="K28" s="10">
        <f>SUMPRODUCT(('Diário 1º PA'!$E$4:$E$2000='Analítico Cp.'!$B28)*('Diário 1º PA'!$C$4:$C$2000&gt;=K$4)*('Diário 1º PA'!$C$4:$C$2000&lt;=EOMONTH(K$4,0))*('Diário 1º PA'!$F$4:$F$2000))
+SUMPRODUCT(('Diário 2º PA'!$E$4:$E$1997='Analítico Cp.'!$B28)*('Diário 2º PA'!$C$4:$C$1997&gt;=K$4)*('Diário 2º PA'!$C$4:$C$1997&lt;=EOMONTH(K$4,0))*('Diário 2º PA'!$F$4:$F$1997))
+SUMPRODUCT(('Diário 3º PA'!$E$4:$E$2018='Analítico Cp.'!$B28)*('Diário 3º PA'!$C$4:$C$2018&gt;=K$4)*('Diário 3º PA'!$C$4:$C$2018&lt;=EOMONTH(K$4,0))*('Diário 3º PA'!$F$4:$F$2018))
+SUMPRODUCT(('Diário 4º PA'!$E$4:$E$2000='Analítico Cp.'!$B28)*('Diário 4º PA'!$C$4:$C$2000&gt;=K$4)*('Diário 4º PA'!$C$4:$C$2000&lt;=EOMONTH(K$4,0))*('Diário 4º PA'!$F$4:$F$2000))
+SUMPRODUCT(('Comp.'!$D$5:$D$475=$B28)*('Comp.'!$B$5:$B$475&gt;=K$4)*('Comp.'!$B$5:$B$475&lt;=EOMONTH(K$4,0))*('Comp.'!$E$5:$E$475))</f>
        <v>0</v>
      </c>
      <c r="L28" s="10">
        <f>SUMPRODUCT(('Diário 1º PA'!$E$4:$E$2000='Analítico Cp.'!$B28)*('Diário 1º PA'!$C$4:$C$2000&gt;=L$4)*('Diário 1º PA'!$C$4:$C$2000&lt;=EOMONTH(L$4,0))*('Diário 1º PA'!$F$4:$F$2000))
+SUMPRODUCT(('Diário 2º PA'!$E$4:$E$1997='Analítico Cp.'!$B28)*('Diário 2º PA'!$C$4:$C$1997&gt;=L$4)*('Diário 2º PA'!$C$4:$C$1997&lt;=EOMONTH(L$4,0))*('Diário 2º PA'!$F$4:$F$1997))
+SUMPRODUCT(('Diário 3º PA'!$E$4:$E$2018='Analítico Cp.'!$B28)*('Diário 3º PA'!$C$4:$C$2018&gt;=L$4)*('Diário 3º PA'!$C$4:$C$2018&lt;=EOMONTH(L$4,0))*('Diário 3º PA'!$F$4:$F$2018))
+SUMPRODUCT(('Diário 4º PA'!$E$4:$E$2000='Analítico Cp.'!$B28)*('Diário 4º PA'!$C$4:$C$2000&gt;=L$4)*('Diário 4º PA'!$C$4:$C$2000&lt;=EOMONTH(L$4,0))*('Diário 4º PA'!$F$4:$F$2000))
+SUMPRODUCT(('Comp.'!$D$5:$D$475=$B28)*('Comp.'!$B$5:$B$475&gt;=L$4)*('Comp.'!$B$5:$B$475&lt;=EOMONTH(L$4,0))*('Comp.'!$E$5:$E$475))</f>
        <v>0</v>
      </c>
      <c r="M28" s="10">
        <f>SUMPRODUCT(('Diário 1º PA'!$E$4:$E$2000='Analítico Cp.'!$B28)*('Diário 1º PA'!$C$4:$C$2000&gt;=M$4)*('Diário 1º PA'!$C$4:$C$2000&lt;=EOMONTH(M$4,0))*('Diário 1º PA'!$F$4:$F$2000))
+SUMPRODUCT(('Diário 2º PA'!$E$4:$E$1997='Analítico Cp.'!$B28)*('Diário 2º PA'!$C$4:$C$1997&gt;=M$4)*('Diário 2º PA'!$C$4:$C$1997&lt;=EOMONTH(M$4,0))*('Diário 2º PA'!$F$4:$F$1997))
+SUMPRODUCT(('Diário 3º PA'!$E$4:$E$2018='Analítico Cp.'!$B28)*('Diário 3º PA'!$C$4:$C$2018&gt;=M$4)*('Diário 3º PA'!$C$4:$C$2018&lt;=EOMONTH(M$4,0))*('Diário 3º PA'!$F$4:$F$2018))
+SUMPRODUCT(('Diário 4º PA'!$E$4:$E$2000='Analítico Cp.'!$B28)*('Diário 4º PA'!$C$4:$C$2000&gt;=M$4)*('Diário 4º PA'!$C$4:$C$2000&lt;=EOMONTH(M$4,0))*('Diário 4º PA'!$F$4:$F$2000))
+SUMPRODUCT(('Comp.'!$D$5:$D$475=$B28)*('Comp.'!$B$5:$B$475&gt;=M$4)*('Comp.'!$B$5:$B$475&lt;=EOMONTH(M$4,0))*('Comp.'!$E$5:$E$475))</f>
        <v>0</v>
      </c>
      <c r="N28" s="10">
        <f>SUMPRODUCT(('Diário 1º PA'!$E$4:$E$2000='Analítico Cp.'!$B28)*('Diário 1º PA'!$C$4:$C$2000&gt;=N$4)*('Diário 1º PA'!$C$4:$C$2000&lt;=EOMONTH(N$4,0))*('Diário 1º PA'!$F$4:$F$2000))
+SUMPRODUCT(('Diário 2º PA'!$E$4:$E$1997='Analítico Cp.'!$B28)*('Diário 2º PA'!$C$4:$C$1997&gt;=N$4)*('Diário 2º PA'!$C$4:$C$1997&lt;=EOMONTH(N$4,0))*('Diário 2º PA'!$F$4:$F$1997))
+SUMPRODUCT(('Diário 3º PA'!$E$4:$E$2018='Analítico Cp.'!$B28)*('Diário 3º PA'!$C$4:$C$2018&gt;=N$4)*('Diário 3º PA'!$C$4:$C$2018&lt;=EOMONTH(N$4,0))*('Diário 3º PA'!$F$4:$F$2018))
+SUMPRODUCT(('Diário 4º PA'!$E$4:$E$2000='Analítico Cp.'!$B28)*('Diário 4º PA'!$C$4:$C$2000&gt;=N$4)*('Diário 4º PA'!$C$4:$C$2000&lt;=EOMONTH(N$4,0))*('Diário 4º PA'!$F$4:$F$2000))
+SUMPRODUCT(('Comp.'!$D$5:$D$475=$B28)*('Comp.'!$B$5:$B$475&gt;=N$4)*('Comp.'!$B$5:$B$475&lt;=EOMONTH(N$4,0))*('Comp.'!$E$5:$E$475))</f>
        <v>0</v>
      </c>
      <c r="O28" s="11">
        <f>SUM(C28:N28)</f>
        <v>0</v>
      </c>
      <c r="P28" s="92">
        <f>IF($O$138=0,0,O28/$O$138)</f>
        <v>0</v>
      </c>
    </row>
    <row r="29" spans="1:16" ht="23.25" customHeight="1" x14ac:dyDescent="0.25">
      <c r="A29" s="36" t="s">
        <v>145</v>
      </c>
      <c r="B29" s="35" t="s">
        <v>146</v>
      </c>
      <c r="C29" s="10">
        <f>SUMPRODUCT(('Diário 1º PA'!$E$4:$E$2000='Analítico Cp.'!$B29)*('Diário 1º PA'!$C$4:$C$2000&gt;=C$4)*('Diário 1º PA'!$C$4:$C$2000&lt;=EOMONTH(C$4,0))*('Diário 1º PA'!$F$4:$F$2000))
+SUMPRODUCT(('Diário 2º PA'!$E$4:$E$1997='Analítico Cp.'!$B29)*('Diário 2º PA'!$C$4:$C$1997&gt;=C$4)*('Diário 2º PA'!$C$4:$C$1997&lt;=EOMONTH(C$4,0))*('Diário 2º PA'!$F$4:$F$1997))
+SUMPRODUCT(('Diário 3º PA'!$E$4:$E$2018='Analítico Cp.'!$B29)*('Diário 3º PA'!$C$4:$C$2018&gt;=C$4)*('Diário 3º PA'!$C$4:$C$2018&lt;=EOMONTH(C$4,0))*('Diário 3º PA'!$F$4:$F$2018))
+SUMPRODUCT(('Diário 4º PA'!$E$4:$E$2000='Analítico Cp.'!$B29)*('Diário 4º PA'!$C$4:$C$2000&gt;=C$4)*('Diário 4º PA'!$C$4:$C$2000&lt;=EOMONTH(C$4,0))*('Diário 4º PA'!$F$4:$F$2000))
+SUMPRODUCT(('Comp.'!$D$5:$D$475=$B29)*('Comp.'!$B$5:$B$475&gt;=C$4)*('Comp.'!$B$5:$B$475&lt;=EOMONTH(C$4,0))*('Comp.'!$E$5:$E$475))</f>
        <v>0</v>
      </c>
      <c r="D29" s="10">
        <f>SUMPRODUCT(('Diário 1º PA'!$E$4:$E$2000='Analítico Cp.'!$B29)*('Diário 1º PA'!$C$4:$C$2000&gt;=D$4)*('Diário 1º PA'!$C$4:$C$2000&lt;=EOMONTH(D$4,0))*('Diário 1º PA'!$F$4:$F$2000))
+SUMPRODUCT(('Diário 2º PA'!$E$4:$E$1997='Analítico Cp.'!$B29)*('Diário 2º PA'!$C$4:$C$1997&gt;=D$4)*('Diário 2º PA'!$C$4:$C$1997&lt;=EOMONTH(D$4,0))*('Diário 2º PA'!$F$4:$F$1997))
+SUMPRODUCT(('Diário 3º PA'!$E$4:$E$2018='Analítico Cp.'!$B29)*('Diário 3º PA'!$C$4:$C$2018&gt;=D$4)*('Diário 3º PA'!$C$4:$C$2018&lt;=EOMONTH(D$4,0))*('Diário 3º PA'!$F$4:$F$2018))
+SUMPRODUCT(('Diário 4º PA'!$E$4:$E$2000='Analítico Cp.'!$B29)*('Diário 4º PA'!$C$4:$C$2000&gt;=D$4)*('Diário 4º PA'!$C$4:$C$2000&lt;=EOMONTH(D$4,0))*('Diário 4º PA'!$F$4:$F$2000))
+SUMPRODUCT(('Comp.'!$D$5:$D$475=$B29)*('Comp.'!$B$5:$B$475&gt;=D$4)*('Comp.'!$B$5:$B$475&lt;=EOMONTH(D$4,0))*('Comp.'!$E$5:$E$475))</f>
        <v>0</v>
      </c>
      <c r="E29" s="10">
        <f>SUMPRODUCT(('Diário 1º PA'!$E$4:$E$2000='Analítico Cp.'!$B29)*('Diário 1º PA'!$C$4:$C$2000&gt;=E$4)*('Diário 1º PA'!$C$4:$C$2000&lt;=EOMONTH(E$4,0))*('Diário 1º PA'!$F$4:$F$2000))
+SUMPRODUCT(('Diário 2º PA'!$E$4:$E$1997='Analítico Cp.'!$B29)*('Diário 2º PA'!$C$4:$C$1997&gt;=E$4)*('Diário 2º PA'!$C$4:$C$1997&lt;=EOMONTH(E$4,0))*('Diário 2º PA'!$F$4:$F$1997))
+SUMPRODUCT(('Diário 3º PA'!$E$4:$E$2018='Analítico Cp.'!$B29)*('Diário 3º PA'!$C$4:$C$2018&gt;=E$4)*('Diário 3º PA'!$C$4:$C$2018&lt;=EOMONTH(E$4,0))*('Diário 3º PA'!$F$4:$F$2018))
+SUMPRODUCT(('Diário 4º PA'!$E$4:$E$2000='Analítico Cp.'!$B29)*('Diário 4º PA'!$C$4:$C$2000&gt;=E$4)*('Diário 4º PA'!$C$4:$C$2000&lt;=EOMONTH(E$4,0))*('Diário 4º PA'!$F$4:$F$2000))
+SUMPRODUCT(('Comp.'!$D$5:$D$475=$B29)*('Comp.'!$B$5:$B$475&gt;=E$4)*('Comp.'!$B$5:$B$475&lt;=EOMONTH(E$4,0))*('Comp.'!$E$5:$E$475))</f>
        <v>0</v>
      </c>
      <c r="F29" s="10">
        <f>SUMPRODUCT(('Diário 1º PA'!$E$4:$E$2000='Analítico Cp.'!$B29)*('Diário 1º PA'!$C$4:$C$2000&gt;=F$4)*('Diário 1º PA'!$C$4:$C$2000&lt;=EOMONTH(F$4,0))*('Diário 1º PA'!$F$4:$F$2000))
+SUMPRODUCT(('Diário 2º PA'!$E$4:$E$1997='Analítico Cp.'!$B29)*('Diário 2º PA'!$C$4:$C$1997&gt;=F$4)*('Diário 2º PA'!$C$4:$C$1997&lt;=EOMONTH(F$4,0))*('Diário 2º PA'!$F$4:$F$1997))
+SUMPRODUCT(('Diário 3º PA'!$E$4:$E$2018='Analítico Cp.'!$B29)*('Diário 3º PA'!$C$4:$C$2018&gt;=F$4)*('Diário 3º PA'!$C$4:$C$2018&lt;=EOMONTH(F$4,0))*('Diário 3º PA'!$F$4:$F$2018))
+SUMPRODUCT(('Diário 4º PA'!$E$4:$E$2000='Analítico Cp.'!$B29)*('Diário 4º PA'!$C$4:$C$2000&gt;=F$4)*('Diário 4º PA'!$C$4:$C$2000&lt;=EOMONTH(F$4,0))*('Diário 4º PA'!$F$4:$F$2000))
+SUMPRODUCT(('Comp.'!$D$5:$D$475=$B29)*('Comp.'!$B$5:$B$475&gt;=F$4)*('Comp.'!$B$5:$B$475&lt;=EOMONTH(F$4,0))*('Comp.'!$E$5:$E$475))</f>
        <v>0</v>
      </c>
      <c r="G29" s="10">
        <f>SUMPRODUCT(('Diário 1º PA'!$E$4:$E$2000='Analítico Cp.'!$B29)*('Diário 1º PA'!$C$4:$C$2000&gt;=G$4)*('Diário 1º PA'!$C$4:$C$2000&lt;=EOMONTH(G$4,0))*('Diário 1º PA'!$F$4:$F$2000))
+SUMPRODUCT(('Diário 2º PA'!$E$4:$E$1997='Analítico Cp.'!$B29)*('Diário 2º PA'!$C$4:$C$1997&gt;=G$4)*('Diário 2º PA'!$C$4:$C$1997&lt;=EOMONTH(G$4,0))*('Diário 2º PA'!$F$4:$F$1997))
+SUMPRODUCT(('Diário 3º PA'!$E$4:$E$2018='Analítico Cp.'!$B29)*('Diário 3º PA'!$C$4:$C$2018&gt;=G$4)*('Diário 3º PA'!$C$4:$C$2018&lt;=EOMONTH(G$4,0))*('Diário 3º PA'!$F$4:$F$2018))
+SUMPRODUCT(('Diário 4º PA'!$E$4:$E$2000='Analítico Cp.'!$B29)*('Diário 4º PA'!$C$4:$C$2000&gt;=G$4)*('Diário 4º PA'!$C$4:$C$2000&lt;=EOMONTH(G$4,0))*('Diário 4º PA'!$F$4:$F$2000))
+SUMPRODUCT(('Comp.'!$D$5:$D$475=$B29)*('Comp.'!$B$5:$B$475&gt;=G$4)*('Comp.'!$B$5:$B$475&lt;=EOMONTH(G$4,0))*('Comp.'!$E$5:$E$475))</f>
        <v>0</v>
      </c>
      <c r="H29" s="10">
        <f>SUMPRODUCT(('Diário 1º PA'!$E$4:$E$2000='Analítico Cp.'!$B29)*('Diário 1º PA'!$C$4:$C$2000&gt;=H$4)*('Diário 1º PA'!$C$4:$C$2000&lt;=EOMONTH(H$4,0))*('Diário 1º PA'!$F$4:$F$2000))
+SUMPRODUCT(('Diário 2º PA'!$E$4:$E$1997='Analítico Cp.'!$B29)*('Diário 2º PA'!$C$4:$C$1997&gt;=H$4)*('Diário 2º PA'!$C$4:$C$1997&lt;=EOMONTH(H$4,0))*('Diário 2º PA'!$F$4:$F$1997))
+SUMPRODUCT(('Diário 3º PA'!$E$4:$E$2018='Analítico Cp.'!$B29)*('Diário 3º PA'!$C$4:$C$2018&gt;=H$4)*('Diário 3º PA'!$C$4:$C$2018&lt;=EOMONTH(H$4,0))*('Diário 3º PA'!$F$4:$F$2018))
+SUMPRODUCT(('Diário 4º PA'!$E$4:$E$2000='Analítico Cp.'!$B29)*('Diário 4º PA'!$C$4:$C$2000&gt;=H$4)*('Diário 4º PA'!$C$4:$C$2000&lt;=EOMONTH(H$4,0))*('Diário 4º PA'!$F$4:$F$2000))
+SUMPRODUCT(('Comp.'!$D$5:$D$475=$B29)*('Comp.'!$B$5:$B$475&gt;=H$4)*('Comp.'!$B$5:$B$475&lt;=EOMONTH(H$4,0))*('Comp.'!$E$5:$E$475))</f>
        <v>0</v>
      </c>
      <c r="I29" s="10">
        <f>SUMPRODUCT(('Diário 1º PA'!$E$4:$E$2000='Analítico Cp.'!$B29)*('Diário 1º PA'!$C$4:$C$2000&gt;=I$4)*('Diário 1º PA'!$C$4:$C$2000&lt;=EOMONTH(I$4,0))*('Diário 1º PA'!$F$4:$F$2000))
+SUMPRODUCT(('Diário 2º PA'!$E$4:$E$1997='Analítico Cp.'!$B29)*('Diário 2º PA'!$C$4:$C$1997&gt;=I$4)*('Diário 2º PA'!$C$4:$C$1997&lt;=EOMONTH(I$4,0))*('Diário 2º PA'!$F$4:$F$1997))
+SUMPRODUCT(('Diário 3º PA'!$E$4:$E$2018='Analítico Cp.'!$B29)*('Diário 3º PA'!$C$4:$C$2018&gt;=I$4)*('Diário 3º PA'!$C$4:$C$2018&lt;=EOMONTH(I$4,0))*('Diário 3º PA'!$F$4:$F$2018))
+SUMPRODUCT(('Diário 4º PA'!$E$4:$E$2000='Analítico Cp.'!$B29)*('Diário 4º PA'!$C$4:$C$2000&gt;=I$4)*('Diário 4º PA'!$C$4:$C$2000&lt;=EOMONTH(I$4,0))*('Diário 4º PA'!$F$4:$F$2000))
+SUMPRODUCT(('Comp.'!$D$5:$D$475=$B29)*('Comp.'!$B$5:$B$475&gt;=I$4)*('Comp.'!$B$5:$B$475&lt;=EOMONTH(I$4,0))*('Comp.'!$E$5:$E$475))</f>
        <v>0</v>
      </c>
      <c r="J29" s="10">
        <f>SUMPRODUCT(('Diário 1º PA'!$E$4:$E$2000='Analítico Cp.'!$B29)*('Diário 1º PA'!$C$4:$C$2000&gt;=J$4)*('Diário 1º PA'!$C$4:$C$2000&lt;=EOMONTH(J$4,0))*('Diário 1º PA'!$F$4:$F$2000))
+SUMPRODUCT(('Diário 2º PA'!$E$4:$E$1997='Analítico Cp.'!$B29)*('Diário 2º PA'!$C$4:$C$1997&gt;=J$4)*('Diário 2º PA'!$C$4:$C$1997&lt;=EOMONTH(J$4,0))*('Diário 2º PA'!$F$4:$F$1997))
+SUMPRODUCT(('Diário 3º PA'!$E$4:$E$2018='Analítico Cp.'!$B29)*('Diário 3º PA'!$C$4:$C$2018&gt;=J$4)*('Diário 3º PA'!$C$4:$C$2018&lt;=EOMONTH(J$4,0))*('Diário 3º PA'!$F$4:$F$2018))
+SUMPRODUCT(('Diário 4º PA'!$E$4:$E$2000='Analítico Cp.'!$B29)*('Diário 4º PA'!$C$4:$C$2000&gt;=J$4)*('Diário 4º PA'!$C$4:$C$2000&lt;=EOMONTH(J$4,0))*('Diário 4º PA'!$F$4:$F$2000))
+SUMPRODUCT(('Comp.'!$D$5:$D$475=$B29)*('Comp.'!$B$5:$B$475&gt;=J$4)*('Comp.'!$B$5:$B$475&lt;=EOMONTH(J$4,0))*('Comp.'!$E$5:$E$475))</f>
        <v>0</v>
      </c>
      <c r="K29" s="10">
        <f>SUMPRODUCT(('Diário 1º PA'!$E$4:$E$2000='Analítico Cp.'!$B29)*('Diário 1º PA'!$C$4:$C$2000&gt;=K$4)*('Diário 1º PA'!$C$4:$C$2000&lt;=EOMONTH(K$4,0))*('Diário 1º PA'!$F$4:$F$2000))
+SUMPRODUCT(('Diário 2º PA'!$E$4:$E$1997='Analítico Cp.'!$B29)*('Diário 2º PA'!$C$4:$C$1997&gt;=K$4)*('Diário 2º PA'!$C$4:$C$1997&lt;=EOMONTH(K$4,0))*('Diário 2º PA'!$F$4:$F$1997))
+SUMPRODUCT(('Diário 3º PA'!$E$4:$E$2018='Analítico Cp.'!$B29)*('Diário 3º PA'!$C$4:$C$2018&gt;=K$4)*('Diário 3º PA'!$C$4:$C$2018&lt;=EOMONTH(K$4,0))*('Diário 3º PA'!$F$4:$F$2018))
+SUMPRODUCT(('Diário 4º PA'!$E$4:$E$2000='Analítico Cp.'!$B29)*('Diário 4º PA'!$C$4:$C$2000&gt;=K$4)*('Diário 4º PA'!$C$4:$C$2000&lt;=EOMONTH(K$4,0))*('Diário 4º PA'!$F$4:$F$2000))
+SUMPRODUCT(('Comp.'!$D$5:$D$475=$B29)*('Comp.'!$B$5:$B$475&gt;=K$4)*('Comp.'!$B$5:$B$475&lt;=EOMONTH(K$4,0))*('Comp.'!$E$5:$E$475))</f>
        <v>0</v>
      </c>
      <c r="L29" s="10">
        <f>SUMPRODUCT(('Diário 1º PA'!$E$4:$E$2000='Analítico Cp.'!$B29)*('Diário 1º PA'!$C$4:$C$2000&gt;=L$4)*('Diário 1º PA'!$C$4:$C$2000&lt;=EOMONTH(L$4,0))*('Diário 1º PA'!$F$4:$F$2000))
+SUMPRODUCT(('Diário 2º PA'!$E$4:$E$1997='Analítico Cp.'!$B29)*('Diário 2º PA'!$C$4:$C$1997&gt;=L$4)*('Diário 2º PA'!$C$4:$C$1997&lt;=EOMONTH(L$4,0))*('Diário 2º PA'!$F$4:$F$1997))
+SUMPRODUCT(('Diário 3º PA'!$E$4:$E$2018='Analítico Cp.'!$B29)*('Diário 3º PA'!$C$4:$C$2018&gt;=L$4)*('Diário 3º PA'!$C$4:$C$2018&lt;=EOMONTH(L$4,0))*('Diário 3º PA'!$F$4:$F$2018))
+SUMPRODUCT(('Diário 4º PA'!$E$4:$E$2000='Analítico Cp.'!$B29)*('Diário 4º PA'!$C$4:$C$2000&gt;=L$4)*('Diário 4º PA'!$C$4:$C$2000&lt;=EOMONTH(L$4,0))*('Diário 4º PA'!$F$4:$F$2000))
+SUMPRODUCT(('Comp.'!$D$5:$D$475=$B29)*('Comp.'!$B$5:$B$475&gt;=L$4)*('Comp.'!$B$5:$B$475&lt;=EOMONTH(L$4,0))*('Comp.'!$E$5:$E$475))</f>
        <v>0</v>
      </c>
      <c r="M29" s="10">
        <f>SUMPRODUCT(('Diário 1º PA'!$E$4:$E$2000='Analítico Cp.'!$B29)*('Diário 1º PA'!$C$4:$C$2000&gt;=M$4)*('Diário 1º PA'!$C$4:$C$2000&lt;=EOMONTH(M$4,0))*('Diário 1º PA'!$F$4:$F$2000))
+SUMPRODUCT(('Diário 2º PA'!$E$4:$E$1997='Analítico Cp.'!$B29)*('Diário 2º PA'!$C$4:$C$1997&gt;=M$4)*('Diário 2º PA'!$C$4:$C$1997&lt;=EOMONTH(M$4,0))*('Diário 2º PA'!$F$4:$F$1997))
+SUMPRODUCT(('Diário 3º PA'!$E$4:$E$2018='Analítico Cp.'!$B29)*('Diário 3º PA'!$C$4:$C$2018&gt;=M$4)*('Diário 3º PA'!$C$4:$C$2018&lt;=EOMONTH(M$4,0))*('Diário 3º PA'!$F$4:$F$2018))
+SUMPRODUCT(('Diário 4º PA'!$E$4:$E$2000='Analítico Cp.'!$B29)*('Diário 4º PA'!$C$4:$C$2000&gt;=M$4)*('Diário 4º PA'!$C$4:$C$2000&lt;=EOMONTH(M$4,0))*('Diário 4º PA'!$F$4:$F$2000))
+SUMPRODUCT(('Comp.'!$D$5:$D$475=$B29)*('Comp.'!$B$5:$B$475&gt;=M$4)*('Comp.'!$B$5:$B$475&lt;=EOMONTH(M$4,0))*('Comp.'!$E$5:$E$475))</f>
        <v>0</v>
      </c>
      <c r="N29" s="10">
        <f>SUMPRODUCT(('Diário 1º PA'!$E$4:$E$2000='Analítico Cp.'!$B29)*('Diário 1º PA'!$C$4:$C$2000&gt;=N$4)*('Diário 1º PA'!$C$4:$C$2000&lt;=EOMONTH(N$4,0))*('Diário 1º PA'!$F$4:$F$2000))
+SUMPRODUCT(('Diário 2º PA'!$E$4:$E$1997='Analítico Cp.'!$B29)*('Diário 2º PA'!$C$4:$C$1997&gt;=N$4)*('Diário 2º PA'!$C$4:$C$1997&lt;=EOMONTH(N$4,0))*('Diário 2º PA'!$F$4:$F$1997))
+SUMPRODUCT(('Diário 3º PA'!$E$4:$E$2018='Analítico Cp.'!$B29)*('Diário 3º PA'!$C$4:$C$2018&gt;=N$4)*('Diário 3º PA'!$C$4:$C$2018&lt;=EOMONTH(N$4,0))*('Diário 3º PA'!$F$4:$F$2018))
+SUMPRODUCT(('Diário 4º PA'!$E$4:$E$2000='Analítico Cp.'!$B29)*('Diário 4º PA'!$C$4:$C$2000&gt;=N$4)*('Diário 4º PA'!$C$4:$C$2000&lt;=EOMONTH(N$4,0))*('Diário 4º PA'!$F$4:$F$2000))
+SUMPRODUCT(('Comp.'!$D$5:$D$475=$B29)*('Comp.'!$B$5:$B$475&gt;=N$4)*('Comp.'!$B$5:$B$475&lt;=EOMONTH(N$4,0))*('Comp.'!$E$5:$E$475))</f>
        <v>0</v>
      </c>
      <c r="O29" s="11">
        <f>SUM(C29:N29)</f>
        <v>0</v>
      </c>
      <c r="P29" s="92">
        <f>IF($O$138=0,0,O29/$O$138)</f>
        <v>0</v>
      </c>
    </row>
    <row r="30" spans="1:16" ht="23.25" customHeight="1" x14ac:dyDescent="0.25">
      <c r="A30" s="16"/>
      <c r="B30" s="17" t="s">
        <v>147</v>
      </c>
      <c r="C30" s="12">
        <f>SUBTOTAL(109,C28:C29)</f>
        <v>0</v>
      </c>
      <c r="D30" s="12">
        <f>SUBTOTAL(109,D28:D29)</f>
        <v>0</v>
      </c>
      <c r="E30" s="12">
        <f>SUBTOTAL(109,E28:E29)</f>
        <v>0</v>
      </c>
      <c r="F30" s="12">
        <f t="shared" ref="F30:N30" si="5">SUBTOTAL(109,F28:F29)</f>
        <v>0</v>
      </c>
      <c r="G30" s="12">
        <f t="shared" si="5"/>
        <v>0</v>
      </c>
      <c r="H30" s="12">
        <f t="shared" si="5"/>
        <v>0</v>
      </c>
      <c r="I30" s="12">
        <f t="shared" si="5"/>
        <v>0</v>
      </c>
      <c r="J30" s="12">
        <f t="shared" si="5"/>
        <v>0</v>
      </c>
      <c r="K30" s="12">
        <f t="shared" si="5"/>
        <v>0</v>
      </c>
      <c r="L30" s="12">
        <f t="shared" si="5"/>
        <v>0</v>
      </c>
      <c r="M30" s="12">
        <f t="shared" si="5"/>
        <v>0</v>
      </c>
      <c r="N30" s="12">
        <f t="shared" si="5"/>
        <v>0</v>
      </c>
      <c r="O30" s="12">
        <f>SUBTOTAL(109,O28:O29)</f>
        <v>0</v>
      </c>
      <c r="P30" s="93">
        <f>IF($O$138=0,0,O30/$O$138)</f>
        <v>0</v>
      </c>
    </row>
    <row r="31" spans="1:16" ht="23.25" customHeight="1" x14ac:dyDescent="0.25">
      <c r="A31" s="207" t="s">
        <v>90</v>
      </c>
      <c r="B31" s="223" t="s">
        <v>91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26"/>
    </row>
    <row r="32" spans="1:16" ht="23.25" customHeight="1" x14ac:dyDescent="0.25">
      <c r="A32" s="36" t="s">
        <v>148</v>
      </c>
      <c r="B32" s="35" t="s">
        <v>149</v>
      </c>
      <c r="C32" s="10">
        <f>'Prov. Pessoal'!C7-'Prov. Pessoal'!C17</f>
        <v>0</v>
      </c>
      <c r="D32" s="10">
        <f>'Prov. Pessoal'!D7-'Prov. Pessoal'!D17</f>
        <v>0</v>
      </c>
      <c r="E32" s="10">
        <f>'Prov. Pessoal'!E7-'Prov. Pessoal'!E17</f>
        <v>2691.96</v>
      </c>
      <c r="F32" s="10">
        <f>'Prov. Pessoal'!F7-'Prov. Pessoal'!F17</f>
        <v>6010.35</v>
      </c>
      <c r="G32" s="10">
        <f>'Prov. Pessoal'!G7-'Prov. Pessoal'!G17</f>
        <v>6010.35</v>
      </c>
      <c r="H32" s="10">
        <f>'Prov. Pessoal'!H7-'Prov. Pessoal'!H17</f>
        <v>6010.35</v>
      </c>
      <c r="I32" s="10">
        <f>'Prov. Pessoal'!I7-'Prov. Pessoal'!I17</f>
        <v>6010.35</v>
      </c>
      <c r="J32" s="10">
        <f>'Prov. Pessoal'!J7-'Prov. Pessoal'!J17</f>
        <v>6010.35</v>
      </c>
      <c r="K32" s="10">
        <f>'Prov. Pessoal'!K7-'Prov. Pessoal'!K17</f>
        <v>6010.35</v>
      </c>
      <c r="L32" s="10">
        <f>'Prov. Pessoal'!L7-'Prov. Pessoal'!L17</f>
        <v>0</v>
      </c>
      <c r="M32" s="10">
        <f>'Prov. Pessoal'!M7-'Prov. Pessoal'!M17</f>
        <v>0</v>
      </c>
      <c r="N32" s="10">
        <f>'Prov. Pessoal'!N7-'Prov. Pessoal'!N17</f>
        <v>0</v>
      </c>
      <c r="O32" s="11">
        <f t="shared" ref="O32:O42" si="6">SUM(C32:N32)</f>
        <v>38754.06</v>
      </c>
      <c r="P32" s="92">
        <f t="shared" ref="P32:P44" si="7">IF($O$138=0,0,O32/$O$138)</f>
        <v>0.10375770778764727</v>
      </c>
    </row>
    <row r="33" spans="1:16" ht="23.25" customHeight="1" x14ac:dyDescent="0.25">
      <c r="A33" s="36" t="s">
        <v>150</v>
      </c>
      <c r="B33" s="35" t="s">
        <v>151</v>
      </c>
      <c r="C33" s="10">
        <f>'Prov. Pessoal'!C8-'Prov. Pessoal'!C18</f>
        <v>0</v>
      </c>
      <c r="D33" s="10">
        <f>'Prov. Pessoal'!D8-'Prov. Pessoal'!D18</f>
        <v>0</v>
      </c>
      <c r="E33" s="10">
        <f>'Prov. Pessoal'!E8-'Prov. Pessoal'!E18</f>
        <v>101.58</v>
      </c>
      <c r="F33" s="10">
        <f>'Prov. Pessoal'!F8-'Prov. Pessoal'!F18</f>
        <v>226.81</v>
      </c>
      <c r="G33" s="10">
        <f>'Prov. Pessoal'!G8-'Prov. Pessoal'!G18</f>
        <v>226.81</v>
      </c>
      <c r="H33" s="10">
        <f>'Prov. Pessoal'!H8-'Prov. Pessoal'!H18</f>
        <v>226.81</v>
      </c>
      <c r="I33" s="10">
        <f>'Prov. Pessoal'!I8-'Prov. Pessoal'!I18</f>
        <v>226.81</v>
      </c>
      <c r="J33" s="10">
        <f>'Prov. Pessoal'!J8-'Prov. Pessoal'!J18</f>
        <v>226.81</v>
      </c>
      <c r="K33" s="10">
        <f>'Prov. Pessoal'!K8-'Prov. Pessoal'!K18</f>
        <v>226.81</v>
      </c>
      <c r="L33" s="10">
        <f>'Prov. Pessoal'!L8-'Prov. Pessoal'!L18</f>
        <v>0</v>
      </c>
      <c r="M33" s="10">
        <f>'Prov. Pessoal'!M8-'Prov. Pessoal'!M18</f>
        <v>0</v>
      </c>
      <c r="N33" s="10">
        <f>'Prov. Pessoal'!N8-'Prov. Pessoal'!N18</f>
        <v>0</v>
      </c>
      <c r="O33" s="11">
        <f t="shared" si="6"/>
        <v>1462.4399999999998</v>
      </c>
      <c r="P33" s="92">
        <f t="shared" si="7"/>
        <v>3.9154458185017742E-3</v>
      </c>
    </row>
    <row r="34" spans="1:16" ht="23.25" customHeight="1" x14ac:dyDescent="0.25">
      <c r="A34" s="36" t="s">
        <v>152</v>
      </c>
      <c r="B34" s="35" t="s">
        <v>153</v>
      </c>
      <c r="C34" s="10">
        <f>'Prov. Pessoal'!C9-'Prov. Pessoal'!C19</f>
        <v>0</v>
      </c>
      <c r="D34" s="10">
        <f>'Prov. Pessoal'!D9-'Prov. Pessoal'!D19</f>
        <v>0</v>
      </c>
      <c r="E34" s="10">
        <f>'Prov. Pessoal'!E9-'Prov. Pessoal'!E19</f>
        <v>812.67</v>
      </c>
      <c r="F34" s="10">
        <f>'Prov. Pessoal'!F9-'Prov. Pessoal'!F19</f>
        <v>1814.44</v>
      </c>
      <c r="G34" s="10">
        <f>'Prov. Pessoal'!G9-'Prov. Pessoal'!G19</f>
        <v>1814.44</v>
      </c>
      <c r="H34" s="10">
        <f>'Prov. Pessoal'!H9-'Prov. Pessoal'!H19</f>
        <v>1814.44</v>
      </c>
      <c r="I34" s="10">
        <f>'Prov. Pessoal'!I9-'Prov. Pessoal'!I19</f>
        <v>1814.44</v>
      </c>
      <c r="J34" s="10">
        <f>'Prov. Pessoal'!J9-'Prov. Pessoal'!J19</f>
        <v>1814.44</v>
      </c>
      <c r="K34" s="10">
        <f>'Prov. Pessoal'!K9-'Prov. Pessoal'!K19</f>
        <v>1814.44</v>
      </c>
      <c r="L34" s="10">
        <f>'Prov. Pessoal'!L9-'Prov. Pessoal'!L19</f>
        <v>0</v>
      </c>
      <c r="M34" s="10">
        <f>'Prov. Pessoal'!M9-'Prov. Pessoal'!M19</f>
        <v>0</v>
      </c>
      <c r="N34" s="10">
        <f>'Prov. Pessoal'!N9-'Prov. Pessoal'!N19</f>
        <v>0</v>
      </c>
      <c r="O34" s="11">
        <f t="shared" si="6"/>
        <v>11699.310000000001</v>
      </c>
      <c r="P34" s="92">
        <f t="shared" si="7"/>
        <v>3.1323004307086788E-2</v>
      </c>
    </row>
    <row r="35" spans="1:16" ht="23.25" customHeight="1" x14ac:dyDescent="0.25">
      <c r="A35" s="36" t="s">
        <v>154</v>
      </c>
      <c r="B35" s="35" t="s">
        <v>155</v>
      </c>
      <c r="C35" s="10">
        <f>'Prov. Pessoal'!C10-'Prov. Pessoal'!C20</f>
        <v>0</v>
      </c>
      <c r="D35" s="10">
        <f>'Prov. Pessoal'!D10-'Prov. Pessoal'!D20</f>
        <v>0</v>
      </c>
      <c r="E35" s="10">
        <f>'Prov. Pessoal'!E10-'Prov. Pessoal'!E20</f>
        <v>406.33</v>
      </c>
      <c r="F35" s="10">
        <f>'Prov. Pessoal'!F10-'Prov. Pessoal'!F20</f>
        <v>907.22</v>
      </c>
      <c r="G35" s="10">
        <f>'Prov. Pessoal'!G10-'Prov. Pessoal'!G20</f>
        <v>907.22</v>
      </c>
      <c r="H35" s="10">
        <f>'Prov. Pessoal'!H10-'Prov. Pessoal'!H20</f>
        <v>907.22</v>
      </c>
      <c r="I35" s="10">
        <f>'Prov. Pessoal'!I10-'Prov. Pessoal'!I20</f>
        <v>907.22</v>
      </c>
      <c r="J35" s="10">
        <f>'Prov. Pessoal'!J10-'Prov. Pessoal'!J20</f>
        <v>907.22</v>
      </c>
      <c r="K35" s="10">
        <f>'Prov. Pessoal'!K10-'Prov. Pessoal'!K20</f>
        <v>907.22</v>
      </c>
      <c r="L35" s="10">
        <f>'Prov. Pessoal'!L10-'Prov. Pessoal'!L20</f>
        <v>0</v>
      </c>
      <c r="M35" s="10">
        <f>'Prov. Pessoal'!M10-'Prov. Pessoal'!M20</f>
        <v>0</v>
      </c>
      <c r="N35" s="10">
        <f>'Prov. Pessoal'!N10-'Prov. Pessoal'!N20</f>
        <v>0</v>
      </c>
      <c r="O35" s="11">
        <f t="shared" si="6"/>
        <v>5849.6500000000005</v>
      </c>
      <c r="P35" s="92">
        <f t="shared" si="7"/>
        <v>1.5661488766854647E-2</v>
      </c>
    </row>
    <row r="36" spans="1:16" ht="23.25" customHeight="1" x14ac:dyDescent="0.25">
      <c r="A36" s="36" t="s">
        <v>156</v>
      </c>
      <c r="B36" s="35" t="s">
        <v>157</v>
      </c>
      <c r="C36" s="10">
        <f>'Prov. Pessoal'!C11-'Prov. Pessoal'!C21</f>
        <v>0</v>
      </c>
      <c r="D36" s="10">
        <f>'Prov. Pessoal'!D11-'Prov. Pessoal'!D21</f>
        <v>0</v>
      </c>
      <c r="E36" s="10">
        <f>'Prov. Pessoal'!E11-'Prov. Pessoal'!E21</f>
        <v>662.5</v>
      </c>
      <c r="F36" s="10">
        <f>'Prov. Pessoal'!F11-'Prov. Pessoal'!F21</f>
        <v>1479.17</v>
      </c>
      <c r="G36" s="10">
        <f>'Prov. Pessoal'!G11-'Prov. Pessoal'!G21</f>
        <v>1479.17</v>
      </c>
      <c r="H36" s="10">
        <f>'Prov. Pessoal'!H11-'Prov. Pessoal'!H21</f>
        <v>1479.17</v>
      </c>
      <c r="I36" s="10">
        <f>'Prov. Pessoal'!I11-'Prov. Pessoal'!I21</f>
        <v>1479.17</v>
      </c>
      <c r="J36" s="10">
        <f>'Prov. Pessoal'!J11-'Prov. Pessoal'!J21</f>
        <v>1479.17</v>
      </c>
      <c r="K36" s="10">
        <f>'Prov. Pessoal'!K11-'Prov. Pessoal'!K21</f>
        <v>1479.17</v>
      </c>
      <c r="L36" s="10">
        <f>'Prov. Pessoal'!L11-'Prov. Pessoal'!L21</f>
        <v>0</v>
      </c>
      <c r="M36" s="10">
        <f>'Prov. Pessoal'!M11-'Prov. Pessoal'!M21</f>
        <v>0</v>
      </c>
      <c r="N36" s="10">
        <f>'Prov. Pessoal'!N11-'Prov. Pessoal'!N21</f>
        <v>0</v>
      </c>
      <c r="O36" s="11">
        <f t="shared" si="6"/>
        <v>9537.52</v>
      </c>
      <c r="P36" s="92">
        <f t="shared" si="7"/>
        <v>2.553516233341337E-2</v>
      </c>
    </row>
    <row r="37" spans="1:16" ht="23.25" customHeight="1" x14ac:dyDescent="0.25">
      <c r="A37" s="36" t="s">
        <v>158</v>
      </c>
      <c r="B37" s="35" t="s">
        <v>159</v>
      </c>
      <c r="C37" s="10">
        <f>'Prov. Pessoal'!C12-'Prov. Pessoal'!C22</f>
        <v>0</v>
      </c>
      <c r="D37" s="10">
        <f>'Prov. Pessoal'!D12-'Prov. Pessoal'!D22</f>
        <v>0</v>
      </c>
      <c r="E37" s="10">
        <f>'Prov. Pessoal'!E12-'Prov. Pessoal'!E22</f>
        <v>662.5</v>
      </c>
      <c r="F37" s="10">
        <f>'Prov. Pessoal'!F12-'Prov. Pessoal'!F22</f>
        <v>1479.17</v>
      </c>
      <c r="G37" s="10">
        <f>'Prov. Pessoal'!G12-'Prov. Pessoal'!G22</f>
        <v>1479.17</v>
      </c>
      <c r="H37" s="10">
        <f>'Prov. Pessoal'!H12-'Prov. Pessoal'!H22</f>
        <v>1479.17</v>
      </c>
      <c r="I37" s="10">
        <f>'Prov. Pessoal'!I12-'Prov. Pessoal'!I22</f>
        <v>1479.17</v>
      </c>
      <c r="J37" s="10">
        <f>'Prov. Pessoal'!J12-'Prov. Pessoal'!J22</f>
        <v>1479.17</v>
      </c>
      <c r="K37" s="10">
        <f>'Prov. Pessoal'!K12-'Prov. Pessoal'!K22</f>
        <v>1479.17</v>
      </c>
      <c r="L37" s="10">
        <f>'Prov. Pessoal'!L12-'Prov. Pessoal'!L22</f>
        <v>0</v>
      </c>
      <c r="M37" s="10">
        <f>'Prov. Pessoal'!M12-'Prov. Pessoal'!M22</f>
        <v>0</v>
      </c>
      <c r="N37" s="10">
        <f>'Prov. Pessoal'!N12-'Prov. Pessoal'!N22</f>
        <v>0</v>
      </c>
      <c r="O37" s="11">
        <f>SUM(C37:N37)</f>
        <v>9537.52</v>
      </c>
      <c r="P37" s="92">
        <f t="shared" si="7"/>
        <v>2.553516233341337E-2</v>
      </c>
    </row>
    <row r="38" spans="1:16" ht="23.25" customHeight="1" x14ac:dyDescent="0.25">
      <c r="A38" s="36" t="s">
        <v>160</v>
      </c>
      <c r="B38" s="35" t="s">
        <v>161</v>
      </c>
      <c r="C38" s="10">
        <f>'Prov. Pessoal'!C13-'Prov. Pessoal'!C23</f>
        <v>0</v>
      </c>
      <c r="D38" s="10">
        <f>'Prov. Pessoal'!D13-'Prov. Pessoal'!D23</f>
        <v>0</v>
      </c>
      <c r="E38" s="10">
        <f>'Prov. Pessoal'!E13-'Prov. Pessoal'!E23</f>
        <v>220.83</v>
      </c>
      <c r="F38" s="10">
        <f>'Prov. Pessoal'!F13-'Prov. Pessoal'!F23</f>
        <v>493.06</v>
      </c>
      <c r="G38" s="10">
        <f>'Prov. Pessoal'!G13-'Prov. Pessoal'!G23</f>
        <v>493.06</v>
      </c>
      <c r="H38" s="10">
        <f>'Prov. Pessoal'!H13-'Prov. Pessoal'!H23</f>
        <v>493.06</v>
      </c>
      <c r="I38" s="10">
        <f>'Prov. Pessoal'!I13-'Prov. Pessoal'!I23</f>
        <v>493.06</v>
      </c>
      <c r="J38" s="10">
        <f>'Prov. Pessoal'!J13-'Prov. Pessoal'!J23</f>
        <v>493.06</v>
      </c>
      <c r="K38" s="10">
        <f>'Prov. Pessoal'!K13-'Prov. Pessoal'!K23</f>
        <v>493.06</v>
      </c>
      <c r="L38" s="10">
        <f>'Prov. Pessoal'!L13-'Prov. Pessoal'!L23</f>
        <v>0</v>
      </c>
      <c r="M38" s="10">
        <f>'Prov. Pessoal'!M13-'Prov. Pessoal'!M23</f>
        <v>0</v>
      </c>
      <c r="N38" s="10">
        <f>'Prov. Pessoal'!N13-'Prov. Pessoal'!N23</f>
        <v>0</v>
      </c>
      <c r="O38" s="11">
        <f t="shared" si="6"/>
        <v>3179.19</v>
      </c>
      <c r="P38" s="92">
        <f t="shared" si="7"/>
        <v>8.511765400100282E-3</v>
      </c>
    </row>
    <row r="39" spans="1:16" ht="23.25" customHeight="1" x14ac:dyDescent="0.25">
      <c r="A39" s="36" t="s">
        <v>162</v>
      </c>
      <c r="B39" s="35" t="s">
        <v>163</v>
      </c>
      <c r="C39" s="10">
        <f>'Prov. Pessoal'!C14-'Prov. Pessoal'!C24</f>
        <v>0</v>
      </c>
      <c r="D39" s="10">
        <f>'Prov. Pessoal'!D14-'Prov. Pessoal'!D24</f>
        <v>0</v>
      </c>
      <c r="E39" s="10">
        <f>'Prov. Pessoal'!E14-'Prov. Pessoal'!E24</f>
        <v>662.5</v>
      </c>
      <c r="F39" s="10">
        <f>'Prov. Pessoal'!F14-'Prov. Pessoal'!F24</f>
        <v>1479.17</v>
      </c>
      <c r="G39" s="10">
        <f>'Prov. Pessoal'!G14-'Prov. Pessoal'!G24</f>
        <v>1479.17</v>
      </c>
      <c r="H39" s="10">
        <f>'Prov. Pessoal'!H14-'Prov. Pessoal'!H24</f>
        <v>1479.17</v>
      </c>
      <c r="I39" s="10">
        <f>'Prov. Pessoal'!I14-'Prov. Pessoal'!I24</f>
        <v>1479.17</v>
      </c>
      <c r="J39" s="10">
        <f>'Prov. Pessoal'!J14-'Prov. Pessoal'!J24</f>
        <v>1479.17</v>
      </c>
      <c r="K39" s="10">
        <f>'Prov. Pessoal'!K14-'Prov. Pessoal'!K24</f>
        <v>1479.17</v>
      </c>
      <c r="L39" s="10">
        <f>'Prov. Pessoal'!L14-'Prov. Pessoal'!L24</f>
        <v>0</v>
      </c>
      <c r="M39" s="10">
        <f>'Prov. Pessoal'!M14-'Prov. Pessoal'!M24</f>
        <v>0</v>
      </c>
      <c r="N39" s="10">
        <f>'Prov. Pessoal'!N14-'Prov. Pessoal'!N24</f>
        <v>0</v>
      </c>
      <c r="O39" s="11">
        <f t="shared" si="6"/>
        <v>9537.52</v>
      </c>
      <c r="P39" s="92">
        <f t="shared" si="7"/>
        <v>2.553516233341337E-2</v>
      </c>
    </row>
    <row r="40" spans="1:16" ht="23.25" customHeight="1" x14ac:dyDescent="0.25">
      <c r="A40" s="36" t="s">
        <v>164</v>
      </c>
      <c r="B40" s="35" t="s">
        <v>165</v>
      </c>
      <c r="C40" s="10">
        <f>SUMPRODUCT(('Diário 1º PA'!$E$4:$E$2000='Analítico Cp.'!$B40)*('Diário 1º PA'!$C$4:$C$2000&gt;=C$4)*('Diário 1º PA'!$C$4:$C$2000&lt;=EOMONTH(C$4,0))*('Diário 1º PA'!$F$4:$F$2000))
+SUMPRODUCT(('Diário 2º PA'!$E$4:$E$1997='Analítico Cp.'!$B40)*('Diário 2º PA'!$C$4:$C$1997&gt;=C$4)*('Diário 2º PA'!$C$4:$C$1997&lt;=EOMONTH(C$4,0))*('Diário 2º PA'!$F$4:$F$1997))
+SUMPRODUCT(('Diário 3º PA'!$E$4:$E$2018='Analítico Cp.'!$B40)*('Diário 3º PA'!$C$4:$C$2018&gt;=C$4)*('Diário 3º PA'!$C$4:$C$2018&lt;=EOMONTH(C$4,0))*('Diário 3º PA'!$F$4:$F$2018))
+SUMPRODUCT(('Diário 4º PA'!$E$4:$E$2000='Analítico Cp.'!$B40)*('Diário 4º PA'!$C$4:$C$2000&gt;=C$4)*('Diário 4º PA'!$C$4:$C$2000&lt;=EOMONTH(C$4,0))*('Diário 4º PA'!$F$4:$F$2000))
+SUMPRODUCT(('Comp.'!$D$5:$D$475=$B40)*('Comp.'!$B$5:$B$475&gt;=C$4)*('Comp.'!$B$5:$B$475&lt;=EOMONTH(C$4,0))*('Comp.'!$E$5:$E$475))</f>
        <v>0</v>
      </c>
      <c r="D40" s="10">
        <f>SUMPRODUCT(('Diário 1º PA'!$E$4:$E$2000='Analítico Cp.'!$B40)*('Diário 1º PA'!$C$4:$C$2000&gt;=D$4)*('Diário 1º PA'!$C$4:$C$2000&lt;=EOMONTH(D$4,0))*('Diário 1º PA'!$F$4:$F$2000))
+SUMPRODUCT(('Diário 2º PA'!$E$4:$E$1997='Analítico Cp.'!$B40)*('Diário 2º PA'!$C$4:$C$1997&gt;=D$4)*('Diário 2º PA'!$C$4:$C$1997&lt;=EOMONTH(D$4,0))*('Diário 2º PA'!$F$4:$F$1997))
+SUMPRODUCT(('Diário 3º PA'!$E$4:$E$2018='Analítico Cp.'!$B40)*('Diário 3º PA'!$C$4:$C$2018&gt;=D$4)*('Diário 3º PA'!$C$4:$C$2018&lt;=EOMONTH(D$4,0))*('Diário 3º PA'!$F$4:$F$2018))
+SUMPRODUCT(('Diário 4º PA'!$E$4:$E$2000='Analítico Cp.'!$B40)*('Diário 4º PA'!$C$4:$C$2000&gt;=D$4)*('Diário 4º PA'!$C$4:$C$2000&lt;=EOMONTH(D$4,0))*('Diário 4º PA'!$F$4:$F$2000))
+SUMPRODUCT(('Comp.'!$D$5:$D$475=$B40)*('Comp.'!$B$5:$B$475&gt;=D$4)*('Comp.'!$B$5:$B$475&lt;=EOMONTH(D$4,0))*('Comp.'!$E$5:$E$475))</f>
        <v>0</v>
      </c>
      <c r="E40" s="10">
        <f>SUMPRODUCT(('Diário 1º PA'!$E$4:$E$2000='Analítico Cp.'!$B40)*('Diário 1º PA'!$C$4:$C$2000&gt;=E$4)*('Diário 1º PA'!$C$4:$C$2000&lt;=EOMONTH(E$4,0))*('Diário 1º PA'!$F$4:$F$2000))
+SUMPRODUCT(('Diário 2º PA'!$E$4:$E$1997='Analítico Cp.'!$B40)*('Diário 2º PA'!$C$4:$C$1997&gt;=E$4)*('Diário 2º PA'!$C$4:$C$1997&lt;=EOMONTH(E$4,0))*('Diário 2º PA'!$F$4:$F$1997))
+SUMPRODUCT(('Diário 3º PA'!$E$4:$E$2018='Analítico Cp.'!$B40)*('Diário 3º PA'!$C$4:$C$2018&gt;=E$4)*('Diário 3º PA'!$C$4:$C$2018&lt;=EOMONTH(E$4,0))*('Diário 3º PA'!$F$4:$F$2018))
+SUMPRODUCT(('Diário 4º PA'!$E$4:$E$2000='Analítico Cp.'!$B40)*('Diário 4º PA'!$C$4:$C$2000&gt;=E$4)*('Diário 4º PA'!$C$4:$C$2000&lt;=EOMONTH(E$4,0))*('Diário 4º PA'!$F$4:$F$2000))
+SUMPRODUCT(('Comp.'!$D$5:$D$475=$B40)*('Comp.'!$B$5:$B$475&gt;=E$4)*('Comp.'!$B$5:$B$475&lt;=EOMONTH(E$4,0))*('Comp.'!$E$5:$E$475))</f>
        <v>147.80000000000001</v>
      </c>
      <c r="F40" s="10">
        <f>SUMPRODUCT(('Diário 1º PA'!$E$4:$E$2000='Analítico Cp.'!$B40)*('Diário 1º PA'!$C$4:$C$2000&gt;=F$4)*('Diário 1º PA'!$C$4:$C$2000&lt;=EOMONTH(F$4,0))*('Diário 1º PA'!$F$4:$F$2000))
+SUMPRODUCT(('Diário 2º PA'!$E$4:$E$1997='Analítico Cp.'!$B40)*('Diário 2º PA'!$C$4:$C$1997&gt;=F$4)*('Diário 2º PA'!$C$4:$C$1997&lt;=EOMONTH(F$4,0))*('Diário 2º PA'!$F$4:$F$1997))
+SUMPRODUCT(('Diário 3º PA'!$E$4:$E$2018='Analítico Cp.'!$B40)*('Diário 3º PA'!$C$4:$C$2018&gt;=F$4)*('Diário 3º PA'!$C$4:$C$2018&lt;=EOMONTH(F$4,0))*('Diário 3º PA'!$F$4:$F$2018))
+SUMPRODUCT(('Diário 4º PA'!$E$4:$E$2000='Analítico Cp.'!$B40)*('Diário 4º PA'!$C$4:$C$2000&gt;=F$4)*('Diário 4º PA'!$C$4:$C$2000&lt;=EOMONTH(F$4,0))*('Diário 4º PA'!$F$4:$F$2000))
+SUMPRODUCT(('Comp.'!$D$5:$D$475=$B40)*('Comp.'!$B$5:$B$475&gt;=F$4)*('Comp.'!$B$5:$B$475&lt;=EOMONTH(F$4,0))*('Comp.'!$E$5:$E$475))</f>
        <v>443.4</v>
      </c>
      <c r="G40" s="10">
        <f>SUMPRODUCT(('Diário 1º PA'!$E$4:$E$2000='Analítico Cp.'!$B40)*('Diário 1º PA'!$C$4:$C$2000&gt;=G$4)*('Diário 1º PA'!$C$4:$C$2000&lt;=EOMONTH(G$4,0))*('Diário 1º PA'!$F$4:$F$2000))
+SUMPRODUCT(('Diário 2º PA'!$E$4:$E$1997='Analítico Cp.'!$B40)*('Diário 2º PA'!$C$4:$C$1997&gt;=G$4)*('Diário 2º PA'!$C$4:$C$1997&lt;=EOMONTH(G$4,0))*('Diário 2º PA'!$F$4:$F$1997))
+SUMPRODUCT(('Diário 3º PA'!$E$4:$E$2018='Analítico Cp.'!$B40)*('Diário 3º PA'!$C$4:$C$2018&gt;=G$4)*('Diário 3º PA'!$C$4:$C$2018&lt;=EOMONTH(G$4,0))*('Diário 3º PA'!$F$4:$F$2018))
+SUMPRODUCT(('Diário 4º PA'!$E$4:$E$2000='Analítico Cp.'!$B40)*('Diário 4º PA'!$C$4:$C$2000&gt;=G$4)*('Diário 4º PA'!$C$4:$C$2000&lt;=EOMONTH(G$4,0))*('Diário 4º PA'!$F$4:$F$2000))
+SUMPRODUCT(('Comp.'!$D$5:$D$475=$B40)*('Comp.'!$B$5:$B$475&gt;=G$4)*('Comp.'!$B$5:$B$475&lt;=EOMONTH(G$4,0))*('Comp.'!$E$5:$E$475))</f>
        <v>443.4</v>
      </c>
      <c r="H40" s="10">
        <f>SUMPRODUCT(('Diário 1º PA'!$E$4:$E$2000='Analítico Cp.'!$B40)*('Diário 1º PA'!$C$4:$C$2000&gt;=H$4)*('Diário 1º PA'!$C$4:$C$2000&lt;=EOMONTH(H$4,0))*('Diário 1º PA'!$F$4:$F$2000))
+SUMPRODUCT(('Diário 2º PA'!$E$4:$E$1997='Analítico Cp.'!$B40)*('Diário 2º PA'!$C$4:$C$1997&gt;=H$4)*('Diário 2º PA'!$C$4:$C$1997&lt;=EOMONTH(H$4,0))*('Diário 2º PA'!$F$4:$F$1997))
+SUMPRODUCT(('Diário 3º PA'!$E$4:$E$2018='Analítico Cp.'!$B40)*('Diário 3º PA'!$C$4:$C$2018&gt;=H$4)*('Diário 3º PA'!$C$4:$C$2018&lt;=EOMONTH(H$4,0))*('Diário 3º PA'!$F$4:$F$2018))
+SUMPRODUCT(('Diário 4º PA'!$E$4:$E$2000='Analítico Cp.'!$B40)*('Diário 4º PA'!$C$4:$C$2000&gt;=H$4)*('Diário 4º PA'!$C$4:$C$2000&lt;=EOMONTH(H$4,0))*('Diário 4º PA'!$F$4:$F$2000))
+SUMPRODUCT(('Comp.'!$D$5:$D$475=$B40)*('Comp.'!$B$5:$B$475&gt;=H$4)*('Comp.'!$B$5:$B$475&lt;=EOMONTH(H$4,0))*('Comp.'!$E$5:$E$475))</f>
        <v>443.4</v>
      </c>
      <c r="I40" s="10">
        <f>SUMPRODUCT(('Diário 1º PA'!$E$4:$E$2000='Analítico Cp.'!$B40)*('Diário 1º PA'!$C$4:$C$2000&gt;=I$4)*('Diário 1º PA'!$C$4:$C$2000&lt;=EOMONTH(I$4,0))*('Diário 1º PA'!$F$4:$F$2000))
+SUMPRODUCT(('Diário 2º PA'!$E$4:$E$1997='Analítico Cp.'!$B40)*('Diário 2º PA'!$C$4:$C$1997&gt;=I$4)*('Diário 2º PA'!$C$4:$C$1997&lt;=EOMONTH(I$4,0))*('Diário 2º PA'!$F$4:$F$1997))
+SUMPRODUCT(('Diário 3º PA'!$E$4:$E$2018='Analítico Cp.'!$B40)*('Diário 3º PA'!$C$4:$C$2018&gt;=I$4)*('Diário 3º PA'!$C$4:$C$2018&lt;=EOMONTH(I$4,0))*('Diário 3º PA'!$F$4:$F$2018))
+SUMPRODUCT(('Diário 4º PA'!$E$4:$E$2000='Analítico Cp.'!$B40)*('Diário 4º PA'!$C$4:$C$2000&gt;=I$4)*('Diário 4º PA'!$C$4:$C$2000&lt;=EOMONTH(I$4,0))*('Diário 4º PA'!$F$4:$F$2000))
+SUMPRODUCT(('Comp.'!$D$5:$D$475=$B40)*('Comp.'!$B$5:$B$475&gt;=I$4)*('Comp.'!$B$5:$B$475&lt;=EOMONTH(I$4,0))*('Comp.'!$E$5:$E$475))</f>
        <v>443.4</v>
      </c>
      <c r="J40" s="10">
        <f>SUMPRODUCT(('Diário 1º PA'!$E$4:$E$2000='Analítico Cp.'!$B40)*('Diário 1º PA'!$C$4:$C$2000&gt;=J$4)*('Diário 1º PA'!$C$4:$C$2000&lt;=EOMONTH(J$4,0))*('Diário 1º PA'!$F$4:$F$2000))
+SUMPRODUCT(('Diário 2º PA'!$E$4:$E$1997='Analítico Cp.'!$B40)*('Diário 2º PA'!$C$4:$C$1997&gt;=J$4)*('Diário 2º PA'!$C$4:$C$1997&lt;=EOMONTH(J$4,0))*('Diário 2º PA'!$F$4:$F$1997))
+SUMPRODUCT(('Diário 3º PA'!$E$4:$E$2018='Analítico Cp.'!$B40)*('Diário 3º PA'!$C$4:$C$2018&gt;=J$4)*('Diário 3º PA'!$C$4:$C$2018&lt;=EOMONTH(J$4,0))*('Diário 3º PA'!$F$4:$F$2018))
+SUMPRODUCT(('Diário 4º PA'!$E$4:$E$2000='Analítico Cp.'!$B40)*('Diário 4º PA'!$C$4:$C$2000&gt;=J$4)*('Diário 4º PA'!$C$4:$C$2000&lt;=EOMONTH(J$4,0))*('Diário 4º PA'!$F$4:$F$2000))
+SUMPRODUCT(('Comp.'!$D$5:$D$475=$B40)*('Comp.'!$B$5:$B$475&gt;=J$4)*('Comp.'!$B$5:$B$475&lt;=EOMONTH(J$4,0))*('Comp.'!$E$5:$E$475))</f>
        <v>443.4</v>
      </c>
      <c r="K40" s="10">
        <f>SUMPRODUCT(('Diário 1º PA'!$E$4:$E$2000='Analítico Cp.'!$B40)*('Diário 1º PA'!$C$4:$C$2000&gt;=K$4)*('Diário 1º PA'!$C$4:$C$2000&lt;=EOMONTH(K$4,0))*('Diário 1º PA'!$F$4:$F$2000))
+SUMPRODUCT(('Diário 2º PA'!$E$4:$E$1997='Analítico Cp.'!$B40)*('Diário 2º PA'!$C$4:$C$1997&gt;=K$4)*('Diário 2º PA'!$C$4:$C$1997&lt;=EOMONTH(K$4,0))*('Diário 2º PA'!$F$4:$F$1997))
+SUMPRODUCT(('Diário 3º PA'!$E$4:$E$2018='Analítico Cp.'!$B40)*('Diário 3º PA'!$C$4:$C$2018&gt;=K$4)*('Diário 3º PA'!$C$4:$C$2018&lt;=EOMONTH(K$4,0))*('Diário 3º PA'!$F$4:$F$2018))
+SUMPRODUCT(('Diário 4º PA'!$E$4:$E$2000='Analítico Cp.'!$B40)*('Diário 4º PA'!$C$4:$C$2000&gt;=K$4)*('Diário 4º PA'!$C$4:$C$2000&lt;=EOMONTH(K$4,0))*('Diário 4º PA'!$F$4:$F$2000))
+SUMPRODUCT(('Comp.'!$D$5:$D$475=$B40)*('Comp.'!$B$5:$B$475&gt;=K$4)*('Comp.'!$B$5:$B$475&lt;=EOMONTH(K$4,0))*('Comp.'!$E$5:$E$475))</f>
        <v>443.4</v>
      </c>
      <c r="L40" s="10">
        <f>SUMPRODUCT(('Diário 1º PA'!$E$4:$E$2000='Analítico Cp.'!$B40)*('Diário 1º PA'!$C$4:$C$2000&gt;=L$4)*('Diário 1º PA'!$C$4:$C$2000&lt;=EOMONTH(L$4,0))*('Diário 1º PA'!$F$4:$F$2000))
+SUMPRODUCT(('Diário 2º PA'!$E$4:$E$1997='Analítico Cp.'!$B40)*('Diário 2º PA'!$C$4:$C$1997&gt;=L$4)*('Diário 2º PA'!$C$4:$C$1997&lt;=EOMONTH(L$4,0))*('Diário 2º PA'!$F$4:$F$1997))
+SUMPRODUCT(('Diário 3º PA'!$E$4:$E$2018='Analítico Cp.'!$B40)*('Diário 3º PA'!$C$4:$C$2018&gt;=L$4)*('Diário 3º PA'!$C$4:$C$2018&lt;=EOMONTH(L$4,0))*('Diário 3º PA'!$F$4:$F$2018))
+SUMPRODUCT(('Diário 4º PA'!$E$4:$E$2000='Analítico Cp.'!$B40)*('Diário 4º PA'!$C$4:$C$2000&gt;=L$4)*('Diário 4º PA'!$C$4:$C$2000&lt;=EOMONTH(L$4,0))*('Diário 4º PA'!$F$4:$F$2000))
+SUMPRODUCT(('Comp.'!$D$5:$D$475=$B40)*('Comp.'!$B$5:$B$475&gt;=L$4)*('Comp.'!$B$5:$B$475&lt;=EOMONTH(L$4,0))*('Comp.'!$E$5:$E$475))</f>
        <v>0</v>
      </c>
      <c r="M40" s="10">
        <f>SUMPRODUCT(('Diário 1º PA'!$E$4:$E$2000='Analítico Cp.'!$B40)*('Diário 1º PA'!$C$4:$C$2000&gt;=M$4)*('Diário 1º PA'!$C$4:$C$2000&lt;=EOMONTH(M$4,0))*('Diário 1º PA'!$F$4:$F$2000))
+SUMPRODUCT(('Diário 2º PA'!$E$4:$E$1997='Analítico Cp.'!$B40)*('Diário 2º PA'!$C$4:$C$1997&gt;=M$4)*('Diário 2º PA'!$C$4:$C$1997&lt;=EOMONTH(M$4,0))*('Diário 2º PA'!$F$4:$F$1997))
+SUMPRODUCT(('Diário 3º PA'!$E$4:$E$2018='Analítico Cp.'!$B40)*('Diário 3º PA'!$C$4:$C$2018&gt;=M$4)*('Diário 3º PA'!$C$4:$C$2018&lt;=EOMONTH(M$4,0))*('Diário 3º PA'!$F$4:$F$2018))
+SUMPRODUCT(('Diário 4º PA'!$E$4:$E$2000='Analítico Cp.'!$B40)*('Diário 4º PA'!$C$4:$C$2000&gt;=M$4)*('Diário 4º PA'!$C$4:$C$2000&lt;=EOMONTH(M$4,0))*('Diário 4º PA'!$F$4:$F$2000))
+SUMPRODUCT(('Comp.'!$D$5:$D$475=$B40)*('Comp.'!$B$5:$B$475&gt;=M$4)*('Comp.'!$B$5:$B$475&lt;=EOMONTH(M$4,0))*('Comp.'!$E$5:$E$475))</f>
        <v>0</v>
      </c>
      <c r="N40" s="10">
        <f>SUMPRODUCT(('Diário 1º PA'!$E$4:$E$2000='Analítico Cp.'!$B40)*('Diário 1º PA'!$C$4:$C$2000&gt;=N$4)*('Diário 1º PA'!$C$4:$C$2000&lt;=EOMONTH(N$4,0))*('Diário 1º PA'!$F$4:$F$2000))
+SUMPRODUCT(('Diário 2º PA'!$E$4:$E$1997='Analítico Cp.'!$B40)*('Diário 2º PA'!$C$4:$C$1997&gt;=N$4)*('Diário 2º PA'!$C$4:$C$1997&lt;=EOMONTH(N$4,0))*('Diário 2º PA'!$F$4:$F$1997))
+SUMPRODUCT(('Diário 3º PA'!$E$4:$E$2018='Analítico Cp.'!$B40)*('Diário 3º PA'!$C$4:$C$2018&gt;=N$4)*('Diário 3º PA'!$C$4:$C$2018&lt;=EOMONTH(N$4,0))*('Diário 3º PA'!$F$4:$F$2018))
+SUMPRODUCT(('Diário 4º PA'!$E$4:$E$2000='Analítico Cp.'!$B40)*('Diário 4º PA'!$C$4:$C$2000&gt;=N$4)*('Diário 4º PA'!$C$4:$C$2000&lt;=EOMONTH(N$4,0))*('Diário 4º PA'!$F$4:$F$2000))
+SUMPRODUCT(('Comp.'!$D$5:$D$475=$B40)*('Comp.'!$B$5:$B$475&gt;=N$4)*('Comp.'!$B$5:$B$475&lt;=EOMONTH(N$4,0))*('Comp.'!$E$5:$E$475))</f>
        <v>0</v>
      </c>
      <c r="O40" s="11">
        <f t="shared" si="6"/>
        <v>2808.2000000000003</v>
      </c>
      <c r="P40" s="92">
        <f t="shared" si="7"/>
        <v>7.5184998683820769E-3</v>
      </c>
    </row>
    <row r="41" spans="1:16" ht="23.25" customHeight="1" x14ac:dyDescent="0.25">
      <c r="A41" s="36" t="s">
        <v>166</v>
      </c>
      <c r="B41" s="35" t="s">
        <v>167</v>
      </c>
      <c r="C41" s="10">
        <f>SUMPRODUCT(('Diário 1º PA'!$E$4:$E$2000='Analítico Cp.'!$B41)*('Diário 1º PA'!$C$4:$C$2000&gt;=C$4)*('Diário 1º PA'!$C$4:$C$2000&lt;=EOMONTH(C$4,0))*('Diário 1º PA'!$F$4:$F$2000))
+SUMPRODUCT(('Diário 2º PA'!$E$4:$E$1997='Analítico Cp.'!$B41)*('Diário 2º PA'!$C$4:$C$1997&gt;=C$4)*('Diário 2º PA'!$C$4:$C$1997&lt;=EOMONTH(C$4,0))*('Diário 2º PA'!$F$4:$F$1997))
+SUMPRODUCT(('Diário 3º PA'!$E$4:$E$2018='Analítico Cp.'!$B41)*('Diário 3º PA'!$C$4:$C$2018&gt;=C$4)*('Diário 3º PA'!$C$4:$C$2018&lt;=EOMONTH(C$4,0))*('Diário 3º PA'!$F$4:$F$2018))
+SUMPRODUCT(('Diário 4º PA'!$E$4:$E$2000='Analítico Cp.'!$B41)*('Diário 4º PA'!$C$4:$C$2000&gt;=C$4)*('Diário 4º PA'!$C$4:$C$2000&lt;=EOMONTH(C$4,0))*('Diário 4º PA'!$F$4:$F$2000))
+SUMPRODUCT(('Comp.'!$D$5:$D$475=$B41)*('Comp.'!$B$5:$B$475&gt;=C$4)*('Comp.'!$B$5:$B$475&lt;=EOMONTH(C$4,0))*('Comp.'!$E$5:$E$475))</f>
        <v>0</v>
      </c>
      <c r="D41" s="10">
        <f>SUMPRODUCT(('Diário 1º PA'!$E$4:$E$2000='Analítico Cp.'!$B41)*('Diário 1º PA'!$C$4:$C$2000&gt;=D$4)*('Diário 1º PA'!$C$4:$C$2000&lt;=EOMONTH(D$4,0))*('Diário 1º PA'!$F$4:$F$2000))
+SUMPRODUCT(('Diário 2º PA'!$E$4:$E$1997='Analítico Cp.'!$B41)*('Diário 2º PA'!$C$4:$C$1997&gt;=D$4)*('Diário 2º PA'!$C$4:$C$1997&lt;=EOMONTH(D$4,0))*('Diário 2º PA'!$F$4:$F$1997))
+SUMPRODUCT(('Diário 3º PA'!$E$4:$E$2018='Analítico Cp.'!$B41)*('Diário 3º PA'!$C$4:$C$2018&gt;=D$4)*('Diário 3º PA'!$C$4:$C$2018&lt;=EOMONTH(D$4,0))*('Diário 3º PA'!$F$4:$F$2018))
+SUMPRODUCT(('Diário 4º PA'!$E$4:$E$2000='Analítico Cp.'!$B41)*('Diário 4º PA'!$C$4:$C$2000&gt;=D$4)*('Diário 4º PA'!$C$4:$C$2000&lt;=EOMONTH(D$4,0))*('Diário 4º PA'!$F$4:$F$2000))
+SUMPRODUCT(('Comp.'!$D$5:$D$475=$B41)*('Comp.'!$B$5:$B$475&gt;=D$4)*('Comp.'!$B$5:$B$475&lt;=EOMONTH(D$4,0))*('Comp.'!$E$5:$E$475))</f>
        <v>0</v>
      </c>
      <c r="E41" s="10">
        <f>SUMPRODUCT(('Diário 1º PA'!$E$4:$E$2000='Analítico Cp.'!$B41)*('Diário 1º PA'!$C$4:$C$2000&gt;=E$4)*('Diário 1º PA'!$C$4:$C$2000&lt;=EOMONTH(E$4,0))*('Diário 1º PA'!$F$4:$F$2000))
+SUMPRODUCT(('Diário 2º PA'!$E$4:$E$1997='Analítico Cp.'!$B41)*('Diário 2º PA'!$C$4:$C$1997&gt;=E$4)*('Diário 2º PA'!$C$4:$C$1997&lt;=EOMONTH(E$4,0))*('Diário 2º PA'!$F$4:$F$1997))
+SUMPRODUCT(('Diário 3º PA'!$E$4:$E$2018='Analítico Cp.'!$B41)*('Diário 3º PA'!$C$4:$C$2018&gt;=E$4)*('Diário 3º PA'!$C$4:$C$2018&lt;=EOMONTH(E$4,0))*('Diário 3º PA'!$F$4:$F$2018))
+SUMPRODUCT(('Diário 4º PA'!$E$4:$E$2000='Analítico Cp.'!$B41)*('Diário 4º PA'!$C$4:$C$2000&gt;=E$4)*('Diário 4º PA'!$C$4:$C$2000&lt;=EOMONTH(E$4,0))*('Diário 4º PA'!$F$4:$F$2000))
+SUMPRODUCT(('Comp.'!$D$5:$D$475=$B41)*('Comp.'!$B$5:$B$475&gt;=E$4)*('Comp.'!$B$5:$B$475&lt;=EOMONTH(E$4,0))*('Comp.'!$E$5:$E$475))</f>
        <v>0</v>
      </c>
      <c r="F41" s="10">
        <f>SUMPRODUCT(('Diário 1º PA'!$E$4:$E$2000='Analítico Cp.'!$B41)*('Diário 1º PA'!$C$4:$C$2000&gt;=F$4)*('Diário 1º PA'!$C$4:$C$2000&lt;=EOMONTH(F$4,0))*('Diário 1º PA'!$F$4:$F$2000))
+SUMPRODUCT(('Diário 2º PA'!$E$4:$E$1997='Analítico Cp.'!$B41)*('Diário 2º PA'!$C$4:$C$1997&gt;=F$4)*('Diário 2º PA'!$C$4:$C$1997&lt;=EOMONTH(F$4,0))*('Diário 2º PA'!$F$4:$F$1997))
+SUMPRODUCT(('Diário 3º PA'!$E$4:$E$2018='Analítico Cp.'!$B41)*('Diário 3º PA'!$C$4:$C$2018&gt;=F$4)*('Diário 3º PA'!$C$4:$C$2018&lt;=EOMONTH(F$4,0))*('Diário 3º PA'!$F$4:$F$2018))
+SUMPRODUCT(('Diário 4º PA'!$E$4:$E$2000='Analítico Cp.'!$B41)*('Diário 4º PA'!$C$4:$C$2000&gt;=F$4)*('Diário 4º PA'!$C$4:$C$2000&lt;=EOMONTH(F$4,0))*('Diário 4º PA'!$F$4:$F$2000))
+SUMPRODUCT(('Comp.'!$D$5:$D$475=$B41)*('Comp.'!$B$5:$B$475&gt;=F$4)*('Comp.'!$B$5:$B$475&lt;=EOMONTH(F$4,0))*('Comp.'!$E$5:$E$475))</f>
        <v>0</v>
      </c>
      <c r="G41" s="10">
        <f>SUMPRODUCT(('Diário 1º PA'!$E$4:$E$2000='Analítico Cp.'!$B41)*('Diário 1º PA'!$C$4:$C$2000&gt;=G$4)*('Diário 1º PA'!$C$4:$C$2000&lt;=EOMONTH(G$4,0))*('Diário 1º PA'!$F$4:$F$2000))
+SUMPRODUCT(('Diário 2º PA'!$E$4:$E$1997='Analítico Cp.'!$B41)*('Diário 2º PA'!$C$4:$C$1997&gt;=G$4)*('Diário 2º PA'!$C$4:$C$1997&lt;=EOMONTH(G$4,0))*('Diário 2º PA'!$F$4:$F$1997))
+SUMPRODUCT(('Diário 3º PA'!$E$4:$E$2018='Analítico Cp.'!$B41)*('Diário 3º PA'!$C$4:$C$2018&gt;=G$4)*('Diário 3º PA'!$C$4:$C$2018&lt;=EOMONTH(G$4,0))*('Diário 3º PA'!$F$4:$F$2018))
+SUMPRODUCT(('Diário 4º PA'!$E$4:$E$2000='Analítico Cp.'!$B41)*('Diário 4º PA'!$C$4:$C$2000&gt;=G$4)*('Diário 4º PA'!$C$4:$C$2000&lt;=EOMONTH(G$4,0))*('Diário 4º PA'!$F$4:$F$2000))
+SUMPRODUCT(('Comp.'!$D$5:$D$475=$B41)*('Comp.'!$B$5:$B$475&gt;=G$4)*('Comp.'!$B$5:$B$475&lt;=EOMONTH(G$4,0))*('Comp.'!$E$5:$E$475))</f>
        <v>0</v>
      </c>
      <c r="H41" s="10">
        <f>SUMPRODUCT(('Diário 1º PA'!$E$4:$E$2000='Analítico Cp.'!$B41)*('Diário 1º PA'!$C$4:$C$2000&gt;=H$4)*('Diário 1º PA'!$C$4:$C$2000&lt;=EOMONTH(H$4,0))*('Diário 1º PA'!$F$4:$F$2000))
+SUMPRODUCT(('Diário 2º PA'!$E$4:$E$1997='Analítico Cp.'!$B41)*('Diário 2º PA'!$C$4:$C$1997&gt;=H$4)*('Diário 2º PA'!$C$4:$C$1997&lt;=EOMONTH(H$4,0))*('Diário 2º PA'!$F$4:$F$1997))
+SUMPRODUCT(('Diário 3º PA'!$E$4:$E$2018='Analítico Cp.'!$B41)*('Diário 3º PA'!$C$4:$C$2018&gt;=H$4)*('Diário 3º PA'!$C$4:$C$2018&lt;=EOMONTH(H$4,0))*('Diário 3º PA'!$F$4:$F$2018))
+SUMPRODUCT(('Diário 4º PA'!$E$4:$E$2000='Analítico Cp.'!$B41)*('Diário 4º PA'!$C$4:$C$2000&gt;=H$4)*('Diário 4º PA'!$C$4:$C$2000&lt;=EOMONTH(H$4,0))*('Diário 4º PA'!$F$4:$F$2000))
+SUMPRODUCT(('Comp.'!$D$5:$D$475=$B41)*('Comp.'!$B$5:$B$475&gt;=H$4)*('Comp.'!$B$5:$B$475&lt;=EOMONTH(H$4,0))*('Comp.'!$E$5:$E$475))</f>
        <v>0</v>
      </c>
      <c r="I41" s="10">
        <f>SUMPRODUCT(('Diário 1º PA'!$E$4:$E$2000='Analítico Cp.'!$B41)*('Diário 1º PA'!$C$4:$C$2000&gt;=I$4)*('Diário 1º PA'!$C$4:$C$2000&lt;=EOMONTH(I$4,0))*('Diário 1º PA'!$F$4:$F$2000))
+SUMPRODUCT(('Diário 2º PA'!$E$4:$E$1997='Analítico Cp.'!$B41)*('Diário 2º PA'!$C$4:$C$1997&gt;=I$4)*('Diário 2º PA'!$C$4:$C$1997&lt;=EOMONTH(I$4,0))*('Diário 2º PA'!$F$4:$F$1997))
+SUMPRODUCT(('Diário 3º PA'!$E$4:$E$2018='Analítico Cp.'!$B41)*('Diário 3º PA'!$C$4:$C$2018&gt;=I$4)*('Diário 3º PA'!$C$4:$C$2018&lt;=EOMONTH(I$4,0))*('Diário 3º PA'!$F$4:$F$2018))
+SUMPRODUCT(('Diário 4º PA'!$E$4:$E$2000='Analítico Cp.'!$B41)*('Diário 4º PA'!$C$4:$C$2000&gt;=I$4)*('Diário 4º PA'!$C$4:$C$2000&lt;=EOMONTH(I$4,0))*('Diário 4º PA'!$F$4:$F$2000))
+SUMPRODUCT(('Comp.'!$D$5:$D$475=$B41)*('Comp.'!$B$5:$B$475&gt;=I$4)*('Comp.'!$B$5:$B$475&lt;=EOMONTH(I$4,0))*('Comp.'!$E$5:$E$475))</f>
        <v>0</v>
      </c>
      <c r="J41" s="10">
        <f>SUMPRODUCT(('Diário 1º PA'!$E$4:$E$2000='Analítico Cp.'!$B41)*('Diário 1º PA'!$C$4:$C$2000&gt;=J$4)*('Diário 1º PA'!$C$4:$C$2000&lt;=EOMONTH(J$4,0))*('Diário 1º PA'!$F$4:$F$2000))
+SUMPRODUCT(('Diário 2º PA'!$E$4:$E$1997='Analítico Cp.'!$B41)*('Diário 2º PA'!$C$4:$C$1997&gt;=J$4)*('Diário 2º PA'!$C$4:$C$1997&lt;=EOMONTH(J$4,0))*('Diário 2º PA'!$F$4:$F$1997))
+SUMPRODUCT(('Diário 3º PA'!$E$4:$E$2018='Analítico Cp.'!$B41)*('Diário 3º PA'!$C$4:$C$2018&gt;=J$4)*('Diário 3º PA'!$C$4:$C$2018&lt;=EOMONTH(J$4,0))*('Diário 3º PA'!$F$4:$F$2018))
+SUMPRODUCT(('Diário 4º PA'!$E$4:$E$2000='Analítico Cp.'!$B41)*('Diário 4º PA'!$C$4:$C$2000&gt;=J$4)*('Diário 4º PA'!$C$4:$C$2000&lt;=EOMONTH(J$4,0))*('Diário 4º PA'!$F$4:$F$2000))
+SUMPRODUCT(('Comp.'!$D$5:$D$475=$B41)*('Comp.'!$B$5:$B$475&gt;=J$4)*('Comp.'!$B$5:$B$475&lt;=EOMONTH(J$4,0))*('Comp.'!$E$5:$E$475))</f>
        <v>0</v>
      </c>
      <c r="K41" s="10">
        <f>SUMPRODUCT(('Diário 1º PA'!$E$4:$E$2000='Analítico Cp.'!$B41)*('Diário 1º PA'!$C$4:$C$2000&gt;=K$4)*('Diário 1º PA'!$C$4:$C$2000&lt;=EOMONTH(K$4,0))*('Diário 1º PA'!$F$4:$F$2000))
+SUMPRODUCT(('Diário 2º PA'!$E$4:$E$1997='Analítico Cp.'!$B41)*('Diário 2º PA'!$C$4:$C$1997&gt;=K$4)*('Diário 2º PA'!$C$4:$C$1997&lt;=EOMONTH(K$4,0))*('Diário 2º PA'!$F$4:$F$1997))
+SUMPRODUCT(('Diário 3º PA'!$E$4:$E$2018='Analítico Cp.'!$B41)*('Diário 3º PA'!$C$4:$C$2018&gt;=K$4)*('Diário 3º PA'!$C$4:$C$2018&lt;=EOMONTH(K$4,0))*('Diário 3º PA'!$F$4:$F$2018))
+SUMPRODUCT(('Diário 4º PA'!$E$4:$E$2000='Analítico Cp.'!$B41)*('Diário 4º PA'!$C$4:$C$2000&gt;=K$4)*('Diário 4º PA'!$C$4:$C$2000&lt;=EOMONTH(K$4,0))*('Diário 4º PA'!$F$4:$F$2000))
+SUMPRODUCT(('Comp.'!$D$5:$D$475=$B41)*('Comp.'!$B$5:$B$475&gt;=K$4)*('Comp.'!$B$5:$B$475&lt;=EOMONTH(K$4,0))*('Comp.'!$E$5:$E$475))</f>
        <v>0</v>
      </c>
      <c r="L41" s="10">
        <f>SUMPRODUCT(('Diário 1º PA'!$E$4:$E$2000='Analítico Cp.'!$B41)*('Diário 1º PA'!$C$4:$C$2000&gt;=L$4)*('Diário 1º PA'!$C$4:$C$2000&lt;=EOMONTH(L$4,0))*('Diário 1º PA'!$F$4:$F$2000))
+SUMPRODUCT(('Diário 2º PA'!$E$4:$E$1997='Analítico Cp.'!$B41)*('Diário 2º PA'!$C$4:$C$1997&gt;=L$4)*('Diário 2º PA'!$C$4:$C$1997&lt;=EOMONTH(L$4,0))*('Diário 2º PA'!$F$4:$F$1997))
+SUMPRODUCT(('Diário 3º PA'!$E$4:$E$2018='Analítico Cp.'!$B41)*('Diário 3º PA'!$C$4:$C$2018&gt;=L$4)*('Diário 3º PA'!$C$4:$C$2018&lt;=EOMONTH(L$4,0))*('Diário 3º PA'!$F$4:$F$2018))
+SUMPRODUCT(('Diário 4º PA'!$E$4:$E$2000='Analítico Cp.'!$B41)*('Diário 4º PA'!$C$4:$C$2000&gt;=L$4)*('Diário 4º PA'!$C$4:$C$2000&lt;=EOMONTH(L$4,0))*('Diário 4º PA'!$F$4:$F$2000))
+SUMPRODUCT(('Comp.'!$D$5:$D$475=$B41)*('Comp.'!$B$5:$B$475&gt;=L$4)*('Comp.'!$B$5:$B$475&lt;=EOMONTH(L$4,0))*('Comp.'!$E$5:$E$475))</f>
        <v>0</v>
      </c>
      <c r="M41" s="10">
        <f>SUMPRODUCT(('Diário 1º PA'!$E$4:$E$2000='Analítico Cp.'!$B41)*('Diário 1º PA'!$C$4:$C$2000&gt;=M$4)*('Diário 1º PA'!$C$4:$C$2000&lt;=EOMONTH(M$4,0))*('Diário 1º PA'!$F$4:$F$2000))
+SUMPRODUCT(('Diário 2º PA'!$E$4:$E$1997='Analítico Cp.'!$B41)*('Diário 2º PA'!$C$4:$C$1997&gt;=M$4)*('Diário 2º PA'!$C$4:$C$1997&lt;=EOMONTH(M$4,0))*('Diário 2º PA'!$F$4:$F$1997))
+SUMPRODUCT(('Diário 3º PA'!$E$4:$E$2018='Analítico Cp.'!$B41)*('Diário 3º PA'!$C$4:$C$2018&gt;=M$4)*('Diário 3º PA'!$C$4:$C$2018&lt;=EOMONTH(M$4,0))*('Diário 3º PA'!$F$4:$F$2018))
+SUMPRODUCT(('Diário 4º PA'!$E$4:$E$2000='Analítico Cp.'!$B41)*('Diário 4º PA'!$C$4:$C$2000&gt;=M$4)*('Diário 4º PA'!$C$4:$C$2000&lt;=EOMONTH(M$4,0))*('Diário 4º PA'!$F$4:$F$2000))
+SUMPRODUCT(('Comp.'!$D$5:$D$475=$B41)*('Comp.'!$B$5:$B$475&gt;=M$4)*('Comp.'!$B$5:$B$475&lt;=EOMONTH(M$4,0))*('Comp.'!$E$5:$E$475))</f>
        <v>0</v>
      </c>
      <c r="N41" s="10">
        <f>SUMPRODUCT(('Diário 1º PA'!$E$4:$E$2000='Analítico Cp.'!$B41)*('Diário 1º PA'!$C$4:$C$2000&gt;=N$4)*('Diário 1º PA'!$C$4:$C$2000&lt;=EOMONTH(N$4,0))*('Diário 1º PA'!$F$4:$F$2000))
+SUMPRODUCT(('Diário 2º PA'!$E$4:$E$1997='Analítico Cp.'!$B41)*('Diário 2º PA'!$C$4:$C$1997&gt;=N$4)*('Diário 2º PA'!$C$4:$C$1997&lt;=EOMONTH(N$4,0))*('Diário 2º PA'!$F$4:$F$1997))
+SUMPRODUCT(('Diário 3º PA'!$E$4:$E$2018='Analítico Cp.'!$B41)*('Diário 3º PA'!$C$4:$C$2018&gt;=N$4)*('Diário 3º PA'!$C$4:$C$2018&lt;=EOMONTH(N$4,0))*('Diário 3º PA'!$F$4:$F$2018))
+SUMPRODUCT(('Diário 4º PA'!$E$4:$E$2000='Analítico Cp.'!$B41)*('Diário 4º PA'!$C$4:$C$2000&gt;=N$4)*('Diário 4º PA'!$C$4:$C$2000&lt;=EOMONTH(N$4,0))*('Diário 4º PA'!$F$4:$F$2000))
+SUMPRODUCT(('Comp.'!$D$5:$D$475=$B41)*('Comp.'!$B$5:$B$475&gt;=N$4)*('Comp.'!$B$5:$B$475&lt;=EOMONTH(N$4,0))*('Comp.'!$E$5:$E$475))</f>
        <v>0</v>
      </c>
      <c r="O41" s="11">
        <f t="shared" si="6"/>
        <v>0</v>
      </c>
      <c r="P41" s="92">
        <f t="shared" si="7"/>
        <v>0</v>
      </c>
    </row>
    <row r="42" spans="1:16" ht="23.25" customHeight="1" x14ac:dyDescent="0.25">
      <c r="A42" s="36" t="s">
        <v>168</v>
      </c>
      <c r="B42" s="35" t="s">
        <v>169</v>
      </c>
      <c r="C42" s="10">
        <f>SUMPRODUCT(('Diário 1º PA'!$E$4:$E$2000='Analítico Cp.'!$B42)*('Diário 1º PA'!$C$4:$C$2000&gt;=C$4)*('Diário 1º PA'!$C$4:$C$2000&lt;=EOMONTH(C$4,0))*('Diário 1º PA'!$F$4:$F$2000))
+SUMPRODUCT(('Diário 2º PA'!$E$4:$E$1997='Analítico Cp.'!$B42)*('Diário 2º PA'!$C$4:$C$1997&gt;=C$4)*('Diário 2º PA'!$C$4:$C$1997&lt;=EOMONTH(C$4,0))*('Diário 2º PA'!$F$4:$F$1997))
+SUMPRODUCT(('Diário 3º PA'!$E$4:$E$2018='Analítico Cp.'!$B42)*('Diário 3º PA'!$C$4:$C$2018&gt;=C$4)*('Diário 3º PA'!$C$4:$C$2018&lt;=EOMONTH(C$4,0))*('Diário 3º PA'!$F$4:$F$2018))
+SUMPRODUCT(('Diário 4º PA'!$E$4:$E$2000='Analítico Cp.'!$B42)*('Diário 4º PA'!$C$4:$C$2000&gt;=C$4)*('Diário 4º PA'!$C$4:$C$2000&lt;=EOMONTH(C$4,0))*('Diário 4º PA'!$F$4:$F$2000))
+SUMPRODUCT(('Comp.'!$D$5:$D$475=$B42)*('Comp.'!$B$5:$B$475&gt;=C$4)*('Comp.'!$B$5:$B$475&lt;=EOMONTH(C$4,0))*('Comp.'!$E$5:$E$475))</f>
        <v>0</v>
      </c>
      <c r="D42" s="10">
        <f>SUMPRODUCT(('Diário 1º PA'!$E$4:$E$2000='Analítico Cp.'!$B42)*('Diário 1º PA'!$C$4:$C$2000&gt;=D$4)*('Diário 1º PA'!$C$4:$C$2000&lt;=EOMONTH(D$4,0))*('Diário 1º PA'!$F$4:$F$2000))
+SUMPRODUCT(('Diário 2º PA'!$E$4:$E$1997='Analítico Cp.'!$B42)*('Diário 2º PA'!$C$4:$C$1997&gt;=D$4)*('Diário 2º PA'!$C$4:$C$1997&lt;=EOMONTH(D$4,0))*('Diário 2º PA'!$F$4:$F$1997))
+SUMPRODUCT(('Diário 3º PA'!$E$4:$E$2018='Analítico Cp.'!$B42)*('Diário 3º PA'!$C$4:$C$2018&gt;=D$4)*('Diário 3º PA'!$C$4:$C$2018&lt;=EOMONTH(D$4,0))*('Diário 3º PA'!$F$4:$F$2018))
+SUMPRODUCT(('Diário 4º PA'!$E$4:$E$2000='Analítico Cp.'!$B42)*('Diário 4º PA'!$C$4:$C$2000&gt;=D$4)*('Diário 4º PA'!$C$4:$C$2000&lt;=EOMONTH(D$4,0))*('Diário 4º PA'!$F$4:$F$2000))
+SUMPRODUCT(('Comp.'!$D$5:$D$475=$B42)*('Comp.'!$B$5:$B$475&gt;=D$4)*('Comp.'!$B$5:$B$475&lt;=EOMONTH(D$4,0))*('Comp.'!$E$5:$E$475))</f>
        <v>0</v>
      </c>
      <c r="E42" s="10">
        <f>SUMPRODUCT(('Diário 1º PA'!$E$4:$E$2000='Analítico Cp.'!$B42)*('Diário 1º PA'!$C$4:$C$2000&gt;=E$4)*('Diário 1º PA'!$C$4:$C$2000&lt;=EOMONTH(E$4,0))*('Diário 1º PA'!$F$4:$F$2000))
+SUMPRODUCT(('Diário 2º PA'!$E$4:$E$1997='Analítico Cp.'!$B42)*('Diário 2º PA'!$C$4:$C$1997&gt;=E$4)*('Diário 2º PA'!$C$4:$C$1997&lt;=EOMONTH(E$4,0))*('Diário 2º PA'!$F$4:$F$1997))
+SUMPRODUCT(('Diário 3º PA'!$E$4:$E$2018='Analítico Cp.'!$B42)*('Diário 3º PA'!$C$4:$C$2018&gt;=E$4)*('Diário 3º PA'!$C$4:$C$2018&lt;=EOMONTH(E$4,0))*('Diário 3º PA'!$F$4:$F$2018))
+SUMPRODUCT(('Diário 4º PA'!$E$4:$E$2000='Analítico Cp.'!$B42)*('Diário 4º PA'!$C$4:$C$2000&gt;=E$4)*('Diário 4º PA'!$C$4:$C$2000&lt;=EOMONTH(E$4,0))*('Diário 4º PA'!$F$4:$F$2000))
+SUMPRODUCT(('Comp.'!$D$5:$D$475=$B42)*('Comp.'!$B$5:$B$475&gt;=E$4)*('Comp.'!$B$5:$B$475&lt;=EOMONTH(E$4,0))*('Comp.'!$E$5:$E$475))</f>
        <v>0</v>
      </c>
      <c r="F42" s="10">
        <f>SUMPRODUCT(('Diário 1º PA'!$E$4:$E$2000='Analítico Cp.'!$B42)*('Diário 1º PA'!$C$4:$C$2000&gt;=F$4)*('Diário 1º PA'!$C$4:$C$2000&lt;=EOMONTH(F$4,0))*('Diário 1º PA'!$F$4:$F$2000))
+SUMPRODUCT(('Diário 2º PA'!$E$4:$E$1997='Analítico Cp.'!$B42)*('Diário 2º PA'!$C$4:$C$1997&gt;=F$4)*('Diário 2º PA'!$C$4:$C$1997&lt;=EOMONTH(F$4,0))*('Diário 2º PA'!$F$4:$F$1997))
+SUMPRODUCT(('Diário 3º PA'!$E$4:$E$2018='Analítico Cp.'!$B42)*('Diário 3º PA'!$C$4:$C$2018&gt;=F$4)*('Diário 3º PA'!$C$4:$C$2018&lt;=EOMONTH(F$4,0))*('Diário 3º PA'!$F$4:$F$2018))
+SUMPRODUCT(('Diário 4º PA'!$E$4:$E$2000='Analítico Cp.'!$B42)*('Diário 4º PA'!$C$4:$C$2000&gt;=F$4)*('Diário 4º PA'!$C$4:$C$2000&lt;=EOMONTH(F$4,0))*('Diário 4º PA'!$F$4:$F$2000))
+SUMPRODUCT(('Comp.'!$D$5:$D$475=$B42)*('Comp.'!$B$5:$B$475&gt;=F$4)*('Comp.'!$B$5:$B$475&lt;=EOMONTH(F$4,0))*('Comp.'!$E$5:$E$475))</f>
        <v>0</v>
      </c>
      <c r="G42" s="10">
        <f>SUMPRODUCT(('Diário 1º PA'!$E$4:$E$2000='Analítico Cp.'!$B42)*('Diário 1º PA'!$C$4:$C$2000&gt;=G$4)*('Diário 1º PA'!$C$4:$C$2000&lt;=EOMONTH(G$4,0))*('Diário 1º PA'!$F$4:$F$2000))
+SUMPRODUCT(('Diário 2º PA'!$E$4:$E$1997='Analítico Cp.'!$B42)*('Diário 2º PA'!$C$4:$C$1997&gt;=G$4)*('Diário 2º PA'!$C$4:$C$1997&lt;=EOMONTH(G$4,0))*('Diário 2º PA'!$F$4:$F$1997))
+SUMPRODUCT(('Diário 3º PA'!$E$4:$E$2018='Analítico Cp.'!$B42)*('Diário 3º PA'!$C$4:$C$2018&gt;=G$4)*('Diário 3º PA'!$C$4:$C$2018&lt;=EOMONTH(G$4,0))*('Diário 3º PA'!$F$4:$F$2018))
+SUMPRODUCT(('Diário 4º PA'!$E$4:$E$2000='Analítico Cp.'!$B42)*('Diário 4º PA'!$C$4:$C$2000&gt;=G$4)*('Diário 4º PA'!$C$4:$C$2000&lt;=EOMONTH(G$4,0))*('Diário 4º PA'!$F$4:$F$2000))
+SUMPRODUCT(('Comp.'!$D$5:$D$475=$B42)*('Comp.'!$B$5:$B$475&gt;=G$4)*('Comp.'!$B$5:$B$475&lt;=EOMONTH(G$4,0))*('Comp.'!$E$5:$E$475))</f>
        <v>0</v>
      </c>
      <c r="H42" s="10">
        <f>SUMPRODUCT(('Diário 1º PA'!$E$4:$E$2000='Analítico Cp.'!$B42)*('Diário 1º PA'!$C$4:$C$2000&gt;=H$4)*('Diário 1º PA'!$C$4:$C$2000&lt;=EOMONTH(H$4,0))*('Diário 1º PA'!$F$4:$F$2000))
+SUMPRODUCT(('Diário 2º PA'!$E$4:$E$1997='Analítico Cp.'!$B42)*('Diário 2º PA'!$C$4:$C$1997&gt;=H$4)*('Diário 2º PA'!$C$4:$C$1997&lt;=EOMONTH(H$4,0))*('Diário 2º PA'!$F$4:$F$1997))
+SUMPRODUCT(('Diário 3º PA'!$E$4:$E$2018='Analítico Cp.'!$B42)*('Diário 3º PA'!$C$4:$C$2018&gt;=H$4)*('Diário 3º PA'!$C$4:$C$2018&lt;=EOMONTH(H$4,0))*('Diário 3º PA'!$F$4:$F$2018))
+SUMPRODUCT(('Diário 4º PA'!$E$4:$E$2000='Analítico Cp.'!$B42)*('Diário 4º PA'!$C$4:$C$2000&gt;=H$4)*('Diário 4º PA'!$C$4:$C$2000&lt;=EOMONTH(H$4,0))*('Diário 4º PA'!$F$4:$F$2000))
+SUMPRODUCT(('Comp.'!$D$5:$D$475=$B42)*('Comp.'!$B$5:$B$475&gt;=H$4)*('Comp.'!$B$5:$B$475&lt;=EOMONTH(H$4,0))*('Comp.'!$E$5:$E$475))</f>
        <v>0</v>
      </c>
      <c r="I42" s="10">
        <f>SUMPRODUCT(('Diário 1º PA'!$E$4:$E$2000='Analítico Cp.'!$B42)*('Diário 1º PA'!$C$4:$C$2000&gt;=I$4)*('Diário 1º PA'!$C$4:$C$2000&lt;=EOMONTH(I$4,0))*('Diário 1º PA'!$F$4:$F$2000))
+SUMPRODUCT(('Diário 2º PA'!$E$4:$E$1997='Analítico Cp.'!$B42)*('Diário 2º PA'!$C$4:$C$1997&gt;=I$4)*('Diário 2º PA'!$C$4:$C$1997&lt;=EOMONTH(I$4,0))*('Diário 2º PA'!$F$4:$F$1997))
+SUMPRODUCT(('Diário 3º PA'!$E$4:$E$2018='Analítico Cp.'!$B42)*('Diário 3º PA'!$C$4:$C$2018&gt;=I$4)*('Diário 3º PA'!$C$4:$C$2018&lt;=EOMONTH(I$4,0))*('Diário 3º PA'!$F$4:$F$2018))
+SUMPRODUCT(('Diário 4º PA'!$E$4:$E$2000='Analítico Cp.'!$B42)*('Diário 4º PA'!$C$4:$C$2000&gt;=I$4)*('Diário 4º PA'!$C$4:$C$2000&lt;=EOMONTH(I$4,0))*('Diário 4º PA'!$F$4:$F$2000))
+SUMPRODUCT(('Comp.'!$D$5:$D$475=$B42)*('Comp.'!$B$5:$B$475&gt;=I$4)*('Comp.'!$B$5:$B$475&lt;=EOMONTH(I$4,0))*('Comp.'!$E$5:$E$475))</f>
        <v>0</v>
      </c>
      <c r="J42" s="10">
        <f>SUMPRODUCT(('Diário 1º PA'!$E$4:$E$2000='Analítico Cp.'!$B42)*('Diário 1º PA'!$C$4:$C$2000&gt;=J$4)*('Diário 1º PA'!$C$4:$C$2000&lt;=EOMONTH(J$4,0))*('Diário 1º PA'!$F$4:$F$2000))
+SUMPRODUCT(('Diário 2º PA'!$E$4:$E$1997='Analítico Cp.'!$B42)*('Diário 2º PA'!$C$4:$C$1997&gt;=J$4)*('Diário 2º PA'!$C$4:$C$1997&lt;=EOMONTH(J$4,0))*('Diário 2º PA'!$F$4:$F$1997))
+SUMPRODUCT(('Diário 3º PA'!$E$4:$E$2018='Analítico Cp.'!$B42)*('Diário 3º PA'!$C$4:$C$2018&gt;=J$4)*('Diário 3º PA'!$C$4:$C$2018&lt;=EOMONTH(J$4,0))*('Diário 3º PA'!$F$4:$F$2018))
+SUMPRODUCT(('Diário 4º PA'!$E$4:$E$2000='Analítico Cp.'!$B42)*('Diário 4º PA'!$C$4:$C$2000&gt;=J$4)*('Diário 4º PA'!$C$4:$C$2000&lt;=EOMONTH(J$4,0))*('Diário 4º PA'!$F$4:$F$2000))
+SUMPRODUCT(('Comp.'!$D$5:$D$475=$B42)*('Comp.'!$B$5:$B$475&gt;=J$4)*('Comp.'!$B$5:$B$475&lt;=EOMONTH(J$4,0))*('Comp.'!$E$5:$E$475))</f>
        <v>0</v>
      </c>
      <c r="K42" s="10">
        <f>SUMPRODUCT(('Diário 1º PA'!$E$4:$E$2000='Analítico Cp.'!$B42)*('Diário 1º PA'!$C$4:$C$2000&gt;=K$4)*('Diário 1º PA'!$C$4:$C$2000&lt;=EOMONTH(K$4,0))*('Diário 1º PA'!$F$4:$F$2000))
+SUMPRODUCT(('Diário 2º PA'!$E$4:$E$1997='Analítico Cp.'!$B42)*('Diário 2º PA'!$C$4:$C$1997&gt;=K$4)*('Diário 2º PA'!$C$4:$C$1997&lt;=EOMONTH(K$4,0))*('Diário 2º PA'!$F$4:$F$1997))
+SUMPRODUCT(('Diário 3º PA'!$E$4:$E$2018='Analítico Cp.'!$B42)*('Diário 3º PA'!$C$4:$C$2018&gt;=K$4)*('Diário 3º PA'!$C$4:$C$2018&lt;=EOMONTH(K$4,0))*('Diário 3º PA'!$F$4:$F$2018))
+SUMPRODUCT(('Diário 4º PA'!$E$4:$E$2000='Analítico Cp.'!$B42)*('Diário 4º PA'!$C$4:$C$2000&gt;=K$4)*('Diário 4º PA'!$C$4:$C$2000&lt;=EOMONTH(K$4,0))*('Diário 4º PA'!$F$4:$F$2000))
+SUMPRODUCT(('Comp.'!$D$5:$D$475=$B42)*('Comp.'!$B$5:$B$475&gt;=K$4)*('Comp.'!$B$5:$B$475&lt;=EOMONTH(K$4,0))*('Comp.'!$E$5:$E$475))</f>
        <v>0</v>
      </c>
      <c r="L42" s="10">
        <f>SUMPRODUCT(('Diário 1º PA'!$E$4:$E$2000='Analítico Cp.'!$B42)*('Diário 1º PA'!$C$4:$C$2000&gt;=L$4)*('Diário 1º PA'!$C$4:$C$2000&lt;=EOMONTH(L$4,0))*('Diário 1º PA'!$F$4:$F$2000))
+SUMPRODUCT(('Diário 2º PA'!$E$4:$E$1997='Analítico Cp.'!$B42)*('Diário 2º PA'!$C$4:$C$1997&gt;=L$4)*('Diário 2º PA'!$C$4:$C$1997&lt;=EOMONTH(L$4,0))*('Diário 2º PA'!$F$4:$F$1997))
+SUMPRODUCT(('Diário 3º PA'!$E$4:$E$2018='Analítico Cp.'!$B42)*('Diário 3º PA'!$C$4:$C$2018&gt;=L$4)*('Diário 3º PA'!$C$4:$C$2018&lt;=EOMONTH(L$4,0))*('Diário 3º PA'!$F$4:$F$2018))
+SUMPRODUCT(('Diário 4º PA'!$E$4:$E$2000='Analítico Cp.'!$B42)*('Diário 4º PA'!$C$4:$C$2000&gt;=L$4)*('Diário 4º PA'!$C$4:$C$2000&lt;=EOMONTH(L$4,0))*('Diário 4º PA'!$F$4:$F$2000))
+SUMPRODUCT(('Comp.'!$D$5:$D$475=$B42)*('Comp.'!$B$5:$B$475&gt;=L$4)*('Comp.'!$B$5:$B$475&lt;=EOMONTH(L$4,0))*('Comp.'!$E$5:$E$475))</f>
        <v>0</v>
      </c>
      <c r="M42" s="10">
        <f>SUMPRODUCT(('Diário 1º PA'!$E$4:$E$2000='Analítico Cp.'!$B42)*('Diário 1º PA'!$C$4:$C$2000&gt;=M$4)*('Diário 1º PA'!$C$4:$C$2000&lt;=EOMONTH(M$4,0))*('Diário 1º PA'!$F$4:$F$2000))
+SUMPRODUCT(('Diário 2º PA'!$E$4:$E$1997='Analítico Cp.'!$B42)*('Diário 2º PA'!$C$4:$C$1997&gt;=M$4)*('Diário 2º PA'!$C$4:$C$1997&lt;=EOMONTH(M$4,0))*('Diário 2º PA'!$F$4:$F$1997))
+SUMPRODUCT(('Diário 3º PA'!$E$4:$E$2018='Analítico Cp.'!$B42)*('Diário 3º PA'!$C$4:$C$2018&gt;=M$4)*('Diário 3º PA'!$C$4:$C$2018&lt;=EOMONTH(M$4,0))*('Diário 3º PA'!$F$4:$F$2018))
+SUMPRODUCT(('Diário 4º PA'!$E$4:$E$2000='Analítico Cp.'!$B42)*('Diário 4º PA'!$C$4:$C$2000&gt;=M$4)*('Diário 4º PA'!$C$4:$C$2000&lt;=EOMONTH(M$4,0))*('Diário 4º PA'!$F$4:$F$2000))
+SUMPRODUCT(('Comp.'!$D$5:$D$475=$B42)*('Comp.'!$B$5:$B$475&gt;=M$4)*('Comp.'!$B$5:$B$475&lt;=EOMONTH(M$4,0))*('Comp.'!$E$5:$E$475))</f>
        <v>0</v>
      </c>
      <c r="N42" s="10">
        <f>SUMPRODUCT(('Diário 1º PA'!$E$4:$E$2000='Analítico Cp.'!$B42)*('Diário 1º PA'!$C$4:$C$2000&gt;=N$4)*('Diário 1º PA'!$C$4:$C$2000&lt;=EOMONTH(N$4,0))*('Diário 1º PA'!$F$4:$F$2000))
+SUMPRODUCT(('Diário 2º PA'!$E$4:$E$1997='Analítico Cp.'!$B42)*('Diário 2º PA'!$C$4:$C$1997&gt;=N$4)*('Diário 2º PA'!$C$4:$C$1997&lt;=EOMONTH(N$4,0))*('Diário 2º PA'!$F$4:$F$1997))
+SUMPRODUCT(('Diário 3º PA'!$E$4:$E$2018='Analítico Cp.'!$B42)*('Diário 3º PA'!$C$4:$C$2018&gt;=N$4)*('Diário 3º PA'!$C$4:$C$2018&lt;=EOMONTH(N$4,0))*('Diário 3º PA'!$F$4:$F$2018))
+SUMPRODUCT(('Diário 4º PA'!$E$4:$E$2000='Analítico Cp.'!$B42)*('Diário 4º PA'!$C$4:$C$2000&gt;=N$4)*('Diário 4º PA'!$C$4:$C$2000&lt;=EOMONTH(N$4,0))*('Diário 4º PA'!$F$4:$F$2000))
+SUMPRODUCT(('Comp.'!$D$5:$D$475=$B42)*('Comp.'!$B$5:$B$475&gt;=N$4)*('Comp.'!$B$5:$B$475&lt;=EOMONTH(N$4,0))*('Comp.'!$E$5:$E$475))</f>
        <v>0</v>
      </c>
      <c r="O42" s="11">
        <f t="shared" si="6"/>
        <v>0</v>
      </c>
      <c r="P42" s="92">
        <f t="shared" si="7"/>
        <v>0</v>
      </c>
    </row>
    <row r="43" spans="1:16" s="20" customFormat="1" ht="23.25" customHeight="1" x14ac:dyDescent="0.25">
      <c r="A43" s="36" t="s">
        <v>170</v>
      </c>
      <c r="B43" s="34" t="s">
        <v>171</v>
      </c>
      <c r="C43" s="10">
        <f>SUMPRODUCT(('Diário 1º PA'!$E$4:$E$2000='Analítico Cp.'!$B43)*('Diário 1º PA'!$C$4:$C$2000&gt;=C$4)*('Diário 1º PA'!$C$4:$C$2000&lt;=EOMONTH(C$4,0))*('Diário 1º PA'!$F$4:$F$2000))
+SUMPRODUCT(('Diário 2º PA'!$E$4:$E$1997='Analítico Cp.'!$B43)*('Diário 2º PA'!$C$4:$C$1997&gt;=C$4)*('Diário 2º PA'!$C$4:$C$1997&lt;=EOMONTH(C$4,0))*('Diário 2º PA'!$F$4:$F$1997))
+SUMPRODUCT(('Diário 3º PA'!$E$4:$E$2018='Analítico Cp.'!$B43)*('Diário 3º PA'!$C$4:$C$2018&gt;=C$4)*('Diário 3º PA'!$C$4:$C$2018&lt;=EOMONTH(C$4,0))*('Diário 3º PA'!$F$4:$F$2018))
+SUMPRODUCT(('Diário 4º PA'!$E$4:$E$2000='Analítico Cp.'!$B43)*('Diário 4º PA'!$C$4:$C$2000&gt;=C$4)*('Diário 4º PA'!$C$4:$C$2000&lt;=EOMONTH(C$4,0))*('Diário 4º PA'!$F$4:$F$2000))
+SUMPRODUCT(('Comp.'!$D$5:$D$475=$B43)*('Comp.'!$B$5:$B$475&gt;=C$4)*('Comp.'!$B$5:$B$475&lt;=EOMONTH(C$4,0))*('Comp.'!$E$5:$E$475))</f>
        <v>0</v>
      </c>
      <c r="D43" s="10">
        <f>SUMPRODUCT(('Diário 1º PA'!$E$4:$E$2000='Analítico Cp.'!$B43)*('Diário 1º PA'!$C$4:$C$2000&gt;=D$4)*('Diário 1º PA'!$C$4:$C$2000&lt;=EOMONTH(D$4,0))*('Diário 1º PA'!$F$4:$F$2000))
+SUMPRODUCT(('Diário 2º PA'!$E$4:$E$1997='Analítico Cp.'!$B43)*('Diário 2º PA'!$C$4:$C$1997&gt;=D$4)*('Diário 2º PA'!$C$4:$C$1997&lt;=EOMONTH(D$4,0))*('Diário 2º PA'!$F$4:$F$1997))
+SUMPRODUCT(('Diário 3º PA'!$E$4:$E$2018='Analítico Cp.'!$B43)*('Diário 3º PA'!$C$4:$C$2018&gt;=D$4)*('Diário 3º PA'!$C$4:$C$2018&lt;=EOMONTH(D$4,0))*('Diário 3º PA'!$F$4:$F$2018))
+SUMPRODUCT(('Diário 4º PA'!$E$4:$E$2000='Analítico Cp.'!$B43)*('Diário 4º PA'!$C$4:$C$2000&gt;=D$4)*('Diário 4º PA'!$C$4:$C$2000&lt;=EOMONTH(D$4,0))*('Diário 4º PA'!$F$4:$F$2000))
+SUMPRODUCT(('Comp.'!$D$5:$D$475=$B43)*('Comp.'!$B$5:$B$475&gt;=D$4)*('Comp.'!$B$5:$B$475&lt;=EOMONTH(D$4,0))*('Comp.'!$E$5:$E$475))</f>
        <v>0</v>
      </c>
      <c r="E43" s="10">
        <f>SUMPRODUCT(('Diário 1º PA'!$E$4:$E$2000='Analítico Cp.'!$B43)*('Diário 1º PA'!$C$4:$C$2000&gt;=E$4)*('Diário 1º PA'!$C$4:$C$2000&lt;=EOMONTH(E$4,0))*('Diário 1º PA'!$F$4:$F$2000))
+SUMPRODUCT(('Diário 2º PA'!$E$4:$E$1997='Analítico Cp.'!$B43)*('Diário 2º PA'!$C$4:$C$1997&gt;=E$4)*('Diário 2º PA'!$C$4:$C$1997&lt;=EOMONTH(E$4,0))*('Diário 2º PA'!$F$4:$F$1997))
+SUMPRODUCT(('Diário 3º PA'!$E$4:$E$2018='Analítico Cp.'!$B43)*('Diário 3º PA'!$C$4:$C$2018&gt;=E$4)*('Diário 3º PA'!$C$4:$C$2018&lt;=EOMONTH(E$4,0))*('Diário 3º PA'!$F$4:$F$2018))
+SUMPRODUCT(('Diário 4º PA'!$E$4:$E$2000='Analítico Cp.'!$B43)*('Diário 4º PA'!$C$4:$C$2000&gt;=E$4)*('Diário 4º PA'!$C$4:$C$2000&lt;=EOMONTH(E$4,0))*('Diário 4º PA'!$F$4:$F$2000))
+SUMPRODUCT(('Comp.'!$D$5:$D$475=$B43)*('Comp.'!$B$5:$B$475&gt;=E$4)*('Comp.'!$B$5:$B$475&lt;=EOMONTH(E$4,0))*('Comp.'!$E$5:$E$475))</f>
        <v>0</v>
      </c>
      <c r="F43" s="10">
        <f>SUMPRODUCT(('Diário 1º PA'!$E$4:$E$2000='Analítico Cp.'!$B43)*('Diário 1º PA'!$C$4:$C$2000&gt;=F$4)*('Diário 1º PA'!$C$4:$C$2000&lt;=EOMONTH(F$4,0))*('Diário 1º PA'!$F$4:$F$2000))
+SUMPRODUCT(('Diário 2º PA'!$E$4:$E$1997='Analítico Cp.'!$B43)*('Diário 2º PA'!$C$4:$C$1997&gt;=F$4)*('Diário 2º PA'!$C$4:$C$1997&lt;=EOMONTH(F$4,0))*('Diário 2º PA'!$F$4:$F$1997))
+SUMPRODUCT(('Diário 3º PA'!$E$4:$E$2018='Analítico Cp.'!$B43)*('Diário 3º PA'!$C$4:$C$2018&gt;=F$4)*('Diário 3º PA'!$C$4:$C$2018&lt;=EOMONTH(F$4,0))*('Diário 3º PA'!$F$4:$F$2018))
+SUMPRODUCT(('Diário 4º PA'!$E$4:$E$2000='Analítico Cp.'!$B43)*('Diário 4º PA'!$C$4:$C$2000&gt;=F$4)*('Diário 4º PA'!$C$4:$C$2000&lt;=EOMONTH(F$4,0))*('Diário 4º PA'!$F$4:$F$2000))
+SUMPRODUCT(('Comp.'!$D$5:$D$475=$B43)*('Comp.'!$B$5:$B$475&gt;=F$4)*('Comp.'!$B$5:$B$475&lt;=EOMONTH(F$4,0))*('Comp.'!$E$5:$E$475))</f>
        <v>0</v>
      </c>
      <c r="G43" s="10">
        <f>SUMPRODUCT(('Diário 1º PA'!$E$4:$E$2000='Analítico Cp.'!$B43)*('Diário 1º PA'!$C$4:$C$2000&gt;=G$4)*('Diário 1º PA'!$C$4:$C$2000&lt;=EOMONTH(G$4,0))*('Diário 1º PA'!$F$4:$F$2000))
+SUMPRODUCT(('Diário 2º PA'!$E$4:$E$1997='Analítico Cp.'!$B43)*('Diário 2º PA'!$C$4:$C$1997&gt;=G$4)*('Diário 2º PA'!$C$4:$C$1997&lt;=EOMONTH(G$4,0))*('Diário 2º PA'!$F$4:$F$1997))
+SUMPRODUCT(('Diário 3º PA'!$E$4:$E$2018='Analítico Cp.'!$B43)*('Diário 3º PA'!$C$4:$C$2018&gt;=G$4)*('Diário 3º PA'!$C$4:$C$2018&lt;=EOMONTH(G$4,0))*('Diário 3º PA'!$F$4:$F$2018))
+SUMPRODUCT(('Diário 4º PA'!$E$4:$E$2000='Analítico Cp.'!$B43)*('Diário 4º PA'!$C$4:$C$2000&gt;=G$4)*('Diário 4º PA'!$C$4:$C$2000&lt;=EOMONTH(G$4,0))*('Diário 4º PA'!$F$4:$F$2000))
+SUMPRODUCT(('Comp.'!$D$5:$D$475=$B43)*('Comp.'!$B$5:$B$475&gt;=G$4)*('Comp.'!$B$5:$B$475&lt;=EOMONTH(G$4,0))*('Comp.'!$E$5:$E$475))</f>
        <v>0</v>
      </c>
      <c r="H43" s="10">
        <f>SUMPRODUCT(('Diário 1º PA'!$E$4:$E$2000='Analítico Cp.'!$B43)*('Diário 1º PA'!$C$4:$C$2000&gt;=H$4)*('Diário 1º PA'!$C$4:$C$2000&lt;=EOMONTH(H$4,0))*('Diário 1º PA'!$F$4:$F$2000))
+SUMPRODUCT(('Diário 2º PA'!$E$4:$E$1997='Analítico Cp.'!$B43)*('Diário 2º PA'!$C$4:$C$1997&gt;=H$4)*('Diário 2º PA'!$C$4:$C$1997&lt;=EOMONTH(H$4,0))*('Diário 2º PA'!$F$4:$F$1997))
+SUMPRODUCT(('Diário 3º PA'!$E$4:$E$2018='Analítico Cp.'!$B43)*('Diário 3º PA'!$C$4:$C$2018&gt;=H$4)*('Diário 3º PA'!$C$4:$C$2018&lt;=EOMONTH(H$4,0))*('Diário 3º PA'!$F$4:$F$2018))
+SUMPRODUCT(('Diário 4º PA'!$E$4:$E$2000='Analítico Cp.'!$B43)*('Diário 4º PA'!$C$4:$C$2000&gt;=H$4)*('Diário 4º PA'!$C$4:$C$2000&lt;=EOMONTH(H$4,0))*('Diário 4º PA'!$F$4:$F$2000))
+SUMPRODUCT(('Comp.'!$D$5:$D$475=$B43)*('Comp.'!$B$5:$B$475&gt;=H$4)*('Comp.'!$B$5:$B$475&lt;=EOMONTH(H$4,0))*('Comp.'!$E$5:$E$475))</f>
        <v>0</v>
      </c>
      <c r="I43" s="10">
        <f>SUMPRODUCT(('Diário 1º PA'!$E$4:$E$2000='Analítico Cp.'!$B43)*('Diário 1º PA'!$C$4:$C$2000&gt;=I$4)*('Diário 1º PA'!$C$4:$C$2000&lt;=EOMONTH(I$4,0))*('Diário 1º PA'!$F$4:$F$2000))
+SUMPRODUCT(('Diário 2º PA'!$E$4:$E$1997='Analítico Cp.'!$B43)*('Diário 2º PA'!$C$4:$C$1997&gt;=I$4)*('Diário 2º PA'!$C$4:$C$1997&lt;=EOMONTH(I$4,0))*('Diário 2º PA'!$F$4:$F$1997))
+SUMPRODUCT(('Diário 3º PA'!$E$4:$E$2018='Analítico Cp.'!$B43)*('Diário 3º PA'!$C$4:$C$2018&gt;=I$4)*('Diário 3º PA'!$C$4:$C$2018&lt;=EOMONTH(I$4,0))*('Diário 3º PA'!$F$4:$F$2018))
+SUMPRODUCT(('Diário 4º PA'!$E$4:$E$2000='Analítico Cp.'!$B43)*('Diário 4º PA'!$C$4:$C$2000&gt;=I$4)*('Diário 4º PA'!$C$4:$C$2000&lt;=EOMONTH(I$4,0))*('Diário 4º PA'!$F$4:$F$2000))
+SUMPRODUCT(('Comp.'!$D$5:$D$475=$B43)*('Comp.'!$B$5:$B$475&gt;=I$4)*('Comp.'!$B$5:$B$475&lt;=EOMONTH(I$4,0))*('Comp.'!$E$5:$E$475))</f>
        <v>0</v>
      </c>
      <c r="J43" s="10">
        <f>SUMPRODUCT(('Diário 1º PA'!$E$4:$E$2000='Analítico Cp.'!$B43)*('Diário 1º PA'!$C$4:$C$2000&gt;=J$4)*('Diário 1º PA'!$C$4:$C$2000&lt;=EOMONTH(J$4,0))*('Diário 1º PA'!$F$4:$F$2000))
+SUMPRODUCT(('Diário 2º PA'!$E$4:$E$1997='Analítico Cp.'!$B43)*('Diário 2º PA'!$C$4:$C$1997&gt;=J$4)*('Diário 2º PA'!$C$4:$C$1997&lt;=EOMONTH(J$4,0))*('Diário 2º PA'!$F$4:$F$1997))
+SUMPRODUCT(('Diário 3º PA'!$E$4:$E$2018='Analítico Cp.'!$B43)*('Diário 3º PA'!$C$4:$C$2018&gt;=J$4)*('Diário 3º PA'!$C$4:$C$2018&lt;=EOMONTH(J$4,0))*('Diário 3º PA'!$F$4:$F$2018))
+SUMPRODUCT(('Diário 4º PA'!$E$4:$E$2000='Analítico Cp.'!$B43)*('Diário 4º PA'!$C$4:$C$2000&gt;=J$4)*('Diário 4º PA'!$C$4:$C$2000&lt;=EOMONTH(J$4,0))*('Diário 4º PA'!$F$4:$F$2000))
+SUMPRODUCT(('Comp.'!$D$5:$D$475=$B43)*('Comp.'!$B$5:$B$475&gt;=J$4)*('Comp.'!$B$5:$B$475&lt;=EOMONTH(J$4,0))*('Comp.'!$E$5:$E$475))</f>
        <v>0</v>
      </c>
      <c r="K43" s="10">
        <f>SUMPRODUCT(('Diário 1º PA'!$E$4:$E$2000='Analítico Cp.'!$B43)*('Diário 1º PA'!$C$4:$C$2000&gt;=K$4)*('Diário 1º PA'!$C$4:$C$2000&lt;=EOMONTH(K$4,0))*('Diário 1º PA'!$F$4:$F$2000))
+SUMPRODUCT(('Diário 2º PA'!$E$4:$E$1997='Analítico Cp.'!$B43)*('Diário 2º PA'!$C$4:$C$1997&gt;=K$4)*('Diário 2º PA'!$C$4:$C$1997&lt;=EOMONTH(K$4,0))*('Diário 2º PA'!$F$4:$F$1997))
+SUMPRODUCT(('Diário 3º PA'!$E$4:$E$2018='Analítico Cp.'!$B43)*('Diário 3º PA'!$C$4:$C$2018&gt;=K$4)*('Diário 3º PA'!$C$4:$C$2018&lt;=EOMONTH(K$4,0))*('Diário 3º PA'!$F$4:$F$2018))
+SUMPRODUCT(('Diário 4º PA'!$E$4:$E$2000='Analítico Cp.'!$B43)*('Diário 4º PA'!$C$4:$C$2000&gt;=K$4)*('Diário 4º PA'!$C$4:$C$2000&lt;=EOMONTH(K$4,0))*('Diário 4º PA'!$F$4:$F$2000))
+SUMPRODUCT(('Comp.'!$D$5:$D$475=$B43)*('Comp.'!$B$5:$B$475&gt;=K$4)*('Comp.'!$B$5:$B$475&lt;=EOMONTH(K$4,0))*('Comp.'!$E$5:$E$475))</f>
        <v>0</v>
      </c>
      <c r="L43" s="10">
        <f>SUMPRODUCT(('Diário 1º PA'!$E$4:$E$2000='Analítico Cp.'!$B43)*('Diário 1º PA'!$C$4:$C$2000&gt;=L$4)*('Diário 1º PA'!$C$4:$C$2000&lt;=EOMONTH(L$4,0))*('Diário 1º PA'!$F$4:$F$2000))
+SUMPRODUCT(('Diário 2º PA'!$E$4:$E$1997='Analítico Cp.'!$B43)*('Diário 2º PA'!$C$4:$C$1997&gt;=L$4)*('Diário 2º PA'!$C$4:$C$1997&lt;=EOMONTH(L$4,0))*('Diário 2º PA'!$F$4:$F$1997))
+SUMPRODUCT(('Diário 3º PA'!$E$4:$E$2018='Analítico Cp.'!$B43)*('Diário 3º PA'!$C$4:$C$2018&gt;=L$4)*('Diário 3º PA'!$C$4:$C$2018&lt;=EOMONTH(L$4,0))*('Diário 3º PA'!$F$4:$F$2018))
+SUMPRODUCT(('Diário 4º PA'!$E$4:$E$2000='Analítico Cp.'!$B43)*('Diário 4º PA'!$C$4:$C$2000&gt;=L$4)*('Diário 4º PA'!$C$4:$C$2000&lt;=EOMONTH(L$4,0))*('Diário 4º PA'!$F$4:$F$2000))
+SUMPRODUCT(('Comp.'!$D$5:$D$475=$B43)*('Comp.'!$B$5:$B$475&gt;=L$4)*('Comp.'!$B$5:$B$475&lt;=EOMONTH(L$4,0))*('Comp.'!$E$5:$E$475))</f>
        <v>0</v>
      </c>
      <c r="M43" s="10">
        <f>SUMPRODUCT(('Diário 1º PA'!$E$4:$E$2000='Analítico Cp.'!$B43)*('Diário 1º PA'!$C$4:$C$2000&gt;=M$4)*('Diário 1º PA'!$C$4:$C$2000&lt;=EOMONTH(M$4,0))*('Diário 1º PA'!$F$4:$F$2000))
+SUMPRODUCT(('Diário 2º PA'!$E$4:$E$1997='Analítico Cp.'!$B43)*('Diário 2º PA'!$C$4:$C$1997&gt;=M$4)*('Diário 2º PA'!$C$4:$C$1997&lt;=EOMONTH(M$4,0))*('Diário 2º PA'!$F$4:$F$1997))
+SUMPRODUCT(('Diário 3º PA'!$E$4:$E$2018='Analítico Cp.'!$B43)*('Diário 3º PA'!$C$4:$C$2018&gt;=M$4)*('Diário 3º PA'!$C$4:$C$2018&lt;=EOMONTH(M$4,0))*('Diário 3º PA'!$F$4:$F$2018))
+SUMPRODUCT(('Diário 4º PA'!$E$4:$E$2000='Analítico Cp.'!$B43)*('Diário 4º PA'!$C$4:$C$2000&gt;=M$4)*('Diário 4º PA'!$C$4:$C$2000&lt;=EOMONTH(M$4,0))*('Diário 4º PA'!$F$4:$F$2000))
+SUMPRODUCT(('Comp.'!$D$5:$D$475=$B43)*('Comp.'!$B$5:$B$475&gt;=M$4)*('Comp.'!$B$5:$B$475&lt;=EOMONTH(M$4,0))*('Comp.'!$E$5:$E$475))</f>
        <v>0</v>
      </c>
      <c r="N43" s="10">
        <f>SUMPRODUCT(('Diário 1º PA'!$E$4:$E$2000='Analítico Cp.'!$B43)*('Diário 1º PA'!$C$4:$C$2000&gt;=N$4)*('Diário 1º PA'!$C$4:$C$2000&lt;=EOMONTH(N$4,0))*('Diário 1º PA'!$F$4:$F$2000))
+SUMPRODUCT(('Diário 2º PA'!$E$4:$E$1997='Analítico Cp.'!$B43)*('Diário 2º PA'!$C$4:$C$1997&gt;=N$4)*('Diário 2º PA'!$C$4:$C$1997&lt;=EOMONTH(N$4,0))*('Diário 2º PA'!$F$4:$F$1997))
+SUMPRODUCT(('Diário 3º PA'!$E$4:$E$2018='Analítico Cp.'!$B43)*('Diário 3º PA'!$C$4:$C$2018&gt;=N$4)*('Diário 3º PA'!$C$4:$C$2018&lt;=EOMONTH(N$4,0))*('Diário 3º PA'!$F$4:$F$2018))
+SUMPRODUCT(('Diário 4º PA'!$E$4:$E$2000='Analítico Cp.'!$B43)*('Diário 4º PA'!$C$4:$C$2000&gt;=N$4)*('Diário 4º PA'!$C$4:$C$2000&lt;=EOMONTH(N$4,0))*('Diário 4º PA'!$F$4:$F$2000))
+SUMPRODUCT(('Comp.'!$D$5:$D$475=$B43)*('Comp.'!$B$5:$B$475&gt;=N$4)*('Comp.'!$B$5:$B$475&lt;=EOMONTH(N$4,0))*('Comp.'!$E$5:$E$475))</f>
        <v>0</v>
      </c>
      <c r="O43" s="11">
        <f>SUM(C43:N43)</f>
        <v>0</v>
      </c>
      <c r="P43" s="92">
        <f t="shared" si="7"/>
        <v>0</v>
      </c>
    </row>
    <row r="44" spans="1:16" ht="23.25" customHeight="1" x14ac:dyDescent="0.25">
      <c r="A44" s="16"/>
      <c r="B44" s="17" t="s">
        <v>172</v>
      </c>
      <c r="C44" s="12">
        <f>SUBTOTAL(109,C32:C43)</f>
        <v>0</v>
      </c>
      <c r="D44" s="12">
        <f>SUBTOTAL(109,D32:D43)</f>
        <v>0</v>
      </c>
      <c r="E44" s="12">
        <f>SUBTOTAL(109,E32:E43)</f>
        <v>6368.67</v>
      </c>
      <c r="F44" s="12">
        <f t="shared" ref="F44:N44" si="8">SUBTOTAL(109,F32:F43)</f>
        <v>14332.789999999999</v>
      </c>
      <c r="G44" s="12">
        <f t="shared" si="8"/>
        <v>14332.789999999999</v>
      </c>
      <c r="H44" s="12">
        <f t="shared" si="8"/>
        <v>14332.789999999999</v>
      </c>
      <c r="I44" s="12">
        <f t="shared" si="8"/>
        <v>14332.789999999999</v>
      </c>
      <c r="J44" s="12">
        <f t="shared" si="8"/>
        <v>14332.789999999999</v>
      </c>
      <c r="K44" s="12">
        <f t="shared" si="8"/>
        <v>14332.789999999999</v>
      </c>
      <c r="L44" s="12">
        <f t="shared" si="8"/>
        <v>0</v>
      </c>
      <c r="M44" s="12">
        <f t="shared" si="8"/>
        <v>0</v>
      </c>
      <c r="N44" s="12">
        <f t="shared" si="8"/>
        <v>0</v>
      </c>
      <c r="O44" s="12">
        <f>SUBTOTAL(109,O32:O43)</f>
        <v>92365.41</v>
      </c>
      <c r="P44" s="94">
        <f t="shared" si="7"/>
        <v>0.24729339894881297</v>
      </c>
    </row>
    <row r="45" spans="1:16" ht="23.25" customHeight="1" x14ac:dyDescent="0.25">
      <c r="A45" s="207" t="s">
        <v>92</v>
      </c>
      <c r="B45" s="223" t="s">
        <v>93</v>
      </c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08"/>
    </row>
    <row r="46" spans="1:16" ht="23.25" customHeight="1" x14ac:dyDescent="0.25">
      <c r="A46" s="206" t="s">
        <v>173</v>
      </c>
      <c r="B46" s="35" t="s">
        <v>174</v>
      </c>
      <c r="C46" s="10">
        <f>SUMPRODUCT(('Diário 1º PA'!$E$4:$E$2000='Analítico Cp.'!$B46)*('Diário 1º PA'!$C$4:$C$2000&gt;=C$4)*('Diário 1º PA'!$C$4:$C$2000&lt;=EOMONTH(C$4,0))*('Diário 1º PA'!$F$4:$F$2000))
+SUMPRODUCT(('Diário 2º PA'!$E$4:$E$1997='Analítico Cp.'!$B46)*('Diário 2º PA'!$C$4:$C$1997&gt;=C$4)*('Diário 2º PA'!$C$4:$C$1997&lt;=EOMONTH(C$4,0))*('Diário 2º PA'!$F$4:$F$1997))
+SUMPRODUCT(('Diário 3º PA'!$E$4:$E$2018='Analítico Cp.'!$B46)*('Diário 3º PA'!$C$4:$C$2018&gt;=C$4)*('Diário 3º PA'!$C$4:$C$2018&lt;=EOMONTH(C$4,0))*('Diário 3º PA'!$F$4:$F$2018))
+SUMPRODUCT(('Diário 4º PA'!$E$4:$E$2000='Analítico Cp.'!$B46)*('Diário 4º PA'!$C$4:$C$2000&gt;=C$4)*('Diário 4º PA'!$C$4:$C$2000&lt;=EOMONTH(C$4,0))*('Diário 4º PA'!$F$4:$F$2000))
+SUMPRODUCT(('Comp.'!$D$5:$D$475=$B46)*('Comp.'!$B$5:$B$475&gt;=C$4)*('Comp.'!$B$5:$B$475&lt;=EOMONTH(C$4,0))*('Comp.'!$E$5:$E$475))</f>
        <v>0</v>
      </c>
      <c r="D46" s="10">
        <f>SUMPRODUCT(('Diário 1º PA'!$E$4:$E$2000='Analítico Cp.'!$B46)*('Diário 1º PA'!$C$4:$C$2000&gt;=D$4)*('Diário 1º PA'!$C$4:$C$2000&lt;=EOMONTH(D$4,0))*('Diário 1º PA'!$F$4:$F$2000))
+SUMPRODUCT(('Diário 2º PA'!$E$4:$E$1997='Analítico Cp.'!$B46)*('Diário 2º PA'!$C$4:$C$1997&gt;=D$4)*('Diário 2º PA'!$C$4:$C$1997&lt;=EOMONTH(D$4,0))*('Diário 2º PA'!$F$4:$F$1997))
+SUMPRODUCT(('Diário 3º PA'!$E$4:$E$2018='Analítico Cp.'!$B46)*('Diário 3º PA'!$C$4:$C$2018&gt;=D$4)*('Diário 3º PA'!$C$4:$C$2018&lt;=EOMONTH(D$4,0))*('Diário 3º PA'!$F$4:$F$2018))
+SUMPRODUCT(('Diário 4º PA'!$E$4:$E$2000='Analítico Cp.'!$B46)*('Diário 4º PA'!$C$4:$C$2000&gt;=D$4)*('Diário 4º PA'!$C$4:$C$2000&lt;=EOMONTH(D$4,0))*('Diário 4º PA'!$F$4:$F$2000))
+SUMPRODUCT(('Comp.'!$D$5:$D$475=$B46)*('Comp.'!$B$5:$B$475&gt;=D$4)*('Comp.'!$B$5:$B$475&lt;=EOMONTH(D$4,0))*('Comp.'!$E$5:$E$475))</f>
        <v>0</v>
      </c>
      <c r="E46" s="10">
        <f>SUMPRODUCT(('Diário 1º PA'!$E$4:$E$2000='Analítico Cp.'!$B46)*('Diário 1º PA'!$C$4:$C$2000&gt;=E$4)*('Diário 1º PA'!$C$4:$C$2000&lt;=EOMONTH(E$4,0))*('Diário 1º PA'!$F$4:$F$2000))
+SUMPRODUCT(('Diário 2º PA'!$E$4:$E$1997='Analítico Cp.'!$B46)*('Diário 2º PA'!$C$4:$C$1997&gt;=E$4)*('Diário 2º PA'!$C$4:$C$1997&lt;=EOMONTH(E$4,0))*('Diário 2º PA'!$F$4:$F$1997))
+SUMPRODUCT(('Diário 3º PA'!$E$4:$E$2018='Analítico Cp.'!$B46)*('Diário 3º PA'!$C$4:$C$2018&gt;=E$4)*('Diário 3º PA'!$C$4:$C$2018&lt;=EOMONTH(E$4,0))*('Diário 3º PA'!$F$4:$F$2018))
+SUMPRODUCT(('Diário 4º PA'!$E$4:$E$2000='Analítico Cp.'!$B46)*('Diário 4º PA'!$C$4:$C$2000&gt;=E$4)*('Diário 4º PA'!$C$4:$C$2000&lt;=EOMONTH(E$4,0))*('Diário 4º PA'!$F$4:$F$2000))
+SUMPRODUCT(('Comp.'!$D$5:$D$475=$B46)*('Comp.'!$B$5:$B$475&gt;=E$4)*('Comp.'!$B$5:$B$475&lt;=EOMONTH(E$4,0))*('Comp.'!$E$5:$E$475))</f>
        <v>0</v>
      </c>
      <c r="F46" s="10">
        <f>SUMPRODUCT(('Diário 1º PA'!$E$4:$E$2000='Analítico Cp.'!$B46)*('Diário 1º PA'!$C$4:$C$2000&gt;=F$4)*('Diário 1º PA'!$C$4:$C$2000&lt;=EOMONTH(F$4,0))*('Diário 1º PA'!$F$4:$F$2000))
+SUMPRODUCT(('Diário 2º PA'!$E$4:$E$1997='Analítico Cp.'!$B46)*('Diário 2º PA'!$C$4:$C$1997&gt;=F$4)*('Diário 2º PA'!$C$4:$C$1997&lt;=EOMONTH(F$4,0))*('Diário 2º PA'!$F$4:$F$1997))
+SUMPRODUCT(('Diário 3º PA'!$E$4:$E$2018='Analítico Cp.'!$B46)*('Diário 3º PA'!$C$4:$C$2018&gt;=F$4)*('Diário 3º PA'!$C$4:$C$2018&lt;=EOMONTH(F$4,0))*('Diário 3º PA'!$F$4:$F$2018))
+SUMPRODUCT(('Diário 4º PA'!$E$4:$E$2000='Analítico Cp.'!$B46)*('Diário 4º PA'!$C$4:$C$2000&gt;=F$4)*('Diário 4º PA'!$C$4:$C$2000&lt;=EOMONTH(F$4,0))*('Diário 4º PA'!$F$4:$F$2000))
+SUMPRODUCT(('Comp.'!$D$5:$D$475=$B46)*('Comp.'!$B$5:$B$475&gt;=F$4)*('Comp.'!$B$5:$B$475&lt;=EOMONTH(F$4,0))*('Comp.'!$E$5:$E$475))</f>
        <v>0</v>
      </c>
      <c r="G46" s="10">
        <f>SUMPRODUCT(('Diário 1º PA'!$E$4:$E$2000='Analítico Cp.'!$B46)*('Diário 1º PA'!$C$4:$C$2000&gt;=G$4)*('Diário 1º PA'!$C$4:$C$2000&lt;=EOMONTH(G$4,0))*('Diário 1º PA'!$F$4:$F$2000))
+SUMPRODUCT(('Diário 2º PA'!$E$4:$E$1997='Analítico Cp.'!$B46)*('Diário 2º PA'!$C$4:$C$1997&gt;=G$4)*('Diário 2º PA'!$C$4:$C$1997&lt;=EOMONTH(G$4,0))*('Diário 2º PA'!$F$4:$F$1997))
+SUMPRODUCT(('Diário 3º PA'!$E$4:$E$2018='Analítico Cp.'!$B46)*('Diário 3º PA'!$C$4:$C$2018&gt;=G$4)*('Diário 3º PA'!$C$4:$C$2018&lt;=EOMONTH(G$4,0))*('Diário 3º PA'!$F$4:$F$2018))
+SUMPRODUCT(('Diário 4º PA'!$E$4:$E$2000='Analítico Cp.'!$B46)*('Diário 4º PA'!$C$4:$C$2000&gt;=G$4)*('Diário 4º PA'!$C$4:$C$2000&lt;=EOMONTH(G$4,0))*('Diário 4º PA'!$F$4:$F$2000))
+SUMPRODUCT(('Comp.'!$D$5:$D$475=$B46)*('Comp.'!$B$5:$B$475&gt;=G$4)*('Comp.'!$B$5:$B$475&lt;=EOMONTH(G$4,0))*('Comp.'!$E$5:$E$475))</f>
        <v>0</v>
      </c>
      <c r="H46" s="10">
        <f>SUMPRODUCT(('Diário 1º PA'!$E$4:$E$2000='Analítico Cp.'!$B46)*('Diário 1º PA'!$C$4:$C$2000&gt;=H$4)*('Diário 1º PA'!$C$4:$C$2000&lt;=EOMONTH(H$4,0))*('Diário 1º PA'!$F$4:$F$2000))
+SUMPRODUCT(('Diário 2º PA'!$E$4:$E$1997='Analítico Cp.'!$B46)*('Diário 2º PA'!$C$4:$C$1997&gt;=H$4)*('Diário 2º PA'!$C$4:$C$1997&lt;=EOMONTH(H$4,0))*('Diário 2º PA'!$F$4:$F$1997))
+SUMPRODUCT(('Diário 3º PA'!$E$4:$E$2018='Analítico Cp.'!$B46)*('Diário 3º PA'!$C$4:$C$2018&gt;=H$4)*('Diário 3º PA'!$C$4:$C$2018&lt;=EOMONTH(H$4,0))*('Diário 3º PA'!$F$4:$F$2018))
+SUMPRODUCT(('Diário 4º PA'!$E$4:$E$2000='Analítico Cp.'!$B46)*('Diário 4º PA'!$C$4:$C$2000&gt;=H$4)*('Diário 4º PA'!$C$4:$C$2000&lt;=EOMONTH(H$4,0))*('Diário 4º PA'!$F$4:$F$2000))
+SUMPRODUCT(('Comp.'!$D$5:$D$475=$B46)*('Comp.'!$B$5:$B$475&gt;=H$4)*('Comp.'!$B$5:$B$475&lt;=EOMONTH(H$4,0))*('Comp.'!$E$5:$E$475))</f>
        <v>0</v>
      </c>
      <c r="I46" s="10">
        <f>SUMPRODUCT(('Diário 1º PA'!$E$4:$E$2000='Analítico Cp.'!$B46)*('Diário 1º PA'!$C$4:$C$2000&gt;=I$4)*('Diário 1º PA'!$C$4:$C$2000&lt;=EOMONTH(I$4,0))*('Diário 1º PA'!$F$4:$F$2000))
+SUMPRODUCT(('Diário 2º PA'!$E$4:$E$1997='Analítico Cp.'!$B46)*('Diário 2º PA'!$C$4:$C$1997&gt;=I$4)*('Diário 2º PA'!$C$4:$C$1997&lt;=EOMONTH(I$4,0))*('Diário 2º PA'!$F$4:$F$1997))
+SUMPRODUCT(('Diário 3º PA'!$E$4:$E$2018='Analítico Cp.'!$B46)*('Diário 3º PA'!$C$4:$C$2018&gt;=I$4)*('Diário 3º PA'!$C$4:$C$2018&lt;=EOMONTH(I$4,0))*('Diário 3º PA'!$F$4:$F$2018))
+SUMPRODUCT(('Diário 4º PA'!$E$4:$E$2000='Analítico Cp.'!$B46)*('Diário 4º PA'!$C$4:$C$2000&gt;=I$4)*('Diário 4º PA'!$C$4:$C$2000&lt;=EOMONTH(I$4,0))*('Diário 4º PA'!$F$4:$F$2000))
+SUMPRODUCT(('Comp.'!$D$5:$D$475=$B46)*('Comp.'!$B$5:$B$475&gt;=I$4)*('Comp.'!$B$5:$B$475&lt;=EOMONTH(I$4,0))*('Comp.'!$E$5:$E$475))</f>
        <v>0</v>
      </c>
      <c r="J46" s="10">
        <f>SUMPRODUCT(('Diário 1º PA'!$E$4:$E$2000='Analítico Cp.'!$B46)*('Diário 1º PA'!$C$4:$C$2000&gt;=J$4)*('Diário 1º PA'!$C$4:$C$2000&lt;=EOMONTH(J$4,0))*('Diário 1º PA'!$F$4:$F$2000))
+SUMPRODUCT(('Diário 2º PA'!$E$4:$E$1997='Analítico Cp.'!$B46)*('Diário 2º PA'!$C$4:$C$1997&gt;=J$4)*('Diário 2º PA'!$C$4:$C$1997&lt;=EOMONTH(J$4,0))*('Diário 2º PA'!$F$4:$F$1997))
+SUMPRODUCT(('Diário 3º PA'!$E$4:$E$2018='Analítico Cp.'!$B46)*('Diário 3º PA'!$C$4:$C$2018&gt;=J$4)*('Diário 3º PA'!$C$4:$C$2018&lt;=EOMONTH(J$4,0))*('Diário 3º PA'!$F$4:$F$2018))
+SUMPRODUCT(('Diário 4º PA'!$E$4:$E$2000='Analítico Cp.'!$B46)*('Diário 4º PA'!$C$4:$C$2000&gt;=J$4)*('Diário 4º PA'!$C$4:$C$2000&lt;=EOMONTH(J$4,0))*('Diário 4º PA'!$F$4:$F$2000))
+SUMPRODUCT(('Comp.'!$D$5:$D$475=$B46)*('Comp.'!$B$5:$B$475&gt;=J$4)*('Comp.'!$B$5:$B$475&lt;=EOMONTH(J$4,0))*('Comp.'!$E$5:$E$475))</f>
        <v>0</v>
      </c>
      <c r="K46" s="10">
        <f>SUMPRODUCT(('Diário 1º PA'!$E$4:$E$2000='Analítico Cp.'!$B46)*('Diário 1º PA'!$C$4:$C$2000&gt;=K$4)*('Diário 1º PA'!$C$4:$C$2000&lt;=EOMONTH(K$4,0))*('Diário 1º PA'!$F$4:$F$2000))
+SUMPRODUCT(('Diário 2º PA'!$E$4:$E$1997='Analítico Cp.'!$B46)*('Diário 2º PA'!$C$4:$C$1997&gt;=K$4)*('Diário 2º PA'!$C$4:$C$1997&lt;=EOMONTH(K$4,0))*('Diário 2º PA'!$F$4:$F$1997))
+SUMPRODUCT(('Diário 3º PA'!$E$4:$E$2018='Analítico Cp.'!$B46)*('Diário 3º PA'!$C$4:$C$2018&gt;=K$4)*('Diário 3º PA'!$C$4:$C$2018&lt;=EOMONTH(K$4,0))*('Diário 3º PA'!$F$4:$F$2018))
+SUMPRODUCT(('Diário 4º PA'!$E$4:$E$2000='Analítico Cp.'!$B46)*('Diário 4º PA'!$C$4:$C$2000&gt;=K$4)*('Diário 4º PA'!$C$4:$C$2000&lt;=EOMONTH(K$4,0))*('Diário 4º PA'!$F$4:$F$2000))
+SUMPRODUCT(('Comp.'!$D$5:$D$475=$B46)*('Comp.'!$B$5:$B$475&gt;=K$4)*('Comp.'!$B$5:$B$475&lt;=EOMONTH(K$4,0))*('Comp.'!$E$5:$E$475))</f>
        <v>0</v>
      </c>
      <c r="L46" s="10">
        <f>SUMPRODUCT(('Diário 1º PA'!$E$4:$E$2000='Analítico Cp.'!$B46)*('Diário 1º PA'!$C$4:$C$2000&gt;=L$4)*('Diário 1º PA'!$C$4:$C$2000&lt;=EOMONTH(L$4,0))*('Diário 1º PA'!$F$4:$F$2000))
+SUMPRODUCT(('Diário 2º PA'!$E$4:$E$1997='Analítico Cp.'!$B46)*('Diário 2º PA'!$C$4:$C$1997&gt;=L$4)*('Diário 2º PA'!$C$4:$C$1997&lt;=EOMONTH(L$4,0))*('Diário 2º PA'!$F$4:$F$1997))
+SUMPRODUCT(('Diário 3º PA'!$E$4:$E$2018='Analítico Cp.'!$B46)*('Diário 3º PA'!$C$4:$C$2018&gt;=L$4)*('Diário 3º PA'!$C$4:$C$2018&lt;=EOMONTH(L$4,0))*('Diário 3º PA'!$F$4:$F$2018))
+SUMPRODUCT(('Diário 4º PA'!$E$4:$E$2000='Analítico Cp.'!$B46)*('Diário 4º PA'!$C$4:$C$2000&gt;=L$4)*('Diário 4º PA'!$C$4:$C$2000&lt;=EOMONTH(L$4,0))*('Diário 4º PA'!$F$4:$F$2000))
+SUMPRODUCT(('Comp.'!$D$5:$D$475=$B46)*('Comp.'!$B$5:$B$475&gt;=L$4)*('Comp.'!$B$5:$B$475&lt;=EOMONTH(L$4,0))*('Comp.'!$E$5:$E$475))</f>
        <v>0</v>
      </c>
      <c r="M46" s="10">
        <f>SUMPRODUCT(('Diário 1º PA'!$E$4:$E$2000='Analítico Cp.'!$B46)*('Diário 1º PA'!$C$4:$C$2000&gt;=M$4)*('Diário 1º PA'!$C$4:$C$2000&lt;=EOMONTH(M$4,0))*('Diário 1º PA'!$F$4:$F$2000))
+SUMPRODUCT(('Diário 2º PA'!$E$4:$E$1997='Analítico Cp.'!$B46)*('Diário 2º PA'!$C$4:$C$1997&gt;=M$4)*('Diário 2º PA'!$C$4:$C$1997&lt;=EOMONTH(M$4,0))*('Diário 2º PA'!$F$4:$F$1997))
+SUMPRODUCT(('Diário 3º PA'!$E$4:$E$2018='Analítico Cp.'!$B46)*('Diário 3º PA'!$C$4:$C$2018&gt;=M$4)*('Diário 3º PA'!$C$4:$C$2018&lt;=EOMONTH(M$4,0))*('Diário 3º PA'!$F$4:$F$2018))
+SUMPRODUCT(('Diário 4º PA'!$E$4:$E$2000='Analítico Cp.'!$B46)*('Diário 4º PA'!$C$4:$C$2000&gt;=M$4)*('Diário 4º PA'!$C$4:$C$2000&lt;=EOMONTH(M$4,0))*('Diário 4º PA'!$F$4:$F$2000))
+SUMPRODUCT(('Comp.'!$D$5:$D$475=$B46)*('Comp.'!$B$5:$B$475&gt;=M$4)*('Comp.'!$B$5:$B$475&lt;=EOMONTH(M$4,0))*('Comp.'!$E$5:$E$475))</f>
        <v>0</v>
      </c>
      <c r="N46" s="10">
        <f>SUMPRODUCT(('Diário 1º PA'!$E$4:$E$2000='Analítico Cp.'!$B46)*('Diário 1º PA'!$C$4:$C$2000&gt;=N$4)*('Diário 1º PA'!$C$4:$C$2000&lt;=EOMONTH(N$4,0))*('Diário 1º PA'!$F$4:$F$2000))
+SUMPRODUCT(('Diário 2º PA'!$E$4:$E$1997='Analítico Cp.'!$B46)*('Diário 2º PA'!$C$4:$C$1997&gt;=N$4)*('Diário 2º PA'!$C$4:$C$1997&lt;=EOMONTH(N$4,0))*('Diário 2º PA'!$F$4:$F$1997))
+SUMPRODUCT(('Diário 3º PA'!$E$4:$E$2018='Analítico Cp.'!$B46)*('Diário 3º PA'!$C$4:$C$2018&gt;=N$4)*('Diário 3º PA'!$C$4:$C$2018&lt;=EOMONTH(N$4,0))*('Diário 3º PA'!$F$4:$F$2018))
+SUMPRODUCT(('Diário 4º PA'!$E$4:$E$2000='Analítico Cp.'!$B46)*('Diário 4º PA'!$C$4:$C$2000&gt;=N$4)*('Diário 4º PA'!$C$4:$C$2000&lt;=EOMONTH(N$4,0))*('Diário 4º PA'!$F$4:$F$2000))
+SUMPRODUCT(('Comp.'!$D$5:$D$475=$B46)*('Comp.'!$B$5:$B$475&gt;=N$4)*('Comp.'!$B$5:$B$475&lt;=EOMONTH(N$4,0))*('Comp.'!$E$5:$E$475))</f>
        <v>0</v>
      </c>
      <c r="O46" s="11">
        <f t="shared" ref="O46:O54" si="9">SUM(C46:N46)</f>
        <v>0</v>
      </c>
      <c r="P46" s="92">
        <f t="shared" ref="P46:P56" si="10">IF($O$138=0,0,O46/$O$138)</f>
        <v>0</v>
      </c>
    </row>
    <row r="47" spans="1:16" ht="23.25" customHeight="1" x14ac:dyDescent="0.25">
      <c r="A47" s="206" t="s">
        <v>175</v>
      </c>
      <c r="B47" s="35" t="s">
        <v>176</v>
      </c>
      <c r="C47" s="10">
        <f>SUMPRODUCT(('Diário 1º PA'!$E$4:$E$2000='Analítico Cp.'!$B47)*('Diário 1º PA'!$C$4:$C$2000&gt;=C$4)*('Diário 1º PA'!$C$4:$C$2000&lt;=EOMONTH(C$4,0))*('Diário 1º PA'!$F$4:$F$2000))
+SUMPRODUCT(('Diário 2º PA'!$E$4:$E$1997='Analítico Cp.'!$B47)*('Diário 2º PA'!$C$4:$C$1997&gt;=C$4)*('Diário 2º PA'!$C$4:$C$1997&lt;=EOMONTH(C$4,0))*('Diário 2º PA'!$F$4:$F$1997))
+SUMPRODUCT(('Diário 3º PA'!$E$4:$E$2018='Analítico Cp.'!$B47)*('Diário 3º PA'!$C$4:$C$2018&gt;=C$4)*('Diário 3º PA'!$C$4:$C$2018&lt;=EOMONTH(C$4,0))*('Diário 3º PA'!$F$4:$F$2018))
+SUMPRODUCT(('Diário 4º PA'!$E$4:$E$2000='Analítico Cp.'!$B47)*('Diário 4º PA'!$C$4:$C$2000&gt;=C$4)*('Diário 4º PA'!$C$4:$C$2000&lt;=EOMONTH(C$4,0))*('Diário 4º PA'!$F$4:$F$2000))
+SUMPRODUCT(('Comp.'!$D$5:$D$475=$B47)*('Comp.'!$B$5:$B$475&gt;=C$4)*('Comp.'!$B$5:$B$475&lt;=EOMONTH(C$4,0))*('Comp.'!$E$5:$E$475))</f>
        <v>0</v>
      </c>
      <c r="D47" s="10">
        <f>SUMPRODUCT(('Diário 1º PA'!$E$4:$E$2000='Analítico Cp.'!$B47)*('Diário 1º PA'!$C$4:$C$2000&gt;=D$4)*('Diário 1º PA'!$C$4:$C$2000&lt;=EOMONTH(D$4,0))*('Diário 1º PA'!$F$4:$F$2000))
+SUMPRODUCT(('Diário 2º PA'!$E$4:$E$1997='Analítico Cp.'!$B47)*('Diário 2º PA'!$C$4:$C$1997&gt;=D$4)*('Diário 2º PA'!$C$4:$C$1997&lt;=EOMONTH(D$4,0))*('Diário 2º PA'!$F$4:$F$1997))
+SUMPRODUCT(('Diário 3º PA'!$E$4:$E$2018='Analítico Cp.'!$B47)*('Diário 3º PA'!$C$4:$C$2018&gt;=D$4)*('Diário 3º PA'!$C$4:$C$2018&lt;=EOMONTH(D$4,0))*('Diário 3º PA'!$F$4:$F$2018))
+SUMPRODUCT(('Diário 4º PA'!$E$4:$E$2000='Analítico Cp.'!$B47)*('Diário 4º PA'!$C$4:$C$2000&gt;=D$4)*('Diário 4º PA'!$C$4:$C$2000&lt;=EOMONTH(D$4,0))*('Diário 4º PA'!$F$4:$F$2000))
+SUMPRODUCT(('Comp.'!$D$5:$D$475=$B47)*('Comp.'!$B$5:$B$475&gt;=D$4)*('Comp.'!$B$5:$B$475&lt;=EOMONTH(D$4,0))*('Comp.'!$E$5:$E$475))</f>
        <v>0</v>
      </c>
      <c r="E47" s="10">
        <f>SUMPRODUCT(('Diário 1º PA'!$E$4:$E$2000='Analítico Cp.'!$B47)*('Diário 1º PA'!$C$4:$C$2000&gt;=E$4)*('Diário 1º PA'!$C$4:$C$2000&lt;=EOMONTH(E$4,0))*('Diário 1º PA'!$F$4:$F$2000))
+SUMPRODUCT(('Diário 2º PA'!$E$4:$E$1997='Analítico Cp.'!$B47)*('Diário 2º PA'!$C$4:$C$1997&gt;=E$4)*('Diário 2º PA'!$C$4:$C$1997&lt;=EOMONTH(E$4,0))*('Diário 2º PA'!$F$4:$F$1997))
+SUMPRODUCT(('Diário 3º PA'!$E$4:$E$2018='Analítico Cp.'!$B47)*('Diário 3º PA'!$C$4:$C$2018&gt;=E$4)*('Diário 3º PA'!$C$4:$C$2018&lt;=EOMONTH(E$4,0))*('Diário 3º PA'!$F$4:$F$2018))
+SUMPRODUCT(('Diário 4º PA'!$E$4:$E$2000='Analítico Cp.'!$B47)*('Diário 4º PA'!$C$4:$C$2000&gt;=E$4)*('Diário 4º PA'!$C$4:$C$2000&lt;=EOMONTH(E$4,0))*('Diário 4º PA'!$F$4:$F$2000))
+SUMPRODUCT(('Comp.'!$D$5:$D$475=$B47)*('Comp.'!$B$5:$B$475&gt;=E$4)*('Comp.'!$B$5:$B$475&lt;=EOMONTH(E$4,0))*('Comp.'!$E$5:$E$475))</f>
        <v>600</v>
      </c>
      <c r="F47" s="10">
        <f>SUMPRODUCT(('Diário 1º PA'!$E$4:$E$2000='Analítico Cp.'!$B47)*('Diário 1º PA'!$C$4:$C$2000&gt;=F$4)*('Diário 1º PA'!$C$4:$C$2000&lt;=EOMONTH(F$4,0))*('Diário 1º PA'!$F$4:$F$2000))
+SUMPRODUCT(('Diário 2º PA'!$E$4:$E$1997='Analítico Cp.'!$B47)*('Diário 2º PA'!$C$4:$C$1997&gt;=F$4)*('Diário 2º PA'!$C$4:$C$1997&lt;=EOMONTH(F$4,0))*('Diário 2º PA'!$F$4:$F$1997))
+SUMPRODUCT(('Diário 3º PA'!$E$4:$E$2018='Analítico Cp.'!$B47)*('Diário 3º PA'!$C$4:$C$2018&gt;=F$4)*('Diário 3º PA'!$C$4:$C$2018&lt;=EOMONTH(F$4,0))*('Diário 3º PA'!$F$4:$F$2018))
+SUMPRODUCT(('Diário 4º PA'!$E$4:$E$2000='Analítico Cp.'!$B47)*('Diário 4º PA'!$C$4:$C$2000&gt;=F$4)*('Diário 4º PA'!$C$4:$C$2000&lt;=EOMONTH(F$4,0))*('Diário 4º PA'!$F$4:$F$2000))
+SUMPRODUCT(('Comp.'!$D$5:$D$475=$B47)*('Comp.'!$B$5:$B$475&gt;=F$4)*('Comp.'!$B$5:$B$475&lt;=EOMONTH(F$4,0))*('Comp.'!$E$5:$E$475))</f>
        <v>1800</v>
      </c>
      <c r="G47" s="10">
        <f>SUMPRODUCT(('Diário 1º PA'!$E$4:$E$2000='Analítico Cp.'!$B47)*('Diário 1º PA'!$C$4:$C$2000&gt;=G$4)*('Diário 1º PA'!$C$4:$C$2000&lt;=EOMONTH(G$4,0))*('Diário 1º PA'!$F$4:$F$2000))
+SUMPRODUCT(('Diário 2º PA'!$E$4:$E$1997='Analítico Cp.'!$B47)*('Diário 2º PA'!$C$4:$C$1997&gt;=G$4)*('Diário 2º PA'!$C$4:$C$1997&lt;=EOMONTH(G$4,0))*('Diário 2º PA'!$F$4:$F$1997))
+SUMPRODUCT(('Diário 3º PA'!$E$4:$E$2018='Analítico Cp.'!$B47)*('Diário 3º PA'!$C$4:$C$2018&gt;=G$4)*('Diário 3º PA'!$C$4:$C$2018&lt;=EOMONTH(G$4,0))*('Diário 3º PA'!$F$4:$F$2018))
+SUMPRODUCT(('Diário 4º PA'!$E$4:$E$2000='Analítico Cp.'!$B47)*('Diário 4º PA'!$C$4:$C$2000&gt;=G$4)*('Diário 4º PA'!$C$4:$C$2000&lt;=EOMONTH(G$4,0))*('Diário 4º PA'!$F$4:$F$2000))
+SUMPRODUCT(('Comp.'!$D$5:$D$475=$B47)*('Comp.'!$B$5:$B$475&gt;=G$4)*('Comp.'!$B$5:$B$475&lt;=EOMONTH(G$4,0))*('Comp.'!$E$5:$E$475))</f>
        <v>1800</v>
      </c>
      <c r="H47" s="10">
        <f>SUMPRODUCT(('Diário 1º PA'!$E$4:$E$2000='Analítico Cp.'!$B47)*('Diário 1º PA'!$C$4:$C$2000&gt;=H$4)*('Diário 1º PA'!$C$4:$C$2000&lt;=EOMONTH(H$4,0))*('Diário 1º PA'!$F$4:$F$2000))
+SUMPRODUCT(('Diário 2º PA'!$E$4:$E$1997='Analítico Cp.'!$B47)*('Diário 2º PA'!$C$4:$C$1997&gt;=H$4)*('Diário 2º PA'!$C$4:$C$1997&lt;=EOMONTH(H$4,0))*('Diário 2º PA'!$F$4:$F$1997))
+SUMPRODUCT(('Diário 3º PA'!$E$4:$E$2018='Analítico Cp.'!$B47)*('Diário 3º PA'!$C$4:$C$2018&gt;=H$4)*('Diário 3º PA'!$C$4:$C$2018&lt;=EOMONTH(H$4,0))*('Diário 3º PA'!$F$4:$F$2018))
+SUMPRODUCT(('Diário 4º PA'!$E$4:$E$2000='Analítico Cp.'!$B47)*('Diário 4º PA'!$C$4:$C$2000&gt;=H$4)*('Diário 4º PA'!$C$4:$C$2000&lt;=EOMONTH(H$4,0))*('Diário 4º PA'!$F$4:$F$2000))
+SUMPRODUCT(('Comp.'!$D$5:$D$475=$B47)*('Comp.'!$B$5:$B$475&gt;=H$4)*('Comp.'!$B$5:$B$475&lt;=EOMONTH(H$4,0))*('Comp.'!$E$5:$E$475))</f>
        <v>1800</v>
      </c>
      <c r="I47" s="10">
        <f>SUMPRODUCT(('Diário 1º PA'!$E$4:$E$2000='Analítico Cp.'!$B47)*('Diário 1º PA'!$C$4:$C$2000&gt;=I$4)*('Diário 1º PA'!$C$4:$C$2000&lt;=EOMONTH(I$4,0))*('Diário 1º PA'!$F$4:$F$2000))
+SUMPRODUCT(('Diário 2º PA'!$E$4:$E$1997='Analítico Cp.'!$B47)*('Diário 2º PA'!$C$4:$C$1997&gt;=I$4)*('Diário 2º PA'!$C$4:$C$1997&lt;=EOMONTH(I$4,0))*('Diário 2º PA'!$F$4:$F$1997))
+SUMPRODUCT(('Diário 3º PA'!$E$4:$E$2018='Analítico Cp.'!$B47)*('Diário 3º PA'!$C$4:$C$2018&gt;=I$4)*('Diário 3º PA'!$C$4:$C$2018&lt;=EOMONTH(I$4,0))*('Diário 3º PA'!$F$4:$F$2018))
+SUMPRODUCT(('Diário 4º PA'!$E$4:$E$2000='Analítico Cp.'!$B47)*('Diário 4º PA'!$C$4:$C$2000&gt;=I$4)*('Diário 4º PA'!$C$4:$C$2000&lt;=EOMONTH(I$4,0))*('Diário 4º PA'!$F$4:$F$2000))
+SUMPRODUCT(('Comp.'!$D$5:$D$475=$B47)*('Comp.'!$B$5:$B$475&gt;=I$4)*('Comp.'!$B$5:$B$475&lt;=EOMONTH(I$4,0))*('Comp.'!$E$5:$E$475))</f>
        <v>1800</v>
      </c>
      <c r="J47" s="10">
        <f>SUMPRODUCT(('Diário 1º PA'!$E$4:$E$2000='Analítico Cp.'!$B47)*('Diário 1º PA'!$C$4:$C$2000&gt;=J$4)*('Diário 1º PA'!$C$4:$C$2000&lt;=EOMONTH(J$4,0))*('Diário 1º PA'!$F$4:$F$2000))
+SUMPRODUCT(('Diário 2º PA'!$E$4:$E$1997='Analítico Cp.'!$B47)*('Diário 2º PA'!$C$4:$C$1997&gt;=J$4)*('Diário 2º PA'!$C$4:$C$1997&lt;=EOMONTH(J$4,0))*('Diário 2º PA'!$F$4:$F$1997))
+SUMPRODUCT(('Diário 3º PA'!$E$4:$E$2018='Analítico Cp.'!$B47)*('Diário 3º PA'!$C$4:$C$2018&gt;=J$4)*('Diário 3º PA'!$C$4:$C$2018&lt;=EOMONTH(J$4,0))*('Diário 3º PA'!$F$4:$F$2018))
+SUMPRODUCT(('Diário 4º PA'!$E$4:$E$2000='Analítico Cp.'!$B47)*('Diário 4º PA'!$C$4:$C$2000&gt;=J$4)*('Diário 4º PA'!$C$4:$C$2000&lt;=EOMONTH(J$4,0))*('Diário 4º PA'!$F$4:$F$2000))
+SUMPRODUCT(('Comp.'!$D$5:$D$475=$B47)*('Comp.'!$B$5:$B$475&gt;=J$4)*('Comp.'!$B$5:$B$475&lt;=EOMONTH(J$4,0))*('Comp.'!$E$5:$E$475))</f>
        <v>1800</v>
      </c>
      <c r="K47" s="10">
        <f>SUMPRODUCT(('Diário 1º PA'!$E$4:$E$2000='Analítico Cp.'!$B47)*('Diário 1º PA'!$C$4:$C$2000&gt;=K$4)*('Diário 1º PA'!$C$4:$C$2000&lt;=EOMONTH(K$4,0))*('Diário 1º PA'!$F$4:$F$2000))
+SUMPRODUCT(('Diário 2º PA'!$E$4:$E$1997='Analítico Cp.'!$B47)*('Diário 2º PA'!$C$4:$C$1997&gt;=K$4)*('Diário 2º PA'!$C$4:$C$1997&lt;=EOMONTH(K$4,0))*('Diário 2º PA'!$F$4:$F$1997))
+SUMPRODUCT(('Diário 3º PA'!$E$4:$E$2018='Analítico Cp.'!$B47)*('Diário 3º PA'!$C$4:$C$2018&gt;=K$4)*('Diário 3º PA'!$C$4:$C$2018&lt;=EOMONTH(K$4,0))*('Diário 3º PA'!$F$4:$F$2018))
+SUMPRODUCT(('Diário 4º PA'!$E$4:$E$2000='Analítico Cp.'!$B47)*('Diário 4º PA'!$C$4:$C$2000&gt;=K$4)*('Diário 4º PA'!$C$4:$C$2000&lt;=EOMONTH(K$4,0))*('Diário 4º PA'!$F$4:$F$2000))
+SUMPRODUCT(('Comp.'!$D$5:$D$475=$B47)*('Comp.'!$B$5:$B$475&gt;=K$4)*('Comp.'!$B$5:$B$475&lt;=EOMONTH(K$4,0))*('Comp.'!$E$5:$E$475))</f>
        <v>1800</v>
      </c>
      <c r="L47" s="10">
        <f>SUMPRODUCT(('Diário 1º PA'!$E$4:$E$2000='Analítico Cp.'!$B47)*('Diário 1º PA'!$C$4:$C$2000&gt;=L$4)*('Diário 1º PA'!$C$4:$C$2000&lt;=EOMONTH(L$4,0))*('Diário 1º PA'!$F$4:$F$2000))
+SUMPRODUCT(('Diário 2º PA'!$E$4:$E$1997='Analítico Cp.'!$B47)*('Diário 2º PA'!$C$4:$C$1997&gt;=L$4)*('Diário 2º PA'!$C$4:$C$1997&lt;=EOMONTH(L$4,0))*('Diário 2º PA'!$F$4:$F$1997))
+SUMPRODUCT(('Diário 3º PA'!$E$4:$E$2018='Analítico Cp.'!$B47)*('Diário 3º PA'!$C$4:$C$2018&gt;=L$4)*('Diário 3º PA'!$C$4:$C$2018&lt;=EOMONTH(L$4,0))*('Diário 3º PA'!$F$4:$F$2018))
+SUMPRODUCT(('Diário 4º PA'!$E$4:$E$2000='Analítico Cp.'!$B47)*('Diário 4º PA'!$C$4:$C$2000&gt;=L$4)*('Diário 4º PA'!$C$4:$C$2000&lt;=EOMONTH(L$4,0))*('Diário 4º PA'!$F$4:$F$2000))
+SUMPRODUCT(('Comp.'!$D$5:$D$475=$B47)*('Comp.'!$B$5:$B$475&gt;=L$4)*('Comp.'!$B$5:$B$475&lt;=EOMONTH(L$4,0))*('Comp.'!$E$5:$E$475))</f>
        <v>0</v>
      </c>
      <c r="M47" s="10">
        <f>SUMPRODUCT(('Diário 1º PA'!$E$4:$E$2000='Analítico Cp.'!$B47)*('Diário 1º PA'!$C$4:$C$2000&gt;=M$4)*('Diário 1º PA'!$C$4:$C$2000&lt;=EOMONTH(M$4,0))*('Diário 1º PA'!$F$4:$F$2000))
+SUMPRODUCT(('Diário 2º PA'!$E$4:$E$1997='Analítico Cp.'!$B47)*('Diário 2º PA'!$C$4:$C$1997&gt;=M$4)*('Diário 2º PA'!$C$4:$C$1997&lt;=EOMONTH(M$4,0))*('Diário 2º PA'!$F$4:$F$1997))
+SUMPRODUCT(('Diário 3º PA'!$E$4:$E$2018='Analítico Cp.'!$B47)*('Diário 3º PA'!$C$4:$C$2018&gt;=M$4)*('Diário 3º PA'!$C$4:$C$2018&lt;=EOMONTH(M$4,0))*('Diário 3º PA'!$F$4:$F$2018))
+SUMPRODUCT(('Diário 4º PA'!$E$4:$E$2000='Analítico Cp.'!$B47)*('Diário 4º PA'!$C$4:$C$2000&gt;=M$4)*('Diário 4º PA'!$C$4:$C$2000&lt;=EOMONTH(M$4,0))*('Diário 4º PA'!$F$4:$F$2000))
+SUMPRODUCT(('Comp.'!$D$5:$D$475=$B47)*('Comp.'!$B$5:$B$475&gt;=M$4)*('Comp.'!$B$5:$B$475&lt;=EOMONTH(M$4,0))*('Comp.'!$E$5:$E$475))</f>
        <v>0</v>
      </c>
      <c r="N47" s="10">
        <f>SUMPRODUCT(('Diário 1º PA'!$E$4:$E$2000='Analítico Cp.'!$B47)*('Diário 1º PA'!$C$4:$C$2000&gt;=N$4)*('Diário 1º PA'!$C$4:$C$2000&lt;=EOMONTH(N$4,0))*('Diário 1º PA'!$F$4:$F$2000))
+SUMPRODUCT(('Diário 2º PA'!$E$4:$E$1997='Analítico Cp.'!$B47)*('Diário 2º PA'!$C$4:$C$1997&gt;=N$4)*('Diário 2º PA'!$C$4:$C$1997&lt;=EOMONTH(N$4,0))*('Diário 2º PA'!$F$4:$F$1997))
+SUMPRODUCT(('Diário 3º PA'!$E$4:$E$2018='Analítico Cp.'!$B47)*('Diário 3º PA'!$C$4:$C$2018&gt;=N$4)*('Diário 3º PA'!$C$4:$C$2018&lt;=EOMONTH(N$4,0))*('Diário 3º PA'!$F$4:$F$2018))
+SUMPRODUCT(('Diário 4º PA'!$E$4:$E$2000='Analítico Cp.'!$B47)*('Diário 4º PA'!$C$4:$C$2000&gt;=N$4)*('Diário 4º PA'!$C$4:$C$2000&lt;=EOMONTH(N$4,0))*('Diário 4º PA'!$F$4:$F$2000))
+SUMPRODUCT(('Comp.'!$D$5:$D$475=$B47)*('Comp.'!$B$5:$B$475&gt;=N$4)*('Comp.'!$B$5:$B$475&lt;=EOMONTH(N$4,0))*('Comp.'!$E$5:$E$475))</f>
        <v>0</v>
      </c>
      <c r="O47" s="11">
        <f t="shared" si="9"/>
        <v>11400</v>
      </c>
      <c r="P47" s="92">
        <f t="shared" si="10"/>
        <v>3.0521650345258767E-2</v>
      </c>
    </row>
    <row r="48" spans="1:16" ht="23.25" customHeight="1" x14ac:dyDescent="0.25">
      <c r="A48" s="206" t="s">
        <v>177</v>
      </c>
      <c r="B48" s="35" t="s">
        <v>178</v>
      </c>
      <c r="C48" s="10">
        <f>SUMPRODUCT(('Diário 1º PA'!$E$4:$E$2000='Analítico Cp.'!$B48)*('Diário 1º PA'!$C$4:$C$2000&gt;=C$4)*('Diário 1º PA'!$C$4:$C$2000&lt;=EOMONTH(C$4,0))*('Diário 1º PA'!$F$4:$F$2000))
+SUMPRODUCT(('Diário 2º PA'!$E$4:$E$1997='Analítico Cp.'!$B48)*('Diário 2º PA'!$C$4:$C$1997&gt;=C$4)*('Diário 2º PA'!$C$4:$C$1997&lt;=EOMONTH(C$4,0))*('Diário 2º PA'!$F$4:$F$1997))
+SUMPRODUCT(('Diário 3º PA'!$E$4:$E$2018='Analítico Cp.'!$B48)*('Diário 3º PA'!$C$4:$C$2018&gt;=C$4)*('Diário 3º PA'!$C$4:$C$2018&lt;=EOMONTH(C$4,0))*('Diário 3º PA'!$F$4:$F$2018))
+SUMPRODUCT(('Diário 4º PA'!$E$4:$E$2000='Analítico Cp.'!$B48)*('Diário 4º PA'!$C$4:$C$2000&gt;=C$4)*('Diário 4º PA'!$C$4:$C$2000&lt;=EOMONTH(C$4,0))*('Diário 4º PA'!$F$4:$F$2000))
+SUMPRODUCT(('Comp.'!$D$5:$D$475=$B48)*('Comp.'!$B$5:$B$475&gt;=C$4)*('Comp.'!$B$5:$B$475&lt;=EOMONTH(C$4,0))*('Comp.'!$E$5:$E$475))</f>
        <v>0</v>
      </c>
      <c r="D48" s="10">
        <f>SUMPRODUCT(('Diário 1º PA'!$E$4:$E$2000='Analítico Cp.'!$B48)*('Diário 1º PA'!$C$4:$C$2000&gt;=D$4)*('Diário 1º PA'!$C$4:$C$2000&lt;=EOMONTH(D$4,0))*('Diário 1º PA'!$F$4:$F$2000))
+SUMPRODUCT(('Diário 2º PA'!$E$4:$E$1997='Analítico Cp.'!$B48)*('Diário 2º PA'!$C$4:$C$1997&gt;=D$4)*('Diário 2º PA'!$C$4:$C$1997&lt;=EOMONTH(D$4,0))*('Diário 2º PA'!$F$4:$F$1997))
+SUMPRODUCT(('Diário 3º PA'!$E$4:$E$2018='Analítico Cp.'!$B48)*('Diário 3º PA'!$C$4:$C$2018&gt;=D$4)*('Diário 3º PA'!$C$4:$C$2018&lt;=EOMONTH(D$4,0))*('Diário 3º PA'!$F$4:$F$2018))
+SUMPRODUCT(('Diário 4º PA'!$E$4:$E$2000='Analítico Cp.'!$B48)*('Diário 4º PA'!$C$4:$C$2000&gt;=D$4)*('Diário 4º PA'!$C$4:$C$2000&lt;=EOMONTH(D$4,0))*('Diário 4º PA'!$F$4:$F$2000))
+SUMPRODUCT(('Comp.'!$D$5:$D$475=$B48)*('Comp.'!$B$5:$B$475&gt;=D$4)*('Comp.'!$B$5:$B$475&lt;=EOMONTH(D$4,0))*('Comp.'!$E$5:$E$475))</f>
        <v>0</v>
      </c>
      <c r="E48" s="10">
        <f>SUMPRODUCT(('Diário 1º PA'!$E$4:$E$2000='Analítico Cp.'!$B48)*('Diário 1º PA'!$C$4:$C$2000&gt;=E$4)*('Diário 1º PA'!$C$4:$C$2000&lt;=EOMONTH(E$4,0))*('Diário 1º PA'!$F$4:$F$2000))
+SUMPRODUCT(('Diário 2º PA'!$E$4:$E$1997='Analítico Cp.'!$B48)*('Diário 2º PA'!$C$4:$C$1997&gt;=E$4)*('Diário 2º PA'!$C$4:$C$1997&lt;=EOMONTH(E$4,0))*('Diário 2º PA'!$F$4:$F$1997))
+SUMPRODUCT(('Diário 3º PA'!$E$4:$E$2018='Analítico Cp.'!$B48)*('Diário 3º PA'!$C$4:$C$2018&gt;=E$4)*('Diário 3º PA'!$C$4:$C$2018&lt;=EOMONTH(E$4,0))*('Diário 3º PA'!$F$4:$F$2018))
+SUMPRODUCT(('Diário 4º PA'!$E$4:$E$2000='Analítico Cp.'!$B48)*('Diário 4º PA'!$C$4:$C$2000&gt;=E$4)*('Diário 4º PA'!$C$4:$C$2000&lt;=EOMONTH(E$4,0))*('Diário 4º PA'!$F$4:$F$2000))
+SUMPRODUCT(('Comp.'!$D$5:$D$475=$B48)*('Comp.'!$B$5:$B$475&gt;=E$4)*('Comp.'!$B$5:$B$475&lt;=EOMONTH(E$4,0))*('Comp.'!$E$5:$E$475))</f>
        <v>0</v>
      </c>
      <c r="F48" s="10">
        <f>SUMPRODUCT(('Diário 1º PA'!$E$4:$E$2000='Analítico Cp.'!$B48)*('Diário 1º PA'!$C$4:$C$2000&gt;=F$4)*('Diário 1º PA'!$C$4:$C$2000&lt;=EOMONTH(F$4,0))*('Diário 1º PA'!$F$4:$F$2000))
+SUMPRODUCT(('Diário 2º PA'!$E$4:$E$1997='Analítico Cp.'!$B48)*('Diário 2º PA'!$C$4:$C$1997&gt;=F$4)*('Diário 2º PA'!$C$4:$C$1997&lt;=EOMONTH(F$4,0))*('Diário 2º PA'!$F$4:$F$1997))
+SUMPRODUCT(('Diário 3º PA'!$E$4:$E$2018='Analítico Cp.'!$B48)*('Diário 3º PA'!$C$4:$C$2018&gt;=F$4)*('Diário 3º PA'!$C$4:$C$2018&lt;=EOMONTH(F$4,0))*('Diário 3º PA'!$F$4:$F$2018))
+SUMPRODUCT(('Diário 4º PA'!$E$4:$E$2000='Analítico Cp.'!$B48)*('Diário 4º PA'!$C$4:$C$2000&gt;=F$4)*('Diário 4º PA'!$C$4:$C$2000&lt;=EOMONTH(F$4,0))*('Diário 4º PA'!$F$4:$F$2000))
+SUMPRODUCT(('Comp.'!$D$5:$D$475=$B48)*('Comp.'!$B$5:$B$475&gt;=F$4)*('Comp.'!$B$5:$B$475&lt;=EOMONTH(F$4,0))*('Comp.'!$E$5:$E$475))</f>
        <v>0</v>
      </c>
      <c r="G48" s="10">
        <f>SUMPRODUCT(('Diário 1º PA'!$E$4:$E$2000='Analítico Cp.'!$B48)*('Diário 1º PA'!$C$4:$C$2000&gt;=G$4)*('Diário 1º PA'!$C$4:$C$2000&lt;=EOMONTH(G$4,0))*('Diário 1º PA'!$F$4:$F$2000))
+SUMPRODUCT(('Diário 2º PA'!$E$4:$E$1997='Analítico Cp.'!$B48)*('Diário 2º PA'!$C$4:$C$1997&gt;=G$4)*('Diário 2º PA'!$C$4:$C$1997&lt;=EOMONTH(G$4,0))*('Diário 2º PA'!$F$4:$F$1997))
+SUMPRODUCT(('Diário 3º PA'!$E$4:$E$2018='Analítico Cp.'!$B48)*('Diário 3º PA'!$C$4:$C$2018&gt;=G$4)*('Diário 3º PA'!$C$4:$C$2018&lt;=EOMONTH(G$4,0))*('Diário 3º PA'!$F$4:$F$2018))
+SUMPRODUCT(('Diário 4º PA'!$E$4:$E$2000='Analítico Cp.'!$B48)*('Diário 4º PA'!$C$4:$C$2000&gt;=G$4)*('Diário 4º PA'!$C$4:$C$2000&lt;=EOMONTH(G$4,0))*('Diário 4º PA'!$F$4:$F$2000))
+SUMPRODUCT(('Comp.'!$D$5:$D$475=$B48)*('Comp.'!$B$5:$B$475&gt;=G$4)*('Comp.'!$B$5:$B$475&lt;=EOMONTH(G$4,0))*('Comp.'!$E$5:$E$475))</f>
        <v>0</v>
      </c>
      <c r="H48" s="10">
        <f>SUMPRODUCT(('Diário 1º PA'!$E$4:$E$2000='Analítico Cp.'!$B48)*('Diário 1º PA'!$C$4:$C$2000&gt;=H$4)*('Diário 1º PA'!$C$4:$C$2000&lt;=EOMONTH(H$4,0))*('Diário 1º PA'!$F$4:$F$2000))
+SUMPRODUCT(('Diário 2º PA'!$E$4:$E$1997='Analítico Cp.'!$B48)*('Diário 2º PA'!$C$4:$C$1997&gt;=H$4)*('Diário 2º PA'!$C$4:$C$1997&lt;=EOMONTH(H$4,0))*('Diário 2º PA'!$F$4:$F$1997))
+SUMPRODUCT(('Diário 3º PA'!$E$4:$E$2018='Analítico Cp.'!$B48)*('Diário 3º PA'!$C$4:$C$2018&gt;=H$4)*('Diário 3º PA'!$C$4:$C$2018&lt;=EOMONTH(H$4,0))*('Diário 3º PA'!$F$4:$F$2018))
+SUMPRODUCT(('Diário 4º PA'!$E$4:$E$2000='Analítico Cp.'!$B48)*('Diário 4º PA'!$C$4:$C$2000&gt;=H$4)*('Diário 4º PA'!$C$4:$C$2000&lt;=EOMONTH(H$4,0))*('Diário 4º PA'!$F$4:$F$2000))
+SUMPRODUCT(('Comp.'!$D$5:$D$475=$B48)*('Comp.'!$B$5:$B$475&gt;=H$4)*('Comp.'!$B$5:$B$475&lt;=EOMONTH(H$4,0))*('Comp.'!$E$5:$E$475))</f>
        <v>0</v>
      </c>
      <c r="I48" s="10">
        <f>SUMPRODUCT(('Diário 1º PA'!$E$4:$E$2000='Analítico Cp.'!$B48)*('Diário 1º PA'!$C$4:$C$2000&gt;=I$4)*('Diário 1º PA'!$C$4:$C$2000&lt;=EOMONTH(I$4,0))*('Diário 1º PA'!$F$4:$F$2000))
+SUMPRODUCT(('Diário 2º PA'!$E$4:$E$1997='Analítico Cp.'!$B48)*('Diário 2º PA'!$C$4:$C$1997&gt;=I$4)*('Diário 2º PA'!$C$4:$C$1997&lt;=EOMONTH(I$4,0))*('Diário 2º PA'!$F$4:$F$1997))
+SUMPRODUCT(('Diário 3º PA'!$E$4:$E$2018='Analítico Cp.'!$B48)*('Diário 3º PA'!$C$4:$C$2018&gt;=I$4)*('Diário 3º PA'!$C$4:$C$2018&lt;=EOMONTH(I$4,0))*('Diário 3º PA'!$F$4:$F$2018))
+SUMPRODUCT(('Diário 4º PA'!$E$4:$E$2000='Analítico Cp.'!$B48)*('Diário 4º PA'!$C$4:$C$2000&gt;=I$4)*('Diário 4º PA'!$C$4:$C$2000&lt;=EOMONTH(I$4,0))*('Diário 4º PA'!$F$4:$F$2000))
+SUMPRODUCT(('Comp.'!$D$5:$D$475=$B48)*('Comp.'!$B$5:$B$475&gt;=I$4)*('Comp.'!$B$5:$B$475&lt;=EOMONTH(I$4,0))*('Comp.'!$E$5:$E$475))</f>
        <v>0</v>
      </c>
      <c r="J48" s="10">
        <f>SUMPRODUCT(('Diário 1º PA'!$E$4:$E$2000='Analítico Cp.'!$B48)*('Diário 1º PA'!$C$4:$C$2000&gt;=J$4)*('Diário 1º PA'!$C$4:$C$2000&lt;=EOMONTH(J$4,0))*('Diário 1º PA'!$F$4:$F$2000))
+SUMPRODUCT(('Diário 2º PA'!$E$4:$E$1997='Analítico Cp.'!$B48)*('Diário 2º PA'!$C$4:$C$1997&gt;=J$4)*('Diário 2º PA'!$C$4:$C$1997&lt;=EOMONTH(J$4,0))*('Diário 2º PA'!$F$4:$F$1997))
+SUMPRODUCT(('Diário 3º PA'!$E$4:$E$2018='Analítico Cp.'!$B48)*('Diário 3º PA'!$C$4:$C$2018&gt;=J$4)*('Diário 3º PA'!$C$4:$C$2018&lt;=EOMONTH(J$4,0))*('Diário 3º PA'!$F$4:$F$2018))
+SUMPRODUCT(('Diário 4º PA'!$E$4:$E$2000='Analítico Cp.'!$B48)*('Diário 4º PA'!$C$4:$C$2000&gt;=J$4)*('Diário 4º PA'!$C$4:$C$2000&lt;=EOMONTH(J$4,0))*('Diário 4º PA'!$F$4:$F$2000))
+SUMPRODUCT(('Comp.'!$D$5:$D$475=$B48)*('Comp.'!$B$5:$B$475&gt;=J$4)*('Comp.'!$B$5:$B$475&lt;=EOMONTH(J$4,0))*('Comp.'!$E$5:$E$475))</f>
        <v>0</v>
      </c>
      <c r="K48" s="10">
        <f>SUMPRODUCT(('Diário 1º PA'!$E$4:$E$2000='Analítico Cp.'!$B48)*('Diário 1º PA'!$C$4:$C$2000&gt;=K$4)*('Diário 1º PA'!$C$4:$C$2000&lt;=EOMONTH(K$4,0))*('Diário 1º PA'!$F$4:$F$2000))
+SUMPRODUCT(('Diário 2º PA'!$E$4:$E$1997='Analítico Cp.'!$B48)*('Diário 2º PA'!$C$4:$C$1997&gt;=K$4)*('Diário 2º PA'!$C$4:$C$1997&lt;=EOMONTH(K$4,0))*('Diário 2º PA'!$F$4:$F$1997))
+SUMPRODUCT(('Diário 3º PA'!$E$4:$E$2018='Analítico Cp.'!$B48)*('Diário 3º PA'!$C$4:$C$2018&gt;=K$4)*('Diário 3º PA'!$C$4:$C$2018&lt;=EOMONTH(K$4,0))*('Diário 3º PA'!$F$4:$F$2018))
+SUMPRODUCT(('Diário 4º PA'!$E$4:$E$2000='Analítico Cp.'!$B48)*('Diário 4º PA'!$C$4:$C$2000&gt;=K$4)*('Diário 4º PA'!$C$4:$C$2000&lt;=EOMONTH(K$4,0))*('Diário 4º PA'!$F$4:$F$2000))
+SUMPRODUCT(('Comp.'!$D$5:$D$475=$B48)*('Comp.'!$B$5:$B$475&gt;=K$4)*('Comp.'!$B$5:$B$475&lt;=EOMONTH(K$4,0))*('Comp.'!$E$5:$E$475))</f>
        <v>0</v>
      </c>
      <c r="L48" s="10">
        <f>SUMPRODUCT(('Diário 1º PA'!$E$4:$E$2000='Analítico Cp.'!$B48)*('Diário 1º PA'!$C$4:$C$2000&gt;=L$4)*('Diário 1º PA'!$C$4:$C$2000&lt;=EOMONTH(L$4,0))*('Diário 1º PA'!$F$4:$F$2000))
+SUMPRODUCT(('Diário 2º PA'!$E$4:$E$1997='Analítico Cp.'!$B48)*('Diário 2º PA'!$C$4:$C$1997&gt;=L$4)*('Diário 2º PA'!$C$4:$C$1997&lt;=EOMONTH(L$4,0))*('Diário 2º PA'!$F$4:$F$1997))
+SUMPRODUCT(('Diário 3º PA'!$E$4:$E$2018='Analítico Cp.'!$B48)*('Diário 3º PA'!$C$4:$C$2018&gt;=L$4)*('Diário 3º PA'!$C$4:$C$2018&lt;=EOMONTH(L$4,0))*('Diário 3º PA'!$F$4:$F$2018))
+SUMPRODUCT(('Diário 4º PA'!$E$4:$E$2000='Analítico Cp.'!$B48)*('Diário 4º PA'!$C$4:$C$2000&gt;=L$4)*('Diário 4º PA'!$C$4:$C$2000&lt;=EOMONTH(L$4,0))*('Diário 4º PA'!$F$4:$F$2000))
+SUMPRODUCT(('Comp.'!$D$5:$D$475=$B48)*('Comp.'!$B$5:$B$475&gt;=L$4)*('Comp.'!$B$5:$B$475&lt;=EOMONTH(L$4,0))*('Comp.'!$E$5:$E$475))</f>
        <v>0</v>
      </c>
      <c r="M48" s="10">
        <f>SUMPRODUCT(('Diário 1º PA'!$E$4:$E$2000='Analítico Cp.'!$B48)*('Diário 1º PA'!$C$4:$C$2000&gt;=M$4)*('Diário 1º PA'!$C$4:$C$2000&lt;=EOMONTH(M$4,0))*('Diário 1º PA'!$F$4:$F$2000))
+SUMPRODUCT(('Diário 2º PA'!$E$4:$E$1997='Analítico Cp.'!$B48)*('Diário 2º PA'!$C$4:$C$1997&gt;=M$4)*('Diário 2º PA'!$C$4:$C$1997&lt;=EOMONTH(M$4,0))*('Diário 2º PA'!$F$4:$F$1997))
+SUMPRODUCT(('Diário 3º PA'!$E$4:$E$2018='Analítico Cp.'!$B48)*('Diário 3º PA'!$C$4:$C$2018&gt;=M$4)*('Diário 3º PA'!$C$4:$C$2018&lt;=EOMONTH(M$4,0))*('Diário 3º PA'!$F$4:$F$2018))
+SUMPRODUCT(('Diário 4º PA'!$E$4:$E$2000='Analítico Cp.'!$B48)*('Diário 4º PA'!$C$4:$C$2000&gt;=M$4)*('Diário 4º PA'!$C$4:$C$2000&lt;=EOMONTH(M$4,0))*('Diário 4º PA'!$F$4:$F$2000))
+SUMPRODUCT(('Comp.'!$D$5:$D$475=$B48)*('Comp.'!$B$5:$B$475&gt;=M$4)*('Comp.'!$B$5:$B$475&lt;=EOMONTH(M$4,0))*('Comp.'!$E$5:$E$475))</f>
        <v>0</v>
      </c>
      <c r="N48" s="10">
        <f>SUMPRODUCT(('Diário 1º PA'!$E$4:$E$2000='Analítico Cp.'!$B48)*('Diário 1º PA'!$C$4:$C$2000&gt;=N$4)*('Diário 1º PA'!$C$4:$C$2000&lt;=EOMONTH(N$4,0))*('Diário 1º PA'!$F$4:$F$2000))
+SUMPRODUCT(('Diário 2º PA'!$E$4:$E$1997='Analítico Cp.'!$B48)*('Diário 2º PA'!$C$4:$C$1997&gt;=N$4)*('Diário 2º PA'!$C$4:$C$1997&lt;=EOMONTH(N$4,0))*('Diário 2º PA'!$F$4:$F$1997))
+SUMPRODUCT(('Diário 3º PA'!$E$4:$E$2018='Analítico Cp.'!$B48)*('Diário 3º PA'!$C$4:$C$2018&gt;=N$4)*('Diário 3º PA'!$C$4:$C$2018&lt;=EOMONTH(N$4,0))*('Diário 3º PA'!$F$4:$F$2018))
+SUMPRODUCT(('Diário 4º PA'!$E$4:$E$2000='Analítico Cp.'!$B48)*('Diário 4º PA'!$C$4:$C$2000&gt;=N$4)*('Diário 4º PA'!$C$4:$C$2000&lt;=EOMONTH(N$4,0))*('Diário 4º PA'!$F$4:$F$2000))
+SUMPRODUCT(('Comp.'!$D$5:$D$475=$B48)*('Comp.'!$B$5:$B$475&gt;=N$4)*('Comp.'!$B$5:$B$475&lt;=EOMONTH(N$4,0))*('Comp.'!$E$5:$E$475))</f>
        <v>0</v>
      </c>
      <c r="O48" s="11">
        <f t="shared" si="9"/>
        <v>0</v>
      </c>
      <c r="P48" s="92">
        <f t="shared" si="10"/>
        <v>0</v>
      </c>
    </row>
    <row r="49" spans="1:16" ht="23.25" customHeight="1" x14ac:dyDescent="0.25">
      <c r="A49" s="206" t="s">
        <v>179</v>
      </c>
      <c r="B49" s="35" t="s">
        <v>180</v>
      </c>
      <c r="C49" s="10">
        <f>SUMPRODUCT(('Diário 1º PA'!$E$4:$E$2000='Analítico Cp.'!$B49)*('Diário 1º PA'!$C$4:$C$2000&gt;=C$4)*('Diário 1º PA'!$C$4:$C$2000&lt;=EOMONTH(C$4,0))*('Diário 1º PA'!$F$4:$F$2000))
+SUMPRODUCT(('Diário 2º PA'!$E$4:$E$1997='Analítico Cp.'!$B49)*('Diário 2º PA'!$C$4:$C$1997&gt;=C$4)*('Diário 2º PA'!$C$4:$C$1997&lt;=EOMONTH(C$4,0))*('Diário 2º PA'!$F$4:$F$1997))
+SUMPRODUCT(('Diário 3º PA'!$E$4:$E$2018='Analítico Cp.'!$B49)*('Diário 3º PA'!$C$4:$C$2018&gt;=C$4)*('Diário 3º PA'!$C$4:$C$2018&lt;=EOMONTH(C$4,0))*('Diário 3º PA'!$F$4:$F$2018))
+SUMPRODUCT(('Diário 4º PA'!$E$4:$E$2000='Analítico Cp.'!$B49)*('Diário 4º PA'!$C$4:$C$2000&gt;=C$4)*('Diário 4º PA'!$C$4:$C$2000&lt;=EOMONTH(C$4,0))*('Diário 4º PA'!$F$4:$F$2000))
+SUMPRODUCT(('Comp.'!$D$5:$D$475=$B49)*('Comp.'!$B$5:$B$475&gt;=C$4)*('Comp.'!$B$5:$B$475&lt;=EOMONTH(C$4,0))*('Comp.'!$E$5:$E$475))</f>
        <v>0</v>
      </c>
      <c r="D49" s="10">
        <f>SUMPRODUCT(('Diário 1º PA'!$E$4:$E$2000='Analítico Cp.'!$B49)*('Diário 1º PA'!$C$4:$C$2000&gt;=D$4)*('Diário 1º PA'!$C$4:$C$2000&lt;=EOMONTH(D$4,0))*('Diário 1º PA'!$F$4:$F$2000))
+SUMPRODUCT(('Diário 2º PA'!$E$4:$E$1997='Analítico Cp.'!$B49)*('Diário 2º PA'!$C$4:$C$1997&gt;=D$4)*('Diário 2º PA'!$C$4:$C$1997&lt;=EOMONTH(D$4,0))*('Diário 2º PA'!$F$4:$F$1997))
+SUMPRODUCT(('Diário 3º PA'!$E$4:$E$2018='Analítico Cp.'!$B49)*('Diário 3º PA'!$C$4:$C$2018&gt;=D$4)*('Diário 3º PA'!$C$4:$C$2018&lt;=EOMONTH(D$4,0))*('Diário 3º PA'!$F$4:$F$2018))
+SUMPRODUCT(('Diário 4º PA'!$E$4:$E$2000='Analítico Cp.'!$B49)*('Diário 4º PA'!$C$4:$C$2000&gt;=D$4)*('Diário 4º PA'!$C$4:$C$2000&lt;=EOMONTH(D$4,0))*('Diário 4º PA'!$F$4:$F$2000))
+SUMPRODUCT(('Comp.'!$D$5:$D$475=$B49)*('Comp.'!$B$5:$B$475&gt;=D$4)*('Comp.'!$B$5:$B$475&lt;=EOMONTH(D$4,0))*('Comp.'!$E$5:$E$475))</f>
        <v>0</v>
      </c>
      <c r="E49" s="10">
        <f>SUMPRODUCT(('Diário 1º PA'!$E$4:$E$2000='Analítico Cp.'!$B49)*('Diário 1º PA'!$C$4:$C$2000&gt;=E$4)*('Diário 1º PA'!$C$4:$C$2000&lt;=EOMONTH(E$4,0))*('Diário 1º PA'!$F$4:$F$2000))
+SUMPRODUCT(('Diário 2º PA'!$E$4:$E$1997='Analítico Cp.'!$B49)*('Diário 2º PA'!$C$4:$C$1997&gt;=E$4)*('Diário 2º PA'!$C$4:$C$1997&lt;=EOMONTH(E$4,0))*('Diário 2º PA'!$F$4:$F$1997))
+SUMPRODUCT(('Diário 3º PA'!$E$4:$E$2018='Analítico Cp.'!$B49)*('Diário 3º PA'!$C$4:$C$2018&gt;=E$4)*('Diário 3º PA'!$C$4:$C$2018&lt;=EOMONTH(E$4,0))*('Diário 3º PA'!$F$4:$F$2018))
+SUMPRODUCT(('Diário 4º PA'!$E$4:$E$2000='Analítico Cp.'!$B49)*('Diário 4º PA'!$C$4:$C$2000&gt;=E$4)*('Diário 4º PA'!$C$4:$C$2000&lt;=EOMONTH(E$4,0))*('Diário 4º PA'!$F$4:$F$2000))
+SUMPRODUCT(('Comp.'!$D$5:$D$475=$B49)*('Comp.'!$B$5:$B$475&gt;=E$4)*('Comp.'!$B$5:$B$475&lt;=EOMONTH(E$4,0))*('Comp.'!$E$5:$E$475))</f>
        <v>0</v>
      </c>
      <c r="F49" s="10">
        <f>SUMPRODUCT(('Diário 1º PA'!$E$4:$E$2000='Analítico Cp.'!$B49)*('Diário 1º PA'!$C$4:$C$2000&gt;=F$4)*('Diário 1º PA'!$C$4:$C$2000&lt;=EOMONTH(F$4,0))*('Diário 1º PA'!$F$4:$F$2000))
+SUMPRODUCT(('Diário 2º PA'!$E$4:$E$1997='Analítico Cp.'!$B49)*('Diário 2º PA'!$C$4:$C$1997&gt;=F$4)*('Diário 2º PA'!$C$4:$C$1997&lt;=EOMONTH(F$4,0))*('Diário 2º PA'!$F$4:$F$1997))
+SUMPRODUCT(('Diário 3º PA'!$E$4:$E$2018='Analítico Cp.'!$B49)*('Diário 3º PA'!$C$4:$C$2018&gt;=F$4)*('Diário 3º PA'!$C$4:$C$2018&lt;=EOMONTH(F$4,0))*('Diário 3º PA'!$F$4:$F$2018))
+SUMPRODUCT(('Diário 4º PA'!$E$4:$E$2000='Analítico Cp.'!$B49)*('Diário 4º PA'!$C$4:$C$2000&gt;=F$4)*('Diário 4º PA'!$C$4:$C$2000&lt;=EOMONTH(F$4,0))*('Diário 4º PA'!$F$4:$F$2000))
+SUMPRODUCT(('Comp.'!$D$5:$D$475=$B49)*('Comp.'!$B$5:$B$475&gt;=F$4)*('Comp.'!$B$5:$B$475&lt;=EOMONTH(F$4,0))*('Comp.'!$E$5:$E$475))</f>
        <v>0</v>
      </c>
      <c r="G49" s="10">
        <f>SUMPRODUCT(('Diário 1º PA'!$E$4:$E$2000='Analítico Cp.'!$B49)*('Diário 1º PA'!$C$4:$C$2000&gt;=G$4)*('Diário 1º PA'!$C$4:$C$2000&lt;=EOMONTH(G$4,0))*('Diário 1º PA'!$F$4:$F$2000))
+SUMPRODUCT(('Diário 2º PA'!$E$4:$E$1997='Analítico Cp.'!$B49)*('Diário 2º PA'!$C$4:$C$1997&gt;=G$4)*('Diário 2º PA'!$C$4:$C$1997&lt;=EOMONTH(G$4,0))*('Diário 2º PA'!$F$4:$F$1997))
+SUMPRODUCT(('Diário 3º PA'!$E$4:$E$2018='Analítico Cp.'!$B49)*('Diário 3º PA'!$C$4:$C$2018&gt;=G$4)*('Diário 3º PA'!$C$4:$C$2018&lt;=EOMONTH(G$4,0))*('Diário 3º PA'!$F$4:$F$2018))
+SUMPRODUCT(('Diário 4º PA'!$E$4:$E$2000='Analítico Cp.'!$B49)*('Diário 4º PA'!$C$4:$C$2000&gt;=G$4)*('Diário 4º PA'!$C$4:$C$2000&lt;=EOMONTH(G$4,0))*('Diário 4º PA'!$F$4:$F$2000))
+SUMPRODUCT(('Comp.'!$D$5:$D$475=$B49)*('Comp.'!$B$5:$B$475&gt;=G$4)*('Comp.'!$B$5:$B$475&lt;=EOMONTH(G$4,0))*('Comp.'!$E$5:$E$475))</f>
        <v>0</v>
      </c>
      <c r="H49" s="10">
        <f>SUMPRODUCT(('Diário 1º PA'!$E$4:$E$2000='Analítico Cp.'!$B49)*('Diário 1º PA'!$C$4:$C$2000&gt;=H$4)*('Diário 1º PA'!$C$4:$C$2000&lt;=EOMONTH(H$4,0))*('Diário 1º PA'!$F$4:$F$2000))
+SUMPRODUCT(('Diário 2º PA'!$E$4:$E$1997='Analítico Cp.'!$B49)*('Diário 2º PA'!$C$4:$C$1997&gt;=H$4)*('Diário 2º PA'!$C$4:$C$1997&lt;=EOMONTH(H$4,0))*('Diário 2º PA'!$F$4:$F$1997))
+SUMPRODUCT(('Diário 3º PA'!$E$4:$E$2018='Analítico Cp.'!$B49)*('Diário 3º PA'!$C$4:$C$2018&gt;=H$4)*('Diário 3º PA'!$C$4:$C$2018&lt;=EOMONTH(H$4,0))*('Diário 3º PA'!$F$4:$F$2018))
+SUMPRODUCT(('Diário 4º PA'!$E$4:$E$2000='Analítico Cp.'!$B49)*('Diário 4º PA'!$C$4:$C$2000&gt;=H$4)*('Diário 4º PA'!$C$4:$C$2000&lt;=EOMONTH(H$4,0))*('Diário 4º PA'!$F$4:$F$2000))
+SUMPRODUCT(('Comp.'!$D$5:$D$475=$B49)*('Comp.'!$B$5:$B$475&gt;=H$4)*('Comp.'!$B$5:$B$475&lt;=EOMONTH(H$4,0))*('Comp.'!$E$5:$E$475))</f>
        <v>0</v>
      </c>
      <c r="I49" s="10">
        <f>SUMPRODUCT(('Diário 1º PA'!$E$4:$E$2000='Analítico Cp.'!$B49)*('Diário 1º PA'!$C$4:$C$2000&gt;=I$4)*('Diário 1º PA'!$C$4:$C$2000&lt;=EOMONTH(I$4,0))*('Diário 1º PA'!$F$4:$F$2000))
+SUMPRODUCT(('Diário 2º PA'!$E$4:$E$1997='Analítico Cp.'!$B49)*('Diário 2º PA'!$C$4:$C$1997&gt;=I$4)*('Diário 2º PA'!$C$4:$C$1997&lt;=EOMONTH(I$4,0))*('Diário 2º PA'!$F$4:$F$1997))
+SUMPRODUCT(('Diário 3º PA'!$E$4:$E$2018='Analítico Cp.'!$B49)*('Diário 3º PA'!$C$4:$C$2018&gt;=I$4)*('Diário 3º PA'!$C$4:$C$2018&lt;=EOMONTH(I$4,0))*('Diário 3º PA'!$F$4:$F$2018))
+SUMPRODUCT(('Diário 4º PA'!$E$4:$E$2000='Analítico Cp.'!$B49)*('Diário 4º PA'!$C$4:$C$2000&gt;=I$4)*('Diário 4º PA'!$C$4:$C$2000&lt;=EOMONTH(I$4,0))*('Diário 4º PA'!$F$4:$F$2000))
+SUMPRODUCT(('Comp.'!$D$5:$D$475=$B49)*('Comp.'!$B$5:$B$475&gt;=I$4)*('Comp.'!$B$5:$B$475&lt;=EOMONTH(I$4,0))*('Comp.'!$E$5:$E$475))</f>
        <v>0</v>
      </c>
      <c r="J49" s="10">
        <f>SUMPRODUCT(('Diário 1º PA'!$E$4:$E$2000='Analítico Cp.'!$B49)*('Diário 1º PA'!$C$4:$C$2000&gt;=J$4)*('Diário 1º PA'!$C$4:$C$2000&lt;=EOMONTH(J$4,0))*('Diário 1º PA'!$F$4:$F$2000))
+SUMPRODUCT(('Diário 2º PA'!$E$4:$E$1997='Analítico Cp.'!$B49)*('Diário 2º PA'!$C$4:$C$1997&gt;=J$4)*('Diário 2º PA'!$C$4:$C$1997&lt;=EOMONTH(J$4,0))*('Diário 2º PA'!$F$4:$F$1997))
+SUMPRODUCT(('Diário 3º PA'!$E$4:$E$2018='Analítico Cp.'!$B49)*('Diário 3º PA'!$C$4:$C$2018&gt;=J$4)*('Diário 3º PA'!$C$4:$C$2018&lt;=EOMONTH(J$4,0))*('Diário 3º PA'!$F$4:$F$2018))
+SUMPRODUCT(('Diário 4º PA'!$E$4:$E$2000='Analítico Cp.'!$B49)*('Diário 4º PA'!$C$4:$C$2000&gt;=J$4)*('Diário 4º PA'!$C$4:$C$2000&lt;=EOMONTH(J$4,0))*('Diário 4º PA'!$F$4:$F$2000))
+SUMPRODUCT(('Comp.'!$D$5:$D$475=$B49)*('Comp.'!$B$5:$B$475&gt;=J$4)*('Comp.'!$B$5:$B$475&lt;=EOMONTH(J$4,0))*('Comp.'!$E$5:$E$475))</f>
        <v>0</v>
      </c>
      <c r="K49" s="10">
        <f>SUMPRODUCT(('Diário 1º PA'!$E$4:$E$2000='Analítico Cp.'!$B49)*('Diário 1º PA'!$C$4:$C$2000&gt;=K$4)*('Diário 1º PA'!$C$4:$C$2000&lt;=EOMONTH(K$4,0))*('Diário 1º PA'!$F$4:$F$2000))
+SUMPRODUCT(('Diário 2º PA'!$E$4:$E$1997='Analítico Cp.'!$B49)*('Diário 2º PA'!$C$4:$C$1997&gt;=K$4)*('Diário 2º PA'!$C$4:$C$1997&lt;=EOMONTH(K$4,0))*('Diário 2º PA'!$F$4:$F$1997))
+SUMPRODUCT(('Diário 3º PA'!$E$4:$E$2018='Analítico Cp.'!$B49)*('Diário 3º PA'!$C$4:$C$2018&gt;=K$4)*('Diário 3º PA'!$C$4:$C$2018&lt;=EOMONTH(K$4,0))*('Diário 3º PA'!$F$4:$F$2018))
+SUMPRODUCT(('Diário 4º PA'!$E$4:$E$2000='Analítico Cp.'!$B49)*('Diário 4º PA'!$C$4:$C$2000&gt;=K$4)*('Diário 4º PA'!$C$4:$C$2000&lt;=EOMONTH(K$4,0))*('Diário 4º PA'!$F$4:$F$2000))
+SUMPRODUCT(('Comp.'!$D$5:$D$475=$B49)*('Comp.'!$B$5:$B$475&gt;=K$4)*('Comp.'!$B$5:$B$475&lt;=EOMONTH(K$4,0))*('Comp.'!$E$5:$E$475))</f>
        <v>0</v>
      </c>
      <c r="L49" s="10">
        <f>SUMPRODUCT(('Diário 1º PA'!$E$4:$E$2000='Analítico Cp.'!$B49)*('Diário 1º PA'!$C$4:$C$2000&gt;=L$4)*('Diário 1º PA'!$C$4:$C$2000&lt;=EOMONTH(L$4,0))*('Diário 1º PA'!$F$4:$F$2000))
+SUMPRODUCT(('Diário 2º PA'!$E$4:$E$1997='Analítico Cp.'!$B49)*('Diário 2º PA'!$C$4:$C$1997&gt;=L$4)*('Diário 2º PA'!$C$4:$C$1997&lt;=EOMONTH(L$4,0))*('Diário 2º PA'!$F$4:$F$1997))
+SUMPRODUCT(('Diário 3º PA'!$E$4:$E$2018='Analítico Cp.'!$B49)*('Diário 3º PA'!$C$4:$C$2018&gt;=L$4)*('Diário 3º PA'!$C$4:$C$2018&lt;=EOMONTH(L$4,0))*('Diário 3º PA'!$F$4:$F$2018))
+SUMPRODUCT(('Diário 4º PA'!$E$4:$E$2000='Analítico Cp.'!$B49)*('Diário 4º PA'!$C$4:$C$2000&gt;=L$4)*('Diário 4º PA'!$C$4:$C$2000&lt;=EOMONTH(L$4,0))*('Diário 4º PA'!$F$4:$F$2000))
+SUMPRODUCT(('Comp.'!$D$5:$D$475=$B49)*('Comp.'!$B$5:$B$475&gt;=L$4)*('Comp.'!$B$5:$B$475&lt;=EOMONTH(L$4,0))*('Comp.'!$E$5:$E$475))</f>
        <v>0</v>
      </c>
      <c r="M49" s="10">
        <f>SUMPRODUCT(('Diário 1º PA'!$E$4:$E$2000='Analítico Cp.'!$B49)*('Diário 1º PA'!$C$4:$C$2000&gt;=M$4)*('Diário 1º PA'!$C$4:$C$2000&lt;=EOMONTH(M$4,0))*('Diário 1º PA'!$F$4:$F$2000))
+SUMPRODUCT(('Diário 2º PA'!$E$4:$E$1997='Analítico Cp.'!$B49)*('Diário 2º PA'!$C$4:$C$1997&gt;=M$4)*('Diário 2º PA'!$C$4:$C$1997&lt;=EOMONTH(M$4,0))*('Diário 2º PA'!$F$4:$F$1997))
+SUMPRODUCT(('Diário 3º PA'!$E$4:$E$2018='Analítico Cp.'!$B49)*('Diário 3º PA'!$C$4:$C$2018&gt;=M$4)*('Diário 3º PA'!$C$4:$C$2018&lt;=EOMONTH(M$4,0))*('Diário 3º PA'!$F$4:$F$2018))
+SUMPRODUCT(('Diário 4º PA'!$E$4:$E$2000='Analítico Cp.'!$B49)*('Diário 4º PA'!$C$4:$C$2000&gt;=M$4)*('Diário 4º PA'!$C$4:$C$2000&lt;=EOMONTH(M$4,0))*('Diário 4º PA'!$F$4:$F$2000))
+SUMPRODUCT(('Comp.'!$D$5:$D$475=$B49)*('Comp.'!$B$5:$B$475&gt;=M$4)*('Comp.'!$B$5:$B$475&lt;=EOMONTH(M$4,0))*('Comp.'!$E$5:$E$475))</f>
        <v>0</v>
      </c>
      <c r="N49" s="10">
        <f>SUMPRODUCT(('Diário 1º PA'!$E$4:$E$2000='Analítico Cp.'!$B49)*('Diário 1º PA'!$C$4:$C$2000&gt;=N$4)*('Diário 1º PA'!$C$4:$C$2000&lt;=EOMONTH(N$4,0))*('Diário 1º PA'!$F$4:$F$2000))
+SUMPRODUCT(('Diário 2º PA'!$E$4:$E$1997='Analítico Cp.'!$B49)*('Diário 2º PA'!$C$4:$C$1997&gt;=N$4)*('Diário 2º PA'!$C$4:$C$1997&lt;=EOMONTH(N$4,0))*('Diário 2º PA'!$F$4:$F$1997))
+SUMPRODUCT(('Diário 3º PA'!$E$4:$E$2018='Analítico Cp.'!$B49)*('Diário 3º PA'!$C$4:$C$2018&gt;=N$4)*('Diário 3º PA'!$C$4:$C$2018&lt;=EOMONTH(N$4,0))*('Diário 3º PA'!$F$4:$F$2018))
+SUMPRODUCT(('Diário 4º PA'!$E$4:$E$2000='Analítico Cp.'!$B49)*('Diário 4º PA'!$C$4:$C$2000&gt;=N$4)*('Diário 4º PA'!$C$4:$C$2000&lt;=EOMONTH(N$4,0))*('Diário 4º PA'!$F$4:$F$2000))
+SUMPRODUCT(('Comp.'!$D$5:$D$475=$B49)*('Comp.'!$B$5:$B$475&gt;=N$4)*('Comp.'!$B$5:$B$475&lt;=EOMONTH(N$4,0))*('Comp.'!$E$5:$E$475))</f>
        <v>0</v>
      </c>
      <c r="O49" s="11">
        <f t="shared" si="9"/>
        <v>0</v>
      </c>
      <c r="P49" s="92">
        <f t="shared" si="10"/>
        <v>0</v>
      </c>
    </row>
    <row r="50" spans="1:16" ht="23.25" customHeight="1" x14ac:dyDescent="0.25">
      <c r="A50" s="206" t="s">
        <v>181</v>
      </c>
      <c r="B50" s="35" t="s">
        <v>182</v>
      </c>
      <c r="C50" s="10">
        <f>SUMPRODUCT(('Diário 1º PA'!$E$4:$E$2000='Analítico Cp.'!$B50)*('Diário 1º PA'!$C$4:$C$2000&gt;=C$4)*('Diário 1º PA'!$C$4:$C$2000&lt;=EOMONTH(C$4,0))*('Diário 1º PA'!$F$4:$F$2000))
+SUMPRODUCT(('Diário 2º PA'!$E$4:$E$1997='Analítico Cp.'!$B50)*('Diário 2º PA'!$C$4:$C$1997&gt;=C$4)*('Diário 2º PA'!$C$4:$C$1997&lt;=EOMONTH(C$4,0))*('Diário 2º PA'!$F$4:$F$1997))
+SUMPRODUCT(('Diário 3º PA'!$E$4:$E$2018='Analítico Cp.'!$B50)*('Diário 3º PA'!$C$4:$C$2018&gt;=C$4)*('Diário 3º PA'!$C$4:$C$2018&lt;=EOMONTH(C$4,0))*('Diário 3º PA'!$F$4:$F$2018))
+SUMPRODUCT(('Diário 4º PA'!$E$4:$E$2000='Analítico Cp.'!$B50)*('Diário 4º PA'!$C$4:$C$2000&gt;=C$4)*('Diário 4º PA'!$C$4:$C$2000&lt;=EOMONTH(C$4,0))*('Diário 4º PA'!$F$4:$F$2000))
+SUMPRODUCT(('Comp.'!$D$5:$D$475=$B50)*('Comp.'!$B$5:$B$475&gt;=C$4)*('Comp.'!$B$5:$B$475&lt;=EOMONTH(C$4,0))*('Comp.'!$E$5:$E$475))</f>
        <v>0</v>
      </c>
      <c r="D50" s="10">
        <f>SUMPRODUCT(('Diário 1º PA'!$E$4:$E$2000='Analítico Cp.'!$B50)*('Diário 1º PA'!$C$4:$C$2000&gt;=D$4)*('Diário 1º PA'!$C$4:$C$2000&lt;=EOMONTH(D$4,0))*('Diário 1º PA'!$F$4:$F$2000))
+SUMPRODUCT(('Diário 2º PA'!$E$4:$E$1997='Analítico Cp.'!$B50)*('Diário 2º PA'!$C$4:$C$1997&gt;=D$4)*('Diário 2º PA'!$C$4:$C$1997&lt;=EOMONTH(D$4,0))*('Diário 2º PA'!$F$4:$F$1997))
+SUMPRODUCT(('Diário 3º PA'!$E$4:$E$2018='Analítico Cp.'!$B50)*('Diário 3º PA'!$C$4:$C$2018&gt;=D$4)*('Diário 3º PA'!$C$4:$C$2018&lt;=EOMONTH(D$4,0))*('Diário 3º PA'!$F$4:$F$2018))
+SUMPRODUCT(('Diário 4º PA'!$E$4:$E$2000='Analítico Cp.'!$B50)*('Diário 4º PA'!$C$4:$C$2000&gt;=D$4)*('Diário 4º PA'!$C$4:$C$2000&lt;=EOMONTH(D$4,0))*('Diário 4º PA'!$F$4:$F$2000))
+SUMPRODUCT(('Comp.'!$D$5:$D$475=$B50)*('Comp.'!$B$5:$B$475&gt;=D$4)*('Comp.'!$B$5:$B$475&lt;=EOMONTH(D$4,0))*('Comp.'!$E$5:$E$475))</f>
        <v>0</v>
      </c>
      <c r="E50" s="10">
        <f>SUMPRODUCT(('Diário 1º PA'!$E$4:$E$2000='Analítico Cp.'!$B50)*('Diário 1º PA'!$C$4:$C$2000&gt;=E$4)*('Diário 1º PA'!$C$4:$C$2000&lt;=EOMONTH(E$4,0))*('Diário 1º PA'!$F$4:$F$2000))
+SUMPRODUCT(('Diário 2º PA'!$E$4:$E$1997='Analítico Cp.'!$B50)*('Diário 2º PA'!$C$4:$C$1997&gt;=E$4)*('Diário 2º PA'!$C$4:$C$1997&lt;=EOMONTH(E$4,0))*('Diário 2º PA'!$F$4:$F$1997))
+SUMPRODUCT(('Diário 3º PA'!$E$4:$E$2018='Analítico Cp.'!$B50)*('Diário 3º PA'!$C$4:$C$2018&gt;=E$4)*('Diário 3º PA'!$C$4:$C$2018&lt;=EOMONTH(E$4,0))*('Diário 3º PA'!$F$4:$F$2018))
+SUMPRODUCT(('Diário 4º PA'!$E$4:$E$2000='Analítico Cp.'!$B50)*('Diário 4º PA'!$C$4:$C$2000&gt;=E$4)*('Diário 4º PA'!$C$4:$C$2000&lt;=EOMONTH(E$4,0))*('Diário 4º PA'!$F$4:$F$2000))
+SUMPRODUCT(('Comp.'!$D$5:$D$475=$B50)*('Comp.'!$B$5:$B$475&gt;=E$4)*('Comp.'!$B$5:$B$475&lt;=EOMONTH(E$4,0))*('Comp.'!$E$5:$E$475))</f>
        <v>0</v>
      </c>
      <c r="F50" s="10">
        <f>SUMPRODUCT(('Diário 1º PA'!$E$4:$E$2000='Analítico Cp.'!$B50)*('Diário 1º PA'!$C$4:$C$2000&gt;=F$4)*('Diário 1º PA'!$C$4:$C$2000&lt;=EOMONTH(F$4,0))*('Diário 1º PA'!$F$4:$F$2000))
+SUMPRODUCT(('Diário 2º PA'!$E$4:$E$1997='Analítico Cp.'!$B50)*('Diário 2º PA'!$C$4:$C$1997&gt;=F$4)*('Diário 2º PA'!$C$4:$C$1997&lt;=EOMONTH(F$4,0))*('Diário 2º PA'!$F$4:$F$1997))
+SUMPRODUCT(('Diário 3º PA'!$E$4:$E$2018='Analítico Cp.'!$B50)*('Diário 3º PA'!$C$4:$C$2018&gt;=F$4)*('Diário 3º PA'!$C$4:$C$2018&lt;=EOMONTH(F$4,0))*('Diário 3º PA'!$F$4:$F$2018))
+SUMPRODUCT(('Diário 4º PA'!$E$4:$E$2000='Analítico Cp.'!$B50)*('Diário 4º PA'!$C$4:$C$2000&gt;=F$4)*('Diário 4º PA'!$C$4:$C$2000&lt;=EOMONTH(F$4,0))*('Diário 4º PA'!$F$4:$F$2000))
+SUMPRODUCT(('Comp.'!$D$5:$D$475=$B50)*('Comp.'!$B$5:$B$475&gt;=F$4)*('Comp.'!$B$5:$B$475&lt;=EOMONTH(F$4,0))*('Comp.'!$E$5:$E$475))</f>
        <v>0</v>
      </c>
      <c r="G50" s="10">
        <f>SUMPRODUCT(('Diário 1º PA'!$E$4:$E$2000='Analítico Cp.'!$B50)*('Diário 1º PA'!$C$4:$C$2000&gt;=G$4)*('Diário 1º PA'!$C$4:$C$2000&lt;=EOMONTH(G$4,0))*('Diário 1º PA'!$F$4:$F$2000))
+SUMPRODUCT(('Diário 2º PA'!$E$4:$E$1997='Analítico Cp.'!$B50)*('Diário 2º PA'!$C$4:$C$1997&gt;=G$4)*('Diário 2º PA'!$C$4:$C$1997&lt;=EOMONTH(G$4,0))*('Diário 2º PA'!$F$4:$F$1997))
+SUMPRODUCT(('Diário 3º PA'!$E$4:$E$2018='Analítico Cp.'!$B50)*('Diário 3º PA'!$C$4:$C$2018&gt;=G$4)*('Diário 3º PA'!$C$4:$C$2018&lt;=EOMONTH(G$4,0))*('Diário 3º PA'!$F$4:$F$2018))
+SUMPRODUCT(('Diário 4º PA'!$E$4:$E$2000='Analítico Cp.'!$B50)*('Diário 4º PA'!$C$4:$C$2000&gt;=G$4)*('Diário 4º PA'!$C$4:$C$2000&lt;=EOMONTH(G$4,0))*('Diário 4º PA'!$F$4:$F$2000))
+SUMPRODUCT(('Comp.'!$D$5:$D$475=$B50)*('Comp.'!$B$5:$B$475&gt;=G$4)*('Comp.'!$B$5:$B$475&lt;=EOMONTH(G$4,0))*('Comp.'!$E$5:$E$475))</f>
        <v>0</v>
      </c>
      <c r="H50" s="10">
        <f>SUMPRODUCT(('Diário 1º PA'!$E$4:$E$2000='Analítico Cp.'!$B50)*('Diário 1º PA'!$C$4:$C$2000&gt;=H$4)*('Diário 1º PA'!$C$4:$C$2000&lt;=EOMONTH(H$4,0))*('Diário 1º PA'!$F$4:$F$2000))
+SUMPRODUCT(('Diário 2º PA'!$E$4:$E$1997='Analítico Cp.'!$B50)*('Diário 2º PA'!$C$4:$C$1997&gt;=H$4)*('Diário 2º PA'!$C$4:$C$1997&lt;=EOMONTH(H$4,0))*('Diário 2º PA'!$F$4:$F$1997))
+SUMPRODUCT(('Diário 3º PA'!$E$4:$E$2018='Analítico Cp.'!$B50)*('Diário 3º PA'!$C$4:$C$2018&gt;=H$4)*('Diário 3º PA'!$C$4:$C$2018&lt;=EOMONTH(H$4,0))*('Diário 3º PA'!$F$4:$F$2018))
+SUMPRODUCT(('Diário 4º PA'!$E$4:$E$2000='Analítico Cp.'!$B50)*('Diário 4º PA'!$C$4:$C$2000&gt;=H$4)*('Diário 4º PA'!$C$4:$C$2000&lt;=EOMONTH(H$4,0))*('Diário 4º PA'!$F$4:$F$2000))
+SUMPRODUCT(('Comp.'!$D$5:$D$475=$B50)*('Comp.'!$B$5:$B$475&gt;=H$4)*('Comp.'!$B$5:$B$475&lt;=EOMONTH(H$4,0))*('Comp.'!$E$5:$E$475))</f>
        <v>0</v>
      </c>
      <c r="I50" s="10">
        <f>SUMPRODUCT(('Diário 1º PA'!$E$4:$E$2000='Analítico Cp.'!$B50)*('Diário 1º PA'!$C$4:$C$2000&gt;=I$4)*('Diário 1º PA'!$C$4:$C$2000&lt;=EOMONTH(I$4,0))*('Diário 1º PA'!$F$4:$F$2000))
+SUMPRODUCT(('Diário 2º PA'!$E$4:$E$1997='Analítico Cp.'!$B50)*('Diário 2º PA'!$C$4:$C$1997&gt;=I$4)*('Diário 2º PA'!$C$4:$C$1997&lt;=EOMONTH(I$4,0))*('Diário 2º PA'!$F$4:$F$1997))
+SUMPRODUCT(('Diário 3º PA'!$E$4:$E$2018='Analítico Cp.'!$B50)*('Diário 3º PA'!$C$4:$C$2018&gt;=I$4)*('Diário 3º PA'!$C$4:$C$2018&lt;=EOMONTH(I$4,0))*('Diário 3º PA'!$F$4:$F$2018))
+SUMPRODUCT(('Diário 4º PA'!$E$4:$E$2000='Analítico Cp.'!$B50)*('Diário 4º PA'!$C$4:$C$2000&gt;=I$4)*('Diário 4º PA'!$C$4:$C$2000&lt;=EOMONTH(I$4,0))*('Diário 4º PA'!$F$4:$F$2000))
+SUMPRODUCT(('Comp.'!$D$5:$D$475=$B50)*('Comp.'!$B$5:$B$475&gt;=I$4)*('Comp.'!$B$5:$B$475&lt;=EOMONTH(I$4,0))*('Comp.'!$E$5:$E$475))</f>
        <v>0</v>
      </c>
      <c r="J50" s="10">
        <f>SUMPRODUCT(('Diário 1º PA'!$E$4:$E$2000='Analítico Cp.'!$B50)*('Diário 1º PA'!$C$4:$C$2000&gt;=J$4)*('Diário 1º PA'!$C$4:$C$2000&lt;=EOMONTH(J$4,0))*('Diário 1º PA'!$F$4:$F$2000))
+SUMPRODUCT(('Diário 2º PA'!$E$4:$E$1997='Analítico Cp.'!$B50)*('Diário 2º PA'!$C$4:$C$1997&gt;=J$4)*('Diário 2º PA'!$C$4:$C$1997&lt;=EOMONTH(J$4,0))*('Diário 2º PA'!$F$4:$F$1997))
+SUMPRODUCT(('Diário 3º PA'!$E$4:$E$2018='Analítico Cp.'!$B50)*('Diário 3º PA'!$C$4:$C$2018&gt;=J$4)*('Diário 3º PA'!$C$4:$C$2018&lt;=EOMONTH(J$4,0))*('Diário 3º PA'!$F$4:$F$2018))
+SUMPRODUCT(('Diário 4º PA'!$E$4:$E$2000='Analítico Cp.'!$B50)*('Diário 4º PA'!$C$4:$C$2000&gt;=J$4)*('Diário 4º PA'!$C$4:$C$2000&lt;=EOMONTH(J$4,0))*('Diário 4º PA'!$F$4:$F$2000))
+SUMPRODUCT(('Comp.'!$D$5:$D$475=$B50)*('Comp.'!$B$5:$B$475&gt;=J$4)*('Comp.'!$B$5:$B$475&lt;=EOMONTH(J$4,0))*('Comp.'!$E$5:$E$475))</f>
        <v>0</v>
      </c>
      <c r="K50" s="10">
        <f>SUMPRODUCT(('Diário 1º PA'!$E$4:$E$2000='Analítico Cp.'!$B50)*('Diário 1º PA'!$C$4:$C$2000&gt;=K$4)*('Diário 1º PA'!$C$4:$C$2000&lt;=EOMONTH(K$4,0))*('Diário 1º PA'!$F$4:$F$2000))
+SUMPRODUCT(('Diário 2º PA'!$E$4:$E$1997='Analítico Cp.'!$B50)*('Diário 2º PA'!$C$4:$C$1997&gt;=K$4)*('Diário 2º PA'!$C$4:$C$1997&lt;=EOMONTH(K$4,0))*('Diário 2º PA'!$F$4:$F$1997))
+SUMPRODUCT(('Diário 3º PA'!$E$4:$E$2018='Analítico Cp.'!$B50)*('Diário 3º PA'!$C$4:$C$2018&gt;=K$4)*('Diário 3º PA'!$C$4:$C$2018&lt;=EOMONTH(K$4,0))*('Diário 3º PA'!$F$4:$F$2018))
+SUMPRODUCT(('Diário 4º PA'!$E$4:$E$2000='Analítico Cp.'!$B50)*('Diário 4º PA'!$C$4:$C$2000&gt;=K$4)*('Diário 4º PA'!$C$4:$C$2000&lt;=EOMONTH(K$4,0))*('Diário 4º PA'!$F$4:$F$2000))
+SUMPRODUCT(('Comp.'!$D$5:$D$475=$B50)*('Comp.'!$B$5:$B$475&gt;=K$4)*('Comp.'!$B$5:$B$475&lt;=EOMONTH(K$4,0))*('Comp.'!$E$5:$E$475))</f>
        <v>0</v>
      </c>
      <c r="L50" s="10">
        <f>SUMPRODUCT(('Diário 1º PA'!$E$4:$E$2000='Analítico Cp.'!$B50)*('Diário 1º PA'!$C$4:$C$2000&gt;=L$4)*('Diário 1º PA'!$C$4:$C$2000&lt;=EOMONTH(L$4,0))*('Diário 1º PA'!$F$4:$F$2000))
+SUMPRODUCT(('Diário 2º PA'!$E$4:$E$1997='Analítico Cp.'!$B50)*('Diário 2º PA'!$C$4:$C$1997&gt;=L$4)*('Diário 2º PA'!$C$4:$C$1997&lt;=EOMONTH(L$4,0))*('Diário 2º PA'!$F$4:$F$1997))
+SUMPRODUCT(('Diário 3º PA'!$E$4:$E$2018='Analítico Cp.'!$B50)*('Diário 3º PA'!$C$4:$C$2018&gt;=L$4)*('Diário 3º PA'!$C$4:$C$2018&lt;=EOMONTH(L$4,0))*('Diário 3º PA'!$F$4:$F$2018))
+SUMPRODUCT(('Diário 4º PA'!$E$4:$E$2000='Analítico Cp.'!$B50)*('Diário 4º PA'!$C$4:$C$2000&gt;=L$4)*('Diário 4º PA'!$C$4:$C$2000&lt;=EOMONTH(L$4,0))*('Diário 4º PA'!$F$4:$F$2000))
+SUMPRODUCT(('Comp.'!$D$5:$D$475=$B50)*('Comp.'!$B$5:$B$475&gt;=L$4)*('Comp.'!$B$5:$B$475&lt;=EOMONTH(L$4,0))*('Comp.'!$E$5:$E$475))</f>
        <v>0</v>
      </c>
      <c r="M50" s="10">
        <f>SUMPRODUCT(('Diário 1º PA'!$E$4:$E$2000='Analítico Cp.'!$B50)*('Diário 1º PA'!$C$4:$C$2000&gt;=M$4)*('Diário 1º PA'!$C$4:$C$2000&lt;=EOMONTH(M$4,0))*('Diário 1º PA'!$F$4:$F$2000))
+SUMPRODUCT(('Diário 2º PA'!$E$4:$E$1997='Analítico Cp.'!$B50)*('Diário 2º PA'!$C$4:$C$1997&gt;=M$4)*('Diário 2º PA'!$C$4:$C$1997&lt;=EOMONTH(M$4,0))*('Diário 2º PA'!$F$4:$F$1997))
+SUMPRODUCT(('Diário 3º PA'!$E$4:$E$2018='Analítico Cp.'!$B50)*('Diário 3º PA'!$C$4:$C$2018&gt;=M$4)*('Diário 3º PA'!$C$4:$C$2018&lt;=EOMONTH(M$4,0))*('Diário 3º PA'!$F$4:$F$2018))
+SUMPRODUCT(('Diário 4º PA'!$E$4:$E$2000='Analítico Cp.'!$B50)*('Diário 4º PA'!$C$4:$C$2000&gt;=M$4)*('Diário 4º PA'!$C$4:$C$2000&lt;=EOMONTH(M$4,0))*('Diário 4º PA'!$F$4:$F$2000))
+SUMPRODUCT(('Comp.'!$D$5:$D$475=$B50)*('Comp.'!$B$5:$B$475&gt;=M$4)*('Comp.'!$B$5:$B$475&lt;=EOMONTH(M$4,0))*('Comp.'!$E$5:$E$475))</f>
        <v>0</v>
      </c>
      <c r="N50" s="10">
        <f>SUMPRODUCT(('Diário 1º PA'!$E$4:$E$2000='Analítico Cp.'!$B50)*('Diário 1º PA'!$C$4:$C$2000&gt;=N$4)*('Diário 1º PA'!$C$4:$C$2000&lt;=EOMONTH(N$4,0))*('Diário 1º PA'!$F$4:$F$2000))
+SUMPRODUCT(('Diário 2º PA'!$E$4:$E$1997='Analítico Cp.'!$B50)*('Diário 2º PA'!$C$4:$C$1997&gt;=N$4)*('Diário 2º PA'!$C$4:$C$1997&lt;=EOMONTH(N$4,0))*('Diário 2º PA'!$F$4:$F$1997))
+SUMPRODUCT(('Diário 3º PA'!$E$4:$E$2018='Analítico Cp.'!$B50)*('Diário 3º PA'!$C$4:$C$2018&gt;=N$4)*('Diário 3º PA'!$C$4:$C$2018&lt;=EOMONTH(N$4,0))*('Diário 3º PA'!$F$4:$F$2018))
+SUMPRODUCT(('Diário 4º PA'!$E$4:$E$2000='Analítico Cp.'!$B50)*('Diário 4º PA'!$C$4:$C$2000&gt;=N$4)*('Diário 4º PA'!$C$4:$C$2000&lt;=EOMONTH(N$4,0))*('Diário 4º PA'!$F$4:$F$2000))
+SUMPRODUCT(('Comp.'!$D$5:$D$475=$B50)*('Comp.'!$B$5:$B$475&gt;=N$4)*('Comp.'!$B$5:$B$475&lt;=EOMONTH(N$4,0))*('Comp.'!$E$5:$E$475))</f>
        <v>0</v>
      </c>
      <c r="O50" s="11">
        <f t="shared" si="9"/>
        <v>0</v>
      </c>
      <c r="P50" s="92">
        <f t="shared" si="10"/>
        <v>0</v>
      </c>
    </row>
    <row r="51" spans="1:16" ht="23.25" customHeight="1" x14ac:dyDescent="0.25">
      <c r="A51" s="206" t="s">
        <v>183</v>
      </c>
      <c r="B51" s="35" t="s">
        <v>184</v>
      </c>
      <c r="C51" s="10">
        <f>SUMPRODUCT(('Diário 1º PA'!$E$4:$E$2000='Analítico Cp.'!$B51)*('Diário 1º PA'!$C$4:$C$2000&gt;=C$4)*('Diário 1º PA'!$C$4:$C$2000&lt;=EOMONTH(C$4,0))*('Diário 1º PA'!$F$4:$F$2000))
+SUMPRODUCT(('Diário 2º PA'!$E$4:$E$1997='Analítico Cp.'!$B51)*('Diário 2º PA'!$C$4:$C$1997&gt;=C$4)*('Diário 2º PA'!$C$4:$C$1997&lt;=EOMONTH(C$4,0))*('Diário 2º PA'!$F$4:$F$1997))
+SUMPRODUCT(('Diário 3º PA'!$E$4:$E$2018='Analítico Cp.'!$B51)*('Diário 3º PA'!$C$4:$C$2018&gt;=C$4)*('Diário 3º PA'!$C$4:$C$2018&lt;=EOMONTH(C$4,0))*('Diário 3º PA'!$F$4:$F$2018))
+SUMPRODUCT(('Diário 4º PA'!$E$4:$E$2000='Analítico Cp.'!$B51)*('Diário 4º PA'!$C$4:$C$2000&gt;=C$4)*('Diário 4º PA'!$C$4:$C$2000&lt;=EOMONTH(C$4,0))*('Diário 4º PA'!$F$4:$F$2000))
+SUMPRODUCT(('Comp.'!$D$5:$D$475=$B51)*('Comp.'!$B$5:$B$475&gt;=C$4)*('Comp.'!$B$5:$B$475&lt;=EOMONTH(C$4,0))*('Comp.'!$E$5:$E$475))</f>
        <v>0</v>
      </c>
      <c r="D51" s="10">
        <f>SUMPRODUCT(('Diário 1º PA'!$E$4:$E$2000='Analítico Cp.'!$B51)*('Diário 1º PA'!$C$4:$C$2000&gt;=D$4)*('Diário 1º PA'!$C$4:$C$2000&lt;=EOMONTH(D$4,0))*('Diário 1º PA'!$F$4:$F$2000))
+SUMPRODUCT(('Diário 2º PA'!$E$4:$E$1997='Analítico Cp.'!$B51)*('Diário 2º PA'!$C$4:$C$1997&gt;=D$4)*('Diário 2º PA'!$C$4:$C$1997&lt;=EOMONTH(D$4,0))*('Diário 2º PA'!$F$4:$F$1997))
+SUMPRODUCT(('Diário 3º PA'!$E$4:$E$2018='Analítico Cp.'!$B51)*('Diário 3º PA'!$C$4:$C$2018&gt;=D$4)*('Diário 3º PA'!$C$4:$C$2018&lt;=EOMONTH(D$4,0))*('Diário 3º PA'!$F$4:$F$2018))
+SUMPRODUCT(('Diário 4º PA'!$E$4:$E$2000='Analítico Cp.'!$B51)*('Diário 4º PA'!$C$4:$C$2000&gt;=D$4)*('Diário 4º PA'!$C$4:$C$2000&lt;=EOMONTH(D$4,0))*('Diário 4º PA'!$F$4:$F$2000))
+SUMPRODUCT(('Comp.'!$D$5:$D$475=$B51)*('Comp.'!$B$5:$B$475&gt;=D$4)*('Comp.'!$B$5:$B$475&lt;=EOMONTH(D$4,0))*('Comp.'!$E$5:$E$475))</f>
        <v>0</v>
      </c>
      <c r="E51" s="10">
        <f>SUMPRODUCT(('Diário 1º PA'!$E$4:$E$2000='Analítico Cp.'!$B51)*('Diário 1º PA'!$C$4:$C$2000&gt;=E$4)*('Diário 1º PA'!$C$4:$C$2000&lt;=EOMONTH(E$4,0))*('Diário 1º PA'!$F$4:$F$2000))
+SUMPRODUCT(('Diário 2º PA'!$E$4:$E$1997='Analítico Cp.'!$B51)*('Diário 2º PA'!$C$4:$C$1997&gt;=E$4)*('Diário 2º PA'!$C$4:$C$1997&lt;=EOMONTH(E$4,0))*('Diário 2º PA'!$F$4:$F$1997))
+SUMPRODUCT(('Diário 3º PA'!$E$4:$E$2018='Analítico Cp.'!$B51)*('Diário 3º PA'!$C$4:$C$2018&gt;=E$4)*('Diário 3º PA'!$C$4:$C$2018&lt;=EOMONTH(E$4,0))*('Diário 3º PA'!$F$4:$F$2018))
+SUMPRODUCT(('Diário 4º PA'!$E$4:$E$2000='Analítico Cp.'!$B51)*('Diário 4º PA'!$C$4:$C$2000&gt;=E$4)*('Diário 4º PA'!$C$4:$C$2000&lt;=EOMONTH(E$4,0))*('Diário 4º PA'!$F$4:$F$2000))
+SUMPRODUCT(('Comp.'!$D$5:$D$475=$B51)*('Comp.'!$B$5:$B$475&gt;=E$4)*('Comp.'!$B$5:$B$475&lt;=EOMONTH(E$4,0))*('Comp.'!$E$5:$E$475))</f>
        <v>0</v>
      </c>
      <c r="F51" s="10">
        <f>SUMPRODUCT(('Diário 1º PA'!$E$4:$E$2000='Analítico Cp.'!$B51)*('Diário 1º PA'!$C$4:$C$2000&gt;=F$4)*('Diário 1º PA'!$C$4:$C$2000&lt;=EOMONTH(F$4,0))*('Diário 1º PA'!$F$4:$F$2000))
+SUMPRODUCT(('Diário 2º PA'!$E$4:$E$1997='Analítico Cp.'!$B51)*('Diário 2º PA'!$C$4:$C$1997&gt;=F$4)*('Diário 2º PA'!$C$4:$C$1997&lt;=EOMONTH(F$4,0))*('Diário 2º PA'!$F$4:$F$1997))
+SUMPRODUCT(('Diário 3º PA'!$E$4:$E$2018='Analítico Cp.'!$B51)*('Diário 3º PA'!$C$4:$C$2018&gt;=F$4)*('Diário 3º PA'!$C$4:$C$2018&lt;=EOMONTH(F$4,0))*('Diário 3º PA'!$F$4:$F$2018))
+SUMPRODUCT(('Diário 4º PA'!$E$4:$E$2000='Analítico Cp.'!$B51)*('Diário 4º PA'!$C$4:$C$2000&gt;=F$4)*('Diário 4º PA'!$C$4:$C$2000&lt;=EOMONTH(F$4,0))*('Diário 4º PA'!$F$4:$F$2000))
+SUMPRODUCT(('Comp.'!$D$5:$D$475=$B51)*('Comp.'!$B$5:$B$475&gt;=F$4)*('Comp.'!$B$5:$B$475&lt;=EOMONTH(F$4,0))*('Comp.'!$E$5:$E$475))</f>
        <v>0</v>
      </c>
      <c r="G51" s="10">
        <f>SUMPRODUCT(('Diário 1º PA'!$E$4:$E$2000='Analítico Cp.'!$B51)*('Diário 1º PA'!$C$4:$C$2000&gt;=G$4)*('Diário 1º PA'!$C$4:$C$2000&lt;=EOMONTH(G$4,0))*('Diário 1º PA'!$F$4:$F$2000))
+SUMPRODUCT(('Diário 2º PA'!$E$4:$E$1997='Analítico Cp.'!$B51)*('Diário 2º PA'!$C$4:$C$1997&gt;=G$4)*('Diário 2º PA'!$C$4:$C$1997&lt;=EOMONTH(G$4,0))*('Diário 2º PA'!$F$4:$F$1997))
+SUMPRODUCT(('Diário 3º PA'!$E$4:$E$2018='Analítico Cp.'!$B51)*('Diário 3º PA'!$C$4:$C$2018&gt;=G$4)*('Diário 3º PA'!$C$4:$C$2018&lt;=EOMONTH(G$4,0))*('Diário 3º PA'!$F$4:$F$2018))
+SUMPRODUCT(('Diário 4º PA'!$E$4:$E$2000='Analítico Cp.'!$B51)*('Diário 4º PA'!$C$4:$C$2000&gt;=G$4)*('Diário 4º PA'!$C$4:$C$2000&lt;=EOMONTH(G$4,0))*('Diário 4º PA'!$F$4:$F$2000))
+SUMPRODUCT(('Comp.'!$D$5:$D$475=$B51)*('Comp.'!$B$5:$B$475&gt;=G$4)*('Comp.'!$B$5:$B$475&lt;=EOMONTH(G$4,0))*('Comp.'!$E$5:$E$475))</f>
        <v>0</v>
      </c>
      <c r="H51" s="10">
        <f>SUMPRODUCT(('Diário 1º PA'!$E$4:$E$2000='Analítico Cp.'!$B51)*('Diário 1º PA'!$C$4:$C$2000&gt;=H$4)*('Diário 1º PA'!$C$4:$C$2000&lt;=EOMONTH(H$4,0))*('Diário 1º PA'!$F$4:$F$2000))
+SUMPRODUCT(('Diário 2º PA'!$E$4:$E$1997='Analítico Cp.'!$B51)*('Diário 2º PA'!$C$4:$C$1997&gt;=H$4)*('Diário 2º PA'!$C$4:$C$1997&lt;=EOMONTH(H$4,0))*('Diário 2º PA'!$F$4:$F$1997))
+SUMPRODUCT(('Diário 3º PA'!$E$4:$E$2018='Analítico Cp.'!$B51)*('Diário 3º PA'!$C$4:$C$2018&gt;=H$4)*('Diário 3º PA'!$C$4:$C$2018&lt;=EOMONTH(H$4,0))*('Diário 3º PA'!$F$4:$F$2018))
+SUMPRODUCT(('Diário 4º PA'!$E$4:$E$2000='Analítico Cp.'!$B51)*('Diário 4º PA'!$C$4:$C$2000&gt;=H$4)*('Diário 4º PA'!$C$4:$C$2000&lt;=EOMONTH(H$4,0))*('Diário 4º PA'!$F$4:$F$2000))
+SUMPRODUCT(('Comp.'!$D$5:$D$475=$B51)*('Comp.'!$B$5:$B$475&gt;=H$4)*('Comp.'!$B$5:$B$475&lt;=EOMONTH(H$4,0))*('Comp.'!$E$5:$E$475))</f>
        <v>0</v>
      </c>
      <c r="I51" s="10">
        <f>SUMPRODUCT(('Diário 1º PA'!$E$4:$E$2000='Analítico Cp.'!$B51)*('Diário 1º PA'!$C$4:$C$2000&gt;=I$4)*('Diário 1º PA'!$C$4:$C$2000&lt;=EOMONTH(I$4,0))*('Diário 1º PA'!$F$4:$F$2000))
+SUMPRODUCT(('Diário 2º PA'!$E$4:$E$1997='Analítico Cp.'!$B51)*('Diário 2º PA'!$C$4:$C$1997&gt;=I$4)*('Diário 2º PA'!$C$4:$C$1997&lt;=EOMONTH(I$4,0))*('Diário 2º PA'!$F$4:$F$1997))
+SUMPRODUCT(('Diário 3º PA'!$E$4:$E$2018='Analítico Cp.'!$B51)*('Diário 3º PA'!$C$4:$C$2018&gt;=I$4)*('Diário 3º PA'!$C$4:$C$2018&lt;=EOMONTH(I$4,0))*('Diário 3º PA'!$F$4:$F$2018))
+SUMPRODUCT(('Diário 4º PA'!$E$4:$E$2000='Analítico Cp.'!$B51)*('Diário 4º PA'!$C$4:$C$2000&gt;=I$4)*('Diário 4º PA'!$C$4:$C$2000&lt;=EOMONTH(I$4,0))*('Diário 4º PA'!$F$4:$F$2000))
+SUMPRODUCT(('Comp.'!$D$5:$D$475=$B51)*('Comp.'!$B$5:$B$475&gt;=I$4)*('Comp.'!$B$5:$B$475&lt;=EOMONTH(I$4,0))*('Comp.'!$E$5:$E$475))</f>
        <v>0</v>
      </c>
      <c r="J51" s="10">
        <f>SUMPRODUCT(('Diário 1º PA'!$E$4:$E$2000='Analítico Cp.'!$B51)*('Diário 1º PA'!$C$4:$C$2000&gt;=J$4)*('Diário 1º PA'!$C$4:$C$2000&lt;=EOMONTH(J$4,0))*('Diário 1º PA'!$F$4:$F$2000))
+SUMPRODUCT(('Diário 2º PA'!$E$4:$E$1997='Analítico Cp.'!$B51)*('Diário 2º PA'!$C$4:$C$1997&gt;=J$4)*('Diário 2º PA'!$C$4:$C$1997&lt;=EOMONTH(J$4,0))*('Diário 2º PA'!$F$4:$F$1997))
+SUMPRODUCT(('Diário 3º PA'!$E$4:$E$2018='Analítico Cp.'!$B51)*('Diário 3º PA'!$C$4:$C$2018&gt;=J$4)*('Diário 3º PA'!$C$4:$C$2018&lt;=EOMONTH(J$4,0))*('Diário 3º PA'!$F$4:$F$2018))
+SUMPRODUCT(('Diário 4º PA'!$E$4:$E$2000='Analítico Cp.'!$B51)*('Diário 4º PA'!$C$4:$C$2000&gt;=J$4)*('Diário 4º PA'!$C$4:$C$2000&lt;=EOMONTH(J$4,0))*('Diário 4º PA'!$F$4:$F$2000))
+SUMPRODUCT(('Comp.'!$D$5:$D$475=$B51)*('Comp.'!$B$5:$B$475&gt;=J$4)*('Comp.'!$B$5:$B$475&lt;=EOMONTH(J$4,0))*('Comp.'!$E$5:$E$475))</f>
        <v>0</v>
      </c>
      <c r="K51" s="10">
        <f>SUMPRODUCT(('Diário 1º PA'!$E$4:$E$2000='Analítico Cp.'!$B51)*('Diário 1º PA'!$C$4:$C$2000&gt;=K$4)*('Diário 1º PA'!$C$4:$C$2000&lt;=EOMONTH(K$4,0))*('Diário 1º PA'!$F$4:$F$2000))
+SUMPRODUCT(('Diário 2º PA'!$E$4:$E$1997='Analítico Cp.'!$B51)*('Diário 2º PA'!$C$4:$C$1997&gt;=K$4)*('Diário 2º PA'!$C$4:$C$1997&lt;=EOMONTH(K$4,0))*('Diário 2º PA'!$F$4:$F$1997))
+SUMPRODUCT(('Diário 3º PA'!$E$4:$E$2018='Analítico Cp.'!$B51)*('Diário 3º PA'!$C$4:$C$2018&gt;=K$4)*('Diário 3º PA'!$C$4:$C$2018&lt;=EOMONTH(K$4,0))*('Diário 3º PA'!$F$4:$F$2018))
+SUMPRODUCT(('Diário 4º PA'!$E$4:$E$2000='Analítico Cp.'!$B51)*('Diário 4º PA'!$C$4:$C$2000&gt;=K$4)*('Diário 4º PA'!$C$4:$C$2000&lt;=EOMONTH(K$4,0))*('Diário 4º PA'!$F$4:$F$2000))
+SUMPRODUCT(('Comp.'!$D$5:$D$475=$B51)*('Comp.'!$B$5:$B$475&gt;=K$4)*('Comp.'!$B$5:$B$475&lt;=EOMONTH(K$4,0))*('Comp.'!$E$5:$E$475))</f>
        <v>0</v>
      </c>
      <c r="L51" s="10">
        <f>SUMPRODUCT(('Diário 1º PA'!$E$4:$E$2000='Analítico Cp.'!$B51)*('Diário 1º PA'!$C$4:$C$2000&gt;=L$4)*('Diário 1º PA'!$C$4:$C$2000&lt;=EOMONTH(L$4,0))*('Diário 1º PA'!$F$4:$F$2000))
+SUMPRODUCT(('Diário 2º PA'!$E$4:$E$1997='Analítico Cp.'!$B51)*('Diário 2º PA'!$C$4:$C$1997&gt;=L$4)*('Diário 2º PA'!$C$4:$C$1997&lt;=EOMONTH(L$4,0))*('Diário 2º PA'!$F$4:$F$1997))
+SUMPRODUCT(('Diário 3º PA'!$E$4:$E$2018='Analítico Cp.'!$B51)*('Diário 3º PA'!$C$4:$C$2018&gt;=L$4)*('Diário 3º PA'!$C$4:$C$2018&lt;=EOMONTH(L$4,0))*('Diário 3º PA'!$F$4:$F$2018))
+SUMPRODUCT(('Diário 4º PA'!$E$4:$E$2000='Analítico Cp.'!$B51)*('Diário 4º PA'!$C$4:$C$2000&gt;=L$4)*('Diário 4º PA'!$C$4:$C$2000&lt;=EOMONTH(L$4,0))*('Diário 4º PA'!$F$4:$F$2000))
+SUMPRODUCT(('Comp.'!$D$5:$D$475=$B51)*('Comp.'!$B$5:$B$475&gt;=L$4)*('Comp.'!$B$5:$B$475&lt;=EOMONTH(L$4,0))*('Comp.'!$E$5:$E$475))</f>
        <v>0</v>
      </c>
      <c r="M51" s="10">
        <f>SUMPRODUCT(('Diário 1º PA'!$E$4:$E$2000='Analítico Cp.'!$B51)*('Diário 1º PA'!$C$4:$C$2000&gt;=M$4)*('Diário 1º PA'!$C$4:$C$2000&lt;=EOMONTH(M$4,0))*('Diário 1º PA'!$F$4:$F$2000))
+SUMPRODUCT(('Diário 2º PA'!$E$4:$E$1997='Analítico Cp.'!$B51)*('Diário 2º PA'!$C$4:$C$1997&gt;=M$4)*('Diário 2º PA'!$C$4:$C$1997&lt;=EOMONTH(M$4,0))*('Diário 2º PA'!$F$4:$F$1997))
+SUMPRODUCT(('Diário 3º PA'!$E$4:$E$2018='Analítico Cp.'!$B51)*('Diário 3º PA'!$C$4:$C$2018&gt;=M$4)*('Diário 3º PA'!$C$4:$C$2018&lt;=EOMONTH(M$4,0))*('Diário 3º PA'!$F$4:$F$2018))
+SUMPRODUCT(('Diário 4º PA'!$E$4:$E$2000='Analítico Cp.'!$B51)*('Diário 4º PA'!$C$4:$C$2000&gt;=M$4)*('Diário 4º PA'!$C$4:$C$2000&lt;=EOMONTH(M$4,0))*('Diário 4º PA'!$F$4:$F$2000))
+SUMPRODUCT(('Comp.'!$D$5:$D$475=$B51)*('Comp.'!$B$5:$B$475&gt;=M$4)*('Comp.'!$B$5:$B$475&lt;=EOMONTH(M$4,0))*('Comp.'!$E$5:$E$475))</f>
        <v>0</v>
      </c>
      <c r="N51" s="10">
        <f>SUMPRODUCT(('Diário 1º PA'!$E$4:$E$2000='Analítico Cp.'!$B51)*('Diário 1º PA'!$C$4:$C$2000&gt;=N$4)*('Diário 1º PA'!$C$4:$C$2000&lt;=EOMONTH(N$4,0))*('Diário 1º PA'!$F$4:$F$2000))
+SUMPRODUCT(('Diário 2º PA'!$E$4:$E$1997='Analítico Cp.'!$B51)*('Diário 2º PA'!$C$4:$C$1997&gt;=N$4)*('Diário 2º PA'!$C$4:$C$1997&lt;=EOMONTH(N$4,0))*('Diário 2º PA'!$F$4:$F$1997))
+SUMPRODUCT(('Diário 3º PA'!$E$4:$E$2018='Analítico Cp.'!$B51)*('Diário 3º PA'!$C$4:$C$2018&gt;=N$4)*('Diário 3º PA'!$C$4:$C$2018&lt;=EOMONTH(N$4,0))*('Diário 3º PA'!$F$4:$F$2018))
+SUMPRODUCT(('Diário 4º PA'!$E$4:$E$2000='Analítico Cp.'!$B51)*('Diário 4º PA'!$C$4:$C$2000&gt;=N$4)*('Diário 4º PA'!$C$4:$C$2000&lt;=EOMONTH(N$4,0))*('Diário 4º PA'!$F$4:$F$2000))
+SUMPRODUCT(('Comp.'!$D$5:$D$475=$B51)*('Comp.'!$B$5:$B$475&gt;=N$4)*('Comp.'!$B$5:$B$475&lt;=EOMONTH(N$4,0))*('Comp.'!$E$5:$E$475))</f>
        <v>0</v>
      </c>
      <c r="O51" s="11">
        <f t="shared" si="9"/>
        <v>0</v>
      </c>
      <c r="P51" s="92">
        <f t="shared" si="10"/>
        <v>0</v>
      </c>
    </row>
    <row r="52" spans="1:16" ht="23.25" customHeight="1" x14ac:dyDescent="0.25">
      <c r="A52" s="206" t="s">
        <v>185</v>
      </c>
      <c r="B52" s="35" t="s">
        <v>186</v>
      </c>
      <c r="C52" s="10">
        <f>SUMPRODUCT(('Diário 1º PA'!$E$4:$E$2000='Analítico Cp.'!$B52)*('Diário 1º PA'!$C$4:$C$2000&gt;=C$4)*('Diário 1º PA'!$C$4:$C$2000&lt;=EOMONTH(C$4,0))*('Diário 1º PA'!$F$4:$F$2000))
+SUMPRODUCT(('Diário 2º PA'!$E$4:$E$1997='Analítico Cp.'!$B52)*('Diário 2º PA'!$C$4:$C$1997&gt;=C$4)*('Diário 2º PA'!$C$4:$C$1997&lt;=EOMONTH(C$4,0))*('Diário 2º PA'!$F$4:$F$1997))
+SUMPRODUCT(('Diário 3º PA'!$E$4:$E$2018='Analítico Cp.'!$B52)*('Diário 3º PA'!$C$4:$C$2018&gt;=C$4)*('Diário 3º PA'!$C$4:$C$2018&lt;=EOMONTH(C$4,0))*('Diário 3º PA'!$F$4:$F$2018))
+SUMPRODUCT(('Diário 4º PA'!$E$4:$E$2000='Analítico Cp.'!$B52)*('Diário 4º PA'!$C$4:$C$2000&gt;=C$4)*('Diário 4º PA'!$C$4:$C$2000&lt;=EOMONTH(C$4,0))*('Diário 4º PA'!$F$4:$F$2000))
+SUMPRODUCT(('Comp.'!$D$5:$D$475=$B52)*('Comp.'!$B$5:$B$475&gt;=C$4)*('Comp.'!$B$5:$B$475&lt;=EOMONTH(C$4,0))*('Comp.'!$E$5:$E$475))</f>
        <v>0</v>
      </c>
      <c r="D52" s="10">
        <f>SUMPRODUCT(('Diário 1º PA'!$E$4:$E$2000='Analítico Cp.'!$B52)*('Diário 1º PA'!$C$4:$C$2000&gt;=D$4)*('Diário 1º PA'!$C$4:$C$2000&lt;=EOMONTH(D$4,0))*('Diário 1º PA'!$F$4:$F$2000))
+SUMPRODUCT(('Diário 2º PA'!$E$4:$E$1997='Analítico Cp.'!$B52)*('Diário 2º PA'!$C$4:$C$1997&gt;=D$4)*('Diário 2º PA'!$C$4:$C$1997&lt;=EOMONTH(D$4,0))*('Diário 2º PA'!$F$4:$F$1997))
+SUMPRODUCT(('Diário 3º PA'!$E$4:$E$2018='Analítico Cp.'!$B52)*('Diário 3º PA'!$C$4:$C$2018&gt;=D$4)*('Diário 3º PA'!$C$4:$C$2018&lt;=EOMONTH(D$4,0))*('Diário 3º PA'!$F$4:$F$2018))
+SUMPRODUCT(('Diário 4º PA'!$E$4:$E$2000='Analítico Cp.'!$B52)*('Diário 4º PA'!$C$4:$C$2000&gt;=D$4)*('Diário 4º PA'!$C$4:$C$2000&lt;=EOMONTH(D$4,0))*('Diário 4º PA'!$F$4:$F$2000))
+SUMPRODUCT(('Comp.'!$D$5:$D$475=$B52)*('Comp.'!$B$5:$B$475&gt;=D$4)*('Comp.'!$B$5:$B$475&lt;=EOMONTH(D$4,0))*('Comp.'!$E$5:$E$475))</f>
        <v>0</v>
      </c>
      <c r="E52" s="10">
        <f>SUMPRODUCT(('Diário 1º PA'!$E$4:$E$2000='Analítico Cp.'!$B52)*('Diário 1º PA'!$C$4:$C$2000&gt;=E$4)*('Diário 1º PA'!$C$4:$C$2000&lt;=EOMONTH(E$4,0))*('Diário 1º PA'!$F$4:$F$2000))
+SUMPRODUCT(('Diário 2º PA'!$E$4:$E$1997='Analítico Cp.'!$B52)*('Diário 2º PA'!$C$4:$C$1997&gt;=E$4)*('Diário 2º PA'!$C$4:$C$1997&lt;=EOMONTH(E$4,0))*('Diário 2º PA'!$F$4:$F$1997))
+SUMPRODUCT(('Diário 3º PA'!$E$4:$E$2018='Analítico Cp.'!$B52)*('Diário 3º PA'!$C$4:$C$2018&gt;=E$4)*('Diário 3º PA'!$C$4:$C$2018&lt;=EOMONTH(E$4,0))*('Diário 3º PA'!$F$4:$F$2018))
+SUMPRODUCT(('Diário 4º PA'!$E$4:$E$2000='Analítico Cp.'!$B52)*('Diário 4º PA'!$C$4:$C$2000&gt;=E$4)*('Diário 4º PA'!$C$4:$C$2000&lt;=EOMONTH(E$4,0))*('Diário 4º PA'!$F$4:$F$2000))
+SUMPRODUCT(('Comp.'!$D$5:$D$475=$B52)*('Comp.'!$B$5:$B$475&gt;=E$4)*('Comp.'!$B$5:$B$475&lt;=EOMONTH(E$4,0))*('Comp.'!$E$5:$E$475))</f>
        <v>0</v>
      </c>
      <c r="F52" s="10">
        <f>SUMPRODUCT(('Diário 1º PA'!$E$4:$E$2000='Analítico Cp.'!$B52)*('Diário 1º PA'!$C$4:$C$2000&gt;=F$4)*('Diário 1º PA'!$C$4:$C$2000&lt;=EOMONTH(F$4,0))*('Diário 1º PA'!$F$4:$F$2000))
+SUMPRODUCT(('Diário 2º PA'!$E$4:$E$1997='Analítico Cp.'!$B52)*('Diário 2º PA'!$C$4:$C$1997&gt;=F$4)*('Diário 2º PA'!$C$4:$C$1997&lt;=EOMONTH(F$4,0))*('Diário 2º PA'!$F$4:$F$1997))
+SUMPRODUCT(('Diário 3º PA'!$E$4:$E$2018='Analítico Cp.'!$B52)*('Diário 3º PA'!$C$4:$C$2018&gt;=F$4)*('Diário 3º PA'!$C$4:$C$2018&lt;=EOMONTH(F$4,0))*('Diário 3º PA'!$F$4:$F$2018))
+SUMPRODUCT(('Diário 4º PA'!$E$4:$E$2000='Analítico Cp.'!$B52)*('Diário 4º PA'!$C$4:$C$2000&gt;=F$4)*('Diário 4º PA'!$C$4:$C$2000&lt;=EOMONTH(F$4,0))*('Diário 4º PA'!$F$4:$F$2000))
+SUMPRODUCT(('Comp.'!$D$5:$D$475=$B52)*('Comp.'!$B$5:$B$475&gt;=F$4)*('Comp.'!$B$5:$B$475&lt;=EOMONTH(F$4,0))*('Comp.'!$E$5:$E$475))</f>
        <v>0</v>
      </c>
      <c r="G52" s="10">
        <f>SUMPRODUCT(('Diário 1º PA'!$E$4:$E$2000='Analítico Cp.'!$B52)*('Diário 1º PA'!$C$4:$C$2000&gt;=G$4)*('Diário 1º PA'!$C$4:$C$2000&lt;=EOMONTH(G$4,0))*('Diário 1º PA'!$F$4:$F$2000))
+SUMPRODUCT(('Diário 2º PA'!$E$4:$E$1997='Analítico Cp.'!$B52)*('Diário 2º PA'!$C$4:$C$1997&gt;=G$4)*('Diário 2º PA'!$C$4:$C$1997&lt;=EOMONTH(G$4,0))*('Diário 2º PA'!$F$4:$F$1997))
+SUMPRODUCT(('Diário 3º PA'!$E$4:$E$2018='Analítico Cp.'!$B52)*('Diário 3º PA'!$C$4:$C$2018&gt;=G$4)*('Diário 3º PA'!$C$4:$C$2018&lt;=EOMONTH(G$4,0))*('Diário 3º PA'!$F$4:$F$2018))
+SUMPRODUCT(('Diário 4º PA'!$E$4:$E$2000='Analítico Cp.'!$B52)*('Diário 4º PA'!$C$4:$C$2000&gt;=G$4)*('Diário 4º PA'!$C$4:$C$2000&lt;=EOMONTH(G$4,0))*('Diário 4º PA'!$F$4:$F$2000))
+SUMPRODUCT(('Comp.'!$D$5:$D$475=$B52)*('Comp.'!$B$5:$B$475&gt;=G$4)*('Comp.'!$B$5:$B$475&lt;=EOMONTH(G$4,0))*('Comp.'!$E$5:$E$475))</f>
        <v>0</v>
      </c>
      <c r="H52" s="10">
        <f>SUMPRODUCT(('Diário 1º PA'!$E$4:$E$2000='Analítico Cp.'!$B52)*('Diário 1º PA'!$C$4:$C$2000&gt;=H$4)*('Diário 1º PA'!$C$4:$C$2000&lt;=EOMONTH(H$4,0))*('Diário 1º PA'!$F$4:$F$2000))
+SUMPRODUCT(('Diário 2º PA'!$E$4:$E$1997='Analítico Cp.'!$B52)*('Diário 2º PA'!$C$4:$C$1997&gt;=H$4)*('Diário 2º PA'!$C$4:$C$1997&lt;=EOMONTH(H$4,0))*('Diário 2º PA'!$F$4:$F$1997))
+SUMPRODUCT(('Diário 3º PA'!$E$4:$E$2018='Analítico Cp.'!$B52)*('Diário 3º PA'!$C$4:$C$2018&gt;=H$4)*('Diário 3º PA'!$C$4:$C$2018&lt;=EOMONTH(H$4,0))*('Diário 3º PA'!$F$4:$F$2018))
+SUMPRODUCT(('Diário 4º PA'!$E$4:$E$2000='Analítico Cp.'!$B52)*('Diário 4º PA'!$C$4:$C$2000&gt;=H$4)*('Diário 4º PA'!$C$4:$C$2000&lt;=EOMONTH(H$4,0))*('Diário 4º PA'!$F$4:$F$2000))
+SUMPRODUCT(('Comp.'!$D$5:$D$475=$B52)*('Comp.'!$B$5:$B$475&gt;=H$4)*('Comp.'!$B$5:$B$475&lt;=EOMONTH(H$4,0))*('Comp.'!$E$5:$E$475))</f>
        <v>0</v>
      </c>
      <c r="I52" s="10">
        <f>SUMPRODUCT(('Diário 1º PA'!$E$4:$E$2000='Analítico Cp.'!$B52)*('Diário 1º PA'!$C$4:$C$2000&gt;=I$4)*('Diário 1º PA'!$C$4:$C$2000&lt;=EOMONTH(I$4,0))*('Diário 1º PA'!$F$4:$F$2000))
+SUMPRODUCT(('Diário 2º PA'!$E$4:$E$1997='Analítico Cp.'!$B52)*('Diário 2º PA'!$C$4:$C$1997&gt;=I$4)*('Diário 2º PA'!$C$4:$C$1997&lt;=EOMONTH(I$4,0))*('Diário 2º PA'!$F$4:$F$1997))
+SUMPRODUCT(('Diário 3º PA'!$E$4:$E$2018='Analítico Cp.'!$B52)*('Diário 3º PA'!$C$4:$C$2018&gt;=I$4)*('Diário 3º PA'!$C$4:$C$2018&lt;=EOMONTH(I$4,0))*('Diário 3º PA'!$F$4:$F$2018))
+SUMPRODUCT(('Diário 4º PA'!$E$4:$E$2000='Analítico Cp.'!$B52)*('Diário 4º PA'!$C$4:$C$2000&gt;=I$4)*('Diário 4º PA'!$C$4:$C$2000&lt;=EOMONTH(I$4,0))*('Diário 4º PA'!$F$4:$F$2000))
+SUMPRODUCT(('Comp.'!$D$5:$D$475=$B52)*('Comp.'!$B$5:$B$475&gt;=I$4)*('Comp.'!$B$5:$B$475&lt;=EOMONTH(I$4,0))*('Comp.'!$E$5:$E$475))</f>
        <v>0</v>
      </c>
      <c r="J52" s="10">
        <f>SUMPRODUCT(('Diário 1º PA'!$E$4:$E$2000='Analítico Cp.'!$B52)*('Diário 1º PA'!$C$4:$C$2000&gt;=J$4)*('Diário 1º PA'!$C$4:$C$2000&lt;=EOMONTH(J$4,0))*('Diário 1º PA'!$F$4:$F$2000))
+SUMPRODUCT(('Diário 2º PA'!$E$4:$E$1997='Analítico Cp.'!$B52)*('Diário 2º PA'!$C$4:$C$1997&gt;=J$4)*('Diário 2º PA'!$C$4:$C$1997&lt;=EOMONTH(J$4,0))*('Diário 2º PA'!$F$4:$F$1997))
+SUMPRODUCT(('Diário 3º PA'!$E$4:$E$2018='Analítico Cp.'!$B52)*('Diário 3º PA'!$C$4:$C$2018&gt;=J$4)*('Diário 3º PA'!$C$4:$C$2018&lt;=EOMONTH(J$4,0))*('Diário 3º PA'!$F$4:$F$2018))
+SUMPRODUCT(('Diário 4º PA'!$E$4:$E$2000='Analítico Cp.'!$B52)*('Diário 4º PA'!$C$4:$C$2000&gt;=J$4)*('Diário 4º PA'!$C$4:$C$2000&lt;=EOMONTH(J$4,0))*('Diário 4º PA'!$F$4:$F$2000))
+SUMPRODUCT(('Comp.'!$D$5:$D$475=$B52)*('Comp.'!$B$5:$B$475&gt;=J$4)*('Comp.'!$B$5:$B$475&lt;=EOMONTH(J$4,0))*('Comp.'!$E$5:$E$475))</f>
        <v>0</v>
      </c>
      <c r="K52" s="10">
        <f>SUMPRODUCT(('Diário 1º PA'!$E$4:$E$2000='Analítico Cp.'!$B52)*('Diário 1º PA'!$C$4:$C$2000&gt;=K$4)*('Diário 1º PA'!$C$4:$C$2000&lt;=EOMONTH(K$4,0))*('Diário 1º PA'!$F$4:$F$2000))
+SUMPRODUCT(('Diário 2º PA'!$E$4:$E$1997='Analítico Cp.'!$B52)*('Diário 2º PA'!$C$4:$C$1997&gt;=K$4)*('Diário 2º PA'!$C$4:$C$1997&lt;=EOMONTH(K$4,0))*('Diário 2º PA'!$F$4:$F$1997))
+SUMPRODUCT(('Diário 3º PA'!$E$4:$E$2018='Analítico Cp.'!$B52)*('Diário 3º PA'!$C$4:$C$2018&gt;=K$4)*('Diário 3º PA'!$C$4:$C$2018&lt;=EOMONTH(K$4,0))*('Diário 3º PA'!$F$4:$F$2018))
+SUMPRODUCT(('Diário 4º PA'!$E$4:$E$2000='Analítico Cp.'!$B52)*('Diário 4º PA'!$C$4:$C$2000&gt;=K$4)*('Diário 4º PA'!$C$4:$C$2000&lt;=EOMONTH(K$4,0))*('Diário 4º PA'!$F$4:$F$2000))
+SUMPRODUCT(('Comp.'!$D$5:$D$475=$B52)*('Comp.'!$B$5:$B$475&gt;=K$4)*('Comp.'!$B$5:$B$475&lt;=EOMONTH(K$4,0))*('Comp.'!$E$5:$E$475))</f>
        <v>0</v>
      </c>
      <c r="L52" s="10">
        <f>SUMPRODUCT(('Diário 1º PA'!$E$4:$E$2000='Analítico Cp.'!$B52)*('Diário 1º PA'!$C$4:$C$2000&gt;=L$4)*('Diário 1º PA'!$C$4:$C$2000&lt;=EOMONTH(L$4,0))*('Diário 1º PA'!$F$4:$F$2000))
+SUMPRODUCT(('Diário 2º PA'!$E$4:$E$1997='Analítico Cp.'!$B52)*('Diário 2º PA'!$C$4:$C$1997&gt;=L$4)*('Diário 2º PA'!$C$4:$C$1997&lt;=EOMONTH(L$4,0))*('Diário 2º PA'!$F$4:$F$1997))
+SUMPRODUCT(('Diário 3º PA'!$E$4:$E$2018='Analítico Cp.'!$B52)*('Diário 3º PA'!$C$4:$C$2018&gt;=L$4)*('Diário 3º PA'!$C$4:$C$2018&lt;=EOMONTH(L$4,0))*('Diário 3º PA'!$F$4:$F$2018))
+SUMPRODUCT(('Diário 4º PA'!$E$4:$E$2000='Analítico Cp.'!$B52)*('Diário 4º PA'!$C$4:$C$2000&gt;=L$4)*('Diário 4º PA'!$C$4:$C$2000&lt;=EOMONTH(L$4,0))*('Diário 4º PA'!$F$4:$F$2000))
+SUMPRODUCT(('Comp.'!$D$5:$D$475=$B52)*('Comp.'!$B$5:$B$475&gt;=L$4)*('Comp.'!$B$5:$B$475&lt;=EOMONTH(L$4,0))*('Comp.'!$E$5:$E$475))</f>
        <v>0</v>
      </c>
      <c r="M52" s="10">
        <f>SUMPRODUCT(('Diário 1º PA'!$E$4:$E$2000='Analítico Cp.'!$B52)*('Diário 1º PA'!$C$4:$C$2000&gt;=M$4)*('Diário 1º PA'!$C$4:$C$2000&lt;=EOMONTH(M$4,0))*('Diário 1º PA'!$F$4:$F$2000))
+SUMPRODUCT(('Diário 2º PA'!$E$4:$E$1997='Analítico Cp.'!$B52)*('Diário 2º PA'!$C$4:$C$1997&gt;=M$4)*('Diário 2º PA'!$C$4:$C$1997&lt;=EOMONTH(M$4,0))*('Diário 2º PA'!$F$4:$F$1997))
+SUMPRODUCT(('Diário 3º PA'!$E$4:$E$2018='Analítico Cp.'!$B52)*('Diário 3º PA'!$C$4:$C$2018&gt;=M$4)*('Diário 3º PA'!$C$4:$C$2018&lt;=EOMONTH(M$4,0))*('Diário 3º PA'!$F$4:$F$2018))
+SUMPRODUCT(('Diário 4º PA'!$E$4:$E$2000='Analítico Cp.'!$B52)*('Diário 4º PA'!$C$4:$C$2000&gt;=M$4)*('Diário 4º PA'!$C$4:$C$2000&lt;=EOMONTH(M$4,0))*('Diário 4º PA'!$F$4:$F$2000))
+SUMPRODUCT(('Comp.'!$D$5:$D$475=$B52)*('Comp.'!$B$5:$B$475&gt;=M$4)*('Comp.'!$B$5:$B$475&lt;=EOMONTH(M$4,0))*('Comp.'!$E$5:$E$475))</f>
        <v>0</v>
      </c>
      <c r="N52" s="10">
        <f>SUMPRODUCT(('Diário 1º PA'!$E$4:$E$2000='Analítico Cp.'!$B52)*('Diário 1º PA'!$C$4:$C$2000&gt;=N$4)*('Diário 1º PA'!$C$4:$C$2000&lt;=EOMONTH(N$4,0))*('Diário 1º PA'!$F$4:$F$2000))
+SUMPRODUCT(('Diário 2º PA'!$E$4:$E$1997='Analítico Cp.'!$B52)*('Diário 2º PA'!$C$4:$C$1997&gt;=N$4)*('Diário 2º PA'!$C$4:$C$1997&lt;=EOMONTH(N$4,0))*('Diário 2º PA'!$F$4:$F$1997))
+SUMPRODUCT(('Diário 3º PA'!$E$4:$E$2018='Analítico Cp.'!$B52)*('Diário 3º PA'!$C$4:$C$2018&gt;=N$4)*('Diário 3º PA'!$C$4:$C$2018&lt;=EOMONTH(N$4,0))*('Diário 3º PA'!$F$4:$F$2018))
+SUMPRODUCT(('Diário 4º PA'!$E$4:$E$2000='Analítico Cp.'!$B52)*('Diário 4º PA'!$C$4:$C$2000&gt;=N$4)*('Diário 4º PA'!$C$4:$C$2000&lt;=EOMONTH(N$4,0))*('Diário 4º PA'!$F$4:$F$2000))
+SUMPRODUCT(('Comp.'!$D$5:$D$475=$B52)*('Comp.'!$B$5:$B$475&gt;=N$4)*('Comp.'!$B$5:$B$475&lt;=EOMONTH(N$4,0))*('Comp.'!$E$5:$E$475))</f>
        <v>0</v>
      </c>
      <c r="O52" s="11">
        <f>SUM(C52:N52)</f>
        <v>0</v>
      </c>
      <c r="P52" s="92">
        <f t="shared" si="10"/>
        <v>0</v>
      </c>
    </row>
    <row r="53" spans="1:16" ht="23.25" customHeight="1" x14ac:dyDescent="0.25">
      <c r="A53" s="206" t="s">
        <v>187</v>
      </c>
      <c r="B53" s="35" t="s">
        <v>188</v>
      </c>
      <c r="C53" s="10">
        <f>SUMPRODUCT(('Diário 1º PA'!$E$4:$E$2000='Analítico Cp.'!$B53)*('Diário 1º PA'!$C$4:$C$2000&gt;=C$4)*('Diário 1º PA'!$C$4:$C$2000&lt;=EOMONTH(C$4,0))*('Diário 1º PA'!$F$4:$F$2000))
+SUMPRODUCT(('Diário 2º PA'!$E$4:$E$1997='Analítico Cp.'!$B53)*('Diário 2º PA'!$C$4:$C$1997&gt;=C$4)*('Diário 2º PA'!$C$4:$C$1997&lt;=EOMONTH(C$4,0))*('Diário 2º PA'!$F$4:$F$1997))
+SUMPRODUCT(('Diário 3º PA'!$E$4:$E$2018='Analítico Cp.'!$B53)*('Diário 3º PA'!$C$4:$C$2018&gt;=C$4)*('Diário 3º PA'!$C$4:$C$2018&lt;=EOMONTH(C$4,0))*('Diário 3º PA'!$F$4:$F$2018))
+SUMPRODUCT(('Diário 4º PA'!$E$4:$E$2000='Analítico Cp.'!$B53)*('Diário 4º PA'!$C$4:$C$2000&gt;=C$4)*('Diário 4º PA'!$C$4:$C$2000&lt;=EOMONTH(C$4,0))*('Diário 4º PA'!$F$4:$F$2000))
+SUMPRODUCT(('Comp.'!$D$5:$D$475=$B53)*('Comp.'!$B$5:$B$475&gt;=C$4)*('Comp.'!$B$5:$B$475&lt;=EOMONTH(C$4,0))*('Comp.'!$E$5:$E$475))</f>
        <v>0</v>
      </c>
      <c r="D53" s="10">
        <f>SUMPRODUCT(('Diário 1º PA'!$E$4:$E$2000='Analítico Cp.'!$B53)*('Diário 1º PA'!$C$4:$C$2000&gt;=D$4)*('Diário 1º PA'!$C$4:$C$2000&lt;=EOMONTH(D$4,0))*('Diário 1º PA'!$F$4:$F$2000))
+SUMPRODUCT(('Diário 2º PA'!$E$4:$E$1997='Analítico Cp.'!$B53)*('Diário 2º PA'!$C$4:$C$1997&gt;=D$4)*('Diário 2º PA'!$C$4:$C$1997&lt;=EOMONTH(D$4,0))*('Diário 2º PA'!$F$4:$F$1997))
+SUMPRODUCT(('Diário 3º PA'!$E$4:$E$2018='Analítico Cp.'!$B53)*('Diário 3º PA'!$C$4:$C$2018&gt;=D$4)*('Diário 3º PA'!$C$4:$C$2018&lt;=EOMONTH(D$4,0))*('Diário 3º PA'!$F$4:$F$2018))
+SUMPRODUCT(('Diário 4º PA'!$E$4:$E$2000='Analítico Cp.'!$B53)*('Diário 4º PA'!$C$4:$C$2000&gt;=D$4)*('Diário 4º PA'!$C$4:$C$2000&lt;=EOMONTH(D$4,0))*('Diário 4º PA'!$F$4:$F$2000))
+SUMPRODUCT(('Comp.'!$D$5:$D$475=$B53)*('Comp.'!$B$5:$B$475&gt;=D$4)*('Comp.'!$B$5:$B$475&lt;=EOMONTH(D$4,0))*('Comp.'!$E$5:$E$475))</f>
        <v>0</v>
      </c>
      <c r="E53" s="10">
        <f>SUMPRODUCT(('Diário 1º PA'!$E$4:$E$2000='Analítico Cp.'!$B53)*('Diário 1º PA'!$C$4:$C$2000&gt;=E$4)*('Diário 1º PA'!$C$4:$C$2000&lt;=EOMONTH(E$4,0))*('Diário 1º PA'!$F$4:$F$2000))
+SUMPRODUCT(('Diário 2º PA'!$E$4:$E$1997='Analítico Cp.'!$B53)*('Diário 2º PA'!$C$4:$C$1997&gt;=E$4)*('Diário 2º PA'!$C$4:$C$1997&lt;=EOMONTH(E$4,0))*('Diário 2º PA'!$F$4:$F$1997))
+SUMPRODUCT(('Diário 3º PA'!$E$4:$E$2018='Analítico Cp.'!$B53)*('Diário 3º PA'!$C$4:$C$2018&gt;=E$4)*('Diário 3º PA'!$C$4:$C$2018&lt;=EOMONTH(E$4,0))*('Diário 3º PA'!$F$4:$F$2018))
+SUMPRODUCT(('Diário 4º PA'!$E$4:$E$2000='Analítico Cp.'!$B53)*('Diário 4º PA'!$C$4:$C$2000&gt;=E$4)*('Diário 4º PA'!$C$4:$C$2000&lt;=EOMONTH(E$4,0))*('Diário 4º PA'!$F$4:$F$2000))
+SUMPRODUCT(('Comp.'!$D$5:$D$475=$B53)*('Comp.'!$B$5:$B$475&gt;=E$4)*('Comp.'!$B$5:$B$475&lt;=EOMONTH(E$4,0))*('Comp.'!$E$5:$E$475))</f>
        <v>0</v>
      </c>
      <c r="F53" s="10">
        <f>SUMPRODUCT(('Diário 1º PA'!$E$4:$E$2000='Analítico Cp.'!$B53)*('Diário 1º PA'!$C$4:$C$2000&gt;=F$4)*('Diário 1º PA'!$C$4:$C$2000&lt;=EOMONTH(F$4,0))*('Diário 1º PA'!$F$4:$F$2000))
+SUMPRODUCT(('Diário 2º PA'!$E$4:$E$1997='Analítico Cp.'!$B53)*('Diário 2º PA'!$C$4:$C$1997&gt;=F$4)*('Diário 2º PA'!$C$4:$C$1997&lt;=EOMONTH(F$4,0))*('Diário 2º PA'!$F$4:$F$1997))
+SUMPRODUCT(('Diário 3º PA'!$E$4:$E$2018='Analítico Cp.'!$B53)*('Diário 3º PA'!$C$4:$C$2018&gt;=F$4)*('Diário 3º PA'!$C$4:$C$2018&lt;=EOMONTH(F$4,0))*('Diário 3º PA'!$F$4:$F$2018))
+SUMPRODUCT(('Diário 4º PA'!$E$4:$E$2000='Analítico Cp.'!$B53)*('Diário 4º PA'!$C$4:$C$2000&gt;=F$4)*('Diário 4º PA'!$C$4:$C$2000&lt;=EOMONTH(F$4,0))*('Diário 4º PA'!$F$4:$F$2000))
+SUMPRODUCT(('Comp.'!$D$5:$D$475=$B53)*('Comp.'!$B$5:$B$475&gt;=F$4)*('Comp.'!$B$5:$B$475&lt;=EOMONTH(F$4,0))*('Comp.'!$E$5:$E$475))</f>
        <v>0</v>
      </c>
      <c r="G53" s="10">
        <f>SUMPRODUCT(('Diário 1º PA'!$E$4:$E$2000='Analítico Cp.'!$B53)*('Diário 1º PA'!$C$4:$C$2000&gt;=G$4)*('Diário 1º PA'!$C$4:$C$2000&lt;=EOMONTH(G$4,0))*('Diário 1º PA'!$F$4:$F$2000))
+SUMPRODUCT(('Diário 2º PA'!$E$4:$E$1997='Analítico Cp.'!$B53)*('Diário 2º PA'!$C$4:$C$1997&gt;=G$4)*('Diário 2º PA'!$C$4:$C$1997&lt;=EOMONTH(G$4,0))*('Diário 2º PA'!$F$4:$F$1997))
+SUMPRODUCT(('Diário 3º PA'!$E$4:$E$2018='Analítico Cp.'!$B53)*('Diário 3º PA'!$C$4:$C$2018&gt;=G$4)*('Diário 3º PA'!$C$4:$C$2018&lt;=EOMONTH(G$4,0))*('Diário 3º PA'!$F$4:$F$2018))
+SUMPRODUCT(('Diário 4º PA'!$E$4:$E$2000='Analítico Cp.'!$B53)*('Diário 4º PA'!$C$4:$C$2000&gt;=G$4)*('Diário 4º PA'!$C$4:$C$2000&lt;=EOMONTH(G$4,0))*('Diário 4º PA'!$F$4:$F$2000))
+SUMPRODUCT(('Comp.'!$D$5:$D$475=$B53)*('Comp.'!$B$5:$B$475&gt;=G$4)*('Comp.'!$B$5:$B$475&lt;=EOMONTH(G$4,0))*('Comp.'!$E$5:$E$475))</f>
        <v>0</v>
      </c>
      <c r="H53" s="10">
        <f>SUMPRODUCT(('Diário 1º PA'!$E$4:$E$2000='Analítico Cp.'!$B53)*('Diário 1º PA'!$C$4:$C$2000&gt;=H$4)*('Diário 1º PA'!$C$4:$C$2000&lt;=EOMONTH(H$4,0))*('Diário 1º PA'!$F$4:$F$2000))
+SUMPRODUCT(('Diário 2º PA'!$E$4:$E$1997='Analítico Cp.'!$B53)*('Diário 2º PA'!$C$4:$C$1997&gt;=H$4)*('Diário 2º PA'!$C$4:$C$1997&lt;=EOMONTH(H$4,0))*('Diário 2º PA'!$F$4:$F$1997))
+SUMPRODUCT(('Diário 3º PA'!$E$4:$E$2018='Analítico Cp.'!$B53)*('Diário 3º PA'!$C$4:$C$2018&gt;=H$4)*('Diário 3º PA'!$C$4:$C$2018&lt;=EOMONTH(H$4,0))*('Diário 3º PA'!$F$4:$F$2018))
+SUMPRODUCT(('Diário 4º PA'!$E$4:$E$2000='Analítico Cp.'!$B53)*('Diário 4º PA'!$C$4:$C$2000&gt;=H$4)*('Diário 4º PA'!$C$4:$C$2000&lt;=EOMONTH(H$4,0))*('Diário 4º PA'!$F$4:$F$2000))
+SUMPRODUCT(('Comp.'!$D$5:$D$475=$B53)*('Comp.'!$B$5:$B$475&gt;=H$4)*('Comp.'!$B$5:$B$475&lt;=EOMONTH(H$4,0))*('Comp.'!$E$5:$E$475))</f>
        <v>0</v>
      </c>
      <c r="I53" s="10">
        <f>SUMPRODUCT(('Diário 1º PA'!$E$4:$E$2000='Analítico Cp.'!$B53)*('Diário 1º PA'!$C$4:$C$2000&gt;=I$4)*('Diário 1º PA'!$C$4:$C$2000&lt;=EOMONTH(I$4,0))*('Diário 1º PA'!$F$4:$F$2000))
+SUMPRODUCT(('Diário 2º PA'!$E$4:$E$1997='Analítico Cp.'!$B53)*('Diário 2º PA'!$C$4:$C$1997&gt;=I$4)*('Diário 2º PA'!$C$4:$C$1997&lt;=EOMONTH(I$4,0))*('Diário 2º PA'!$F$4:$F$1997))
+SUMPRODUCT(('Diário 3º PA'!$E$4:$E$2018='Analítico Cp.'!$B53)*('Diário 3º PA'!$C$4:$C$2018&gt;=I$4)*('Diário 3º PA'!$C$4:$C$2018&lt;=EOMONTH(I$4,0))*('Diário 3º PA'!$F$4:$F$2018))
+SUMPRODUCT(('Diário 4º PA'!$E$4:$E$2000='Analítico Cp.'!$B53)*('Diário 4º PA'!$C$4:$C$2000&gt;=I$4)*('Diário 4º PA'!$C$4:$C$2000&lt;=EOMONTH(I$4,0))*('Diário 4º PA'!$F$4:$F$2000))
+SUMPRODUCT(('Comp.'!$D$5:$D$475=$B53)*('Comp.'!$B$5:$B$475&gt;=I$4)*('Comp.'!$B$5:$B$475&lt;=EOMONTH(I$4,0))*('Comp.'!$E$5:$E$475))</f>
        <v>0</v>
      </c>
      <c r="J53" s="10">
        <f>SUMPRODUCT(('Diário 1º PA'!$E$4:$E$2000='Analítico Cp.'!$B53)*('Diário 1º PA'!$C$4:$C$2000&gt;=J$4)*('Diário 1º PA'!$C$4:$C$2000&lt;=EOMONTH(J$4,0))*('Diário 1º PA'!$F$4:$F$2000))
+SUMPRODUCT(('Diário 2º PA'!$E$4:$E$1997='Analítico Cp.'!$B53)*('Diário 2º PA'!$C$4:$C$1997&gt;=J$4)*('Diário 2º PA'!$C$4:$C$1997&lt;=EOMONTH(J$4,0))*('Diário 2º PA'!$F$4:$F$1997))
+SUMPRODUCT(('Diário 3º PA'!$E$4:$E$2018='Analítico Cp.'!$B53)*('Diário 3º PA'!$C$4:$C$2018&gt;=J$4)*('Diário 3º PA'!$C$4:$C$2018&lt;=EOMONTH(J$4,0))*('Diário 3º PA'!$F$4:$F$2018))
+SUMPRODUCT(('Diário 4º PA'!$E$4:$E$2000='Analítico Cp.'!$B53)*('Diário 4º PA'!$C$4:$C$2000&gt;=J$4)*('Diário 4º PA'!$C$4:$C$2000&lt;=EOMONTH(J$4,0))*('Diário 4º PA'!$F$4:$F$2000))
+SUMPRODUCT(('Comp.'!$D$5:$D$475=$B53)*('Comp.'!$B$5:$B$475&gt;=J$4)*('Comp.'!$B$5:$B$475&lt;=EOMONTH(J$4,0))*('Comp.'!$E$5:$E$475))</f>
        <v>0</v>
      </c>
      <c r="K53" s="10">
        <f>SUMPRODUCT(('Diário 1º PA'!$E$4:$E$2000='Analítico Cp.'!$B53)*('Diário 1º PA'!$C$4:$C$2000&gt;=K$4)*('Diário 1º PA'!$C$4:$C$2000&lt;=EOMONTH(K$4,0))*('Diário 1º PA'!$F$4:$F$2000))
+SUMPRODUCT(('Diário 2º PA'!$E$4:$E$1997='Analítico Cp.'!$B53)*('Diário 2º PA'!$C$4:$C$1997&gt;=K$4)*('Diário 2º PA'!$C$4:$C$1997&lt;=EOMONTH(K$4,0))*('Diário 2º PA'!$F$4:$F$1997))
+SUMPRODUCT(('Diário 3º PA'!$E$4:$E$2018='Analítico Cp.'!$B53)*('Diário 3º PA'!$C$4:$C$2018&gt;=K$4)*('Diário 3º PA'!$C$4:$C$2018&lt;=EOMONTH(K$4,0))*('Diário 3º PA'!$F$4:$F$2018))
+SUMPRODUCT(('Diário 4º PA'!$E$4:$E$2000='Analítico Cp.'!$B53)*('Diário 4º PA'!$C$4:$C$2000&gt;=K$4)*('Diário 4º PA'!$C$4:$C$2000&lt;=EOMONTH(K$4,0))*('Diário 4º PA'!$F$4:$F$2000))
+SUMPRODUCT(('Comp.'!$D$5:$D$475=$B53)*('Comp.'!$B$5:$B$475&gt;=K$4)*('Comp.'!$B$5:$B$475&lt;=EOMONTH(K$4,0))*('Comp.'!$E$5:$E$475))</f>
        <v>0</v>
      </c>
      <c r="L53" s="10">
        <f>SUMPRODUCT(('Diário 1º PA'!$E$4:$E$2000='Analítico Cp.'!$B53)*('Diário 1º PA'!$C$4:$C$2000&gt;=L$4)*('Diário 1º PA'!$C$4:$C$2000&lt;=EOMONTH(L$4,0))*('Diário 1º PA'!$F$4:$F$2000))
+SUMPRODUCT(('Diário 2º PA'!$E$4:$E$1997='Analítico Cp.'!$B53)*('Diário 2º PA'!$C$4:$C$1997&gt;=L$4)*('Diário 2º PA'!$C$4:$C$1997&lt;=EOMONTH(L$4,0))*('Diário 2º PA'!$F$4:$F$1997))
+SUMPRODUCT(('Diário 3º PA'!$E$4:$E$2018='Analítico Cp.'!$B53)*('Diário 3º PA'!$C$4:$C$2018&gt;=L$4)*('Diário 3º PA'!$C$4:$C$2018&lt;=EOMONTH(L$4,0))*('Diário 3º PA'!$F$4:$F$2018))
+SUMPRODUCT(('Diário 4º PA'!$E$4:$E$2000='Analítico Cp.'!$B53)*('Diário 4º PA'!$C$4:$C$2000&gt;=L$4)*('Diário 4º PA'!$C$4:$C$2000&lt;=EOMONTH(L$4,0))*('Diário 4º PA'!$F$4:$F$2000))
+SUMPRODUCT(('Comp.'!$D$5:$D$475=$B53)*('Comp.'!$B$5:$B$475&gt;=L$4)*('Comp.'!$B$5:$B$475&lt;=EOMONTH(L$4,0))*('Comp.'!$E$5:$E$475))</f>
        <v>0</v>
      </c>
      <c r="M53" s="10">
        <f>SUMPRODUCT(('Diário 1º PA'!$E$4:$E$2000='Analítico Cp.'!$B53)*('Diário 1º PA'!$C$4:$C$2000&gt;=M$4)*('Diário 1º PA'!$C$4:$C$2000&lt;=EOMONTH(M$4,0))*('Diário 1º PA'!$F$4:$F$2000))
+SUMPRODUCT(('Diário 2º PA'!$E$4:$E$1997='Analítico Cp.'!$B53)*('Diário 2º PA'!$C$4:$C$1997&gt;=M$4)*('Diário 2º PA'!$C$4:$C$1997&lt;=EOMONTH(M$4,0))*('Diário 2º PA'!$F$4:$F$1997))
+SUMPRODUCT(('Diário 3º PA'!$E$4:$E$2018='Analítico Cp.'!$B53)*('Diário 3º PA'!$C$4:$C$2018&gt;=M$4)*('Diário 3º PA'!$C$4:$C$2018&lt;=EOMONTH(M$4,0))*('Diário 3º PA'!$F$4:$F$2018))
+SUMPRODUCT(('Diário 4º PA'!$E$4:$E$2000='Analítico Cp.'!$B53)*('Diário 4º PA'!$C$4:$C$2000&gt;=M$4)*('Diário 4º PA'!$C$4:$C$2000&lt;=EOMONTH(M$4,0))*('Diário 4º PA'!$F$4:$F$2000))
+SUMPRODUCT(('Comp.'!$D$5:$D$475=$B53)*('Comp.'!$B$5:$B$475&gt;=M$4)*('Comp.'!$B$5:$B$475&lt;=EOMONTH(M$4,0))*('Comp.'!$E$5:$E$475))</f>
        <v>0</v>
      </c>
      <c r="N53" s="10">
        <f>SUMPRODUCT(('Diário 1º PA'!$E$4:$E$2000='Analítico Cp.'!$B53)*('Diário 1º PA'!$C$4:$C$2000&gt;=N$4)*('Diário 1º PA'!$C$4:$C$2000&lt;=EOMONTH(N$4,0))*('Diário 1º PA'!$F$4:$F$2000))
+SUMPRODUCT(('Diário 2º PA'!$E$4:$E$1997='Analítico Cp.'!$B53)*('Diário 2º PA'!$C$4:$C$1997&gt;=N$4)*('Diário 2º PA'!$C$4:$C$1997&lt;=EOMONTH(N$4,0))*('Diário 2º PA'!$F$4:$F$1997))
+SUMPRODUCT(('Diário 3º PA'!$E$4:$E$2018='Analítico Cp.'!$B53)*('Diário 3º PA'!$C$4:$C$2018&gt;=N$4)*('Diário 3º PA'!$C$4:$C$2018&lt;=EOMONTH(N$4,0))*('Diário 3º PA'!$F$4:$F$2018))
+SUMPRODUCT(('Diário 4º PA'!$E$4:$E$2000='Analítico Cp.'!$B53)*('Diário 4º PA'!$C$4:$C$2000&gt;=N$4)*('Diário 4º PA'!$C$4:$C$2000&lt;=EOMONTH(N$4,0))*('Diário 4º PA'!$F$4:$F$2000))
+SUMPRODUCT(('Comp.'!$D$5:$D$475=$B53)*('Comp.'!$B$5:$B$475&gt;=N$4)*('Comp.'!$B$5:$B$475&lt;=EOMONTH(N$4,0))*('Comp.'!$E$5:$E$475))</f>
        <v>0</v>
      </c>
      <c r="O53" s="11">
        <f>SUM(C53:N53)</f>
        <v>0</v>
      </c>
      <c r="P53" s="92">
        <f t="shared" si="10"/>
        <v>0</v>
      </c>
    </row>
    <row r="54" spans="1:16" ht="23.25" customHeight="1" x14ac:dyDescent="0.25">
      <c r="A54" s="206" t="s">
        <v>189</v>
      </c>
      <c r="B54" s="37" t="s">
        <v>190</v>
      </c>
      <c r="C54" s="10">
        <f>SUMPRODUCT(('Diário 1º PA'!$E$4:$E$2000='Analítico Cp.'!$B54)*('Diário 1º PA'!$C$4:$C$2000&gt;=C$4)*('Diário 1º PA'!$C$4:$C$2000&lt;=EOMONTH(C$4,0))*('Diário 1º PA'!$F$4:$F$2000))
+SUMPRODUCT(('Diário 2º PA'!$E$4:$E$1997='Analítico Cp.'!$B54)*('Diário 2º PA'!$C$4:$C$1997&gt;=C$4)*('Diário 2º PA'!$C$4:$C$1997&lt;=EOMONTH(C$4,0))*('Diário 2º PA'!$F$4:$F$1997))
+SUMPRODUCT(('Diário 3º PA'!$E$4:$E$2018='Analítico Cp.'!$B54)*('Diário 3º PA'!$C$4:$C$2018&gt;=C$4)*('Diário 3º PA'!$C$4:$C$2018&lt;=EOMONTH(C$4,0))*('Diário 3º PA'!$F$4:$F$2018))
+SUMPRODUCT(('Diário 4º PA'!$E$4:$E$2000='Analítico Cp.'!$B54)*('Diário 4º PA'!$C$4:$C$2000&gt;=C$4)*('Diário 4º PA'!$C$4:$C$2000&lt;=EOMONTH(C$4,0))*('Diário 4º PA'!$F$4:$F$2000))
+SUMPRODUCT(('Comp.'!$D$5:$D$475=$B54)*('Comp.'!$B$5:$B$475&gt;=C$4)*('Comp.'!$B$5:$B$475&lt;=EOMONTH(C$4,0))*('Comp.'!$E$5:$E$475))</f>
        <v>0</v>
      </c>
      <c r="D54" s="10">
        <f>SUMPRODUCT(('Diário 1º PA'!$E$4:$E$2000='Analítico Cp.'!$B54)*('Diário 1º PA'!$C$4:$C$2000&gt;=D$4)*('Diário 1º PA'!$C$4:$C$2000&lt;=EOMONTH(D$4,0))*('Diário 1º PA'!$F$4:$F$2000))
+SUMPRODUCT(('Diário 2º PA'!$E$4:$E$1997='Analítico Cp.'!$B54)*('Diário 2º PA'!$C$4:$C$1997&gt;=D$4)*('Diário 2º PA'!$C$4:$C$1997&lt;=EOMONTH(D$4,0))*('Diário 2º PA'!$F$4:$F$1997))
+SUMPRODUCT(('Diário 3º PA'!$E$4:$E$2018='Analítico Cp.'!$B54)*('Diário 3º PA'!$C$4:$C$2018&gt;=D$4)*('Diário 3º PA'!$C$4:$C$2018&lt;=EOMONTH(D$4,0))*('Diário 3º PA'!$F$4:$F$2018))
+SUMPRODUCT(('Diário 4º PA'!$E$4:$E$2000='Analítico Cp.'!$B54)*('Diário 4º PA'!$C$4:$C$2000&gt;=D$4)*('Diário 4º PA'!$C$4:$C$2000&lt;=EOMONTH(D$4,0))*('Diário 4º PA'!$F$4:$F$2000))
+SUMPRODUCT(('Comp.'!$D$5:$D$475=$B54)*('Comp.'!$B$5:$B$475&gt;=D$4)*('Comp.'!$B$5:$B$475&lt;=EOMONTH(D$4,0))*('Comp.'!$E$5:$E$475))</f>
        <v>0</v>
      </c>
      <c r="E54" s="10">
        <f>SUMPRODUCT(('Diário 1º PA'!$E$4:$E$2000='Analítico Cp.'!$B54)*('Diário 1º PA'!$C$4:$C$2000&gt;=E$4)*('Diário 1º PA'!$C$4:$C$2000&lt;=EOMONTH(E$4,0))*('Diário 1º PA'!$F$4:$F$2000))
+SUMPRODUCT(('Diário 2º PA'!$E$4:$E$1997='Analítico Cp.'!$B54)*('Diário 2º PA'!$C$4:$C$1997&gt;=E$4)*('Diário 2º PA'!$C$4:$C$1997&lt;=EOMONTH(E$4,0))*('Diário 2º PA'!$F$4:$F$1997))
+SUMPRODUCT(('Diário 3º PA'!$E$4:$E$2018='Analítico Cp.'!$B54)*('Diário 3º PA'!$C$4:$C$2018&gt;=E$4)*('Diário 3º PA'!$C$4:$C$2018&lt;=EOMONTH(E$4,0))*('Diário 3º PA'!$F$4:$F$2018))
+SUMPRODUCT(('Diário 4º PA'!$E$4:$E$2000='Analítico Cp.'!$B54)*('Diário 4º PA'!$C$4:$C$2000&gt;=E$4)*('Diário 4º PA'!$C$4:$C$2000&lt;=EOMONTH(E$4,0))*('Diário 4º PA'!$F$4:$F$2000))
+SUMPRODUCT(('Comp.'!$D$5:$D$475=$B54)*('Comp.'!$B$5:$B$475&gt;=E$4)*('Comp.'!$B$5:$B$475&lt;=EOMONTH(E$4,0))*('Comp.'!$E$5:$E$475))</f>
        <v>500</v>
      </c>
      <c r="F54" s="10">
        <f>SUMPRODUCT(('Diário 1º PA'!$E$4:$E$2000='Analítico Cp.'!$B54)*('Diário 1º PA'!$C$4:$C$2000&gt;=F$4)*('Diário 1º PA'!$C$4:$C$2000&lt;=EOMONTH(F$4,0))*('Diário 1º PA'!$F$4:$F$2000))
+SUMPRODUCT(('Diário 2º PA'!$E$4:$E$1997='Analítico Cp.'!$B54)*('Diário 2º PA'!$C$4:$C$1997&gt;=F$4)*('Diário 2º PA'!$C$4:$C$1997&lt;=EOMONTH(F$4,0))*('Diário 2º PA'!$F$4:$F$1997))
+SUMPRODUCT(('Diário 3º PA'!$E$4:$E$2018='Analítico Cp.'!$B54)*('Diário 3º PA'!$C$4:$C$2018&gt;=F$4)*('Diário 3º PA'!$C$4:$C$2018&lt;=EOMONTH(F$4,0))*('Diário 3º PA'!$F$4:$F$2018))
+SUMPRODUCT(('Diário 4º PA'!$E$4:$E$2000='Analítico Cp.'!$B54)*('Diário 4º PA'!$C$4:$C$2000&gt;=F$4)*('Diário 4º PA'!$C$4:$C$2000&lt;=EOMONTH(F$4,0))*('Diário 4º PA'!$F$4:$F$2000))
+SUMPRODUCT(('Comp.'!$D$5:$D$475=$B54)*('Comp.'!$B$5:$B$475&gt;=F$4)*('Comp.'!$B$5:$B$475&lt;=EOMONTH(F$4,0))*('Comp.'!$E$5:$E$475))</f>
        <v>1500</v>
      </c>
      <c r="G54" s="10">
        <f>SUMPRODUCT(('Diário 1º PA'!$E$4:$E$2000='Analítico Cp.'!$B54)*('Diário 1º PA'!$C$4:$C$2000&gt;=G$4)*('Diário 1º PA'!$C$4:$C$2000&lt;=EOMONTH(G$4,0))*('Diário 1º PA'!$F$4:$F$2000))
+SUMPRODUCT(('Diário 2º PA'!$E$4:$E$1997='Analítico Cp.'!$B54)*('Diário 2º PA'!$C$4:$C$1997&gt;=G$4)*('Diário 2º PA'!$C$4:$C$1997&lt;=EOMONTH(G$4,0))*('Diário 2º PA'!$F$4:$F$1997))
+SUMPRODUCT(('Diário 3º PA'!$E$4:$E$2018='Analítico Cp.'!$B54)*('Diário 3º PA'!$C$4:$C$2018&gt;=G$4)*('Diário 3º PA'!$C$4:$C$2018&lt;=EOMONTH(G$4,0))*('Diário 3º PA'!$F$4:$F$2018))
+SUMPRODUCT(('Diário 4º PA'!$E$4:$E$2000='Analítico Cp.'!$B54)*('Diário 4º PA'!$C$4:$C$2000&gt;=G$4)*('Diário 4º PA'!$C$4:$C$2000&lt;=EOMONTH(G$4,0))*('Diário 4º PA'!$F$4:$F$2000))
+SUMPRODUCT(('Comp.'!$D$5:$D$475=$B54)*('Comp.'!$B$5:$B$475&gt;=G$4)*('Comp.'!$B$5:$B$475&lt;=EOMONTH(G$4,0))*('Comp.'!$E$5:$E$475))</f>
        <v>1500</v>
      </c>
      <c r="H54" s="10">
        <f>SUMPRODUCT(('Diário 1º PA'!$E$4:$E$2000='Analítico Cp.'!$B54)*('Diário 1º PA'!$C$4:$C$2000&gt;=H$4)*('Diário 1º PA'!$C$4:$C$2000&lt;=EOMONTH(H$4,0))*('Diário 1º PA'!$F$4:$F$2000))
+SUMPRODUCT(('Diário 2º PA'!$E$4:$E$1997='Analítico Cp.'!$B54)*('Diário 2º PA'!$C$4:$C$1997&gt;=H$4)*('Diário 2º PA'!$C$4:$C$1997&lt;=EOMONTH(H$4,0))*('Diário 2º PA'!$F$4:$F$1997))
+SUMPRODUCT(('Diário 3º PA'!$E$4:$E$2018='Analítico Cp.'!$B54)*('Diário 3º PA'!$C$4:$C$2018&gt;=H$4)*('Diário 3º PA'!$C$4:$C$2018&lt;=EOMONTH(H$4,0))*('Diário 3º PA'!$F$4:$F$2018))
+SUMPRODUCT(('Diário 4º PA'!$E$4:$E$2000='Analítico Cp.'!$B54)*('Diário 4º PA'!$C$4:$C$2000&gt;=H$4)*('Diário 4º PA'!$C$4:$C$2000&lt;=EOMONTH(H$4,0))*('Diário 4º PA'!$F$4:$F$2000))
+SUMPRODUCT(('Comp.'!$D$5:$D$475=$B54)*('Comp.'!$B$5:$B$475&gt;=H$4)*('Comp.'!$B$5:$B$475&lt;=EOMONTH(H$4,0))*('Comp.'!$E$5:$E$475))</f>
        <v>1500</v>
      </c>
      <c r="I54" s="10">
        <f>SUMPRODUCT(('Diário 1º PA'!$E$4:$E$2000='Analítico Cp.'!$B54)*('Diário 1º PA'!$C$4:$C$2000&gt;=I$4)*('Diário 1º PA'!$C$4:$C$2000&lt;=EOMONTH(I$4,0))*('Diário 1º PA'!$F$4:$F$2000))
+SUMPRODUCT(('Diário 2º PA'!$E$4:$E$1997='Analítico Cp.'!$B54)*('Diário 2º PA'!$C$4:$C$1997&gt;=I$4)*('Diário 2º PA'!$C$4:$C$1997&lt;=EOMONTH(I$4,0))*('Diário 2º PA'!$F$4:$F$1997))
+SUMPRODUCT(('Diário 3º PA'!$E$4:$E$2018='Analítico Cp.'!$B54)*('Diário 3º PA'!$C$4:$C$2018&gt;=I$4)*('Diário 3º PA'!$C$4:$C$2018&lt;=EOMONTH(I$4,0))*('Diário 3º PA'!$F$4:$F$2018))
+SUMPRODUCT(('Diário 4º PA'!$E$4:$E$2000='Analítico Cp.'!$B54)*('Diário 4º PA'!$C$4:$C$2000&gt;=I$4)*('Diário 4º PA'!$C$4:$C$2000&lt;=EOMONTH(I$4,0))*('Diário 4º PA'!$F$4:$F$2000))
+SUMPRODUCT(('Comp.'!$D$5:$D$475=$B54)*('Comp.'!$B$5:$B$475&gt;=I$4)*('Comp.'!$B$5:$B$475&lt;=EOMONTH(I$4,0))*('Comp.'!$E$5:$E$475))</f>
        <v>1500</v>
      </c>
      <c r="J54" s="10">
        <f>SUMPRODUCT(('Diário 1º PA'!$E$4:$E$2000='Analítico Cp.'!$B54)*('Diário 1º PA'!$C$4:$C$2000&gt;=J$4)*('Diário 1º PA'!$C$4:$C$2000&lt;=EOMONTH(J$4,0))*('Diário 1º PA'!$F$4:$F$2000))
+SUMPRODUCT(('Diário 2º PA'!$E$4:$E$1997='Analítico Cp.'!$B54)*('Diário 2º PA'!$C$4:$C$1997&gt;=J$4)*('Diário 2º PA'!$C$4:$C$1997&lt;=EOMONTH(J$4,0))*('Diário 2º PA'!$F$4:$F$1997))
+SUMPRODUCT(('Diário 3º PA'!$E$4:$E$2018='Analítico Cp.'!$B54)*('Diário 3º PA'!$C$4:$C$2018&gt;=J$4)*('Diário 3º PA'!$C$4:$C$2018&lt;=EOMONTH(J$4,0))*('Diário 3º PA'!$F$4:$F$2018))
+SUMPRODUCT(('Diário 4º PA'!$E$4:$E$2000='Analítico Cp.'!$B54)*('Diário 4º PA'!$C$4:$C$2000&gt;=J$4)*('Diário 4º PA'!$C$4:$C$2000&lt;=EOMONTH(J$4,0))*('Diário 4º PA'!$F$4:$F$2000))
+SUMPRODUCT(('Comp.'!$D$5:$D$475=$B54)*('Comp.'!$B$5:$B$475&gt;=J$4)*('Comp.'!$B$5:$B$475&lt;=EOMONTH(J$4,0))*('Comp.'!$E$5:$E$475))</f>
        <v>1500</v>
      </c>
      <c r="K54" s="10">
        <f>SUMPRODUCT(('Diário 1º PA'!$E$4:$E$2000='Analítico Cp.'!$B54)*('Diário 1º PA'!$C$4:$C$2000&gt;=K$4)*('Diário 1º PA'!$C$4:$C$2000&lt;=EOMONTH(K$4,0))*('Diário 1º PA'!$F$4:$F$2000))
+SUMPRODUCT(('Diário 2º PA'!$E$4:$E$1997='Analítico Cp.'!$B54)*('Diário 2º PA'!$C$4:$C$1997&gt;=K$4)*('Diário 2º PA'!$C$4:$C$1997&lt;=EOMONTH(K$4,0))*('Diário 2º PA'!$F$4:$F$1997))
+SUMPRODUCT(('Diário 3º PA'!$E$4:$E$2018='Analítico Cp.'!$B54)*('Diário 3º PA'!$C$4:$C$2018&gt;=K$4)*('Diário 3º PA'!$C$4:$C$2018&lt;=EOMONTH(K$4,0))*('Diário 3º PA'!$F$4:$F$2018))
+SUMPRODUCT(('Diário 4º PA'!$E$4:$E$2000='Analítico Cp.'!$B54)*('Diário 4º PA'!$C$4:$C$2000&gt;=K$4)*('Diário 4º PA'!$C$4:$C$2000&lt;=EOMONTH(K$4,0))*('Diário 4º PA'!$F$4:$F$2000))
+SUMPRODUCT(('Comp.'!$D$5:$D$475=$B54)*('Comp.'!$B$5:$B$475&gt;=K$4)*('Comp.'!$B$5:$B$475&lt;=EOMONTH(K$4,0))*('Comp.'!$E$5:$E$475))</f>
        <v>1500</v>
      </c>
      <c r="L54" s="10">
        <f>SUMPRODUCT(('Diário 1º PA'!$E$4:$E$2000='Analítico Cp.'!$B54)*('Diário 1º PA'!$C$4:$C$2000&gt;=L$4)*('Diário 1º PA'!$C$4:$C$2000&lt;=EOMONTH(L$4,0))*('Diário 1º PA'!$F$4:$F$2000))
+SUMPRODUCT(('Diário 2º PA'!$E$4:$E$1997='Analítico Cp.'!$B54)*('Diário 2º PA'!$C$4:$C$1997&gt;=L$4)*('Diário 2º PA'!$C$4:$C$1997&lt;=EOMONTH(L$4,0))*('Diário 2º PA'!$F$4:$F$1997))
+SUMPRODUCT(('Diário 3º PA'!$E$4:$E$2018='Analítico Cp.'!$B54)*('Diário 3º PA'!$C$4:$C$2018&gt;=L$4)*('Diário 3º PA'!$C$4:$C$2018&lt;=EOMONTH(L$4,0))*('Diário 3º PA'!$F$4:$F$2018))
+SUMPRODUCT(('Diário 4º PA'!$E$4:$E$2000='Analítico Cp.'!$B54)*('Diário 4º PA'!$C$4:$C$2000&gt;=L$4)*('Diário 4º PA'!$C$4:$C$2000&lt;=EOMONTH(L$4,0))*('Diário 4º PA'!$F$4:$F$2000))
+SUMPRODUCT(('Comp.'!$D$5:$D$475=$B54)*('Comp.'!$B$5:$B$475&gt;=L$4)*('Comp.'!$B$5:$B$475&lt;=EOMONTH(L$4,0))*('Comp.'!$E$5:$E$475))</f>
        <v>0</v>
      </c>
      <c r="M54" s="10">
        <f>SUMPRODUCT(('Diário 1º PA'!$E$4:$E$2000='Analítico Cp.'!$B54)*('Diário 1º PA'!$C$4:$C$2000&gt;=M$4)*('Diário 1º PA'!$C$4:$C$2000&lt;=EOMONTH(M$4,0))*('Diário 1º PA'!$F$4:$F$2000))
+SUMPRODUCT(('Diário 2º PA'!$E$4:$E$1997='Analítico Cp.'!$B54)*('Diário 2º PA'!$C$4:$C$1997&gt;=M$4)*('Diário 2º PA'!$C$4:$C$1997&lt;=EOMONTH(M$4,0))*('Diário 2º PA'!$F$4:$F$1997))
+SUMPRODUCT(('Diário 3º PA'!$E$4:$E$2018='Analítico Cp.'!$B54)*('Diário 3º PA'!$C$4:$C$2018&gt;=M$4)*('Diário 3º PA'!$C$4:$C$2018&lt;=EOMONTH(M$4,0))*('Diário 3º PA'!$F$4:$F$2018))
+SUMPRODUCT(('Diário 4º PA'!$E$4:$E$2000='Analítico Cp.'!$B54)*('Diário 4º PA'!$C$4:$C$2000&gt;=M$4)*('Diário 4º PA'!$C$4:$C$2000&lt;=EOMONTH(M$4,0))*('Diário 4º PA'!$F$4:$F$2000))
+SUMPRODUCT(('Comp.'!$D$5:$D$475=$B54)*('Comp.'!$B$5:$B$475&gt;=M$4)*('Comp.'!$B$5:$B$475&lt;=EOMONTH(M$4,0))*('Comp.'!$E$5:$E$475))</f>
        <v>0</v>
      </c>
      <c r="N54" s="10">
        <f>SUMPRODUCT(('Diário 1º PA'!$E$4:$E$2000='Analítico Cp.'!$B54)*('Diário 1º PA'!$C$4:$C$2000&gt;=N$4)*('Diário 1º PA'!$C$4:$C$2000&lt;=EOMONTH(N$4,0))*('Diário 1º PA'!$F$4:$F$2000))
+SUMPRODUCT(('Diário 2º PA'!$E$4:$E$1997='Analítico Cp.'!$B54)*('Diário 2º PA'!$C$4:$C$1997&gt;=N$4)*('Diário 2º PA'!$C$4:$C$1997&lt;=EOMONTH(N$4,0))*('Diário 2º PA'!$F$4:$F$1997))
+SUMPRODUCT(('Diário 3º PA'!$E$4:$E$2018='Analítico Cp.'!$B54)*('Diário 3º PA'!$C$4:$C$2018&gt;=N$4)*('Diário 3º PA'!$C$4:$C$2018&lt;=EOMONTH(N$4,0))*('Diário 3º PA'!$F$4:$F$2018))
+SUMPRODUCT(('Diário 4º PA'!$E$4:$E$2000='Analítico Cp.'!$B54)*('Diário 4º PA'!$C$4:$C$2000&gt;=N$4)*('Diário 4º PA'!$C$4:$C$2000&lt;=EOMONTH(N$4,0))*('Diário 4º PA'!$F$4:$F$2000))
+SUMPRODUCT(('Comp.'!$D$5:$D$475=$B54)*('Comp.'!$B$5:$B$475&gt;=N$4)*('Comp.'!$B$5:$B$475&lt;=EOMONTH(N$4,0))*('Comp.'!$E$5:$E$475))</f>
        <v>0</v>
      </c>
      <c r="O54" s="13">
        <f t="shared" si="9"/>
        <v>9500</v>
      </c>
      <c r="P54" s="92">
        <f t="shared" si="10"/>
        <v>2.5434708621048973E-2</v>
      </c>
    </row>
    <row r="55" spans="1:16" ht="23.25" customHeight="1" x14ac:dyDescent="0.25">
      <c r="A55" s="16"/>
      <c r="B55" s="17" t="s">
        <v>191</v>
      </c>
      <c r="C55" s="12">
        <f>SUBTOTAL(109,C46:C54)</f>
        <v>0</v>
      </c>
      <c r="D55" s="12">
        <f>SUBTOTAL(109,D46:D54)</f>
        <v>0</v>
      </c>
      <c r="E55" s="12">
        <f>SUBTOTAL(109,E46:E54)</f>
        <v>1100</v>
      </c>
      <c r="F55" s="12">
        <f t="shared" ref="F55:N55" si="11">SUBTOTAL(109,F46:F54)</f>
        <v>3300</v>
      </c>
      <c r="G55" s="12">
        <f t="shared" si="11"/>
        <v>3300</v>
      </c>
      <c r="H55" s="12">
        <f t="shared" si="11"/>
        <v>3300</v>
      </c>
      <c r="I55" s="12">
        <f t="shared" si="11"/>
        <v>3300</v>
      </c>
      <c r="J55" s="12">
        <f t="shared" si="11"/>
        <v>3300</v>
      </c>
      <c r="K55" s="12">
        <f t="shared" si="11"/>
        <v>3300</v>
      </c>
      <c r="L55" s="12">
        <f t="shared" si="11"/>
        <v>0</v>
      </c>
      <c r="M55" s="12">
        <f t="shared" si="11"/>
        <v>0</v>
      </c>
      <c r="N55" s="12">
        <f t="shared" si="11"/>
        <v>0</v>
      </c>
      <c r="O55" s="12">
        <f>SUBTOTAL(109,O46:O54)</f>
        <v>20900</v>
      </c>
      <c r="P55" s="93">
        <f t="shared" si="10"/>
        <v>5.595635896630774E-2</v>
      </c>
    </row>
    <row r="56" spans="1:16" ht="23.25" customHeight="1" thickBot="1" x14ac:dyDescent="0.3">
      <c r="A56" s="227"/>
      <c r="B56" s="228" t="s">
        <v>192</v>
      </c>
      <c r="C56" s="248">
        <f t="shared" ref="C56:O56" si="12">SUBTOTAL(109,C18:C55)</f>
        <v>0</v>
      </c>
      <c r="D56" s="248">
        <f t="shared" si="12"/>
        <v>0</v>
      </c>
      <c r="E56" s="248">
        <f t="shared" si="12"/>
        <v>15419.939999999999</v>
      </c>
      <c r="F56" s="248">
        <f t="shared" si="12"/>
        <v>35059.18</v>
      </c>
      <c r="G56" s="248">
        <f t="shared" si="12"/>
        <v>35383.620000000003</v>
      </c>
      <c r="H56" s="248">
        <f t="shared" si="12"/>
        <v>35379.620000000003</v>
      </c>
      <c r="I56" s="248">
        <f t="shared" si="12"/>
        <v>35384.620000000003</v>
      </c>
      <c r="J56" s="248">
        <f t="shared" si="12"/>
        <v>35383.620000000003</v>
      </c>
      <c r="K56" s="248">
        <f t="shared" si="12"/>
        <v>35385.280000000006</v>
      </c>
      <c r="L56" s="248">
        <f t="shared" si="12"/>
        <v>0</v>
      </c>
      <c r="M56" s="248">
        <f t="shared" si="12"/>
        <v>0</v>
      </c>
      <c r="N56" s="248">
        <f t="shared" si="12"/>
        <v>0</v>
      </c>
      <c r="O56" s="248">
        <f t="shared" si="12"/>
        <v>227395.88</v>
      </c>
      <c r="P56" s="230">
        <f t="shared" si="10"/>
        <v>0.6088155736238966</v>
      </c>
    </row>
    <row r="57" spans="1:16" ht="23.25" customHeight="1" thickBot="1" x14ac:dyDescent="0.3">
      <c r="A57" s="231" t="s">
        <v>95</v>
      </c>
      <c r="B57" s="216" t="s">
        <v>96</v>
      </c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198"/>
    </row>
    <row r="58" spans="1:16" ht="23.25" customHeight="1" x14ac:dyDescent="0.25">
      <c r="A58" s="36" t="s">
        <v>193</v>
      </c>
      <c r="B58" s="56" t="s">
        <v>194</v>
      </c>
      <c r="C58" s="10">
        <f>SUMPRODUCT(('Diário 1º PA'!$E$4:$E$2000='Analítico Cp.'!$B58)*('Diário 1º PA'!$C$4:$C$2000&gt;=C$4)*('Diário 1º PA'!$C$4:$C$2000&lt;=EOMONTH(C$4,0))*('Diário 1º PA'!$F$4:$F$2000))
+SUMPRODUCT(('Diário 2º PA'!$E$4:$E$1997='Analítico Cp.'!$B58)*('Diário 2º PA'!$C$4:$C$1997&gt;=C$4)*('Diário 2º PA'!$C$4:$C$1997&lt;=EOMONTH(C$4,0))*('Diário 2º PA'!$F$4:$F$1997))
+SUMPRODUCT(('Diário 3º PA'!$E$4:$E$2018='Analítico Cp.'!$B58)*('Diário 3º PA'!$C$4:$C$2018&gt;=C$4)*('Diário 3º PA'!$C$4:$C$2018&lt;=EOMONTH(C$4,0))*('Diário 3º PA'!$F$4:$F$2018))
+SUMPRODUCT(('Diário 4º PA'!$E$4:$E$2000='Analítico Cp.'!$B58)*('Diário 4º PA'!$C$4:$C$2000&gt;=C$4)*('Diário 4º PA'!$C$4:$C$2000&lt;=EOMONTH(C$4,0))*('Diário 4º PA'!$F$4:$F$2000))
+SUMPRODUCT(('Comp.'!$D$5:$D$475=$B58)*('Comp.'!$B$5:$B$475&gt;=C$4)*('Comp.'!$B$5:$B$475&lt;=EOMONTH(C$4,0))*('Comp.'!$E$5:$E$475))</f>
        <v>0</v>
      </c>
      <c r="D58" s="10">
        <f>SUMPRODUCT(('Diário 1º PA'!$E$4:$E$2000='Analítico Cp.'!$B58)*('Diário 1º PA'!$C$4:$C$2000&gt;=D$4)*('Diário 1º PA'!$C$4:$C$2000&lt;=EOMONTH(D$4,0))*('Diário 1º PA'!$F$4:$F$2000))
+SUMPRODUCT(('Diário 2º PA'!$E$4:$E$1997='Analítico Cp.'!$B58)*('Diário 2º PA'!$C$4:$C$1997&gt;=D$4)*('Diário 2º PA'!$C$4:$C$1997&lt;=EOMONTH(D$4,0))*('Diário 2º PA'!$F$4:$F$1997))
+SUMPRODUCT(('Diário 3º PA'!$E$4:$E$2018='Analítico Cp.'!$B58)*('Diário 3º PA'!$C$4:$C$2018&gt;=D$4)*('Diário 3º PA'!$C$4:$C$2018&lt;=EOMONTH(D$4,0))*('Diário 3º PA'!$F$4:$F$2018))
+SUMPRODUCT(('Diário 4º PA'!$E$4:$E$2000='Analítico Cp.'!$B58)*('Diário 4º PA'!$C$4:$C$2000&gt;=D$4)*('Diário 4º PA'!$C$4:$C$2000&lt;=EOMONTH(D$4,0))*('Diário 4º PA'!$F$4:$F$2000))
+SUMPRODUCT(('Comp.'!$D$5:$D$475=$B58)*('Comp.'!$B$5:$B$475&gt;=D$4)*('Comp.'!$B$5:$B$475&lt;=EOMONTH(D$4,0))*('Comp.'!$E$5:$E$475))</f>
        <v>0</v>
      </c>
      <c r="E58" s="10">
        <f>SUMPRODUCT(('Diário 1º PA'!$E$4:$E$2000='Analítico Cp.'!$B58)*('Diário 1º PA'!$C$4:$C$2000&gt;=E$4)*('Diário 1º PA'!$C$4:$C$2000&lt;=EOMONTH(E$4,0))*('Diário 1º PA'!$F$4:$F$2000))
+SUMPRODUCT(('Diário 2º PA'!$E$4:$E$1997='Analítico Cp.'!$B58)*('Diário 2º PA'!$C$4:$C$1997&gt;=E$4)*('Diário 2º PA'!$C$4:$C$1997&lt;=EOMONTH(E$4,0))*('Diário 2º PA'!$F$4:$F$1997))
+SUMPRODUCT(('Diário 3º PA'!$E$4:$E$2018='Analítico Cp.'!$B58)*('Diário 3º PA'!$C$4:$C$2018&gt;=E$4)*('Diário 3º PA'!$C$4:$C$2018&lt;=EOMONTH(E$4,0))*('Diário 3º PA'!$F$4:$F$2018))
+SUMPRODUCT(('Diário 4º PA'!$E$4:$E$2000='Analítico Cp.'!$B58)*('Diário 4º PA'!$C$4:$C$2000&gt;=E$4)*('Diário 4º PA'!$C$4:$C$2000&lt;=EOMONTH(E$4,0))*('Diário 4º PA'!$F$4:$F$2000))
+SUMPRODUCT(('Comp.'!$D$5:$D$475=$B58)*('Comp.'!$B$5:$B$475&gt;=E$4)*('Comp.'!$B$5:$B$475&lt;=EOMONTH(E$4,0))*('Comp.'!$E$5:$E$475))</f>
        <v>1600</v>
      </c>
      <c r="F58" s="10">
        <f>SUMPRODUCT(('Diário 1º PA'!$E$4:$E$2000='Analítico Cp.'!$B58)*('Diário 1º PA'!$C$4:$C$2000&gt;=F$4)*('Diário 1º PA'!$C$4:$C$2000&lt;=EOMONTH(F$4,0))*('Diário 1º PA'!$F$4:$F$2000))
+SUMPRODUCT(('Diário 2º PA'!$E$4:$E$1997='Analítico Cp.'!$B58)*('Diário 2º PA'!$C$4:$C$1997&gt;=F$4)*('Diário 2º PA'!$C$4:$C$1997&lt;=EOMONTH(F$4,0))*('Diário 2º PA'!$F$4:$F$1997))
+SUMPRODUCT(('Diário 3º PA'!$E$4:$E$2018='Analítico Cp.'!$B58)*('Diário 3º PA'!$C$4:$C$2018&gt;=F$4)*('Diário 3º PA'!$C$4:$C$2018&lt;=EOMONTH(F$4,0))*('Diário 3º PA'!$F$4:$F$2018))
+SUMPRODUCT(('Diário 4º PA'!$E$4:$E$2000='Analítico Cp.'!$B58)*('Diário 4º PA'!$C$4:$C$2000&gt;=F$4)*('Diário 4º PA'!$C$4:$C$2000&lt;=EOMONTH(F$4,0))*('Diário 4º PA'!$F$4:$F$2000))
+SUMPRODUCT(('Comp.'!$D$5:$D$475=$B58)*('Comp.'!$B$5:$B$475&gt;=F$4)*('Comp.'!$B$5:$B$475&lt;=EOMONTH(F$4,0))*('Comp.'!$E$5:$E$475))</f>
        <v>1600</v>
      </c>
      <c r="G58" s="10">
        <f>SUMPRODUCT(('Diário 1º PA'!$E$4:$E$2000='Analítico Cp.'!$B58)*('Diário 1º PA'!$C$4:$C$2000&gt;=G$4)*('Diário 1º PA'!$C$4:$C$2000&lt;=EOMONTH(G$4,0))*('Diário 1º PA'!$F$4:$F$2000))
+SUMPRODUCT(('Diário 2º PA'!$E$4:$E$1997='Analítico Cp.'!$B58)*('Diário 2º PA'!$C$4:$C$1997&gt;=G$4)*('Diário 2º PA'!$C$4:$C$1997&lt;=EOMONTH(G$4,0))*('Diário 2º PA'!$F$4:$F$1997))
+SUMPRODUCT(('Diário 3º PA'!$E$4:$E$2018='Analítico Cp.'!$B58)*('Diário 3º PA'!$C$4:$C$2018&gt;=G$4)*('Diário 3º PA'!$C$4:$C$2018&lt;=EOMONTH(G$4,0))*('Diário 3º PA'!$F$4:$F$2018))
+SUMPRODUCT(('Diário 4º PA'!$E$4:$E$2000='Analítico Cp.'!$B58)*('Diário 4º PA'!$C$4:$C$2000&gt;=G$4)*('Diário 4º PA'!$C$4:$C$2000&lt;=EOMONTH(G$4,0))*('Diário 4º PA'!$F$4:$F$2000))
+SUMPRODUCT(('Comp.'!$D$5:$D$475=$B58)*('Comp.'!$B$5:$B$475&gt;=G$4)*('Comp.'!$B$5:$B$475&lt;=EOMONTH(G$4,0))*('Comp.'!$E$5:$E$475))</f>
        <v>1600</v>
      </c>
      <c r="H58" s="10">
        <f>SUMPRODUCT(('Diário 1º PA'!$E$4:$E$2000='Analítico Cp.'!$B58)*('Diário 1º PA'!$C$4:$C$2000&gt;=H$4)*('Diário 1º PA'!$C$4:$C$2000&lt;=EOMONTH(H$4,0))*('Diário 1º PA'!$F$4:$F$2000))
+SUMPRODUCT(('Diário 2º PA'!$E$4:$E$1997='Analítico Cp.'!$B58)*('Diário 2º PA'!$C$4:$C$1997&gt;=H$4)*('Diário 2º PA'!$C$4:$C$1997&lt;=EOMONTH(H$4,0))*('Diário 2º PA'!$F$4:$F$1997))
+SUMPRODUCT(('Diário 3º PA'!$E$4:$E$2018='Analítico Cp.'!$B58)*('Diário 3º PA'!$C$4:$C$2018&gt;=H$4)*('Diário 3º PA'!$C$4:$C$2018&lt;=EOMONTH(H$4,0))*('Diário 3º PA'!$F$4:$F$2018))
+SUMPRODUCT(('Diário 4º PA'!$E$4:$E$2000='Analítico Cp.'!$B58)*('Diário 4º PA'!$C$4:$C$2000&gt;=H$4)*('Diário 4º PA'!$C$4:$C$2000&lt;=EOMONTH(H$4,0))*('Diário 4º PA'!$F$4:$F$2000))
+SUMPRODUCT(('Comp.'!$D$5:$D$475=$B58)*('Comp.'!$B$5:$B$475&gt;=H$4)*('Comp.'!$B$5:$B$475&lt;=EOMONTH(H$4,0))*('Comp.'!$E$5:$E$475))</f>
        <v>1600</v>
      </c>
      <c r="I58" s="10">
        <f>SUMPRODUCT(('Diário 1º PA'!$E$4:$E$2000='Analítico Cp.'!$B58)*('Diário 1º PA'!$C$4:$C$2000&gt;=I$4)*('Diário 1º PA'!$C$4:$C$2000&lt;=EOMONTH(I$4,0))*('Diário 1º PA'!$F$4:$F$2000))
+SUMPRODUCT(('Diário 2º PA'!$E$4:$E$1997='Analítico Cp.'!$B58)*('Diário 2º PA'!$C$4:$C$1997&gt;=I$4)*('Diário 2º PA'!$C$4:$C$1997&lt;=EOMONTH(I$4,0))*('Diário 2º PA'!$F$4:$F$1997))
+SUMPRODUCT(('Diário 3º PA'!$E$4:$E$2018='Analítico Cp.'!$B58)*('Diário 3º PA'!$C$4:$C$2018&gt;=I$4)*('Diário 3º PA'!$C$4:$C$2018&lt;=EOMONTH(I$4,0))*('Diário 3º PA'!$F$4:$F$2018))
+SUMPRODUCT(('Diário 4º PA'!$E$4:$E$2000='Analítico Cp.'!$B58)*('Diário 4º PA'!$C$4:$C$2000&gt;=I$4)*('Diário 4º PA'!$C$4:$C$2000&lt;=EOMONTH(I$4,0))*('Diário 4º PA'!$F$4:$F$2000))
+SUMPRODUCT(('Comp.'!$D$5:$D$475=$B58)*('Comp.'!$B$5:$B$475&gt;=I$4)*('Comp.'!$B$5:$B$475&lt;=EOMONTH(I$4,0))*('Comp.'!$E$5:$E$475))</f>
        <v>1600</v>
      </c>
      <c r="J58" s="10">
        <f>SUMPRODUCT(('Diário 1º PA'!$E$4:$E$2000='Analítico Cp.'!$B58)*('Diário 1º PA'!$C$4:$C$2000&gt;=J$4)*('Diário 1º PA'!$C$4:$C$2000&lt;=EOMONTH(J$4,0))*('Diário 1º PA'!$F$4:$F$2000))
+SUMPRODUCT(('Diário 2º PA'!$E$4:$E$1997='Analítico Cp.'!$B58)*('Diário 2º PA'!$C$4:$C$1997&gt;=J$4)*('Diário 2º PA'!$C$4:$C$1997&lt;=EOMONTH(J$4,0))*('Diário 2º PA'!$F$4:$F$1997))
+SUMPRODUCT(('Diário 3º PA'!$E$4:$E$2018='Analítico Cp.'!$B58)*('Diário 3º PA'!$C$4:$C$2018&gt;=J$4)*('Diário 3º PA'!$C$4:$C$2018&lt;=EOMONTH(J$4,0))*('Diário 3º PA'!$F$4:$F$2018))
+SUMPRODUCT(('Diário 4º PA'!$E$4:$E$2000='Analítico Cp.'!$B58)*('Diário 4º PA'!$C$4:$C$2000&gt;=J$4)*('Diário 4º PA'!$C$4:$C$2000&lt;=EOMONTH(J$4,0))*('Diário 4º PA'!$F$4:$F$2000))
+SUMPRODUCT(('Comp.'!$D$5:$D$475=$B58)*('Comp.'!$B$5:$B$475&gt;=J$4)*('Comp.'!$B$5:$B$475&lt;=EOMONTH(J$4,0))*('Comp.'!$E$5:$E$475))</f>
        <v>1600</v>
      </c>
      <c r="K58" s="10">
        <f>SUMPRODUCT(('Diário 1º PA'!$E$4:$E$2000='Analítico Cp.'!$B58)*('Diário 1º PA'!$C$4:$C$2000&gt;=K$4)*('Diário 1º PA'!$C$4:$C$2000&lt;=EOMONTH(K$4,0))*('Diário 1º PA'!$F$4:$F$2000))
+SUMPRODUCT(('Diário 2º PA'!$E$4:$E$1997='Analítico Cp.'!$B58)*('Diário 2º PA'!$C$4:$C$1997&gt;=K$4)*('Diário 2º PA'!$C$4:$C$1997&lt;=EOMONTH(K$4,0))*('Diário 2º PA'!$F$4:$F$1997))
+SUMPRODUCT(('Diário 3º PA'!$E$4:$E$2018='Analítico Cp.'!$B58)*('Diário 3º PA'!$C$4:$C$2018&gt;=K$4)*('Diário 3º PA'!$C$4:$C$2018&lt;=EOMONTH(K$4,0))*('Diário 3º PA'!$F$4:$F$2018))
+SUMPRODUCT(('Diário 4º PA'!$E$4:$E$2000='Analítico Cp.'!$B58)*('Diário 4º PA'!$C$4:$C$2000&gt;=K$4)*('Diário 4º PA'!$C$4:$C$2000&lt;=EOMONTH(K$4,0))*('Diário 4º PA'!$F$4:$F$2000))
+SUMPRODUCT(('Comp.'!$D$5:$D$475=$B58)*('Comp.'!$B$5:$B$475&gt;=K$4)*('Comp.'!$B$5:$B$475&lt;=EOMONTH(K$4,0))*('Comp.'!$E$5:$E$475))</f>
        <v>1600</v>
      </c>
      <c r="L58" s="10">
        <f>SUMPRODUCT(('Diário 1º PA'!$E$4:$E$2000='Analítico Cp.'!$B58)*('Diário 1º PA'!$C$4:$C$2000&gt;=L$4)*('Diário 1º PA'!$C$4:$C$2000&lt;=EOMONTH(L$4,0))*('Diário 1º PA'!$F$4:$F$2000))
+SUMPRODUCT(('Diário 2º PA'!$E$4:$E$1997='Analítico Cp.'!$B58)*('Diário 2º PA'!$C$4:$C$1997&gt;=L$4)*('Diário 2º PA'!$C$4:$C$1997&lt;=EOMONTH(L$4,0))*('Diário 2º PA'!$F$4:$F$1997))
+SUMPRODUCT(('Diário 3º PA'!$E$4:$E$2018='Analítico Cp.'!$B58)*('Diário 3º PA'!$C$4:$C$2018&gt;=L$4)*('Diário 3º PA'!$C$4:$C$2018&lt;=EOMONTH(L$4,0))*('Diário 3º PA'!$F$4:$F$2018))
+SUMPRODUCT(('Diário 4º PA'!$E$4:$E$2000='Analítico Cp.'!$B58)*('Diário 4º PA'!$C$4:$C$2000&gt;=L$4)*('Diário 4º PA'!$C$4:$C$2000&lt;=EOMONTH(L$4,0))*('Diário 4º PA'!$F$4:$F$2000))
+SUMPRODUCT(('Comp.'!$D$5:$D$475=$B58)*('Comp.'!$B$5:$B$475&gt;=L$4)*('Comp.'!$B$5:$B$475&lt;=EOMONTH(L$4,0))*('Comp.'!$E$5:$E$475))</f>
        <v>0</v>
      </c>
      <c r="M58" s="10">
        <f>SUMPRODUCT(('Diário 1º PA'!$E$4:$E$2000='Analítico Cp.'!$B58)*('Diário 1º PA'!$C$4:$C$2000&gt;=M$4)*('Diário 1º PA'!$C$4:$C$2000&lt;=EOMONTH(M$4,0))*('Diário 1º PA'!$F$4:$F$2000))
+SUMPRODUCT(('Diário 2º PA'!$E$4:$E$1997='Analítico Cp.'!$B58)*('Diário 2º PA'!$C$4:$C$1997&gt;=M$4)*('Diário 2º PA'!$C$4:$C$1997&lt;=EOMONTH(M$4,0))*('Diário 2º PA'!$F$4:$F$1997))
+SUMPRODUCT(('Diário 3º PA'!$E$4:$E$2018='Analítico Cp.'!$B58)*('Diário 3º PA'!$C$4:$C$2018&gt;=M$4)*('Diário 3º PA'!$C$4:$C$2018&lt;=EOMONTH(M$4,0))*('Diário 3º PA'!$F$4:$F$2018))
+SUMPRODUCT(('Diário 4º PA'!$E$4:$E$2000='Analítico Cp.'!$B58)*('Diário 4º PA'!$C$4:$C$2000&gt;=M$4)*('Diário 4º PA'!$C$4:$C$2000&lt;=EOMONTH(M$4,0))*('Diário 4º PA'!$F$4:$F$2000))
+SUMPRODUCT(('Comp.'!$D$5:$D$475=$B58)*('Comp.'!$B$5:$B$475&gt;=M$4)*('Comp.'!$B$5:$B$475&lt;=EOMONTH(M$4,0))*('Comp.'!$E$5:$E$475))</f>
        <v>0</v>
      </c>
      <c r="N58" s="10">
        <f>SUMPRODUCT(('Diário 1º PA'!$E$4:$E$2000='Analítico Cp.'!$B58)*('Diário 1º PA'!$C$4:$C$2000&gt;=N$4)*('Diário 1º PA'!$C$4:$C$2000&lt;=EOMONTH(N$4,0))*('Diário 1º PA'!$F$4:$F$2000))
+SUMPRODUCT(('Diário 2º PA'!$E$4:$E$1997='Analítico Cp.'!$B58)*('Diário 2º PA'!$C$4:$C$1997&gt;=N$4)*('Diário 2º PA'!$C$4:$C$1997&lt;=EOMONTH(N$4,0))*('Diário 2º PA'!$F$4:$F$1997))
+SUMPRODUCT(('Diário 3º PA'!$E$4:$E$2018='Analítico Cp.'!$B58)*('Diário 3º PA'!$C$4:$C$2018&gt;=N$4)*('Diário 3º PA'!$C$4:$C$2018&lt;=EOMONTH(N$4,0))*('Diário 3º PA'!$F$4:$F$2018))
+SUMPRODUCT(('Diário 4º PA'!$E$4:$E$2000='Analítico Cp.'!$B58)*('Diário 4º PA'!$C$4:$C$2000&gt;=N$4)*('Diário 4º PA'!$C$4:$C$2000&lt;=EOMONTH(N$4,0))*('Diário 4º PA'!$F$4:$F$2000))
+SUMPRODUCT(('Comp.'!$D$5:$D$475=$B58)*('Comp.'!$B$5:$B$475&gt;=N$4)*('Comp.'!$B$5:$B$475&lt;=EOMONTH(N$4,0))*('Comp.'!$E$5:$E$475))</f>
        <v>0</v>
      </c>
      <c r="O58" s="11">
        <f>SUM(C58:N58)</f>
        <v>11200</v>
      </c>
      <c r="P58" s="92">
        <f t="shared" ref="P58:P89" si="13">IF($O$138=0,0,O58/$O$138)</f>
        <v>2.9986182795341949E-2</v>
      </c>
    </row>
    <row r="59" spans="1:16" ht="23.25" customHeight="1" x14ac:dyDescent="0.25">
      <c r="A59" s="36" t="s">
        <v>195</v>
      </c>
      <c r="B59" s="56" t="s">
        <v>196</v>
      </c>
      <c r="C59" s="10">
        <f>SUMPRODUCT(('Diário 1º PA'!$E$4:$E$2000='Analítico Cp.'!$B59)*('Diário 1º PA'!$C$4:$C$2000&gt;=C$4)*('Diário 1º PA'!$C$4:$C$2000&lt;=EOMONTH(C$4,0))*('Diário 1º PA'!$F$4:$F$2000))
+SUMPRODUCT(('Diário 2º PA'!$E$4:$E$1997='Analítico Cp.'!$B59)*('Diário 2º PA'!$C$4:$C$1997&gt;=C$4)*('Diário 2º PA'!$C$4:$C$1997&lt;=EOMONTH(C$4,0))*('Diário 2º PA'!$F$4:$F$1997))
+SUMPRODUCT(('Diário 3º PA'!$E$4:$E$2018='Analítico Cp.'!$B59)*('Diário 3º PA'!$C$4:$C$2018&gt;=C$4)*('Diário 3º PA'!$C$4:$C$2018&lt;=EOMONTH(C$4,0))*('Diário 3º PA'!$F$4:$F$2018))
+SUMPRODUCT(('Diário 4º PA'!$E$4:$E$2000='Analítico Cp.'!$B59)*('Diário 4º PA'!$C$4:$C$2000&gt;=C$4)*('Diário 4º PA'!$C$4:$C$2000&lt;=EOMONTH(C$4,0))*('Diário 4º PA'!$F$4:$F$2000))
+SUMPRODUCT(('Comp.'!$D$5:$D$475=$B59)*('Comp.'!$B$5:$B$475&gt;=C$4)*('Comp.'!$B$5:$B$475&lt;=EOMONTH(C$4,0))*('Comp.'!$E$5:$E$475))</f>
        <v>0</v>
      </c>
      <c r="D59" s="10">
        <f>SUMPRODUCT(('Diário 1º PA'!$E$4:$E$2000='Analítico Cp.'!$B59)*('Diário 1º PA'!$C$4:$C$2000&gt;=D$4)*('Diário 1º PA'!$C$4:$C$2000&lt;=EOMONTH(D$4,0))*('Diário 1º PA'!$F$4:$F$2000))
+SUMPRODUCT(('Diário 2º PA'!$E$4:$E$1997='Analítico Cp.'!$B59)*('Diário 2º PA'!$C$4:$C$1997&gt;=D$4)*('Diário 2º PA'!$C$4:$C$1997&lt;=EOMONTH(D$4,0))*('Diário 2º PA'!$F$4:$F$1997))
+SUMPRODUCT(('Diário 3º PA'!$E$4:$E$2018='Analítico Cp.'!$B59)*('Diário 3º PA'!$C$4:$C$2018&gt;=D$4)*('Diário 3º PA'!$C$4:$C$2018&lt;=EOMONTH(D$4,0))*('Diário 3º PA'!$F$4:$F$2018))
+SUMPRODUCT(('Diário 4º PA'!$E$4:$E$2000='Analítico Cp.'!$B59)*('Diário 4º PA'!$C$4:$C$2000&gt;=D$4)*('Diário 4º PA'!$C$4:$C$2000&lt;=EOMONTH(D$4,0))*('Diário 4º PA'!$F$4:$F$2000))
+SUMPRODUCT(('Comp.'!$D$5:$D$475=$B59)*('Comp.'!$B$5:$B$475&gt;=D$4)*('Comp.'!$B$5:$B$475&lt;=EOMONTH(D$4,0))*('Comp.'!$E$5:$E$475))</f>
        <v>0</v>
      </c>
      <c r="E59" s="10">
        <f>SUMPRODUCT(('Diário 1º PA'!$E$4:$E$2000='Analítico Cp.'!$B59)*('Diário 1º PA'!$C$4:$C$2000&gt;=E$4)*('Diário 1º PA'!$C$4:$C$2000&lt;=EOMONTH(E$4,0))*('Diário 1º PA'!$F$4:$F$2000))
+SUMPRODUCT(('Diário 2º PA'!$E$4:$E$1997='Analítico Cp.'!$B59)*('Diário 2º PA'!$C$4:$C$1997&gt;=E$4)*('Diário 2º PA'!$C$4:$C$1997&lt;=EOMONTH(E$4,0))*('Diário 2º PA'!$F$4:$F$1997))
+SUMPRODUCT(('Diário 3º PA'!$E$4:$E$2018='Analítico Cp.'!$B59)*('Diário 3º PA'!$C$4:$C$2018&gt;=E$4)*('Diário 3º PA'!$C$4:$C$2018&lt;=EOMONTH(E$4,0))*('Diário 3º PA'!$F$4:$F$2018))
+SUMPRODUCT(('Diário 4º PA'!$E$4:$E$2000='Analítico Cp.'!$B59)*('Diário 4º PA'!$C$4:$C$2000&gt;=E$4)*('Diário 4º PA'!$C$4:$C$2000&lt;=EOMONTH(E$4,0))*('Diário 4º PA'!$F$4:$F$2000))
+SUMPRODUCT(('Comp.'!$D$5:$D$475=$B59)*('Comp.'!$B$5:$B$475&gt;=E$4)*('Comp.'!$B$5:$B$475&lt;=EOMONTH(E$4,0))*('Comp.'!$E$5:$E$475))</f>
        <v>0</v>
      </c>
      <c r="F59" s="10">
        <f>SUMPRODUCT(('Diário 1º PA'!$E$4:$E$2000='Analítico Cp.'!$B59)*('Diário 1º PA'!$C$4:$C$2000&gt;=F$4)*('Diário 1º PA'!$C$4:$C$2000&lt;=EOMONTH(F$4,0))*('Diário 1º PA'!$F$4:$F$2000))
+SUMPRODUCT(('Diário 2º PA'!$E$4:$E$1997='Analítico Cp.'!$B59)*('Diário 2º PA'!$C$4:$C$1997&gt;=F$4)*('Diário 2º PA'!$C$4:$C$1997&lt;=EOMONTH(F$4,0))*('Diário 2º PA'!$F$4:$F$1997))
+SUMPRODUCT(('Diário 3º PA'!$E$4:$E$2018='Analítico Cp.'!$B59)*('Diário 3º PA'!$C$4:$C$2018&gt;=F$4)*('Diário 3º PA'!$C$4:$C$2018&lt;=EOMONTH(F$4,0))*('Diário 3º PA'!$F$4:$F$2018))
+SUMPRODUCT(('Diário 4º PA'!$E$4:$E$2000='Analítico Cp.'!$B59)*('Diário 4º PA'!$C$4:$C$2000&gt;=F$4)*('Diário 4º PA'!$C$4:$C$2000&lt;=EOMONTH(F$4,0))*('Diário 4º PA'!$F$4:$F$2000))
+SUMPRODUCT(('Comp.'!$D$5:$D$475=$B59)*('Comp.'!$B$5:$B$475&gt;=F$4)*('Comp.'!$B$5:$B$475&lt;=EOMONTH(F$4,0))*('Comp.'!$E$5:$E$475))</f>
        <v>0</v>
      </c>
      <c r="G59" s="10">
        <f>SUMPRODUCT(('Diário 1º PA'!$E$4:$E$2000='Analítico Cp.'!$B59)*('Diário 1º PA'!$C$4:$C$2000&gt;=G$4)*('Diário 1º PA'!$C$4:$C$2000&lt;=EOMONTH(G$4,0))*('Diário 1º PA'!$F$4:$F$2000))
+SUMPRODUCT(('Diário 2º PA'!$E$4:$E$1997='Analítico Cp.'!$B59)*('Diário 2º PA'!$C$4:$C$1997&gt;=G$4)*('Diário 2º PA'!$C$4:$C$1997&lt;=EOMONTH(G$4,0))*('Diário 2º PA'!$F$4:$F$1997))
+SUMPRODUCT(('Diário 3º PA'!$E$4:$E$2018='Analítico Cp.'!$B59)*('Diário 3º PA'!$C$4:$C$2018&gt;=G$4)*('Diário 3º PA'!$C$4:$C$2018&lt;=EOMONTH(G$4,0))*('Diário 3º PA'!$F$4:$F$2018))
+SUMPRODUCT(('Diário 4º PA'!$E$4:$E$2000='Analítico Cp.'!$B59)*('Diário 4º PA'!$C$4:$C$2000&gt;=G$4)*('Diário 4º PA'!$C$4:$C$2000&lt;=EOMONTH(G$4,0))*('Diário 4º PA'!$F$4:$F$2000))
+SUMPRODUCT(('Comp.'!$D$5:$D$475=$B59)*('Comp.'!$B$5:$B$475&gt;=G$4)*('Comp.'!$B$5:$B$475&lt;=EOMONTH(G$4,0))*('Comp.'!$E$5:$E$475))</f>
        <v>0</v>
      </c>
      <c r="H59" s="10">
        <f>SUMPRODUCT(('Diário 1º PA'!$E$4:$E$2000='Analítico Cp.'!$B59)*('Diário 1º PA'!$C$4:$C$2000&gt;=H$4)*('Diário 1º PA'!$C$4:$C$2000&lt;=EOMONTH(H$4,0))*('Diário 1º PA'!$F$4:$F$2000))
+SUMPRODUCT(('Diário 2º PA'!$E$4:$E$1997='Analítico Cp.'!$B59)*('Diário 2º PA'!$C$4:$C$1997&gt;=H$4)*('Diário 2º PA'!$C$4:$C$1997&lt;=EOMONTH(H$4,0))*('Diário 2º PA'!$F$4:$F$1997))
+SUMPRODUCT(('Diário 3º PA'!$E$4:$E$2018='Analítico Cp.'!$B59)*('Diário 3º PA'!$C$4:$C$2018&gt;=H$4)*('Diário 3º PA'!$C$4:$C$2018&lt;=EOMONTH(H$4,0))*('Diário 3º PA'!$F$4:$F$2018))
+SUMPRODUCT(('Diário 4º PA'!$E$4:$E$2000='Analítico Cp.'!$B59)*('Diário 4º PA'!$C$4:$C$2000&gt;=H$4)*('Diário 4º PA'!$C$4:$C$2000&lt;=EOMONTH(H$4,0))*('Diário 4º PA'!$F$4:$F$2000))
+SUMPRODUCT(('Comp.'!$D$5:$D$475=$B59)*('Comp.'!$B$5:$B$475&gt;=H$4)*('Comp.'!$B$5:$B$475&lt;=EOMONTH(H$4,0))*('Comp.'!$E$5:$E$475))</f>
        <v>0</v>
      </c>
      <c r="I59" s="10">
        <f>SUMPRODUCT(('Diário 1º PA'!$E$4:$E$2000='Analítico Cp.'!$B59)*('Diário 1º PA'!$C$4:$C$2000&gt;=I$4)*('Diário 1º PA'!$C$4:$C$2000&lt;=EOMONTH(I$4,0))*('Diário 1º PA'!$F$4:$F$2000))
+SUMPRODUCT(('Diário 2º PA'!$E$4:$E$1997='Analítico Cp.'!$B59)*('Diário 2º PA'!$C$4:$C$1997&gt;=I$4)*('Diário 2º PA'!$C$4:$C$1997&lt;=EOMONTH(I$4,0))*('Diário 2º PA'!$F$4:$F$1997))
+SUMPRODUCT(('Diário 3º PA'!$E$4:$E$2018='Analítico Cp.'!$B59)*('Diário 3º PA'!$C$4:$C$2018&gt;=I$4)*('Diário 3º PA'!$C$4:$C$2018&lt;=EOMONTH(I$4,0))*('Diário 3º PA'!$F$4:$F$2018))
+SUMPRODUCT(('Diário 4º PA'!$E$4:$E$2000='Analítico Cp.'!$B59)*('Diário 4º PA'!$C$4:$C$2000&gt;=I$4)*('Diário 4º PA'!$C$4:$C$2000&lt;=EOMONTH(I$4,0))*('Diário 4º PA'!$F$4:$F$2000))
+SUMPRODUCT(('Comp.'!$D$5:$D$475=$B59)*('Comp.'!$B$5:$B$475&gt;=I$4)*('Comp.'!$B$5:$B$475&lt;=EOMONTH(I$4,0))*('Comp.'!$E$5:$E$475))</f>
        <v>0</v>
      </c>
      <c r="J59" s="10">
        <f>SUMPRODUCT(('Diário 1º PA'!$E$4:$E$2000='Analítico Cp.'!$B59)*('Diário 1º PA'!$C$4:$C$2000&gt;=J$4)*('Diário 1º PA'!$C$4:$C$2000&lt;=EOMONTH(J$4,0))*('Diário 1º PA'!$F$4:$F$2000))
+SUMPRODUCT(('Diário 2º PA'!$E$4:$E$1997='Analítico Cp.'!$B59)*('Diário 2º PA'!$C$4:$C$1997&gt;=J$4)*('Diário 2º PA'!$C$4:$C$1997&lt;=EOMONTH(J$4,0))*('Diário 2º PA'!$F$4:$F$1997))
+SUMPRODUCT(('Diário 3º PA'!$E$4:$E$2018='Analítico Cp.'!$B59)*('Diário 3º PA'!$C$4:$C$2018&gt;=J$4)*('Diário 3º PA'!$C$4:$C$2018&lt;=EOMONTH(J$4,0))*('Diário 3º PA'!$F$4:$F$2018))
+SUMPRODUCT(('Diário 4º PA'!$E$4:$E$2000='Analítico Cp.'!$B59)*('Diário 4º PA'!$C$4:$C$2000&gt;=J$4)*('Diário 4º PA'!$C$4:$C$2000&lt;=EOMONTH(J$4,0))*('Diário 4º PA'!$F$4:$F$2000))
+SUMPRODUCT(('Comp.'!$D$5:$D$475=$B59)*('Comp.'!$B$5:$B$475&gt;=J$4)*('Comp.'!$B$5:$B$475&lt;=EOMONTH(J$4,0))*('Comp.'!$E$5:$E$475))</f>
        <v>0</v>
      </c>
      <c r="K59" s="10">
        <f>SUMPRODUCT(('Diário 1º PA'!$E$4:$E$2000='Analítico Cp.'!$B59)*('Diário 1º PA'!$C$4:$C$2000&gt;=K$4)*('Diário 1º PA'!$C$4:$C$2000&lt;=EOMONTH(K$4,0))*('Diário 1º PA'!$F$4:$F$2000))
+SUMPRODUCT(('Diário 2º PA'!$E$4:$E$1997='Analítico Cp.'!$B59)*('Diário 2º PA'!$C$4:$C$1997&gt;=K$4)*('Diário 2º PA'!$C$4:$C$1997&lt;=EOMONTH(K$4,0))*('Diário 2º PA'!$F$4:$F$1997))
+SUMPRODUCT(('Diário 3º PA'!$E$4:$E$2018='Analítico Cp.'!$B59)*('Diário 3º PA'!$C$4:$C$2018&gt;=K$4)*('Diário 3º PA'!$C$4:$C$2018&lt;=EOMONTH(K$4,0))*('Diário 3º PA'!$F$4:$F$2018))
+SUMPRODUCT(('Diário 4º PA'!$E$4:$E$2000='Analítico Cp.'!$B59)*('Diário 4º PA'!$C$4:$C$2000&gt;=K$4)*('Diário 4º PA'!$C$4:$C$2000&lt;=EOMONTH(K$4,0))*('Diário 4º PA'!$F$4:$F$2000))
+SUMPRODUCT(('Comp.'!$D$5:$D$475=$B59)*('Comp.'!$B$5:$B$475&gt;=K$4)*('Comp.'!$B$5:$B$475&lt;=EOMONTH(K$4,0))*('Comp.'!$E$5:$E$475))</f>
        <v>0</v>
      </c>
      <c r="L59" s="10">
        <f>SUMPRODUCT(('Diário 1º PA'!$E$4:$E$2000='Analítico Cp.'!$B59)*('Diário 1º PA'!$C$4:$C$2000&gt;=L$4)*('Diário 1º PA'!$C$4:$C$2000&lt;=EOMONTH(L$4,0))*('Diário 1º PA'!$F$4:$F$2000))
+SUMPRODUCT(('Diário 2º PA'!$E$4:$E$1997='Analítico Cp.'!$B59)*('Diário 2º PA'!$C$4:$C$1997&gt;=L$4)*('Diário 2º PA'!$C$4:$C$1997&lt;=EOMONTH(L$4,0))*('Diário 2º PA'!$F$4:$F$1997))
+SUMPRODUCT(('Diário 3º PA'!$E$4:$E$2018='Analítico Cp.'!$B59)*('Diário 3º PA'!$C$4:$C$2018&gt;=L$4)*('Diário 3º PA'!$C$4:$C$2018&lt;=EOMONTH(L$4,0))*('Diário 3º PA'!$F$4:$F$2018))
+SUMPRODUCT(('Diário 4º PA'!$E$4:$E$2000='Analítico Cp.'!$B59)*('Diário 4º PA'!$C$4:$C$2000&gt;=L$4)*('Diário 4º PA'!$C$4:$C$2000&lt;=EOMONTH(L$4,0))*('Diário 4º PA'!$F$4:$F$2000))
+SUMPRODUCT(('Comp.'!$D$5:$D$475=$B59)*('Comp.'!$B$5:$B$475&gt;=L$4)*('Comp.'!$B$5:$B$475&lt;=EOMONTH(L$4,0))*('Comp.'!$E$5:$E$475))</f>
        <v>0</v>
      </c>
      <c r="M59" s="10">
        <f>SUMPRODUCT(('Diário 1º PA'!$E$4:$E$2000='Analítico Cp.'!$B59)*('Diário 1º PA'!$C$4:$C$2000&gt;=M$4)*('Diário 1º PA'!$C$4:$C$2000&lt;=EOMONTH(M$4,0))*('Diário 1º PA'!$F$4:$F$2000))
+SUMPRODUCT(('Diário 2º PA'!$E$4:$E$1997='Analítico Cp.'!$B59)*('Diário 2º PA'!$C$4:$C$1997&gt;=M$4)*('Diário 2º PA'!$C$4:$C$1997&lt;=EOMONTH(M$4,0))*('Diário 2º PA'!$F$4:$F$1997))
+SUMPRODUCT(('Diário 3º PA'!$E$4:$E$2018='Analítico Cp.'!$B59)*('Diário 3º PA'!$C$4:$C$2018&gt;=M$4)*('Diário 3º PA'!$C$4:$C$2018&lt;=EOMONTH(M$4,0))*('Diário 3º PA'!$F$4:$F$2018))
+SUMPRODUCT(('Diário 4º PA'!$E$4:$E$2000='Analítico Cp.'!$B59)*('Diário 4º PA'!$C$4:$C$2000&gt;=M$4)*('Diário 4º PA'!$C$4:$C$2000&lt;=EOMONTH(M$4,0))*('Diário 4º PA'!$F$4:$F$2000))
+SUMPRODUCT(('Comp.'!$D$5:$D$475=$B59)*('Comp.'!$B$5:$B$475&gt;=M$4)*('Comp.'!$B$5:$B$475&lt;=EOMONTH(M$4,0))*('Comp.'!$E$5:$E$475))</f>
        <v>0</v>
      </c>
      <c r="N59" s="10">
        <f>SUMPRODUCT(('Diário 1º PA'!$E$4:$E$2000='Analítico Cp.'!$B59)*('Diário 1º PA'!$C$4:$C$2000&gt;=N$4)*('Diário 1º PA'!$C$4:$C$2000&lt;=EOMONTH(N$4,0))*('Diário 1º PA'!$F$4:$F$2000))
+SUMPRODUCT(('Diário 2º PA'!$E$4:$E$1997='Analítico Cp.'!$B59)*('Diário 2º PA'!$C$4:$C$1997&gt;=N$4)*('Diário 2º PA'!$C$4:$C$1997&lt;=EOMONTH(N$4,0))*('Diário 2º PA'!$F$4:$F$1997))
+SUMPRODUCT(('Diário 3º PA'!$E$4:$E$2018='Analítico Cp.'!$B59)*('Diário 3º PA'!$C$4:$C$2018&gt;=N$4)*('Diário 3º PA'!$C$4:$C$2018&lt;=EOMONTH(N$4,0))*('Diário 3º PA'!$F$4:$F$2018))
+SUMPRODUCT(('Diário 4º PA'!$E$4:$E$2000='Analítico Cp.'!$B59)*('Diário 4º PA'!$C$4:$C$2000&gt;=N$4)*('Diário 4º PA'!$C$4:$C$2000&lt;=EOMONTH(N$4,0))*('Diário 4º PA'!$F$4:$F$2000))
+SUMPRODUCT(('Comp.'!$D$5:$D$475=$B59)*('Comp.'!$B$5:$B$475&gt;=N$4)*('Comp.'!$B$5:$B$475&lt;=EOMONTH(N$4,0))*('Comp.'!$E$5:$E$475))</f>
        <v>0</v>
      </c>
      <c r="O59" s="11">
        <f t="shared" ref="O59:O118" si="14">SUM(C59:N59)</f>
        <v>0</v>
      </c>
      <c r="P59" s="92">
        <f t="shared" si="13"/>
        <v>0</v>
      </c>
    </row>
    <row r="60" spans="1:16" ht="23.25" customHeight="1" x14ac:dyDescent="0.25">
      <c r="A60" s="36" t="s">
        <v>197</v>
      </c>
      <c r="B60" s="56" t="s">
        <v>198</v>
      </c>
      <c r="C60" s="10">
        <f>SUMPRODUCT(('Diário 1º PA'!$E$4:$E$2000='Analítico Cp.'!$B60)*('Diário 1º PA'!$C$4:$C$2000&gt;=C$4)*('Diário 1º PA'!$C$4:$C$2000&lt;=EOMONTH(C$4,0))*('Diário 1º PA'!$F$4:$F$2000))
+SUMPRODUCT(('Diário 2º PA'!$E$4:$E$1997='Analítico Cp.'!$B60)*('Diário 2º PA'!$C$4:$C$1997&gt;=C$4)*('Diário 2º PA'!$C$4:$C$1997&lt;=EOMONTH(C$4,0))*('Diário 2º PA'!$F$4:$F$1997))
+SUMPRODUCT(('Diário 3º PA'!$E$4:$E$2018='Analítico Cp.'!$B60)*('Diário 3º PA'!$C$4:$C$2018&gt;=C$4)*('Diário 3º PA'!$C$4:$C$2018&lt;=EOMONTH(C$4,0))*('Diário 3º PA'!$F$4:$F$2018))
+SUMPRODUCT(('Diário 4º PA'!$E$4:$E$2000='Analítico Cp.'!$B60)*('Diário 4º PA'!$C$4:$C$2000&gt;=C$4)*('Diário 4º PA'!$C$4:$C$2000&lt;=EOMONTH(C$4,0))*('Diário 4º PA'!$F$4:$F$2000))
+SUMPRODUCT(('Comp.'!$D$5:$D$475=$B60)*('Comp.'!$B$5:$B$475&gt;=C$4)*('Comp.'!$B$5:$B$475&lt;=EOMONTH(C$4,0))*('Comp.'!$E$5:$E$475))</f>
        <v>0</v>
      </c>
      <c r="D60" s="10">
        <f>SUMPRODUCT(('Diário 1º PA'!$E$4:$E$2000='Analítico Cp.'!$B60)*('Diário 1º PA'!$C$4:$C$2000&gt;=D$4)*('Diário 1º PA'!$C$4:$C$2000&lt;=EOMONTH(D$4,0))*('Diário 1º PA'!$F$4:$F$2000))
+SUMPRODUCT(('Diário 2º PA'!$E$4:$E$1997='Analítico Cp.'!$B60)*('Diário 2º PA'!$C$4:$C$1997&gt;=D$4)*('Diário 2º PA'!$C$4:$C$1997&lt;=EOMONTH(D$4,0))*('Diário 2º PA'!$F$4:$F$1997))
+SUMPRODUCT(('Diário 3º PA'!$E$4:$E$2018='Analítico Cp.'!$B60)*('Diário 3º PA'!$C$4:$C$2018&gt;=D$4)*('Diário 3º PA'!$C$4:$C$2018&lt;=EOMONTH(D$4,0))*('Diário 3º PA'!$F$4:$F$2018))
+SUMPRODUCT(('Diário 4º PA'!$E$4:$E$2000='Analítico Cp.'!$B60)*('Diário 4º PA'!$C$4:$C$2000&gt;=D$4)*('Diário 4º PA'!$C$4:$C$2000&lt;=EOMONTH(D$4,0))*('Diário 4º PA'!$F$4:$F$2000))
+SUMPRODUCT(('Comp.'!$D$5:$D$475=$B60)*('Comp.'!$B$5:$B$475&gt;=D$4)*('Comp.'!$B$5:$B$475&lt;=EOMONTH(D$4,0))*('Comp.'!$E$5:$E$475))</f>
        <v>0</v>
      </c>
      <c r="E60" s="10">
        <f>SUMPRODUCT(('Diário 1º PA'!$E$4:$E$2000='Analítico Cp.'!$B60)*('Diário 1º PA'!$C$4:$C$2000&gt;=E$4)*('Diário 1º PA'!$C$4:$C$2000&lt;=EOMONTH(E$4,0))*('Diário 1º PA'!$F$4:$F$2000))
+SUMPRODUCT(('Diário 2º PA'!$E$4:$E$1997='Analítico Cp.'!$B60)*('Diário 2º PA'!$C$4:$C$1997&gt;=E$4)*('Diário 2º PA'!$C$4:$C$1997&lt;=EOMONTH(E$4,0))*('Diário 2º PA'!$F$4:$F$1997))
+SUMPRODUCT(('Diário 3º PA'!$E$4:$E$2018='Analítico Cp.'!$B60)*('Diário 3º PA'!$C$4:$C$2018&gt;=E$4)*('Diário 3º PA'!$C$4:$C$2018&lt;=EOMONTH(E$4,0))*('Diário 3º PA'!$F$4:$F$2018))
+SUMPRODUCT(('Diário 4º PA'!$E$4:$E$2000='Analítico Cp.'!$B60)*('Diário 4º PA'!$C$4:$C$2000&gt;=E$4)*('Diário 4º PA'!$C$4:$C$2000&lt;=EOMONTH(E$4,0))*('Diário 4º PA'!$F$4:$F$2000))
+SUMPRODUCT(('Comp.'!$D$5:$D$475=$B60)*('Comp.'!$B$5:$B$475&gt;=E$4)*('Comp.'!$B$5:$B$475&lt;=EOMONTH(E$4,0))*('Comp.'!$E$5:$E$475))</f>
        <v>0</v>
      </c>
      <c r="F60" s="10">
        <f>SUMPRODUCT(('Diário 1º PA'!$E$4:$E$2000='Analítico Cp.'!$B60)*('Diário 1º PA'!$C$4:$C$2000&gt;=F$4)*('Diário 1º PA'!$C$4:$C$2000&lt;=EOMONTH(F$4,0))*('Diário 1º PA'!$F$4:$F$2000))
+SUMPRODUCT(('Diário 2º PA'!$E$4:$E$1997='Analítico Cp.'!$B60)*('Diário 2º PA'!$C$4:$C$1997&gt;=F$4)*('Diário 2º PA'!$C$4:$C$1997&lt;=EOMONTH(F$4,0))*('Diário 2º PA'!$F$4:$F$1997))
+SUMPRODUCT(('Diário 3º PA'!$E$4:$E$2018='Analítico Cp.'!$B60)*('Diário 3º PA'!$C$4:$C$2018&gt;=F$4)*('Diário 3º PA'!$C$4:$C$2018&lt;=EOMONTH(F$4,0))*('Diário 3º PA'!$F$4:$F$2018))
+SUMPRODUCT(('Diário 4º PA'!$E$4:$E$2000='Analítico Cp.'!$B60)*('Diário 4º PA'!$C$4:$C$2000&gt;=F$4)*('Diário 4º PA'!$C$4:$C$2000&lt;=EOMONTH(F$4,0))*('Diário 4º PA'!$F$4:$F$2000))
+SUMPRODUCT(('Comp.'!$D$5:$D$475=$B60)*('Comp.'!$B$5:$B$475&gt;=F$4)*('Comp.'!$B$5:$B$475&lt;=EOMONTH(F$4,0))*('Comp.'!$E$5:$E$475))</f>
        <v>0</v>
      </c>
      <c r="G60" s="10">
        <f>SUMPRODUCT(('Diário 1º PA'!$E$4:$E$2000='Analítico Cp.'!$B60)*('Diário 1º PA'!$C$4:$C$2000&gt;=G$4)*('Diário 1º PA'!$C$4:$C$2000&lt;=EOMONTH(G$4,0))*('Diário 1º PA'!$F$4:$F$2000))
+SUMPRODUCT(('Diário 2º PA'!$E$4:$E$1997='Analítico Cp.'!$B60)*('Diário 2º PA'!$C$4:$C$1997&gt;=G$4)*('Diário 2º PA'!$C$4:$C$1997&lt;=EOMONTH(G$4,0))*('Diário 2º PA'!$F$4:$F$1997))
+SUMPRODUCT(('Diário 3º PA'!$E$4:$E$2018='Analítico Cp.'!$B60)*('Diário 3º PA'!$C$4:$C$2018&gt;=G$4)*('Diário 3º PA'!$C$4:$C$2018&lt;=EOMONTH(G$4,0))*('Diário 3º PA'!$F$4:$F$2018))
+SUMPRODUCT(('Diário 4º PA'!$E$4:$E$2000='Analítico Cp.'!$B60)*('Diário 4º PA'!$C$4:$C$2000&gt;=G$4)*('Diário 4º PA'!$C$4:$C$2000&lt;=EOMONTH(G$4,0))*('Diário 4º PA'!$F$4:$F$2000))
+SUMPRODUCT(('Comp.'!$D$5:$D$475=$B60)*('Comp.'!$B$5:$B$475&gt;=G$4)*('Comp.'!$B$5:$B$475&lt;=EOMONTH(G$4,0))*('Comp.'!$E$5:$E$475))</f>
        <v>0</v>
      </c>
      <c r="H60" s="10">
        <f>SUMPRODUCT(('Diário 1º PA'!$E$4:$E$2000='Analítico Cp.'!$B60)*('Diário 1º PA'!$C$4:$C$2000&gt;=H$4)*('Diário 1º PA'!$C$4:$C$2000&lt;=EOMONTH(H$4,0))*('Diário 1º PA'!$F$4:$F$2000))
+SUMPRODUCT(('Diário 2º PA'!$E$4:$E$1997='Analítico Cp.'!$B60)*('Diário 2º PA'!$C$4:$C$1997&gt;=H$4)*('Diário 2º PA'!$C$4:$C$1997&lt;=EOMONTH(H$4,0))*('Diário 2º PA'!$F$4:$F$1997))
+SUMPRODUCT(('Diário 3º PA'!$E$4:$E$2018='Analítico Cp.'!$B60)*('Diário 3º PA'!$C$4:$C$2018&gt;=H$4)*('Diário 3º PA'!$C$4:$C$2018&lt;=EOMONTH(H$4,0))*('Diário 3º PA'!$F$4:$F$2018))
+SUMPRODUCT(('Diário 4º PA'!$E$4:$E$2000='Analítico Cp.'!$B60)*('Diário 4º PA'!$C$4:$C$2000&gt;=H$4)*('Diário 4º PA'!$C$4:$C$2000&lt;=EOMONTH(H$4,0))*('Diário 4º PA'!$F$4:$F$2000))
+SUMPRODUCT(('Comp.'!$D$5:$D$475=$B60)*('Comp.'!$B$5:$B$475&gt;=H$4)*('Comp.'!$B$5:$B$475&lt;=EOMONTH(H$4,0))*('Comp.'!$E$5:$E$475))</f>
        <v>0</v>
      </c>
      <c r="I60" s="10">
        <f>SUMPRODUCT(('Diário 1º PA'!$E$4:$E$2000='Analítico Cp.'!$B60)*('Diário 1º PA'!$C$4:$C$2000&gt;=I$4)*('Diário 1º PA'!$C$4:$C$2000&lt;=EOMONTH(I$4,0))*('Diário 1º PA'!$F$4:$F$2000))
+SUMPRODUCT(('Diário 2º PA'!$E$4:$E$1997='Analítico Cp.'!$B60)*('Diário 2º PA'!$C$4:$C$1997&gt;=I$4)*('Diário 2º PA'!$C$4:$C$1997&lt;=EOMONTH(I$4,0))*('Diário 2º PA'!$F$4:$F$1997))
+SUMPRODUCT(('Diário 3º PA'!$E$4:$E$2018='Analítico Cp.'!$B60)*('Diário 3º PA'!$C$4:$C$2018&gt;=I$4)*('Diário 3º PA'!$C$4:$C$2018&lt;=EOMONTH(I$4,0))*('Diário 3º PA'!$F$4:$F$2018))
+SUMPRODUCT(('Diário 4º PA'!$E$4:$E$2000='Analítico Cp.'!$B60)*('Diário 4º PA'!$C$4:$C$2000&gt;=I$4)*('Diário 4º PA'!$C$4:$C$2000&lt;=EOMONTH(I$4,0))*('Diário 4º PA'!$F$4:$F$2000))
+SUMPRODUCT(('Comp.'!$D$5:$D$475=$B60)*('Comp.'!$B$5:$B$475&gt;=I$4)*('Comp.'!$B$5:$B$475&lt;=EOMONTH(I$4,0))*('Comp.'!$E$5:$E$475))</f>
        <v>0</v>
      </c>
      <c r="J60" s="10">
        <f>SUMPRODUCT(('Diário 1º PA'!$E$4:$E$2000='Analítico Cp.'!$B60)*('Diário 1º PA'!$C$4:$C$2000&gt;=J$4)*('Diário 1º PA'!$C$4:$C$2000&lt;=EOMONTH(J$4,0))*('Diário 1º PA'!$F$4:$F$2000))
+SUMPRODUCT(('Diário 2º PA'!$E$4:$E$1997='Analítico Cp.'!$B60)*('Diário 2º PA'!$C$4:$C$1997&gt;=J$4)*('Diário 2º PA'!$C$4:$C$1997&lt;=EOMONTH(J$4,0))*('Diário 2º PA'!$F$4:$F$1997))
+SUMPRODUCT(('Diário 3º PA'!$E$4:$E$2018='Analítico Cp.'!$B60)*('Diário 3º PA'!$C$4:$C$2018&gt;=J$4)*('Diário 3º PA'!$C$4:$C$2018&lt;=EOMONTH(J$4,0))*('Diário 3º PA'!$F$4:$F$2018))
+SUMPRODUCT(('Diário 4º PA'!$E$4:$E$2000='Analítico Cp.'!$B60)*('Diário 4º PA'!$C$4:$C$2000&gt;=J$4)*('Diário 4º PA'!$C$4:$C$2000&lt;=EOMONTH(J$4,0))*('Diário 4º PA'!$F$4:$F$2000))
+SUMPRODUCT(('Comp.'!$D$5:$D$475=$B60)*('Comp.'!$B$5:$B$475&gt;=J$4)*('Comp.'!$B$5:$B$475&lt;=EOMONTH(J$4,0))*('Comp.'!$E$5:$E$475))</f>
        <v>0</v>
      </c>
      <c r="K60" s="10">
        <f>SUMPRODUCT(('Diário 1º PA'!$E$4:$E$2000='Analítico Cp.'!$B60)*('Diário 1º PA'!$C$4:$C$2000&gt;=K$4)*('Diário 1º PA'!$C$4:$C$2000&lt;=EOMONTH(K$4,0))*('Diário 1º PA'!$F$4:$F$2000))
+SUMPRODUCT(('Diário 2º PA'!$E$4:$E$1997='Analítico Cp.'!$B60)*('Diário 2º PA'!$C$4:$C$1997&gt;=K$4)*('Diário 2º PA'!$C$4:$C$1997&lt;=EOMONTH(K$4,0))*('Diário 2º PA'!$F$4:$F$1997))
+SUMPRODUCT(('Diário 3º PA'!$E$4:$E$2018='Analítico Cp.'!$B60)*('Diário 3º PA'!$C$4:$C$2018&gt;=K$4)*('Diário 3º PA'!$C$4:$C$2018&lt;=EOMONTH(K$4,0))*('Diário 3º PA'!$F$4:$F$2018))
+SUMPRODUCT(('Diário 4º PA'!$E$4:$E$2000='Analítico Cp.'!$B60)*('Diário 4º PA'!$C$4:$C$2000&gt;=K$4)*('Diário 4º PA'!$C$4:$C$2000&lt;=EOMONTH(K$4,0))*('Diário 4º PA'!$F$4:$F$2000))
+SUMPRODUCT(('Comp.'!$D$5:$D$475=$B60)*('Comp.'!$B$5:$B$475&gt;=K$4)*('Comp.'!$B$5:$B$475&lt;=EOMONTH(K$4,0))*('Comp.'!$E$5:$E$475))</f>
        <v>0</v>
      </c>
      <c r="L60" s="10">
        <f>SUMPRODUCT(('Diário 1º PA'!$E$4:$E$2000='Analítico Cp.'!$B60)*('Diário 1º PA'!$C$4:$C$2000&gt;=L$4)*('Diário 1º PA'!$C$4:$C$2000&lt;=EOMONTH(L$4,0))*('Diário 1º PA'!$F$4:$F$2000))
+SUMPRODUCT(('Diário 2º PA'!$E$4:$E$1997='Analítico Cp.'!$B60)*('Diário 2º PA'!$C$4:$C$1997&gt;=L$4)*('Diário 2º PA'!$C$4:$C$1997&lt;=EOMONTH(L$4,0))*('Diário 2º PA'!$F$4:$F$1997))
+SUMPRODUCT(('Diário 3º PA'!$E$4:$E$2018='Analítico Cp.'!$B60)*('Diário 3º PA'!$C$4:$C$2018&gt;=L$4)*('Diário 3º PA'!$C$4:$C$2018&lt;=EOMONTH(L$4,0))*('Diário 3º PA'!$F$4:$F$2018))
+SUMPRODUCT(('Diário 4º PA'!$E$4:$E$2000='Analítico Cp.'!$B60)*('Diário 4º PA'!$C$4:$C$2000&gt;=L$4)*('Diário 4º PA'!$C$4:$C$2000&lt;=EOMONTH(L$4,0))*('Diário 4º PA'!$F$4:$F$2000))
+SUMPRODUCT(('Comp.'!$D$5:$D$475=$B60)*('Comp.'!$B$5:$B$475&gt;=L$4)*('Comp.'!$B$5:$B$475&lt;=EOMONTH(L$4,0))*('Comp.'!$E$5:$E$475))</f>
        <v>0</v>
      </c>
      <c r="M60" s="10">
        <f>SUMPRODUCT(('Diário 1º PA'!$E$4:$E$2000='Analítico Cp.'!$B60)*('Diário 1º PA'!$C$4:$C$2000&gt;=M$4)*('Diário 1º PA'!$C$4:$C$2000&lt;=EOMONTH(M$4,0))*('Diário 1º PA'!$F$4:$F$2000))
+SUMPRODUCT(('Diário 2º PA'!$E$4:$E$1997='Analítico Cp.'!$B60)*('Diário 2º PA'!$C$4:$C$1997&gt;=M$4)*('Diário 2º PA'!$C$4:$C$1997&lt;=EOMONTH(M$4,0))*('Diário 2º PA'!$F$4:$F$1997))
+SUMPRODUCT(('Diário 3º PA'!$E$4:$E$2018='Analítico Cp.'!$B60)*('Diário 3º PA'!$C$4:$C$2018&gt;=M$4)*('Diário 3º PA'!$C$4:$C$2018&lt;=EOMONTH(M$4,0))*('Diário 3º PA'!$F$4:$F$2018))
+SUMPRODUCT(('Diário 4º PA'!$E$4:$E$2000='Analítico Cp.'!$B60)*('Diário 4º PA'!$C$4:$C$2000&gt;=M$4)*('Diário 4º PA'!$C$4:$C$2000&lt;=EOMONTH(M$4,0))*('Diário 4º PA'!$F$4:$F$2000))
+SUMPRODUCT(('Comp.'!$D$5:$D$475=$B60)*('Comp.'!$B$5:$B$475&gt;=M$4)*('Comp.'!$B$5:$B$475&lt;=EOMONTH(M$4,0))*('Comp.'!$E$5:$E$475))</f>
        <v>0</v>
      </c>
      <c r="N60" s="10">
        <f>SUMPRODUCT(('Diário 1º PA'!$E$4:$E$2000='Analítico Cp.'!$B60)*('Diário 1º PA'!$C$4:$C$2000&gt;=N$4)*('Diário 1º PA'!$C$4:$C$2000&lt;=EOMONTH(N$4,0))*('Diário 1º PA'!$F$4:$F$2000))
+SUMPRODUCT(('Diário 2º PA'!$E$4:$E$1997='Analítico Cp.'!$B60)*('Diário 2º PA'!$C$4:$C$1997&gt;=N$4)*('Diário 2º PA'!$C$4:$C$1997&lt;=EOMONTH(N$4,0))*('Diário 2º PA'!$F$4:$F$1997))
+SUMPRODUCT(('Diário 3º PA'!$E$4:$E$2018='Analítico Cp.'!$B60)*('Diário 3º PA'!$C$4:$C$2018&gt;=N$4)*('Diário 3º PA'!$C$4:$C$2018&lt;=EOMONTH(N$4,0))*('Diário 3º PA'!$F$4:$F$2018))
+SUMPRODUCT(('Diário 4º PA'!$E$4:$E$2000='Analítico Cp.'!$B60)*('Diário 4º PA'!$C$4:$C$2000&gt;=N$4)*('Diário 4º PA'!$C$4:$C$2000&lt;=EOMONTH(N$4,0))*('Diário 4º PA'!$F$4:$F$2000))
+SUMPRODUCT(('Comp.'!$D$5:$D$475=$B60)*('Comp.'!$B$5:$B$475&gt;=N$4)*('Comp.'!$B$5:$B$475&lt;=EOMONTH(N$4,0))*('Comp.'!$E$5:$E$475))</f>
        <v>0</v>
      </c>
      <c r="O60" s="11">
        <f t="shared" si="14"/>
        <v>0</v>
      </c>
      <c r="P60" s="92">
        <f t="shared" si="13"/>
        <v>0</v>
      </c>
    </row>
    <row r="61" spans="1:16" ht="23.25" customHeight="1" x14ac:dyDescent="0.25">
      <c r="A61" s="36" t="s">
        <v>199</v>
      </c>
      <c r="B61" s="56" t="s">
        <v>200</v>
      </c>
      <c r="C61" s="10">
        <f>SUMPRODUCT(('Diário 1º PA'!$E$4:$E$2000='Analítico Cp.'!$B61)*('Diário 1º PA'!$C$4:$C$2000&gt;=C$4)*('Diário 1º PA'!$C$4:$C$2000&lt;=EOMONTH(C$4,0))*('Diário 1º PA'!$F$4:$F$2000))
+SUMPRODUCT(('Diário 2º PA'!$E$4:$E$1997='Analítico Cp.'!$B61)*('Diário 2º PA'!$C$4:$C$1997&gt;=C$4)*('Diário 2º PA'!$C$4:$C$1997&lt;=EOMONTH(C$4,0))*('Diário 2º PA'!$F$4:$F$1997))
+SUMPRODUCT(('Diário 3º PA'!$E$4:$E$2018='Analítico Cp.'!$B61)*('Diário 3º PA'!$C$4:$C$2018&gt;=C$4)*('Diário 3º PA'!$C$4:$C$2018&lt;=EOMONTH(C$4,0))*('Diário 3º PA'!$F$4:$F$2018))
+SUMPRODUCT(('Diário 4º PA'!$E$4:$E$2000='Analítico Cp.'!$B61)*('Diário 4º PA'!$C$4:$C$2000&gt;=C$4)*('Diário 4º PA'!$C$4:$C$2000&lt;=EOMONTH(C$4,0))*('Diário 4º PA'!$F$4:$F$2000))
+SUMPRODUCT(('Comp.'!$D$5:$D$475=$B61)*('Comp.'!$B$5:$B$475&gt;=C$4)*('Comp.'!$B$5:$B$475&lt;=EOMONTH(C$4,0))*('Comp.'!$E$5:$E$475))</f>
        <v>0</v>
      </c>
      <c r="D61" s="10">
        <f>SUMPRODUCT(('Diário 1º PA'!$E$4:$E$2000='Analítico Cp.'!$B61)*('Diário 1º PA'!$C$4:$C$2000&gt;=D$4)*('Diário 1º PA'!$C$4:$C$2000&lt;=EOMONTH(D$4,0))*('Diário 1º PA'!$F$4:$F$2000))
+SUMPRODUCT(('Diário 2º PA'!$E$4:$E$1997='Analítico Cp.'!$B61)*('Diário 2º PA'!$C$4:$C$1997&gt;=D$4)*('Diário 2º PA'!$C$4:$C$1997&lt;=EOMONTH(D$4,0))*('Diário 2º PA'!$F$4:$F$1997))
+SUMPRODUCT(('Diário 3º PA'!$E$4:$E$2018='Analítico Cp.'!$B61)*('Diário 3º PA'!$C$4:$C$2018&gt;=D$4)*('Diário 3º PA'!$C$4:$C$2018&lt;=EOMONTH(D$4,0))*('Diário 3º PA'!$F$4:$F$2018))
+SUMPRODUCT(('Diário 4º PA'!$E$4:$E$2000='Analítico Cp.'!$B61)*('Diário 4º PA'!$C$4:$C$2000&gt;=D$4)*('Diário 4º PA'!$C$4:$C$2000&lt;=EOMONTH(D$4,0))*('Diário 4º PA'!$F$4:$F$2000))
+SUMPRODUCT(('Comp.'!$D$5:$D$475=$B61)*('Comp.'!$B$5:$B$475&gt;=D$4)*('Comp.'!$B$5:$B$475&lt;=EOMONTH(D$4,0))*('Comp.'!$E$5:$E$475))</f>
        <v>0</v>
      </c>
      <c r="E61" s="10">
        <f>SUMPRODUCT(('Diário 1º PA'!$E$4:$E$2000='Analítico Cp.'!$B61)*('Diário 1º PA'!$C$4:$C$2000&gt;=E$4)*('Diário 1º PA'!$C$4:$C$2000&lt;=EOMONTH(E$4,0))*('Diário 1º PA'!$F$4:$F$2000))
+SUMPRODUCT(('Diário 2º PA'!$E$4:$E$1997='Analítico Cp.'!$B61)*('Diário 2º PA'!$C$4:$C$1997&gt;=E$4)*('Diário 2º PA'!$C$4:$C$1997&lt;=EOMONTH(E$4,0))*('Diário 2º PA'!$F$4:$F$1997))
+SUMPRODUCT(('Diário 3º PA'!$E$4:$E$2018='Analítico Cp.'!$B61)*('Diário 3º PA'!$C$4:$C$2018&gt;=E$4)*('Diário 3º PA'!$C$4:$C$2018&lt;=EOMONTH(E$4,0))*('Diário 3º PA'!$F$4:$F$2018))
+SUMPRODUCT(('Diário 4º PA'!$E$4:$E$2000='Analítico Cp.'!$B61)*('Diário 4º PA'!$C$4:$C$2000&gt;=E$4)*('Diário 4º PA'!$C$4:$C$2000&lt;=EOMONTH(E$4,0))*('Diário 4º PA'!$F$4:$F$2000))
+SUMPRODUCT(('Comp.'!$D$5:$D$475=$B61)*('Comp.'!$B$5:$B$475&gt;=E$4)*('Comp.'!$B$5:$B$475&lt;=EOMONTH(E$4,0))*('Comp.'!$E$5:$E$475))</f>
        <v>0</v>
      </c>
      <c r="F61" s="10">
        <f>SUMPRODUCT(('Diário 1º PA'!$E$4:$E$2000='Analítico Cp.'!$B61)*('Diário 1º PA'!$C$4:$C$2000&gt;=F$4)*('Diário 1º PA'!$C$4:$C$2000&lt;=EOMONTH(F$4,0))*('Diário 1º PA'!$F$4:$F$2000))
+SUMPRODUCT(('Diário 2º PA'!$E$4:$E$1997='Analítico Cp.'!$B61)*('Diário 2º PA'!$C$4:$C$1997&gt;=F$4)*('Diário 2º PA'!$C$4:$C$1997&lt;=EOMONTH(F$4,0))*('Diário 2º PA'!$F$4:$F$1997))
+SUMPRODUCT(('Diário 3º PA'!$E$4:$E$2018='Analítico Cp.'!$B61)*('Diário 3º PA'!$C$4:$C$2018&gt;=F$4)*('Diário 3º PA'!$C$4:$C$2018&lt;=EOMONTH(F$4,0))*('Diário 3º PA'!$F$4:$F$2018))
+SUMPRODUCT(('Diário 4º PA'!$E$4:$E$2000='Analítico Cp.'!$B61)*('Diário 4º PA'!$C$4:$C$2000&gt;=F$4)*('Diário 4º PA'!$C$4:$C$2000&lt;=EOMONTH(F$4,0))*('Diário 4º PA'!$F$4:$F$2000))
+SUMPRODUCT(('Comp.'!$D$5:$D$475=$B61)*('Comp.'!$B$5:$B$475&gt;=F$4)*('Comp.'!$B$5:$B$475&lt;=EOMONTH(F$4,0))*('Comp.'!$E$5:$E$475))</f>
        <v>0</v>
      </c>
      <c r="G61" s="10">
        <f>SUMPRODUCT(('Diário 1º PA'!$E$4:$E$2000='Analítico Cp.'!$B61)*('Diário 1º PA'!$C$4:$C$2000&gt;=G$4)*('Diário 1º PA'!$C$4:$C$2000&lt;=EOMONTH(G$4,0))*('Diário 1º PA'!$F$4:$F$2000))
+SUMPRODUCT(('Diário 2º PA'!$E$4:$E$1997='Analítico Cp.'!$B61)*('Diário 2º PA'!$C$4:$C$1997&gt;=G$4)*('Diário 2º PA'!$C$4:$C$1997&lt;=EOMONTH(G$4,0))*('Diário 2º PA'!$F$4:$F$1997))
+SUMPRODUCT(('Diário 3º PA'!$E$4:$E$2018='Analítico Cp.'!$B61)*('Diário 3º PA'!$C$4:$C$2018&gt;=G$4)*('Diário 3º PA'!$C$4:$C$2018&lt;=EOMONTH(G$4,0))*('Diário 3º PA'!$F$4:$F$2018))
+SUMPRODUCT(('Diário 4º PA'!$E$4:$E$2000='Analítico Cp.'!$B61)*('Diário 4º PA'!$C$4:$C$2000&gt;=G$4)*('Diário 4º PA'!$C$4:$C$2000&lt;=EOMONTH(G$4,0))*('Diário 4º PA'!$F$4:$F$2000))
+SUMPRODUCT(('Comp.'!$D$5:$D$475=$B61)*('Comp.'!$B$5:$B$475&gt;=G$4)*('Comp.'!$B$5:$B$475&lt;=EOMONTH(G$4,0))*('Comp.'!$E$5:$E$475))</f>
        <v>0</v>
      </c>
      <c r="H61" s="10">
        <f>SUMPRODUCT(('Diário 1º PA'!$E$4:$E$2000='Analítico Cp.'!$B61)*('Diário 1º PA'!$C$4:$C$2000&gt;=H$4)*('Diário 1º PA'!$C$4:$C$2000&lt;=EOMONTH(H$4,0))*('Diário 1º PA'!$F$4:$F$2000))
+SUMPRODUCT(('Diário 2º PA'!$E$4:$E$1997='Analítico Cp.'!$B61)*('Diário 2º PA'!$C$4:$C$1997&gt;=H$4)*('Diário 2º PA'!$C$4:$C$1997&lt;=EOMONTH(H$4,0))*('Diário 2º PA'!$F$4:$F$1997))
+SUMPRODUCT(('Diário 3º PA'!$E$4:$E$2018='Analítico Cp.'!$B61)*('Diário 3º PA'!$C$4:$C$2018&gt;=H$4)*('Diário 3º PA'!$C$4:$C$2018&lt;=EOMONTH(H$4,0))*('Diário 3º PA'!$F$4:$F$2018))
+SUMPRODUCT(('Diário 4º PA'!$E$4:$E$2000='Analítico Cp.'!$B61)*('Diário 4º PA'!$C$4:$C$2000&gt;=H$4)*('Diário 4º PA'!$C$4:$C$2000&lt;=EOMONTH(H$4,0))*('Diário 4º PA'!$F$4:$F$2000))
+SUMPRODUCT(('Comp.'!$D$5:$D$475=$B61)*('Comp.'!$B$5:$B$475&gt;=H$4)*('Comp.'!$B$5:$B$475&lt;=EOMONTH(H$4,0))*('Comp.'!$E$5:$E$475))</f>
        <v>0</v>
      </c>
      <c r="I61" s="10">
        <f>SUMPRODUCT(('Diário 1º PA'!$E$4:$E$2000='Analítico Cp.'!$B61)*('Diário 1º PA'!$C$4:$C$2000&gt;=I$4)*('Diário 1º PA'!$C$4:$C$2000&lt;=EOMONTH(I$4,0))*('Diário 1º PA'!$F$4:$F$2000))
+SUMPRODUCT(('Diário 2º PA'!$E$4:$E$1997='Analítico Cp.'!$B61)*('Diário 2º PA'!$C$4:$C$1997&gt;=I$4)*('Diário 2º PA'!$C$4:$C$1997&lt;=EOMONTH(I$4,0))*('Diário 2º PA'!$F$4:$F$1997))
+SUMPRODUCT(('Diário 3º PA'!$E$4:$E$2018='Analítico Cp.'!$B61)*('Diário 3º PA'!$C$4:$C$2018&gt;=I$4)*('Diário 3º PA'!$C$4:$C$2018&lt;=EOMONTH(I$4,0))*('Diário 3º PA'!$F$4:$F$2018))
+SUMPRODUCT(('Diário 4º PA'!$E$4:$E$2000='Analítico Cp.'!$B61)*('Diário 4º PA'!$C$4:$C$2000&gt;=I$4)*('Diário 4º PA'!$C$4:$C$2000&lt;=EOMONTH(I$4,0))*('Diário 4º PA'!$F$4:$F$2000))
+SUMPRODUCT(('Comp.'!$D$5:$D$475=$B61)*('Comp.'!$B$5:$B$475&gt;=I$4)*('Comp.'!$B$5:$B$475&lt;=EOMONTH(I$4,0))*('Comp.'!$E$5:$E$475))</f>
        <v>0</v>
      </c>
      <c r="J61" s="10">
        <f>SUMPRODUCT(('Diário 1º PA'!$E$4:$E$2000='Analítico Cp.'!$B61)*('Diário 1º PA'!$C$4:$C$2000&gt;=J$4)*('Diário 1º PA'!$C$4:$C$2000&lt;=EOMONTH(J$4,0))*('Diário 1º PA'!$F$4:$F$2000))
+SUMPRODUCT(('Diário 2º PA'!$E$4:$E$1997='Analítico Cp.'!$B61)*('Diário 2º PA'!$C$4:$C$1997&gt;=J$4)*('Diário 2º PA'!$C$4:$C$1997&lt;=EOMONTH(J$4,0))*('Diário 2º PA'!$F$4:$F$1997))
+SUMPRODUCT(('Diário 3º PA'!$E$4:$E$2018='Analítico Cp.'!$B61)*('Diário 3º PA'!$C$4:$C$2018&gt;=J$4)*('Diário 3º PA'!$C$4:$C$2018&lt;=EOMONTH(J$4,0))*('Diário 3º PA'!$F$4:$F$2018))
+SUMPRODUCT(('Diário 4º PA'!$E$4:$E$2000='Analítico Cp.'!$B61)*('Diário 4º PA'!$C$4:$C$2000&gt;=J$4)*('Diário 4º PA'!$C$4:$C$2000&lt;=EOMONTH(J$4,0))*('Diário 4º PA'!$F$4:$F$2000))
+SUMPRODUCT(('Comp.'!$D$5:$D$475=$B61)*('Comp.'!$B$5:$B$475&gt;=J$4)*('Comp.'!$B$5:$B$475&lt;=EOMONTH(J$4,0))*('Comp.'!$E$5:$E$475))</f>
        <v>0</v>
      </c>
      <c r="K61" s="10">
        <f>SUMPRODUCT(('Diário 1º PA'!$E$4:$E$2000='Analítico Cp.'!$B61)*('Diário 1º PA'!$C$4:$C$2000&gt;=K$4)*('Diário 1º PA'!$C$4:$C$2000&lt;=EOMONTH(K$4,0))*('Diário 1º PA'!$F$4:$F$2000))
+SUMPRODUCT(('Diário 2º PA'!$E$4:$E$1997='Analítico Cp.'!$B61)*('Diário 2º PA'!$C$4:$C$1997&gt;=K$4)*('Diário 2º PA'!$C$4:$C$1997&lt;=EOMONTH(K$4,0))*('Diário 2º PA'!$F$4:$F$1997))
+SUMPRODUCT(('Diário 3º PA'!$E$4:$E$2018='Analítico Cp.'!$B61)*('Diário 3º PA'!$C$4:$C$2018&gt;=K$4)*('Diário 3º PA'!$C$4:$C$2018&lt;=EOMONTH(K$4,0))*('Diário 3º PA'!$F$4:$F$2018))
+SUMPRODUCT(('Diário 4º PA'!$E$4:$E$2000='Analítico Cp.'!$B61)*('Diário 4º PA'!$C$4:$C$2000&gt;=K$4)*('Diário 4º PA'!$C$4:$C$2000&lt;=EOMONTH(K$4,0))*('Diário 4º PA'!$F$4:$F$2000))
+SUMPRODUCT(('Comp.'!$D$5:$D$475=$B61)*('Comp.'!$B$5:$B$475&gt;=K$4)*('Comp.'!$B$5:$B$475&lt;=EOMONTH(K$4,0))*('Comp.'!$E$5:$E$475))</f>
        <v>0</v>
      </c>
      <c r="L61" s="10">
        <f>SUMPRODUCT(('Diário 1º PA'!$E$4:$E$2000='Analítico Cp.'!$B61)*('Diário 1º PA'!$C$4:$C$2000&gt;=L$4)*('Diário 1º PA'!$C$4:$C$2000&lt;=EOMONTH(L$4,0))*('Diário 1º PA'!$F$4:$F$2000))
+SUMPRODUCT(('Diário 2º PA'!$E$4:$E$1997='Analítico Cp.'!$B61)*('Diário 2º PA'!$C$4:$C$1997&gt;=L$4)*('Diário 2º PA'!$C$4:$C$1997&lt;=EOMONTH(L$4,0))*('Diário 2º PA'!$F$4:$F$1997))
+SUMPRODUCT(('Diário 3º PA'!$E$4:$E$2018='Analítico Cp.'!$B61)*('Diário 3º PA'!$C$4:$C$2018&gt;=L$4)*('Diário 3º PA'!$C$4:$C$2018&lt;=EOMONTH(L$4,0))*('Diário 3º PA'!$F$4:$F$2018))
+SUMPRODUCT(('Diário 4º PA'!$E$4:$E$2000='Analítico Cp.'!$B61)*('Diário 4º PA'!$C$4:$C$2000&gt;=L$4)*('Diário 4º PA'!$C$4:$C$2000&lt;=EOMONTH(L$4,0))*('Diário 4º PA'!$F$4:$F$2000))
+SUMPRODUCT(('Comp.'!$D$5:$D$475=$B61)*('Comp.'!$B$5:$B$475&gt;=L$4)*('Comp.'!$B$5:$B$475&lt;=EOMONTH(L$4,0))*('Comp.'!$E$5:$E$475))</f>
        <v>0</v>
      </c>
      <c r="M61" s="10">
        <f>SUMPRODUCT(('Diário 1º PA'!$E$4:$E$2000='Analítico Cp.'!$B61)*('Diário 1º PA'!$C$4:$C$2000&gt;=M$4)*('Diário 1º PA'!$C$4:$C$2000&lt;=EOMONTH(M$4,0))*('Diário 1º PA'!$F$4:$F$2000))
+SUMPRODUCT(('Diário 2º PA'!$E$4:$E$1997='Analítico Cp.'!$B61)*('Diário 2º PA'!$C$4:$C$1997&gt;=M$4)*('Diário 2º PA'!$C$4:$C$1997&lt;=EOMONTH(M$4,0))*('Diário 2º PA'!$F$4:$F$1997))
+SUMPRODUCT(('Diário 3º PA'!$E$4:$E$2018='Analítico Cp.'!$B61)*('Diário 3º PA'!$C$4:$C$2018&gt;=M$4)*('Diário 3º PA'!$C$4:$C$2018&lt;=EOMONTH(M$4,0))*('Diário 3º PA'!$F$4:$F$2018))
+SUMPRODUCT(('Diário 4º PA'!$E$4:$E$2000='Analítico Cp.'!$B61)*('Diário 4º PA'!$C$4:$C$2000&gt;=M$4)*('Diário 4º PA'!$C$4:$C$2000&lt;=EOMONTH(M$4,0))*('Diário 4º PA'!$F$4:$F$2000))
+SUMPRODUCT(('Comp.'!$D$5:$D$475=$B61)*('Comp.'!$B$5:$B$475&gt;=M$4)*('Comp.'!$B$5:$B$475&lt;=EOMONTH(M$4,0))*('Comp.'!$E$5:$E$475))</f>
        <v>0</v>
      </c>
      <c r="N61" s="10">
        <f>SUMPRODUCT(('Diário 1º PA'!$E$4:$E$2000='Analítico Cp.'!$B61)*('Diário 1º PA'!$C$4:$C$2000&gt;=N$4)*('Diário 1º PA'!$C$4:$C$2000&lt;=EOMONTH(N$4,0))*('Diário 1º PA'!$F$4:$F$2000))
+SUMPRODUCT(('Diário 2º PA'!$E$4:$E$1997='Analítico Cp.'!$B61)*('Diário 2º PA'!$C$4:$C$1997&gt;=N$4)*('Diário 2º PA'!$C$4:$C$1997&lt;=EOMONTH(N$4,0))*('Diário 2º PA'!$F$4:$F$1997))
+SUMPRODUCT(('Diário 3º PA'!$E$4:$E$2018='Analítico Cp.'!$B61)*('Diário 3º PA'!$C$4:$C$2018&gt;=N$4)*('Diário 3º PA'!$C$4:$C$2018&lt;=EOMONTH(N$4,0))*('Diário 3º PA'!$F$4:$F$2018))
+SUMPRODUCT(('Diário 4º PA'!$E$4:$E$2000='Analítico Cp.'!$B61)*('Diário 4º PA'!$C$4:$C$2000&gt;=N$4)*('Diário 4º PA'!$C$4:$C$2000&lt;=EOMONTH(N$4,0))*('Diário 4º PA'!$F$4:$F$2000))
+SUMPRODUCT(('Comp.'!$D$5:$D$475=$B61)*('Comp.'!$B$5:$B$475&gt;=N$4)*('Comp.'!$B$5:$B$475&lt;=EOMONTH(N$4,0))*('Comp.'!$E$5:$E$475))</f>
        <v>0</v>
      </c>
      <c r="O61" s="11">
        <f t="shared" si="14"/>
        <v>0</v>
      </c>
      <c r="P61" s="92">
        <f t="shared" si="13"/>
        <v>0</v>
      </c>
    </row>
    <row r="62" spans="1:16" ht="23.25" customHeight="1" x14ac:dyDescent="0.25">
      <c r="A62" s="36" t="s">
        <v>201</v>
      </c>
      <c r="B62" s="56" t="s">
        <v>202</v>
      </c>
      <c r="C62" s="10">
        <f>SUMPRODUCT(('Diário 1º PA'!$E$4:$E$2000='Analítico Cp.'!$B62)*('Diário 1º PA'!$C$4:$C$2000&gt;=C$4)*('Diário 1º PA'!$C$4:$C$2000&lt;=EOMONTH(C$4,0))*('Diário 1º PA'!$F$4:$F$2000))
+SUMPRODUCT(('Diário 2º PA'!$E$4:$E$1997='Analítico Cp.'!$B62)*('Diário 2º PA'!$C$4:$C$1997&gt;=C$4)*('Diário 2º PA'!$C$4:$C$1997&lt;=EOMONTH(C$4,0))*('Diário 2º PA'!$F$4:$F$1997))
+SUMPRODUCT(('Diário 3º PA'!$E$4:$E$2018='Analítico Cp.'!$B62)*('Diário 3º PA'!$C$4:$C$2018&gt;=C$4)*('Diário 3º PA'!$C$4:$C$2018&lt;=EOMONTH(C$4,0))*('Diário 3º PA'!$F$4:$F$2018))
+SUMPRODUCT(('Diário 4º PA'!$E$4:$E$2000='Analítico Cp.'!$B62)*('Diário 4º PA'!$C$4:$C$2000&gt;=C$4)*('Diário 4º PA'!$C$4:$C$2000&lt;=EOMONTH(C$4,0))*('Diário 4º PA'!$F$4:$F$2000))
+SUMPRODUCT(('Comp.'!$D$5:$D$475=$B62)*('Comp.'!$B$5:$B$475&gt;=C$4)*('Comp.'!$B$5:$B$475&lt;=EOMONTH(C$4,0))*('Comp.'!$E$5:$E$475))</f>
        <v>0</v>
      </c>
      <c r="D62" s="10">
        <f>SUMPRODUCT(('Diário 1º PA'!$E$4:$E$2000='Analítico Cp.'!$B62)*('Diário 1º PA'!$C$4:$C$2000&gt;=D$4)*('Diário 1º PA'!$C$4:$C$2000&lt;=EOMONTH(D$4,0))*('Diário 1º PA'!$F$4:$F$2000))
+SUMPRODUCT(('Diário 2º PA'!$E$4:$E$1997='Analítico Cp.'!$B62)*('Diário 2º PA'!$C$4:$C$1997&gt;=D$4)*('Diário 2º PA'!$C$4:$C$1997&lt;=EOMONTH(D$4,0))*('Diário 2º PA'!$F$4:$F$1997))
+SUMPRODUCT(('Diário 3º PA'!$E$4:$E$2018='Analítico Cp.'!$B62)*('Diário 3º PA'!$C$4:$C$2018&gt;=D$4)*('Diário 3º PA'!$C$4:$C$2018&lt;=EOMONTH(D$4,0))*('Diário 3º PA'!$F$4:$F$2018))
+SUMPRODUCT(('Diário 4º PA'!$E$4:$E$2000='Analítico Cp.'!$B62)*('Diário 4º PA'!$C$4:$C$2000&gt;=D$4)*('Diário 4º PA'!$C$4:$C$2000&lt;=EOMONTH(D$4,0))*('Diário 4º PA'!$F$4:$F$2000))
+SUMPRODUCT(('Comp.'!$D$5:$D$475=$B62)*('Comp.'!$B$5:$B$475&gt;=D$4)*('Comp.'!$B$5:$B$475&lt;=EOMONTH(D$4,0))*('Comp.'!$E$5:$E$475))</f>
        <v>0</v>
      </c>
      <c r="E62" s="10">
        <f>SUMPRODUCT(('Diário 1º PA'!$E$4:$E$2000='Analítico Cp.'!$B62)*('Diário 1º PA'!$C$4:$C$2000&gt;=E$4)*('Diário 1º PA'!$C$4:$C$2000&lt;=EOMONTH(E$4,0))*('Diário 1º PA'!$F$4:$F$2000))
+SUMPRODUCT(('Diário 2º PA'!$E$4:$E$1997='Analítico Cp.'!$B62)*('Diário 2º PA'!$C$4:$C$1997&gt;=E$4)*('Diário 2º PA'!$C$4:$C$1997&lt;=EOMONTH(E$4,0))*('Diário 2º PA'!$F$4:$F$1997))
+SUMPRODUCT(('Diário 3º PA'!$E$4:$E$2018='Analítico Cp.'!$B62)*('Diário 3º PA'!$C$4:$C$2018&gt;=E$4)*('Diário 3º PA'!$C$4:$C$2018&lt;=EOMONTH(E$4,0))*('Diário 3º PA'!$F$4:$F$2018))
+SUMPRODUCT(('Diário 4º PA'!$E$4:$E$2000='Analítico Cp.'!$B62)*('Diário 4º PA'!$C$4:$C$2000&gt;=E$4)*('Diário 4º PA'!$C$4:$C$2000&lt;=EOMONTH(E$4,0))*('Diário 4º PA'!$F$4:$F$2000))
+SUMPRODUCT(('Comp.'!$D$5:$D$475=$B62)*('Comp.'!$B$5:$B$475&gt;=E$4)*('Comp.'!$B$5:$B$475&lt;=EOMONTH(E$4,0))*('Comp.'!$E$5:$E$475))</f>
        <v>0</v>
      </c>
      <c r="F62" s="10">
        <f>SUMPRODUCT(('Diário 1º PA'!$E$4:$E$2000='Analítico Cp.'!$B62)*('Diário 1º PA'!$C$4:$C$2000&gt;=F$4)*('Diário 1º PA'!$C$4:$C$2000&lt;=EOMONTH(F$4,0))*('Diário 1º PA'!$F$4:$F$2000))
+SUMPRODUCT(('Diário 2º PA'!$E$4:$E$1997='Analítico Cp.'!$B62)*('Diário 2º PA'!$C$4:$C$1997&gt;=F$4)*('Diário 2º PA'!$C$4:$C$1997&lt;=EOMONTH(F$4,0))*('Diário 2º PA'!$F$4:$F$1997))
+SUMPRODUCT(('Diário 3º PA'!$E$4:$E$2018='Analítico Cp.'!$B62)*('Diário 3º PA'!$C$4:$C$2018&gt;=F$4)*('Diário 3º PA'!$C$4:$C$2018&lt;=EOMONTH(F$4,0))*('Diário 3º PA'!$F$4:$F$2018))
+SUMPRODUCT(('Diário 4º PA'!$E$4:$E$2000='Analítico Cp.'!$B62)*('Diário 4º PA'!$C$4:$C$2000&gt;=F$4)*('Diário 4º PA'!$C$4:$C$2000&lt;=EOMONTH(F$4,0))*('Diário 4º PA'!$F$4:$F$2000))
+SUMPRODUCT(('Comp.'!$D$5:$D$475=$B62)*('Comp.'!$B$5:$B$475&gt;=F$4)*('Comp.'!$B$5:$B$475&lt;=EOMONTH(F$4,0))*('Comp.'!$E$5:$E$475))</f>
        <v>0</v>
      </c>
      <c r="G62" s="10">
        <f>SUMPRODUCT(('Diário 1º PA'!$E$4:$E$2000='Analítico Cp.'!$B62)*('Diário 1º PA'!$C$4:$C$2000&gt;=G$4)*('Diário 1º PA'!$C$4:$C$2000&lt;=EOMONTH(G$4,0))*('Diário 1º PA'!$F$4:$F$2000))
+SUMPRODUCT(('Diário 2º PA'!$E$4:$E$1997='Analítico Cp.'!$B62)*('Diário 2º PA'!$C$4:$C$1997&gt;=G$4)*('Diário 2º PA'!$C$4:$C$1997&lt;=EOMONTH(G$4,0))*('Diário 2º PA'!$F$4:$F$1997))
+SUMPRODUCT(('Diário 3º PA'!$E$4:$E$2018='Analítico Cp.'!$B62)*('Diário 3º PA'!$C$4:$C$2018&gt;=G$4)*('Diário 3º PA'!$C$4:$C$2018&lt;=EOMONTH(G$4,0))*('Diário 3º PA'!$F$4:$F$2018))
+SUMPRODUCT(('Diário 4º PA'!$E$4:$E$2000='Analítico Cp.'!$B62)*('Diário 4º PA'!$C$4:$C$2000&gt;=G$4)*('Diário 4º PA'!$C$4:$C$2000&lt;=EOMONTH(G$4,0))*('Diário 4º PA'!$F$4:$F$2000))
+SUMPRODUCT(('Comp.'!$D$5:$D$475=$B62)*('Comp.'!$B$5:$B$475&gt;=G$4)*('Comp.'!$B$5:$B$475&lt;=EOMONTH(G$4,0))*('Comp.'!$E$5:$E$475))</f>
        <v>0</v>
      </c>
      <c r="H62" s="10">
        <f>SUMPRODUCT(('Diário 1º PA'!$E$4:$E$2000='Analítico Cp.'!$B62)*('Diário 1º PA'!$C$4:$C$2000&gt;=H$4)*('Diário 1º PA'!$C$4:$C$2000&lt;=EOMONTH(H$4,0))*('Diário 1º PA'!$F$4:$F$2000))
+SUMPRODUCT(('Diário 2º PA'!$E$4:$E$1997='Analítico Cp.'!$B62)*('Diário 2º PA'!$C$4:$C$1997&gt;=H$4)*('Diário 2º PA'!$C$4:$C$1997&lt;=EOMONTH(H$4,0))*('Diário 2º PA'!$F$4:$F$1997))
+SUMPRODUCT(('Diário 3º PA'!$E$4:$E$2018='Analítico Cp.'!$B62)*('Diário 3º PA'!$C$4:$C$2018&gt;=H$4)*('Diário 3º PA'!$C$4:$C$2018&lt;=EOMONTH(H$4,0))*('Diário 3º PA'!$F$4:$F$2018))
+SUMPRODUCT(('Diário 4º PA'!$E$4:$E$2000='Analítico Cp.'!$B62)*('Diário 4º PA'!$C$4:$C$2000&gt;=H$4)*('Diário 4º PA'!$C$4:$C$2000&lt;=EOMONTH(H$4,0))*('Diário 4º PA'!$F$4:$F$2000))
+SUMPRODUCT(('Comp.'!$D$5:$D$475=$B62)*('Comp.'!$B$5:$B$475&gt;=H$4)*('Comp.'!$B$5:$B$475&lt;=EOMONTH(H$4,0))*('Comp.'!$E$5:$E$475))</f>
        <v>0</v>
      </c>
      <c r="I62" s="10">
        <f>SUMPRODUCT(('Diário 1º PA'!$E$4:$E$2000='Analítico Cp.'!$B62)*('Diário 1º PA'!$C$4:$C$2000&gt;=I$4)*('Diário 1º PA'!$C$4:$C$2000&lt;=EOMONTH(I$4,0))*('Diário 1º PA'!$F$4:$F$2000))
+SUMPRODUCT(('Diário 2º PA'!$E$4:$E$1997='Analítico Cp.'!$B62)*('Diário 2º PA'!$C$4:$C$1997&gt;=I$4)*('Diário 2º PA'!$C$4:$C$1997&lt;=EOMONTH(I$4,0))*('Diário 2º PA'!$F$4:$F$1997))
+SUMPRODUCT(('Diário 3º PA'!$E$4:$E$2018='Analítico Cp.'!$B62)*('Diário 3º PA'!$C$4:$C$2018&gt;=I$4)*('Diário 3º PA'!$C$4:$C$2018&lt;=EOMONTH(I$4,0))*('Diário 3º PA'!$F$4:$F$2018))
+SUMPRODUCT(('Diário 4º PA'!$E$4:$E$2000='Analítico Cp.'!$B62)*('Diário 4º PA'!$C$4:$C$2000&gt;=I$4)*('Diário 4º PA'!$C$4:$C$2000&lt;=EOMONTH(I$4,0))*('Diário 4º PA'!$F$4:$F$2000))
+SUMPRODUCT(('Comp.'!$D$5:$D$475=$B62)*('Comp.'!$B$5:$B$475&gt;=I$4)*('Comp.'!$B$5:$B$475&lt;=EOMONTH(I$4,0))*('Comp.'!$E$5:$E$475))</f>
        <v>0</v>
      </c>
      <c r="J62" s="10">
        <f>SUMPRODUCT(('Diário 1º PA'!$E$4:$E$2000='Analítico Cp.'!$B62)*('Diário 1º PA'!$C$4:$C$2000&gt;=J$4)*('Diário 1º PA'!$C$4:$C$2000&lt;=EOMONTH(J$4,0))*('Diário 1º PA'!$F$4:$F$2000))
+SUMPRODUCT(('Diário 2º PA'!$E$4:$E$1997='Analítico Cp.'!$B62)*('Diário 2º PA'!$C$4:$C$1997&gt;=J$4)*('Diário 2º PA'!$C$4:$C$1997&lt;=EOMONTH(J$4,0))*('Diário 2º PA'!$F$4:$F$1997))
+SUMPRODUCT(('Diário 3º PA'!$E$4:$E$2018='Analítico Cp.'!$B62)*('Diário 3º PA'!$C$4:$C$2018&gt;=J$4)*('Diário 3º PA'!$C$4:$C$2018&lt;=EOMONTH(J$4,0))*('Diário 3º PA'!$F$4:$F$2018))
+SUMPRODUCT(('Diário 4º PA'!$E$4:$E$2000='Analítico Cp.'!$B62)*('Diário 4º PA'!$C$4:$C$2000&gt;=J$4)*('Diário 4º PA'!$C$4:$C$2000&lt;=EOMONTH(J$4,0))*('Diário 4º PA'!$F$4:$F$2000))
+SUMPRODUCT(('Comp.'!$D$5:$D$475=$B62)*('Comp.'!$B$5:$B$475&gt;=J$4)*('Comp.'!$B$5:$B$475&lt;=EOMONTH(J$4,0))*('Comp.'!$E$5:$E$475))</f>
        <v>0</v>
      </c>
      <c r="K62" s="10">
        <f>SUMPRODUCT(('Diário 1º PA'!$E$4:$E$2000='Analítico Cp.'!$B62)*('Diário 1º PA'!$C$4:$C$2000&gt;=K$4)*('Diário 1º PA'!$C$4:$C$2000&lt;=EOMONTH(K$4,0))*('Diário 1º PA'!$F$4:$F$2000))
+SUMPRODUCT(('Diário 2º PA'!$E$4:$E$1997='Analítico Cp.'!$B62)*('Diário 2º PA'!$C$4:$C$1997&gt;=K$4)*('Diário 2º PA'!$C$4:$C$1997&lt;=EOMONTH(K$4,0))*('Diário 2º PA'!$F$4:$F$1997))
+SUMPRODUCT(('Diário 3º PA'!$E$4:$E$2018='Analítico Cp.'!$B62)*('Diário 3º PA'!$C$4:$C$2018&gt;=K$4)*('Diário 3º PA'!$C$4:$C$2018&lt;=EOMONTH(K$4,0))*('Diário 3º PA'!$F$4:$F$2018))
+SUMPRODUCT(('Diário 4º PA'!$E$4:$E$2000='Analítico Cp.'!$B62)*('Diário 4º PA'!$C$4:$C$2000&gt;=K$4)*('Diário 4º PA'!$C$4:$C$2000&lt;=EOMONTH(K$4,0))*('Diário 4º PA'!$F$4:$F$2000))
+SUMPRODUCT(('Comp.'!$D$5:$D$475=$B62)*('Comp.'!$B$5:$B$475&gt;=K$4)*('Comp.'!$B$5:$B$475&lt;=EOMONTH(K$4,0))*('Comp.'!$E$5:$E$475))</f>
        <v>0</v>
      </c>
      <c r="L62" s="10">
        <f>SUMPRODUCT(('Diário 1º PA'!$E$4:$E$2000='Analítico Cp.'!$B62)*('Diário 1º PA'!$C$4:$C$2000&gt;=L$4)*('Diário 1º PA'!$C$4:$C$2000&lt;=EOMONTH(L$4,0))*('Diário 1º PA'!$F$4:$F$2000))
+SUMPRODUCT(('Diário 2º PA'!$E$4:$E$1997='Analítico Cp.'!$B62)*('Diário 2º PA'!$C$4:$C$1997&gt;=L$4)*('Diário 2º PA'!$C$4:$C$1997&lt;=EOMONTH(L$4,0))*('Diário 2º PA'!$F$4:$F$1997))
+SUMPRODUCT(('Diário 3º PA'!$E$4:$E$2018='Analítico Cp.'!$B62)*('Diário 3º PA'!$C$4:$C$2018&gt;=L$4)*('Diário 3º PA'!$C$4:$C$2018&lt;=EOMONTH(L$4,0))*('Diário 3º PA'!$F$4:$F$2018))
+SUMPRODUCT(('Diário 4º PA'!$E$4:$E$2000='Analítico Cp.'!$B62)*('Diário 4º PA'!$C$4:$C$2000&gt;=L$4)*('Diário 4º PA'!$C$4:$C$2000&lt;=EOMONTH(L$4,0))*('Diário 4º PA'!$F$4:$F$2000))
+SUMPRODUCT(('Comp.'!$D$5:$D$475=$B62)*('Comp.'!$B$5:$B$475&gt;=L$4)*('Comp.'!$B$5:$B$475&lt;=EOMONTH(L$4,0))*('Comp.'!$E$5:$E$475))</f>
        <v>0</v>
      </c>
      <c r="M62" s="10">
        <f>SUMPRODUCT(('Diário 1º PA'!$E$4:$E$2000='Analítico Cp.'!$B62)*('Diário 1º PA'!$C$4:$C$2000&gt;=M$4)*('Diário 1º PA'!$C$4:$C$2000&lt;=EOMONTH(M$4,0))*('Diário 1º PA'!$F$4:$F$2000))
+SUMPRODUCT(('Diário 2º PA'!$E$4:$E$1997='Analítico Cp.'!$B62)*('Diário 2º PA'!$C$4:$C$1997&gt;=M$4)*('Diário 2º PA'!$C$4:$C$1997&lt;=EOMONTH(M$4,0))*('Diário 2º PA'!$F$4:$F$1997))
+SUMPRODUCT(('Diário 3º PA'!$E$4:$E$2018='Analítico Cp.'!$B62)*('Diário 3º PA'!$C$4:$C$2018&gt;=M$4)*('Diário 3º PA'!$C$4:$C$2018&lt;=EOMONTH(M$4,0))*('Diário 3º PA'!$F$4:$F$2018))
+SUMPRODUCT(('Diário 4º PA'!$E$4:$E$2000='Analítico Cp.'!$B62)*('Diário 4º PA'!$C$4:$C$2000&gt;=M$4)*('Diário 4º PA'!$C$4:$C$2000&lt;=EOMONTH(M$4,0))*('Diário 4º PA'!$F$4:$F$2000))
+SUMPRODUCT(('Comp.'!$D$5:$D$475=$B62)*('Comp.'!$B$5:$B$475&gt;=M$4)*('Comp.'!$B$5:$B$475&lt;=EOMONTH(M$4,0))*('Comp.'!$E$5:$E$475))</f>
        <v>0</v>
      </c>
      <c r="N62" s="10">
        <f>SUMPRODUCT(('Diário 1º PA'!$E$4:$E$2000='Analítico Cp.'!$B62)*('Diário 1º PA'!$C$4:$C$2000&gt;=N$4)*('Diário 1º PA'!$C$4:$C$2000&lt;=EOMONTH(N$4,0))*('Diário 1º PA'!$F$4:$F$2000))
+SUMPRODUCT(('Diário 2º PA'!$E$4:$E$1997='Analítico Cp.'!$B62)*('Diário 2º PA'!$C$4:$C$1997&gt;=N$4)*('Diário 2º PA'!$C$4:$C$1997&lt;=EOMONTH(N$4,0))*('Diário 2º PA'!$F$4:$F$1997))
+SUMPRODUCT(('Diário 3º PA'!$E$4:$E$2018='Analítico Cp.'!$B62)*('Diário 3º PA'!$C$4:$C$2018&gt;=N$4)*('Diário 3º PA'!$C$4:$C$2018&lt;=EOMONTH(N$4,0))*('Diário 3º PA'!$F$4:$F$2018))
+SUMPRODUCT(('Diário 4º PA'!$E$4:$E$2000='Analítico Cp.'!$B62)*('Diário 4º PA'!$C$4:$C$2000&gt;=N$4)*('Diário 4º PA'!$C$4:$C$2000&lt;=EOMONTH(N$4,0))*('Diário 4º PA'!$F$4:$F$2000))
+SUMPRODUCT(('Comp.'!$D$5:$D$475=$B62)*('Comp.'!$B$5:$B$475&gt;=N$4)*('Comp.'!$B$5:$B$475&lt;=EOMONTH(N$4,0))*('Comp.'!$E$5:$E$475))</f>
        <v>0</v>
      </c>
      <c r="O62" s="11">
        <f t="shared" si="14"/>
        <v>0</v>
      </c>
      <c r="P62" s="92">
        <f t="shared" si="13"/>
        <v>0</v>
      </c>
    </row>
    <row r="63" spans="1:16" ht="23.25" customHeight="1" x14ac:dyDescent="0.25">
      <c r="A63" s="36" t="s">
        <v>203</v>
      </c>
      <c r="B63" s="56" t="s">
        <v>204</v>
      </c>
      <c r="C63" s="10">
        <f>SUMPRODUCT(('Diário 1º PA'!$E$4:$E$2000='Analítico Cp.'!$B63)*('Diário 1º PA'!$C$4:$C$2000&gt;=C$4)*('Diário 1º PA'!$C$4:$C$2000&lt;=EOMONTH(C$4,0))*('Diário 1º PA'!$F$4:$F$2000))
+SUMPRODUCT(('Diário 2º PA'!$E$4:$E$1997='Analítico Cp.'!$B63)*('Diário 2º PA'!$C$4:$C$1997&gt;=C$4)*('Diário 2º PA'!$C$4:$C$1997&lt;=EOMONTH(C$4,0))*('Diário 2º PA'!$F$4:$F$1997))
+SUMPRODUCT(('Diário 3º PA'!$E$4:$E$2018='Analítico Cp.'!$B63)*('Diário 3º PA'!$C$4:$C$2018&gt;=C$4)*('Diário 3º PA'!$C$4:$C$2018&lt;=EOMONTH(C$4,0))*('Diário 3º PA'!$F$4:$F$2018))
+SUMPRODUCT(('Diário 4º PA'!$E$4:$E$2000='Analítico Cp.'!$B63)*('Diário 4º PA'!$C$4:$C$2000&gt;=C$4)*('Diário 4º PA'!$C$4:$C$2000&lt;=EOMONTH(C$4,0))*('Diário 4º PA'!$F$4:$F$2000))
+SUMPRODUCT(('Comp.'!$D$5:$D$475=$B63)*('Comp.'!$B$5:$B$475&gt;=C$4)*('Comp.'!$B$5:$B$475&lt;=EOMONTH(C$4,0))*('Comp.'!$E$5:$E$475))</f>
        <v>0</v>
      </c>
      <c r="D63" s="10">
        <f>SUMPRODUCT(('Diário 1º PA'!$E$4:$E$2000='Analítico Cp.'!$B63)*('Diário 1º PA'!$C$4:$C$2000&gt;=D$4)*('Diário 1º PA'!$C$4:$C$2000&lt;=EOMONTH(D$4,0))*('Diário 1º PA'!$F$4:$F$2000))
+SUMPRODUCT(('Diário 2º PA'!$E$4:$E$1997='Analítico Cp.'!$B63)*('Diário 2º PA'!$C$4:$C$1997&gt;=D$4)*('Diário 2º PA'!$C$4:$C$1997&lt;=EOMONTH(D$4,0))*('Diário 2º PA'!$F$4:$F$1997))
+SUMPRODUCT(('Diário 3º PA'!$E$4:$E$2018='Analítico Cp.'!$B63)*('Diário 3º PA'!$C$4:$C$2018&gt;=D$4)*('Diário 3º PA'!$C$4:$C$2018&lt;=EOMONTH(D$4,0))*('Diário 3º PA'!$F$4:$F$2018))
+SUMPRODUCT(('Diário 4º PA'!$E$4:$E$2000='Analítico Cp.'!$B63)*('Diário 4º PA'!$C$4:$C$2000&gt;=D$4)*('Diário 4º PA'!$C$4:$C$2000&lt;=EOMONTH(D$4,0))*('Diário 4º PA'!$F$4:$F$2000))
+SUMPRODUCT(('Comp.'!$D$5:$D$475=$B63)*('Comp.'!$B$5:$B$475&gt;=D$4)*('Comp.'!$B$5:$B$475&lt;=EOMONTH(D$4,0))*('Comp.'!$E$5:$E$475))</f>
        <v>0</v>
      </c>
      <c r="E63" s="10">
        <f>SUMPRODUCT(('Diário 1º PA'!$E$4:$E$2000='Analítico Cp.'!$B63)*('Diário 1º PA'!$C$4:$C$2000&gt;=E$4)*('Diário 1º PA'!$C$4:$C$2000&lt;=EOMONTH(E$4,0))*('Diário 1º PA'!$F$4:$F$2000))
+SUMPRODUCT(('Diário 2º PA'!$E$4:$E$1997='Analítico Cp.'!$B63)*('Diário 2º PA'!$C$4:$C$1997&gt;=E$4)*('Diário 2º PA'!$C$4:$C$1997&lt;=EOMONTH(E$4,0))*('Diário 2º PA'!$F$4:$F$1997))
+SUMPRODUCT(('Diário 3º PA'!$E$4:$E$2018='Analítico Cp.'!$B63)*('Diário 3º PA'!$C$4:$C$2018&gt;=E$4)*('Diário 3º PA'!$C$4:$C$2018&lt;=EOMONTH(E$4,0))*('Diário 3º PA'!$F$4:$F$2018))
+SUMPRODUCT(('Diário 4º PA'!$E$4:$E$2000='Analítico Cp.'!$B63)*('Diário 4º PA'!$C$4:$C$2000&gt;=E$4)*('Diário 4º PA'!$C$4:$C$2000&lt;=EOMONTH(E$4,0))*('Diário 4º PA'!$F$4:$F$2000))
+SUMPRODUCT(('Comp.'!$D$5:$D$475=$B63)*('Comp.'!$B$5:$B$475&gt;=E$4)*('Comp.'!$B$5:$B$475&lt;=EOMONTH(E$4,0))*('Comp.'!$E$5:$E$475))</f>
        <v>0</v>
      </c>
      <c r="F63" s="10">
        <f>SUMPRODUCT(('Diário 1º PA'!$E$4:$E$2000='Analítico Cp.'!$B63)*('Diário 1º PA'!$C$4:$C$2000&gt;=F$4)*('Diário 1º PA'!$C$4:$C$2000&lt;=EOMONTH(F$4,0))*('Diário 1º PA'!$F$4:$F$2000))
+SUMPRODUCT(('Diário 2º PA'!$E$4:$E$1997='Analítico Cp.'!$B63)*('Diário 2º PA'!$C$4:$C$1997&gt;=F$4)*('Diário 2º PA'!$C$4:$C$1997&lt;=EOMONTH(F$4,0))*('Diário 2º PA'!$F$4:$F$1997))
+SUMPRODUCT(('Diário 3º PA'!$E$4:$E$2018='Analítico Cp.'!$B63)*('Diário 3º PA'!$C$4:$C$2018&gt;=F$4)*('Diário 3º PA'!$C$4:$C$2018&lt;=EOMONTH(F$4,0))*('Diário 3º PA'!$F$4:$F$2018))
+SUMPRODUCT(('Diário 4º PA'!$E$4:$E$2000='Analítico Cp.'!$B63)*('Diário 4º PA'!$C$4:$C$2000&gt;=F$4)*('Diário 4º PA'!$C$4:$C$2000&lt;=EOMONTH(F$4,0))*('Diário 4º PA'!$F$4:$F$2000))
+SUMPRODUCT(('Comp.'!$D$5:$D$475=$B63)*('Comp.'!$B$5:$B$475&gt;=F$4)*('Comp.'!$B$5:$B$475&lt;=EOMONTH(F$4,0))*('Comp.'!$E$5:$E$475))</f>
        <v>0</v>
      </c>
      <c r="G63" s="10">
        <f>SUMPRODUCT(('Diário 1º PA'!$E$4:$E$2000='Analítico Cp.'!$B63)*('Diário 1º PA'!$C$4:$C$2000&gt;=G$4)*('Diário 1º PA'!$C$4:$C$2000&lt;=EOMONTH(G$4,0))*('Diário 1º PA'!$F$4:$F$2000))
+SUMPRODUCT(('Diário 2º PA'!$E$4:$E$1997='Analítico Cp.'!$B63)*('Diário 2º PA'!$C$4:$C$1997&gt;=G$4)*('Diário 2º PA'!$C$4:$C$1997&lt;=EOMONTH(G$4,0))*('Diário 2º PA'!$F$4:$F$1997))
+SUMPRODUCT(('Diário 3º PA'!$E$4:$E$2018='Analítico Cp.'!$B63)*('Diário 3º PA'!$C$4:$C$2018&gt;=G$4)*('Diário 3º PA'!$C$4:$C$2018&lt;=EOMONTH(G$4,0))*('Diário 3º PA'!$F$4:$F$2018))
+SUMPRODUCT(('Diário 4º PA'!$E$4:$E$2000='Analítico Cp.'!$B63)*('Diário 4º PA'!$C$4:$C$2000&gt;=G$4)*('Diário 4º PA'!$C$4:$C$2000&lt;=EOMONTH(G$4,0))*('Diário 4º PA'!$F$4:$F$2000))
+SUMPRODUCT(('Comp.'!$D$5:$D$475=$B63)*('Comp.'!$B$5:$B$475&gt;=G$4)*('Comp.'!$B$5:$B$475&lt;=EOMONTH(G$4,0))*('Comp.'!$E$5:$E$475))</f>
        <v>0</v>
      </c>
      <c r="H63" s="10">
        <f>SUMPRODUCT(('Diário 1º PA'!$E$4:$E$2000='Analítico Cp.'!$B63)*('Diário 1º PA'!$C$4:$C$2000&gt;=H$4)*('Diário 1º PA'!$C$4:$C$2000&lt;=EOMONTH(H$4,0))*('Diário 1º PA'!$F$4:$F$2000))
+SUMPRODUCT(('Diário 2º PA'!$E$4:$E$1997='Analítico Cp.'!$B63)*('Diário 2º PA'!$C$4:$C$1997&gt;=H$4)*('Diário 2º PA'!$C$4:$C$1997&lt;=EOMONTH(H$4,0))*('Diário 2º PA'!$F$4:$F$1997))
+SUMPRODUCT(('Diário 3º PA'!$E$4:$E$2018='Analítico Cp.'!$B63)*('Diário 3º PA'!$C$4:$C$2018&gt;=H$4)*('Diário 3º PA'!$C$4:$C$2018&lt;=EOMONTH(H$4,0))*('Diário 3º PA'!$F$4:$F$2018))
+SUMPRODUCT(('Diário 4º PA'!$E$4:$E$2000='Analítico Cp.'!$B63)*('Diário 4º PA'!$C$4:$C$2000&gt;=H$4)*('Diário 4º PA'!$C$4:$C$2000&lt;=EOMONTH(H$4,0))*('Diário 4º PA'!$F$4:$F$2000))
+SUMPRODUCT(('Comp.'!$D$5:$D$475=$B63)*('Comp.'!$B$5:$B$475&gt;=H$4)*('Comp.'!$B$5:$B$475&lt;=EOMONTH(H$4,0))*('Comp.'!$E$5:$E$475))</f>
        <v>0</v>
      </c>
      <c r="I63" s="10">
        <f>SUMPRODUCT(('Diário 1º PA'!$E$4:$E$2000='Analítico Cp.'!$B63)*('Diário 1º PA'!$C$4:$C$2000&gt;=I$4)*('Diário 1º PA'!$C$4:$C$2000&lt;=EOMONTH(I$4,0))*('Diário 1º PA'!$F$4:$F$2000))
+SUMPRODUCT(('Diário 2º PA'!$E$4:$E$1997='Analítico Cp.'!$B63)*('Diário 2º PA'!$C$4:$C$1997&gt;=I$4)*('Diário 2º PA'!$C$4:$C$1997&lt;=EOMONTH(I$4,0))*('Diário 2º PA'!$F$4:$F$1997))
+SUMPRODUCT(('Diário 3º PA'!$E$4:$E$2018='Analítico Cp.'!$B63)*('Diário 3º PA'!$C$4:$C$2018&gt;=I$4)*('Diário 3º PA'!$C$4:$C$2018&lt;=EOMONTH(I$4,0))*('Diário 3º PA'!$F$4:$F$2018))
+SUMPRODUCT(('Diário 4º PA'!$E$4:$E$2000='Analítico Cp.'!$B63)*('Diário 4º PA'!$C$4:$C$2000&gt;=I$4)*('Diário 4º PA'!$C$4:$C$2000&lt;=EOMONTH(I$4,0))*('Diário 4º PA'!$F$4:$F$2000))
+SUMPRODUCT(('Comp.'!$D$5:$D$475=$B63)*('Comp.'!$B$5:$B$475&gt;=I$4)*('Comp.'!$B$5:$B$475&lt;=EOMONTH(I$4,0))*('Comp.'!$E$5:$E$475))</f>
        <v>0</v>
      </c>
      <c r="J63" s="10">
        <f>SUMPRODUCT(('Diário 1º PA'!$E$4:$E$2000='Analítico Cp.'!$B63)*('Diário 1º PA'!$C$4:$C$2000&gt;=J$4)*('Diário 1º PA'!$C$4:$C$2000&lt;=EOMONTH(J$4,0))*('Diário 1º PA'!$F$4:$F$2000))
+SUMPRODUCT(('Diário 2º PA'!$E$4:$E$1997='Analítico Cp.'!$B63)*('Diário 2º PA'!$C$4:$C$1997&gt;=J$4)*('Diário 2º PA'!$C$4:$C$1997&lt;=EOMONTH(J$4,0))*('Diário 2º PA'!$F$4:$F$1997))
+SUMPRODUCT(('Diário 3º PA'!$E$4:$E$2018='Analítico Cp.'!$B63)*('Diário 3º PA'!$C$4:$C$2018&gt;=J$4)*('Diário 3º PA'!$C$4:$C$2018&lt;=EOMONTH(J$4,0))*('Diário 3º PA'!$F$4:$F$2018))
+SUMPRODUCT(('Diário 4º PA'!$E$4:$E$2000='Analítico Cp.'!$B63)*('Diário 4º PA'!$C$4:$C$2000&gt;=J$4)*('Diário 4º PA'!$C$4:$C$2000&lt;=EOMONTH(J$4,0))*('Diário 4º PA'!$F$4:$F$2000))
+SUMPRODUCT(('Comp.'!$D$5:$D$475=$B63)*('Comp.'!$B$5:$B$475&gt;=J$4)*('Comp.'!$B$5:$B$475&lt;=EOMONTH(J$4,0))*('Comp.'!$E$5:$E$475))</f>
        <v>0</v>
      </c>
      <c r="K63" s="10">
        <f>SUMPRODUCT(('Diário 1º PA'!$E$4:$E$2000='Analítico Cp.'!$B63)*('Diário 1º PA'!$C$4:$C$2000&gt;=K$4)*('Diário 1º PA'!$C$4:$C$2000&lt;=EOMONTH(K$4,0))*('Diário 1º PA'!$F$4:$F$2000))
+SUMPRODUCT(('Diário 2º PA'!$E$4:$E$1997='Analítico Cp.'!$B63)*('Diário 2º PA'!$C$4:$C$1997&gt;=K$4)*('Diário 2º PA'!$C$4:$C$1997&lt;=EOMONTH(K$4,0))*('Diário 2º PA'!$F$4:$F$1997))
+SUMPRODUCT(('Diário 3º PA'!$E$4:$E$2018='Analítico Cp.'!$B63)*('Diário 3º PA'!$C$4:$C$2018&gt;=K$4)*('Diário 3º PA'!$C$4:$C$2018&lt;=EOMONTH(K$4,0))*('Diário 3º PA'!$F$4:$F$2018))
+SUMPRODUCT(('Diário 4º PA'!$E$4:$E$2000='Analítico Cp.'!$B63)*('Diário 4º PA'!$C$4:$C$2000&gt;=K$4)*('Diário 4º PA'!$C$4:$C$2000&lt;=EOMONTH(K$4,0))*('Diário 4º PA'!$F$4:$F$2000))
+SUMPRODUCT(('Comp.'!$D$5:$D$475=$B63)*('Comp.'!$B$5:$B$475&gt;=K$4)*('Comp.'!$B$5:$B$475&lt;=EOMONTH(K$4,0))*('Comp.'!$E$5:$E$475))</f>
        <v>0</v>
      </c>
      <c r="L63" s="10">
        <f>SUMPRODUCT(('Diário 1º PA'!$E$4:$E$2000='Analítico Cp.'!$B63)*('Diário 1º PA'!$C$4:$C$2000&gt;=L$4)*('Diário 1º PA'!$C$4:$C$2000&lt;=EOMONTH(L$4,0))*('Diário 1º PA'!$F$4:$F$2000))
+SUMPRODUCT(('Diário 2º PA'!$E$4:$E$1997='Analítico Cp.'!$B63)*('Diário 2º PA'!$C$4:$C$1997&gt;=L$4)*('Diário 2º PA'!$C$4:$C$1997&lt;=EOMONTH(L$4,0))*('Diário 2º PA'!$F$4:$F$1997))
+SUMPRODUCT(('Diário 3º PA'!$E$4:$E$2018='Analítico Cp.'!$B63)*('Diário 3º PA'!$C$4:$C$2018&gt;=L$4)*('Diário 3º PA'!$C$4:$C$2018&lt;=EOMONTH(L$4,0))*('Diário 3º PA'!$F$4:$F$2018))
+SUMPRODUCT(('Diário 4º PA'!$E$4:$E$2000='Analítico Cp.'!$B63)*('Diário 4º PA'!$C$4:$C$2000&gt;=L$4)*('Diário 4º PA'!$C$4:$C$2000&lt;=EOMONTH(L$4,0))*('Diário 4º PA'!$F$4:$F$2000))
+SUMPRODUCT(('Comp.'!$D$5:$D$475=$B63)*('Comp.'!$B$5:$B$475&gt;=L$4)*('Comp.'!$B$5:$B$475&lt;=EOMONTH(L$4,0))*('Comp.'!$E$5:$E$475))</f>
        <v>0</v>
      </c>
      <c r="M63" s="10">
        <f>SUMPRODUCT(('Diário 1º PA'!$E$4:$E$2000='Analítico Cp.'!$B63)*('Diário 1º PA'!$C$4:$C$2000&gt;=M$4)*('Diário 1º PA'!$C$4:$C$2000&lt;=EOMONTH(M$4,0))*('Diário 1º PA'!$F$4:$F$2000))
+SUMPRODUCT(('Diário 2º PA'!$E$4:$E$1997='Analítico Cp.'!$B63)*('Diário 2º PA'!$C$4:$C$1997&gt;=M$4)*('Diário 2º PA'!$C$4:$C$1997&lt;=EOMONTH(M$4,0))*('Diário 2º PA'!$F$4:$F$1997))
+SUMPRODUCT(('Diário 3º PA'!$E$4:$E$2018='Analítico Cp.'!$B63)*('Diário 3º PA'!$C$4:$C$2018&gt;=M$4)*('Diário 3º PA'!$C$4:$C$2018&lt;=EOMONTH(M$4,0))*('Diário 3º PA'!$F$4:$F$2018))
+SUMPRODUCT(('Diário 4º PA'!$E$4:$E$2000='Analítico Cp.'!$B63)*('Diário 4º PA'!$C$4:$C$2000&gt;=M$4)*('Diário 4º PA'!$C$4:$C$2000&lt;=EOMONTH(M$4,0))*('Diário 4º PA'!$F$4:$F$2000))
+SUMPRODUCT(('Comp.'!$D$5:$D$475=$B63)*('Comp.'!$B$5:$B$475&gt;=M$4)*('Comp.'!$B$5:$B$475&lt;=EOMONTH(M$4,0))*('Comp.'!$E$5:$E$475))</f>
        <v>0</v>
      </c>
      <c r="N63" s="10">
        <f>SUMPRODUCT(('Diário 1º PA'!$E$4:$E$2000='Analítico Cp.'!$B63)*('Diário 1º PA'!$C$4:$C$2000&gt;=N$4)*('Diário 1º PA'!$C$4:$C$2000&lt;=EOMONTH(N$4,0))*('Diário 1º PA'!$F$4:$F$2000))
+SUMPRODUCT(('Diário 2º PA'!$E$4:$E$1997='Analítico Cp.'!$B63)*('Diário 2º PA'!$C$4:$C$1997&gt;=N$4)*('Diário 2º PA'!$C$4:$C$1997&lt;=EOMONTH(N$4,0))*('Diário 2º PA'!$F$4:$F$1997))
+SUMPRODUCT(('Diário 3º PA'!$E$4:$E$2018='Analítico Cp.'!$B63)*('Diário 3º PA'!$C$4:$C$2018&gt;=N$4)*('Diário 3º PA'!$C$4:$C$2018&lt;=EOMONTH(N$4,0))*('Diário 3º PA'!$F$4:$F$2018))
+SUMPRODUCT(('Diário 4º PA'!$E$4:$E$2000='Analítico Cp.'!$B63)*('Diário 4º PA'!$C$4:$C$2000&gt;=N$4)*('Diário 4º PA'!$C$4:$C$2000&lt;=EOMONTH(N$4,0))*('Diário 4º PA'!$F$4:$F$2000))
+SUMPRODUCT(('Comp.'!$D$5:$D$475=$B63)*('Comp.'!$B$5:$B$475&gt;=N$4)*('Comp.'!$B$5:$B$475&lt;=EOMONTH(N$4,0))*('Comp.'!$E$5:$E$475))</f>
        <v>0</v>
      </c>
      <c r="O63" s="11">
        <f t="shared" si="14"/>
        <v>0</v>
      </c>
      <c r="P63" s="92">
        <f t="shared" si="13"/>
        <v>0</v>
      </c>
    </row>
    <row r="64" spans="1:16" ht="23.25" customHeight="1" x14ac:dyDescent="0.25">
      <c r="A64" s="36" t="s">
        <v>205</v>
      </c>
      <c r="B64" s="56" t="s">
        <v>206</v>
      </c>
      <c r="C64" s="10">
        <f>SUMPRODUCT(('Diário 1º PA'!$E$4:$E$2000='Analítico Cp.'!$B64)*('Diário 1º PA'!$C$4:$C$2000&gt;=C$4)*('Diário 1º PA'!$C$4:$C$2000&lt;=EOMONTH(C$4,0))*('Diário 1º PA'!$F$4:$F$2000))
+SUMPRODUCT(('Diário 2º PA'!$E$4:$E$1997='Analítico Cp.'!$B64)*('Diário 2º PA'!$C$4:$C$1997&gt;=C$4)*('Diário 2º PA'!$C$4:$C$1997&lt;=EOMONTH(C$4,0))*('Diário 2º PA'!$F$4:$F$1997))
+SUMPRODUCT(('Diário 3º PA'!$E$4:$E$2018='Analítico Cp.'!$B64)*('Diário 3º PA'!$C$4:$C$2018&gt;=C$4)*('Diário 3º PA'!$C$4:$C$2018&lt;=EOMONTH(C$4,0))*('Diário 3º PA'!$F$4:$F$2018))
+SUMPRODUCT(('Diário 4º PA'!$E$4:$E$2000='Analítico Cp.'!$B64)*('Diário 4º PA'!$C$4:$C$2000&gt;=C$4)*('Diário 4º PA'!$C$4:$C$2000&lt;=EOMONTH(C$4,0))*('Diário 4º PA'!$F$4:$F$2000))
+SUMPRODUCT(('Comp.'!$D$5:$D$475=$B64)*('Comp.'!$B$5:$B$475&gt;=C$4)*('Comp.'!$B$5:$B$475&lt;=EOMONTH(C$4,0))*('Comp.'!$E$5:$E$475))</f>
        <v>0</v>
      </c>
      <c r="D64" s="10">
        <f>SUMPRODUCT(('Diário 1º PA'!$E$4:$E$2000='Analítico Cp.'!$B64)*('Diário 1º PA'!$C$4:$C$2000&gt;=D$4)*('Diário 1º PA'!$C$4:$C$2000&lt;=EOMONTH(D$4,0))*('Diário 1º PA'!$F$4:$F$2000))
+SUMPRODUCT(('Diário 2º PA'!$E$4:$E$1997='Analítico Cp.'!$B64)*('Diário 2º PA'!$C$4:$C$1997&gt;=D$4)*('Diário 2º PA'!$C$4:$C$1997&lt;=EOMONTH(D$4,0))*('Diário 2º PA'!$F$4:$F$1997))
+SUMPRODUCT(('Diário 3º PA'!$E$4:$E$2018='Analítico Cp.'!$B64)*('Diário 3º PA'!$C$4:$C$2018&gt;=D$4)*('Diário 3º PA'!$C$4:$C$2018&lt;=EOMONTH(D$4,0))*('Diário 3º PA'!$F$4:$F$2018))
+SUMPRODUCT(('Diário 4º PA'!$E$4:$E$2000='Analítico Cp.'!$B64)*('Diário 4º PA'!$C$4:$C$2000&gt;=D$4)*('Diário 4º PA'!$C$4:$C$2000&lt;=EOMONTH(D$4,0))*('Diário 4º PA'!$F$4:$F$2000))
+SUMPRODUCT(('Comp.'!$D$5:$D$475=$B64)*('Comp.'!$B$5:$B$475&gt;=D$4)*('Comp.'!$B$5:$B$475&lt;=EOMONTH(D$4,0))*('Comp.'!$E$5:$E$475))</f>
        <v>0</v>
      </c>
      <c r="E64" s="10">
        <f>SUMPRODUCT(('Diário 1º PA'!$E$4:$E$2000='Analítico Cp.'!$B64)*('Diário 1º PA'!$C$4:$C$2000&gt;=E$4)*('Diário 1º PA'!$C$4:$C$2000&lt;=EOMONTH(E$4,0))*('Diário 1º PA'!$F$4:$F$2000))
+SUMPRODUCT(('Diário 2º PA'!$E$4:$E$1997='Analítico Cp.'!$B64)*('Diário 2º PA'!$C$4:$C$1997&gt;=E$4)*('Diário 2º PA'!$C$4:$C$1997&lt;=EOMONTH(E$4,0))*('Diário 2º PA'!$F$4:$F$1997))
+SUMPRODUCT(('Diário 3º PA'!$E$4:$E$2018='Analítico Cp.'!$B64)*('Diário 3º PA'!$C$4:$C$2018&gt;=E$4)*('Diário 3º PA'!$C$4:$C$2018&lt;=EOMONTH(E$4,0))*('Diário 3º PA'!$F$4:$F$2018))
+SUMPRODUCT(('Diário 4º PA'!$E$4:$E$2000='Analítico Cp.'!$B64)*('Diário 4º PA'!$C$4:$C$2000&gt;=E$4)*('Diário 4º PA'!$C$4:$C$2000&lt;=EOMONTH(E$4,0))*('Diário 4º PA'!$F$4:$F$2000))
+SUMPRODUCT(('Comp.'!$D$5:$D$475=$B64)*('Comp.'!$B$5:$B$475&gt;=E$4)*('Comp.'!$B$5:$B$475&lt;=EOMONTH(E$4,0))*('Comp.'!$E$5:$E$475))</f>
        <v>0</v>
      </c>
      <c r="F64" s="10">
        <f>SUMPRODUCT(('Diário 1º PA'!$E$4:$E$2000='Analítico Cp.'!$B64)*('Diário 1º PA'!$C$4:$C$2000&gt;=F$4)*('Diário 1º PA'!$C$4:$C$2000&lt;=EOMONTH(F$4,0))*('Diário 1º PA'!$F$4:$F$2000))
+SUMPRODUCT(('Diário 2º PA'!$E$4:$E$1997='Analítico Cp.'!$B64)*('Diário 2º PA'!$C$4:$C$1997&gt;=F$4)*('Diário 2º PA'!$C$4:$C$1997&lt;=EOMONTH(F$4,0))*('Diário 2º PA'!$F$4:$F$1997))
+SUMPRODUCT(('Diário 3º PA'!$E$4:$E$2018='Analítico Cp.'!$B64)*('Diário 3º PA'!$C$4:$C$2018&gt;=F$4)*('Diário 3º PA'!$C$4:$C$2018&lt;=EOMONTH(F$4,0))*('Diário 3º PA'!$F$4:$F$2018))
+SUMPRODUCT(('Diário 4º PA'!$E$4:$E$2000='Analítico Cp.'!$B64)*('Diário 4º PA'!$C$4:$C$2000&gt;=F$4)*('Diário 4º PA'!$C$4:$C$2000&lt;=EOMONTH(F$4,0))*('Diário 4º PA'!$F$4:$F$2000))
+SUMPRODUCT(('Comp.'!$D$5:$D$475=$B64)*('Comp.'!$B$5:$B$475&gt;=F$4)*('Comp.'!$B$5:$B$475&lt;=EOMONTH(F$4,0))*('Comp.'!$E$5:$E$475))</f>
        <v>0</v>
      </c>
      <c r="G64" s="10">
        <f>SUMPRODUCT(('Diário 1º PA'!$E$4:$E$2000='Analítico Cp.'!$B64)*('Diário 1º PA'!$C$4:$C$2000&gt;=G$4)*('Diário 1º PA'!$C$4:$C$2000&lt;=EOMONTH(G$4,0))*('Diário 1º PA'!$F$4:$F$2000))
+SUMPRODUCT(('Diário 2º PA'!$E$4:$E$1997='Analítico Cp.'!$B64)*('Diário 2º PA'!$C$4:$C$1997&gt;=G$4)*('Diário 2º PA'!$C$4:$C$1997&lt;=EOMONTH(G$4,0))*('Diário 2º PA'!$F$4:$F$1997))
+SUMPRODUCT(('Diário 3º PA'!$E$4:$E$2018='Analítico Cp.'!$B64)*('Diário 3º PA'!$C$4:$C$2018&gt;=G$4)*('Diário 3º PA'!$C$4:$C$2018&lt;=EOMONTH(G$4,0))*('Diário 3º PA'!$F$4:$F$2018))
+SUMPRODUCT(('Diário 4º PA'!$E$4:$E$2000='Analítico Cp.'!$B64)*('Diário 4º PA'!$C$4:$C$2000&gt;=G$4)*('Diário 4º PA'!$C$4:$C$2000&lt;=EOMONTH(G$4,0))*('Diário 4º PA'!$F$4:$F$2000))
+SUMPRODUCT(('Comp.'!$D$5:$D$475=$B64)*('Comp.'!$B$5:$B$475&gt;=G$4)*('Comp.'!$B$5:$B$475&lt;=EOMONTH(G$4,0))*('Comp.'!$E$5:$E$475))</f>
        <v>0</v>
      </c>
      <c r="H64" s="10">
        <f>SUMPRODUCT(('Diário 1º PA'!$E$4:$E$2000='Analítico Cp.'!$B64)*('Diário 1º PA'!$C$4:$C$2000&gt;=H$4)*('Diário 1º PA'!$C$4:$C$2000&lt;=EOMONTH(H$4,0))*('Diário 1º PA'!$F$4:$F$2000))
+SUMPRODUCT(('Diário 2º PA'!$E$4:$E$1997='Analítico Cp.'!$B64)*('Diário 2º PA'!$C$4:$C$1997&gt;=H$4)*('Diário 2º PA'!$C$4:$C$1997&lt;=EOMONTH(H$4,0))*('Diário 2º PA'!$F$4:$F$1997))
+SUMPRODUCT(('Diário 3º PA'!$E$4:$E$2018='Analítico Cp.'!$B64)*('Diário 3º PA'!$C$4:$C$2018&gt;=H$4)*('Diário 3º PA'!$C$4:$C$2018&lt;=EOMONTH(H$4,0))*('Diário 3º PA'!$F$4:$F$2018))
+SUMPRODUCT(('Diário 4º PA'!$E$4:$E$2000='Analítico Cp.'!$B64)*('Diário 4º PA'!$C$4:$C$2000&gt;=H$4)*('Diário 4º PA'!$C$4:$C$2000&lt;=EOMONTH(H$4,0))*('Diário 4º PA'!$F$4:$F$2000))
+SUMPRODUCT(('Comp.'!$D$5:$D$475=$B64)*('Comp.'!$B$5:$B$475&gt;=H$4)*('Comp.'!$B$5:$B$475&lt;=EOMONTH(H$4,0))*('Comp.'!$E$5:$E$475))</f>
        <v>0</v>
      </c>
      <c r="I64" s="10">
        <f>SUMPRODUCT(('Diário 1º PA'!$E$4:$E$2000='Analítico Cp.'!$B64)*('Diário 1º PA'!$C$4:$C$2000&gt;=I$4)*('Diário 1º PA'!$C$4:$C$2000&lt;=EOMONTH(I$4,0))*('Diário 1º PA'!$F$4:$F$2000))
+SUMPRODUCT(('Diário 2º PA'!$E$4:$E$1997='Analítico Cp.'!$B64)*('Diário 2º PA'!$C$4:$C$1997&gt;=I$4)*('Diário 2º PA'!$C$4:$C$1997&lt;=EOMONTH(I$4,0))*('Diário 2º PA'!$F$4:$F$1997))
+SUMPRODUCT(('Diário 3º PA'!$E$4:$E$2018='Analítico Cp.'!$B64)*('Diário 3º PA'!$C$4:$C$2018&gt;=I$4)*('Diário 3º PA'!$C$4:$C$2018&lt;=EOMONTH(I$4,0))*('Diário 3º PA'!$F$4:$F$2018))
+SUMPRODUCT(('Diário 4º PA'!$E$4:$E$2000='Analítico Cp.'!$B64)*('Diário 4º PA'!$C$4:$C$2000&gt;=I$4)*('Diário 4º PA'!$C$4:$C$2000&lt;=EOMONTH(I$4,0))*('Diário 4º PA'!$F$4:$F$2000))
+SUMPRODUCT(('Comp.'!$D$5:$D$475=$B64)*('Comp.'!$B$5:$B$475&gt;=I$4)*('Comp.'!$B$5:$B$475&lt;=EOMONTH(I$4,0))*('Comp.'!$E$5:$E$475))</f>
        <v>0</v>
      </c>
      <c r="J64" s="10">
        <f>SUMPRODUCT(('Diário 1º PA'!$E$4:$E$2000='Analítico Cp.'!$B64)*('Diário 1º PA'!$C$4:$C$2000&gt;=J$4)*('Diário 1º PA'!$C$4:$C$2000&lt;=EOMONTH(J$4,0))*('Diário 1º PA'!$F$4:$F$2000))
+SUMPRODUCT(('Diário 2º PA'!$E$4:$E$1997='Analítico Cp.'!$B64)*('Diário 2º PA'!$C$4:$C$1997&gt;=J$4)*('Diário 2º PA'!$C$4:$C$1997&lt;=EOMONTH(J$4,0))*('Diário 2º PA'!$F$4:$F$1997))
+SUMPRODUCT(('Diário 3º PA'!$E$4:$E$2018='Analítico Cp.'!$B64)*('Diário 3º PA'!$C$4:$C$2018&gt;=J$4)*('Diário 3º PA'!$C$4:$C$2018&lt;=EOMONTH(J$4,0))*('Diário 3º PA'!$F$4:$F$2018))
+SUMPRODUCT(('Diário 4º PA'!$E$4:$E$2000='Analítico Cp.'!$B64)*('Diário 4º PA'!$C$4:$C$2000&gt;=J$4)*('Diário 4º PA'!$C$4:$C$2000&lt;=EOMONTH(J$4,0))*('Diário 4º PA'!$F$4:$F$2000))
+SUMPRODUCT(('Comp.'!$D$5:$D$475=$B64)*('Comp.'!$B$5:$B$475&gt;=J$4)*('Comp.'!$B$5:$B$475&lt;=EOMONTH(J$4,0))*('Comp.'!$E$5:$E$475))</f>
        <v>0</v>
      </c>
      <c r="K64" s="10">
        <f>SUMPRODUCT(('Diário 1º PA'!$E$4:$E$2000='Analítico Cp.'!$B64)*('Diário 1º PA'!$C$4:$C$2000&gt;=K$4)*('Diário 1º PA'!$C$4:$C$2000&lt;=EOMONTH(K$4,0))*('Diário 1º PA'!$F$4:$F$2000))
+SUMPRODUCT(('Diário 2º PA'!$E$4:$E$1997='Analítico Cp.'!$B64)*('Diário 2º PA'!$C$4:$C$1997&gt;=K$4)*('Diário 2º PA'!$C$4:$C$1997&lt;=EOMONTH(K$4,0))*('Diário 2º PA'!$F$4:$F$1997))
+SUMPRODUCT(('Diário 3º PA'!$E$4:$E$2018='Analítico Cp.'!$B64)*('Diário 3º PA'!$C$4:$C$2018&gt;=K$4)*('Diário 3º PA'!$C$4:$C$2018&lt;=EOMONTH(K$4,0))*('Diário 3º PA'!$F$4:$F$2018))
+SUMPRODUCT(('Diário 4º PA'!$E$4:$E$2000='Analítico Cp.'!$B64)*('Diário 4º PA'!$C$4:$C$2000&gt;=K$4)*('Diário 4º PA'!$C$4:$C$2000&lt;=EOMONTH(K$4,0))*('Diário 4º PA'!$F$4:$F$2000))
+SUMPRODUCT(('Comp.'!$D$5:$D$475=$B64)*('Comp.'!$B$5:$B$475&gt;=K$4)*('Comp.'!$B$5:$B$475&lt;=EOMONTH(K$4,0))*('Comp.'!$E$5:$E$475))</f>
        <v>0</v>
      </c>
      <c r="L64" s="10">
        <f>SUMPRODUCT(('Diário 1º PA'!$E$4:$E$2000='Analítico Cp.'!$B64)*('Diário 1º PA'!$C$4:$C$2000&gt;=L$4)*('Diário 1º PA'!$C$4:$C$2000&lt;=EOMONTH(L$4,0))*('Diário 1º PA'!$F$4:$F$2000))
+SUMPRODUCT(('Diário 2º PA'!$E$4:$E$1997='Analítico Cp.'!$B64)*('Diário 2º PA'!$C$4:$C$1997&gt;=L$4)*('Diário 2º PA'!$C$4:$C$1997&lt;=EOMONTH(L$4,0))*('Diário 2º PA'!$F$4:$F$1997))
+SUMPRODUCT(('Diário 3º PA'!$E$4:$E$2018='Analítico Cp.'!$B64)*('Diário 3º PA'!$C$4:$C$2018&gt;=L$4)*('Diário 3º PA'!$C$4:$C$2018&lt;=EOMONTH(L$4,0))*('Diário 3º PA'!$F$4:$F$2018))
+SUMPRODUCT(('Diário 4º PA'!$E$4:$E$2000='Analítico Cp.'!$B64)*('Diário 4º PA'!$C$4:$C$2000&gt;=L$4)*('Diário 4º PA'!$C$4:$C$2000&lt;=EOMONTH(L$4,0))*('Diário 4º PA'!$F$4:$F$2000))
+SUMPRODUCT(('Comp.'!$D$5:$D$475=$B64)*('Comp.'!$B$5:$B$475&gt;=L$4)*('Comp.'!$B$5:$B$475&lt;=EOMONTH(L$4,0))*('Comp.'!$E$5:$E$475))</f>
        <v>0</v>
      </c>
      <c r="M64" s="10">
        <f>SUMPRODUCT(('Diário 1º PA'!$E$4:$E$2000='Analítico Cp.'!$B64)*('Diário 1º PA'!$C$4:$C$2000&gt;=M$4)*('Diário 1º PA'!$C$4:$C$2000&lt;=EOMONTH(M$4,0))*('Diário 1º PA'!$F$4:$F$2000))
+SUMPRODUCT(('Diário 2º PA'!$E$4:$E$1997='Analítico Cp.'!$B64)*('Diário 2º PA'!$C$4:$C$1997&gt;=M$4)*('Diário 2º PA'!$C$4:$C$1997&lt;=EOMONTH(M$4,0))*('Diário 2º PA'!$F$4:$F$1997))
+SUMPRODUCT(('Diário 3º PA'!$E$4:$E$2018='Analítico Cp.'!$B64)*('Diário 3º PA'!$C$4:$C$2018&gt;=M$4)*('Diário 3º PA'!$C$4:$C$2018&lt;=EOMONTH(M$4,0))*('Diário 3º PA'!$F$4:$F$2018))
+SUMPRODUCT(('Diário 4º PA'!$E$4:$E$2000='Analítico Cp.'!$B64)*('Diário 4º PA'!$C$4:$C$2000&gt;=M$4)*('Diário 4º PA'!$C$4:$C$2000&lt;=EOMONTH(M$4,0))*('Diário 4º PA'!$F$4:$F$2000))
+SUMPRODUCT(('Comp.'!$D$5:$D$475=$B64)*('Comp.'!$B$5:$B$475&gt;=M$4)*('Comp.'!$B$5:$B$475&lt;=EOMONTH(M$4,0))*('Comp.'!$E$5:$E$475))</f>
        <v>0</v>
      </c>
      <c r="N64" s="10">
        <f>SUMPRODUCT(('Diário 1º PA'!$E$4:$E$2000='Analítico Cp.'!$B64)*('Diário 1º PA'!$C$4:$C$2000&gt;=N$4)*('Diário 1º PA'!$C$4:$C$2000&lt;=EOMONTH(N$4,0))*('Diário 1º PA'!$F$4:$F$2000))
+SUMPRODUCT(('Diário 2º PA'!$E$4:$E$1997='Analítico Cp.'!$B64)*('Diário 2º PA'!$C$4:$C$1997&gt;=N$4)*('Diário 2º PA'!$C$4:$C$1997&lt;=EOMONTH(N$4,0))*('Diário 2º PA'!$F$4:$F$1997))
+SUMPRODUCT(('Diário 3º PA'!$E$4:$E$2018='Analítico Cp.'!$B64)*('Diário 3º PA'!$C$4:$C$2018&gt;=N$4)*('Diário 3º PA'!$C$4:$C$2018&lt;=EOMONTH(N$4,0))*('Diário 3º PA'!$F$4:$F$2018))
+SUMPRODUCT(('Diário 4º PA'!$E$4:$E$2000='Analítico Cp.'!$B64)*('Diário 4º PA'!$C$4:$C$2000&gt;=N$4)*('Diário 4º PA'!$C$4:$C$2000&lt;=EOMONTH(N$4,0))*('Diário 4º PA'!$F$4:$F$2000))
+SUMPRODUCT(('Comp.'!$D$5:$D$475=$B64)*('Comp.'!$B$5:$B$475&gt;=N$4)*('Comp.'!$B$5:$B$475&lt;=EOMONTH(N$4,0))*('Comp.'!$E$5:$E$475))</f>
        <v>0</v>
      </c>
      <c r="O64" s="11">
        <f t="shared" si="14"/>
        <v>0</v>
      </c>
      <c r="P64" s="92">
        <f t="shared" si="13"/>
        <v>0</v>
      </c>
    </row>
    <row r="65" spans="1:16" ht="23.25" customHeight="1" x14ac:dyDescent="0.25">
      <c r="A65" s="36" t="s">
        <v>207</v>
      </c>
      <c r="B65" s="56" t="s">
        <v>208</v>
      </c>
      <c r="C65" s="10">
        <f>SUMPRODUCT(('Diário 1º PA'!$E$4:$E$2000='Analítico Cp.'!$B65)*('Diário 1º PA'!$C$4:$C$2000&gt;=C$4)*('Diário 1º PA'!$C$4:$C$2000&lt;=EOMONTH(C$4,0))*('Diário 1º PA'!$F$4:$F$2000))
+SUMPRODUCT(('Diário 2º PA'!$E$4:$E$1997='Analítico Cp.'!$B65)*('Diário 2º PA'!$C$4:$C$1997&gt;=C$4)*('Diário 2º PA'!$C$4:$C$1997&lt;=EOMONTH(C$4,0))*('Diário 2º PA'!$F$4:$F$1997))
+SUMPRODUCT(('Diário 3º PA'!$E$4:$E$2018='Analítico Cp.'!$B65)*('Diário 3º PA'!$C$4:$C$2018&gt;=C$4)*('Diário 3º PA'!$C$4:$C$2018&lt;=EOMONTH(C$4,0))*('Diário 3º PA'!$F$4:$F$2018))
+SUMPRODUCT(('Diário 4º PA'!$E$4:$E$2000='Analítico Cp.'!$B65)*('Diário 4º PA'!$C$4:$C$2000&gt;=C$4)*('Diário 4º PA'!$C$4:$C$2000&lt;=EOMONTH(C$4,0))*('Diário 4º PA'!$F$4:$F$2000))
+SUMPRODUCT(('Comp.'!$D$5:$D$475=$B65)*('Comp.'!$B$5:$B$475&gt;=C$4)*('Comp.'!$B$5:$B$475&lt;=EOMONTH(C$4,0))*('Comp.'!$E$5:$E$475))</f>
        <v>0</v>
      </c>
      <c r="D65" s="10">
        <f>SUMPRODUCT(('Diário 1º PA'!$E$4:$E$2000='Analítico Cp.'!$B65)*('Diário 1º PA'!$C$4:$C$2000&gt;=D$4)*('Diário 1º PA'!$C$4:$C$2000&lt;=EOMONTH(D$4,0))*('Diário 1º PA'!$F$4:$F$2000))
+SUMPRODUCT(('Diário 2º PA'!$E$4:$E$1997='Analítico Cp.'!$B65)*('Diário 2º PA'!$C$4:$C$1997&gt;=D$4)*('Diário 2º PA'!$C$4:$C$1997&lt;=EOMONTH(D$4,0))*('Diário 2º PA'!$F$4:$F$1997))
+SUMPRODUCT(('Diário 3º PA'!$E$4:$E$2018='Analítico Cp.'!$B65)*('Diário 3º PA'!$C$4:$C$2018&gt;=D$4)*('Diário 3º PA'!$C$4:$C$2018&lt;=EOMONTH(D$4,0))*('Diário 3º PA'!$F$4:$F$2018))
+SUMPRODUCT(('Diário 4º PA'!$E$4:$E$2000='Analítico Cp.'!$B65)*('Diário 4º PA'!$C$4:$C$2000&gt;=D$4)*('Diário 4º PA'!$C$4:$C$2000&lt;=EOMONTH(D$4,0))*('Diário 4º PA'!$F$4:$F$2000))
+SUMPRODUCT(('Comp.'!$D$5:$D$475=$B65)*('Comp.'!$B$5:$B$475&gt;=D$4)*('Comp.'!$B$5:$B$475&lt;=EOMONTH(D$4,0))*('Comp.'!$E$5:$E$475))</f>
        <v>0</v>
      </c>
      <c r="E65" s="10">
        <f>SUMPRODUCT(('Diário 1º PA'!$E$4:$E$2000='Analítico Cp.'!$B65)*('Diário 1º PA'!$C$4:$C$2000&gt;=E$4)*('Diário 1º PA'!$C$4:$C$2000&lt;=EOMONTH(E$4,0))*('Diário 1º PA'!$F$4:$F$2000))
+SUMPRODUCT(('Diário 2º PA'!$E$4:$E$1997='Analítico Cp.'!$B65)*('Diário 2º PA'!$C$4:$C$1997&gt;=E$4)*('Diário 2º PA'!$C$4:$C$1997&lt;=EOMONTH(E$4,0))*('Diário 2º PA'!$F$4:$F$1997))
+SUMPRODUCT(('Diário 3º PA'!$E$4:$E$2018='Analítico Cp.'!$B65)*('Diário 3º PA'!$C$4:$C$2018&gt;=E$4)*('Diário 3º PA'!$C$4:$C$2018&lt;=EOMONTH(E$4,0))*('Diário 3º PA'!$F$4:$F$2018))
+SUMPRODUCT(('Diário 4º PA'!$E$4:$E$2000='Analítico Cp.'!$B65)*('Diário 4º PA'!$C$4:$C$2000&gt;=E$4)*('Diário 4º PA'!$C$4:$C$2000&lt;=EOMONTH(E$4,0))*('Diário 4º PA'!$F$4:$F$2000))
+SUMPRODUCT(('Comp.'!$D$5:$D$475=$B65)*('Comp.'!$B$5:$B$475&gt;=E$4)*('Comp.'!$B$5:$B$475&lt;=EOMONTH(E$4,0))*('Comp.'!$E$5:$E$475))</f>
        <v>0</v>
      </c>
      <c r="F65" s="10">
        <f>SUMPRODUCT(('Diário 1º PA'!$E$4:$E$2000='Analítico Cp.'!$B65)*('Diário 1º PA'!$C$4:$C$2000&gt;=F$4)*('Diário 1º PA'!$C$4:$C$2000&lt;=EOMONTH(F$4,0))*('Diário 1º PA'!$F$4:$F$2000))
+SUMPRODUCT(('Diário 2º PA'!$E$4:$E$1997='Analítico Cp.'!$B65)*('Diário 2º PA'!$C$4:$C$1997&gt;=F$4)*('Diário 2º PA'!$C$4:$C$1997&lt;=EOMONTH(F$4,0))*('Diário 2º PA'!$F$4:$F$1997))
+SUMPRODUCT(('Diário 3º PA'!$E$4:$E$2018='Analítico Cp.'!$B65)*('Diário 3º PA'!$C$4:$C$2018&gt;=F$4)*('Diário 3º PA'!$C$4:$C$2018&lt;=EOMONTH(F$4,0))*('Diário 3º PA'!$F$4:$F$2018))
+SUMPRODUCT(('Diário 4º PA'!$E$4:$E$2000='Analítico Cp.'!$B65)*('Diário 4º PA'!$C$4:$C$2000&gt;=F$4)*('Diário 4º PA'!$C$4:$C$2000&lt;=EOMONTH(F$4,0))*('Diário 4º PA'!$F$4:$F$2000))
+SUMPRODUCT(('Comp.'!$D$5:$D$475=$B65)*('Comp.'!$B$5:$B$475&gt;=F$4)*('Comp.'!$B$5:$B$475&lt;=EOMONTH(F$4,0))*('Comp.'!$E$5:$E$475))</f>
        <v>0</v>
      </c>
      <c r="G65" s="10">
        <f>SUMPRODUCT(('Diário 1º PA'!$E$4:$E$2000='Analítico Cp.'!$B65)*('Diário 1º PA'!$C$4:$C$2000&gt;=G$4)*('Diário 1º PA'!$C$4:$C$2000&lt;=EOMONTH(G$4,0))*('Diário 1º PA'!$F$4:$F$2000))
+SUMPRODUCT(('Diário 2º PA'!$E$4:$E$1997='Analítico Cp.'!$B65)*('Diário 2º PA'!$C$4:$C$1997&gt;=G$4)*('Diário 2º PA'!$C$4:$C$1997&lt;=EOMONTH(G$4,0))*('Diário 2º PA'!$F$4:$F$1997))
+SUMPRODUCT(('Diário 3º PA'!$E$4:$E$2018='Analítico Cp.'!$B65)*('Diário 3º PA'!$C$4:$C$2018&gt;=G$4)*('Diário 3º PA'!$C$4:$C$2018&lt;=EOMONTH(G$4,0))*('Diário 3º PA'!$F$4:$F$2018))
+SUMPRODUCT(('Diário 4º PA'!$E$4:$E$2000='Analítico Cp.'!$B65)*('Diário 4º PA'!$C$4:$C$2000&gt;=G$4)*('Diário 4º PA'!$C$4:$C$2000&lt;=EOMONTH(G$4,0))*('Diário 4º PA'!$F$4:$F$2000))
+SUMPRODUCT(('Comp.'!$D$5:$D$475=$B65)*('Comp.'!$B$5:$B$475&gt;=G$4)*('Comp.'!$B$5:$B$475&lt;=EOMONTH(G$4,0))*('Comp.'!$E$5:$E$475))</f>
        <v>0</v>
      </c>
      <c r="H65" s="10">
        <f>SUMPRODUCT(('Diário 1º PA'!$E$4:$E$2000='Analítico Cp.'!$B65)*('Diário 1º PA'!$C$4:$C$2000&gt;=H$4)*('Diário 1º PA'!$C$4:$C$2000&lt;=EOMONTH(H$4,0))*('Diário 1º PA'!$F$4:$F$2000))
+SUMPRODUCT(('Diário 2º PA'!$E$4:$E$1997='Analítico Cp.'!$B65)*('Diário 2º PA'!$C$4:$C$1997&gt;=H$4)*('Diário 2º PA'!$C$4:$C$1997&lt;=EOMONTH(H$4,0))*('Diário 2º PA'!$F$4:$F$1997))
+SUMPRODUCT(('Diário 3º PA'!$E$4:$E$2018='Analítico Cp.'!$B65)*('Diário 3º PA'!$C$4:$C$2018&gt;=H$4)*('Diário 3º PA'!$C$4:$C$2018&lt;=EOMONTH(H$4,0))*('Diário 3º PA'!$F$4:$F$2018))
+SUMPRODUCT(('Diário 4º PA'!$E$4:$E$2000='Analítico Cp.'!$B65)*('Diário 4º PA'!$C$4:$C$2000&gt;=H$4)*('Diário 4º PA'!$C$4:$C$2000&lt;=EOMONTH(H$4,0))*('Diário 4º PA'!$F$4:$F$2000))
+SUMPRODUCT(('Comp.'!$D$5:$D$475=$B65)*('Comp.'!$B$5:$B$475&gt;=H$4)*('Comp.'!$B$5:$B$475&lt;=EOMONTH(H$4,0))*('Comp.'!$E$5:$E$475))</f>
        <v>0</v>
      </c>
      <c r="I65" s="10">
        <f>SUMPRODUCT(('Diário 1º PA'!$E$4:$E$2000='Analítico Cp.'!$B65)*('Diário 1º PA'!$C$4:$C$2000&gt;=I$4)*('Diário 1º PA'!$C$4:$C$2000&lt;=EOMONTH(I$4,0))*('Diário 1º PA'!$F$4:$F$2000))
+SUMPRODUCT(('Diário 2º PA'!$E$4:$E$1997='Analítico Cp.'!$B65)*('Diário 2º PA'!$C$4:$C$1997&gt;=I$4)*('Diário 2º PA'!$C$4:$C$1997&lt;=EOMONTH(I$4,0))*('Diário 2º PA'!$F$4:$F$1997))
+SUMPRODUCT(('Diário 3º PA'!$E$4:$E$2018='Analítico Cp.'!$B65)*('Diário 3º PA'!$C$4:$C$2018&gt;=I$4)*('Diário 3º PA'!$C$4:$C$2018&lt;=EOMONTH(I$4,0))*('Diário 3º PA'!$F$4:$F$2018))
+SUMPRODUCT(('Diário 4º PA'!$E$4:$E$2000='Analítico Cp.'!$B65)*('Diário 4º PA'!$C$4:$C$2000&gt;=I$4)*('Diário 4º PA'!$C$4:$C$2000&lt;=EOMONTH(I$4,0))*('Diário 4º PA'!$F$4:$F$2000))
+SUMPRODUCT(('Comp.'!$D$5:$D$475=$B65)*('Comp.'!$B$5:$B$475&gt;=I$4)*('Comp.'!$B$5:$B$475&lt;=EOMONTH(I$4,0))*('Comp.'!$E$5:$E$475))</f>
        <v>0</v>
      </c>
      <c r="J65" s="10">
        <f>SUMPRODUCT(('Diário 1º PA'!$E$4:$E$2000='Analítico Cp.'!$B65)*('Diário 1º PA'!$C$4:$C$2000&gt;=J$4)*('Diário 1º PA'!$C$4:$C$2000&lt;=EOMONTH(J$4,0))*('Diário 1º PA'!$F$4:$F$2000))
+SUMPRODUCT(('Diário 2º PA'!$E$4:$E$1997='Analítico Cp.'!$B65)*('Diário 2º PA'!$C$4:$C$1997&gt;=J$4)*('Diário 2º PA'!$C$4:$C$1997&lt;=EOMONTH(J$4,0))*('Diário 2º PA'!$F$4:$F$1997))
+SUMPRODUCT(('Diário 3º PA'!$E$4:$E$2018='Analítico Cp.'!$B65)*('Diário 3º PA'!$C$4:$C$2018&gt;=J$4)*('Diário 3º PA'!$C$4:$C$2018&lt;=EOMONTH(J$4,0))*('Diário 3º PA'!$F$4:$F$2018))
+SUMPRODUCT(('Diário 4º PA'!$E$4:$E$2000='Analítico Cp.'!$B65)*('Diário 4º PA'!$C$4:$C$2000&gt;=J$4)*('Diário 4º PA'!$C$4:$C$2000&lt;=EOMONTH(J$4,0))*('Diário 4º PA'!$F$4:$F$2000))
+SUMPRODUCT(('Comp.'!$D$5:$D$475=$B65)*('Comp.'!$B$5:$B$475&gt;=J$4)*('Comp.'!$B$5:$B$475&lt;=EOMONTH(J$4,0))*('Comp.'!$E$5:$E$475))</f>
        <v>0</v>
      </c>
      <c r="K65" s="10">
        <f>SUMPRODUCT(('Diário 1º PA'!$E$4:$E$2000='Analítico Cp.'!$B65)*('Diário 1º PA'!$C$4:$C$2000&gt;=K$4)*('Diário 1º PA'!$C$4:$C$2000&lt;=EOMONTH(K$4,0))*('Diário 1º PA'!$F$4:$F$2000))
+SUMPRODUCT(('Diário 2º PA'!$E$4:$E$1997='Analítico Cp.'!$B65)*('Diário 2º PA'!$C$4:$C$1997&gt;=K$4)*('Diário 2º PA'!$C$4:$C$1997&lt;=EOMONTH(K$4,0))*('Diário 2º PA'!$F$4:$F$1997))
+SUMPRODUCT(('Diário 3º PA'!$E$4:$E$2018='Analítico Cp.'!$B65)*('Diário 3º PA'!$C$4:$C$2018&gt;=K$4)*('Diário 3º PA'!$C$4:$C$2018&lt;=EOMONTH(K$4,0))*('Diário 3º PA'!$F$4:$F$2018))
+SUMPRODUCT(('Diário 4º PA'!$E$4:$E$2000='Analítico Cp.'!$B65)*('Diário 4º PA'!$C$4:$C$2000&gt;=K$4)*('Diário 4º PA'!$C$4:$C$2000&lt;=EOMONTH(K$4,0))*('Diário 4º PA'!$F$4:$F$2000))
+SUMPRODUCT(('Comp.'!$D$5:$D$475=$B65)*('Comp.'!$B$5:$B$475&gt;=K$4)*('Comp.'!$B$5:$B$475&lt;=EOMONTH(K$4,0))*('Comp.'!$E$5:$E$475))</f>
        <v>0</v>
      </c>
      <c r="L65" s="10">
        <f>SUMPRODUCT(('Diário 1º PA'!$E$4:$E$2000='Analítico Cp.'!$B65)*('Diário 1º PA'!$C$4:$C$2000&gt;=L$4)*('Diário 1º PA'!$C$4:$C$2000&lt;=EOMONTH(L$4,0))*('Diário 1º PA'!$F$4:$F$2000))
+SUMPRODUCT(('Diário 2º PA'!$E$4:$E$1997='Analítico Cp.'!$B65)*('Diário 2º PA'!$C$4:$C$1997&gt;=L$4)*('Diário 2º PA'!$C$4:$C$1997&lt;=EOMONTH(L$4,0))*('Diário 2º PA'!$F$4:$F$1997))
+SUMPRODUCT(('Diário 3º PA'!$E$4:$E$2018='Analítico Cp.'!$B65)*('Diário 3º PA'!$C$4:$C$2018&gt;=L$4)*('Diário 3º PA'!$C$4:$C$2018&lt;=EOMONTH(L$4,0))*('Diário 3º PA'!$F$4:$F$2018))
+SUMPRODUCT(('Diário 4º PA'!$E$4:$E$2000='Analítico Cp.'!$B65)*('Diário 4º PA'!$C$4:$C$2000&gt;=L$4)*('Diário 4º PA'!$C$4:$C$2000&lt;=EOMONTH(L$4,0))*('Diário 4º PA'!$F$4:$F$2000))
+SUMPRODUCT(('Comp.'!$D$5:$D$475=$B65)*('Comp.'!$B$5:$B$475&gt;=L$4)*('Comp.'!$B$5:$B$475&lt;=EOMONTH(L$4,0))*('Comp.'!$E$5:$E$475))</f>
        <v>0</v>
      </c>
      <c r="M65" s="10">
        <f>SUMPRODUCT(('Diário 1º PA'!$E$4:$E$2000='Analítico Cp.'!$B65)*('Diário 1º PA'!$C$4:$C$2000&gt;=M$4)*('Diário 1º PA'!$C$4:$C$2000&lt;=EOMONTH(M$4,0))*('Diário 1º PA'!$F$4:$F$2000))
+SUMPRODUCT(('Diário 2º PA'!$E$4:$E$1997='Analítico Cp.'!$B65)*('Diário 2º PA'!$C$4:$C$1997&gt;=M$4)*('Diário 2º PA'!$C$4:$C$1997&lt;=EOMONTH(M$4,0))*('Diário 2º PA'!$F$4:$F$1997))
+SUMPRODUCT(('Diário 3º PA'!$E$4:$E$2018='Analítico Cp.'!$B65)*('Diário 3º PA'!$C$4:$C$2018&gt;=M$4)*('Diário 3º PA'!$C$4:$C$2018&lt;=EOMONTH(M$4,0))*('Diário 3º PA'!$F$4:$F$2018))
+SUMPRODUCT(('Diário 4º PA'!$E$4:$E$2000='Analítico Cp.'!$B65)*('Diário 4º PA'!$C$4:$C$2000&gt;=M$4)*('Diário 4º PA'!$C$4:$C$2000&lt;=EOMONTH(M$4,0))*('Diário 4º PA'!$F$4:$F$2000))
+SUMPRODUCT(('Comp.'!$D$5:$D$475=$B65)*('Comp.'!$B$5:$B$475&gt;=M$4)*('Comp.'!$B$5:$B$475&lt;=EOMONTH(M$4,0))*('Comp.'!$E$5:$E$475))</f>
        <v>0</v>
      </c>
      <c r="N65" s="10">
        <f>SUMPRODUCT(('Diário 1º PA'!$E$4:$E$2000='Analítico Cp.'!$B65)*('Diário 1º PA'!$C$4:$C$2000&gt;=N$4)*('Diário 1º PA'!$C$4:$C$2000&lt;=EOMONTH(N$4,0))*('Diário 1º PA'!$F$4:$F$2000))
+SUMPRODUCT(('Diário 2º PA'!$E$4:$E$1997='Analítico Cp.'!$B65)*('Diário 2º PA'!$C$4:$C$1997&gt;=N$4)*('Diário 2º PA'!$C$4:$C$1997&lt;=EOMONTH(N$4,0))*('Diário 2º PA'!$F$4:$F$1997))
+SUMPRODUCT(('Diário 3º PA'!$E$4:$E$2018='Analítico Cp.'!$B65)*('Diário 3º PA'!$C$4:$C$2018&gt;=N$4)*('Diário 3º PA'!$C$4:$C$2018&lt;=EOMONTH(N$4,0))*('Diário 3º PA'!$F$4:$F$2018))
+SUMPRODUCT(('Diário 4º PA'!$E$4:$E$2000='Analítico Cp.'!$B65)*('Diário 4º PA'!$C$4:$C$2000&gt;=N$4)*('Diário 4º PA'!$C$4:$C$2000&lt;=EOMONTH(N$4,0))*('Diário 4º PA'!$F$4:$F$2000))
+SUMPRODUCT(('Comp.'!$D$5:$D$475=$B65)*('Comp.'!$B$5:$B$475&gt;=N$4)*('Comp.'!$B$5:$B$475&lt;=EOMONTH(N$4,0))*('Comp.'!$E$5:$E$475))</f>
        <v>0</v>
      </c>
      <c r="O65" s="11">
        <f t="shared" si="14"/>
        <v>0</v>
      </c>
      <c r="P65" s="92">
        <f t="shared" si="13"/>
        <v>0</v>
      </c>
    </row>
    <row r="66" spans="1:16" ht="23.25" customHeight="1" x14ac:dyDescent="0.25">
      <c r="A66" s="36" t="s">
        <v>209</v>
      </c>
      <c r="B66" s="56" t="s">
        <v>210</v>
      </c>
      <c r="C66" s="10">
        <f>SUMPRODUCT(('Diário 1º PA'!$E$4:$E$2000='Analítico Cp.'!$B66)*('Diário 1º PA'!$C$4:$C$2000&gt;=C$4)*('Diário 1º PA'!$C$4:$C$2000&lt;=EOMONTH(C$4,0))*('Diário 1º PA'!$F$4:$F$2000))
+SUMPRODUCT(('Diário 2º PA'!$E$4:$E$1997='Analítico Cp.'!$B66)*('Diário 2º PA'!$C$4:$C$1997&gt;=C$4)*('Diário 2º PA'!$C$4:$C$1997&lt;=EOMONTH(C$4,0))*('Diário 2º PA'!$F$4:$F$1997))
+SUMPRODUCT(('Diário 3º PA'!$E$4:$E$2018='Analítico Cp.'!$B66)*('Diário 3º PA'!$C$4:$C$2018&gt;=C$4)*('Diário 3º PA'!$C$4:$C$2018&lt;=EOMONTH(C$4,0))*('Diário 3º PA'!$F$4:$F$2018))
+SUMPRODUCT(('Diário 4º PA'!$E$4:$E$2000='Analítico Cp.'!$B66)*('Diário 4º PA'!$C$4:$C$2000&gt;=C$4)*('Diário 4º PA'!$C$4:$C$2000&lt;=EOMONTH(C$4,0))*('Diário 4º PA'!$F$4:$F$2000))
+SUMPRODUCT(('Comp.'!$D$5:$D$475=$B66)*('Comp.'!$B$5:$B$475&gt;=C$4)*('Comp.'!$B$5:$B$475&lt;=EOMONTH(C$4,0))*('Comp.'!$E$5:$E$475))</f>
        <v>0</v>
      </c>
      <c r="D66" s="10">
        <f>SUMPRODUCT(('Diário 1º PA'!$E$4:$E$2000='Analítico Cp.'!$B66)*('Diário 1º PA'!$C$4:$C$2000&gt;=D$4)*('Diário 1º PA'!$C$4:$C$2000&lt;=EOMONTH(D$4,0))*('Diário 1º PA'!$F$4:$F$2000))
+SUMPRODUCT(('Diário 2º PA'!$E$4:$E$1997='Analítico Cp.'!$B66)*('Diário 2º PA'!$C$4:$C$1997&gt;=D$4)*('Diário 2º PA'!$C$4:$C$1997&lt;=EOMONTH(D$4,0))*('Diário 2º PA'!$F$4:$F$1997))
+SUMPRODUCT(('Diário 3º PA'!$E$4:$E$2018='Analítico Cp.'!$B66)*('Diário 3º PA'!$C$4:$C$2018&gt;=D$4)*('Diário 3º PA'!$C$4:$C$2018&lt;=EOMONTH(D$4,0))*('Diário 3º PA'!$F$4:$F$2018))
+SUMPRODUCT(('Diário 4º PA'!$E$4:$E$2000='Analítico Cp.'!$B66)*('Diário 4º PA'!$C$4:$C$2000&gt;=D$4)*('Diário 4º PA'!$C$4:$C$2000&lt;=EOMONTH(D$4,0))*('Diário 4º PA'!$F$4:$F$2000))
+SUMPRODUCT(('Comp.'!$D$5:$D$475=$B66)*('Comp.'!$B$5:$B$475&gt;=D$4)*('Comp.'!$B$5:$B$475&lt;=EOMONTH(D$4,0))*('Comp.'!$E$5:$E$475))</f>
        <v>0</v>
      </c>
      <c r="E66" s="10">
        <f>SUMPRODUCT(('Diário 1º PA'!$E$4:$E$2000='Analítico Cp.'!$B66)*('Diário 1º PA'!$C$4:$C$2000&gt;=E$4)*('Diário 1º PA'!$C$4:$C$2000&lt;=EOMONTH(E$4,0))*('Diário 1º PA'!$F$4:$F$2000))
+SUMPRODUCT(('Diário 2º PA'!$E$4:$E$1997='Analítico Cp.'!$B66)*('Diário 2º PA'!$C$4:$C$1997&gt;=E$4)*('Diário 2º PA'!$C$4:$C$1997&lt;=EOMONTH(E$4,0))*('Diário 2º PA'!$F$4:$F$1997))
+SUMPRODUCT(('Diário 3º PA'!$E$4:$E$2018='Analítico Cp.'!$B66)*('Diário 3º PA'!$C$4:$C$2018&gt;=E$4)*('Diário 3º PA'!$C$4:$C$2018&lt;=EOMONTH(E$4,0))*('Diário 3º PA'!$F$4:$F$2018))
+SUMPRODUCT(('Diário 4º PA'!$E$4:$E$2000='Analítico Cp.'!$B66)*('Diário 4º PA'!$C$4:$C$2000&gt;=E$4)*('Diário 4º PA'!$C$4:$C$2000&lt;=EOMONTH(E$4,0))*('Diário 4º PA'!$F$4:$F$2000))
+SUMPRODUCT(('Comp.'!$D$5:$D$475=$B66)*('Comp.'!$B$5:$B$475&gt;=E$4)*('Comp.'!$B$5:$B$475&lt;=EOMONTH(E$4,0))*('Comp.'!$E$5:$E$475))</f>
        <v>0</v>
      </c>
      <c r="F66" s="10">
        <f>SUMPRODUCT(('Diário 1º PA'!$E$4:$E$2000='Analítico Cp.'!$B66)*('Diário 1º PA'!$C$4:$C$2000&gt;=F$4)*('Diário 1º PA'!$C$4:$C$2000&lt;=EOMONTH(F$4,0))*('Diário 1º PA'!$F$4:$F$2000))
+SUMPRODUCT(('Diário 2º PA'!$E$4:$E$1997='Analítico Cp.'!$B66)*('Diário 2º PA'!$C$4:$C$1997&gt;=F$4)*('Diário 2º PA'!$C$4:$C$1997&lt;=EOMONTH(F$4,0))*('Diário 2º PA'!$F$4:$F$1997))
+SUMPRODUCT(('Diário 3º PA'!$E$4:$E$2018='Analítico Cp.'!$B66)*('Diário 3º PA'!$C$4:$C$2018&gt;=F$4)*('Diário 3º PA'!$C$4:$C$2018&lt;=EOMONTH(F$4,0))*('Diário 3º PA'!$F$4:$F$2018))
+SUMPRODUCT(('Diário 4º PA'!$E$4:$E$2000='Analítico Cp.'!$B66)*('Diário 4º PA'!$C$4:$C$2000&gt;=F$4)*('Diário 4º PA'!$C$4:$C$2000&lt;=EOMONTH(F$4,0))*('Diário 4º PA'!$F$4:$F$2000))
+SUMPRODUCT(('Comp.'!$D$5:$D$475=$B66)*('Comp.'!$B$5:$B$475&gt;=F$4)*('Comp.'!$B$5:$B$475&lt;=EOMONTH(F$4,0))*('Comp.'!$E$5:$E$475))</f>
        <v>0</v>
      </c>
      <c r="G66" s="10">
        <f>SUMPRODUCT(('Diário 1º PA'!$E$4:$E$2000='Analítico Cp.'!$B66)*('Diário 1º PA'!$C$4:$C$2000&gt;=G$4)*('Diário 1º PA'!$C$4:$C$2000&lt;=EOMONTH(G$4,0))*('Diário 1º PA'!$F$4:$F$2000))
+SUMPRODUCT(('Diário 2º PA'!$E$4:$E$1997='Analítico Cp.'!$B66)*('Diário 2º PA'!$C$4:$C$1997&gt;=G$4)*('Diário 2º PA'!$C$4:$C$1997&lt;=EOMONTH(G$4,0))*('Diário 2º PA'!$F$4:$F$1997))
+SUMPRODUCT(('Diário 3º PA'!$E$4:$E$2018='Analítico Cp.'!$B66)*('Diário 3º PA'!$C$4:$C$2018&gt;=G$4)*('Diário 3º PA'!$C$4:$C$2018&lt;=EOMONTH(G$4,0))*('Diário 3º PA'!$F$4:$F$2018))
+SUMPRODUCT(('Diário 4º PA'!$E$4:$E$2000='Analítico Cp.'!$B66)*('Diário 4º PA'!$C$4:$C$2000&gt;=G$4)*('Diário 4º PA'!$C$4:$C$2000&lt;=EOMONTH(G$4,0))*('Diário 4º PA'!$F$4:$F$2000))
+SUMPRODUCT(('Comp.'!$D$5:$D$475=$B66)*('Comp.'!$B$5:$B$475&gt;=G$4)*('Comp.'!$B$5:$B$475&lt;=EOMONTH(G$4,0))*('Comp.'!$E$5:$E$475))</f>
        <v>0</v>
      </c>
      <c r="H66" s="10">
        <f>SUMPRODUCT(('Diário 1º PA'!$E$4:$E$2000='Analítico Cp.'!$B66)*('Diário 1º PA'!$C$4:$C$2000&gt;=H$4)*('Diário 1º PA'!$C$4:$C$2000&lt;=EOMONTH(H$4,0))*('Diário 1º PA'!$F$4:$F$2000))
+SUMPRODUCT(('Diário 2º PA'!$E$4:$E$1997='Analítico Cp.'!$B66)*('Diário 2º PA'!$C$4:$C$1997&gt;=H$4)*('Diário 2º PA'!$C$4:$C$1997&lt;=EOMONTH(H$4,0))*('Diário 2º PA'!$F$4:$F$1997))
+SUMPRODUCT(('Diário 3º PA'!$E$4:$E$2018='Analítico Cp.'!$B66)*('Diário 3º PA'!$C$4:$C$2018&gt;=H$4)*('Diário 3º PA'!$C$4:$C$2018&lt;=EOMONTH(H$4,0))*('Diário 3º PA'!$F$4:$F$2018))
+SUMPRODUCT(('Diário 4º PA'!$E$4:$E$2000='Analítico Cp.'!$B66)*('Diário 4º PA'!$C$4:$C$2000&gt;=H$4)*('Diário 4º PA'!$C$4:$C$2000&lt;=EOMONTH(H$4,0))*('Diário 4º PA'!$F$4:$F$2000))
+SUMPRODUCT(('Comp.'!$D$5:$D$475=$B66)*('Comp.'!$B$5:$B$475&gt;=H$4)*('Comp.'!$B$5:$B$475&lt;=EOMONTH(H$4,0))*('Comp.'!$E$5:$E$475))</f>
        <v>0</v>
      </c>
      <c r="I66" s="10">
        <f>SUMPRODUCT(('Diário 1º PA'!$E$4:$E$2000='Analítico Cp.'!$B66)*('Diário 1º PA'!$C$4:$C$2000&gt;=I$4)*('Diário 1º PA'!$C$4:$C$2000&lt;=EOMONTH(I$4,0))*('Diário 1º PA'!$F$4:$F$2000))
+SUMPRODUCT(('Diário 2º PA'!$E$4:$E$1997='Analítico Cp.'!$B66)*('Diário 2º PA'!$C$4:$C$1997&gt;=I$4)*('Diário 2º PA'!$C$4:$C$1997&lt;=EOMONTH(I$4,0))*('Diário 2º PA'!$F$4:$F$1997))
+SUMPRODUCT(('Diário 3º PA'!$E$4:$E$2018='Analítico Cp.'!$B66)*('Diário 3º PA'!$C$4:$C$2018&gt;=I$4)*('Diário 3º PA'!$C$4:$C$2018&lt;=EOMONTH(I$4,0))*('Diário 3º PA'!$F$4:$F$2018))
+SUMPRODUCT(('Diário 4º PA'!$E$4:$E$2000='Analítico Cp.'!$B66)*('Diário 4º PA'!$C$4:$C$2000&gt;=I$4)*('Diário 4º PA'!$C$4:$C$2000&lt;=EOMONTH(I$4,0))*('Diário 4º PA'!$F$4:$F$2000))
+SUMPRODUCT(('Comp.'!$D$5:$D$475=$B66)*('Comp.'!$B$5:$B$475&gt;=I$4)*('Comp.'!$B$5:$B$475&lt;=EOMONTH(I$4,0))*('Comp.'!$E$5:$E$475))</f>
        <v>0</v>
      </c>
      <c r="J66" s="10">
        <f>SUMPRODUCT(('Diário 1º PA'!$E$4:$E$2000='Analítico Cp.'!$B66)*('Diário 1º PA'!$C$4:$C$2000&gt;=J$4)*('Diário 1º PA'!$C$4:$C$2000&lt;=EOMONTH(J$4,0))*('Diário 1º PA'!$F$4:$F$2000))
+SUMPRODUCT(('Diário 2º PA'!$E$4:$E$1997='Analítico Cp.'!$B66)*('Diário 2º PA'!$C$4:$C$1997&gt;=J$4)*('Diário 2º PA'!$C$4:$C$1997&lt;=EOMONTH(J$4,0))*('Diário 2º PA'!$F$4:$F$1997))
+SUMPRODUCT(('Diário 3º PA'!$E$4:$E$2018='Analítico Cp.'!$B66)*('Diário 3º PA'!$C$4:$C$2018&gt;=J$4)*('Diário 3º PA'!$C$4:$C$2018&lt;=EOMONTH(J$4,0))*('Diário 3º PA'!$F$4:$F$2018))
+SUMPRODUCT(('Diário 4º PA'!$E$4:$E$2000='Analítico Cp.'!$B66)*('Diário 4º PA'!$C$4:$C$2000&gt;=J$4)*('Diário 4º PA'!$C$4:$C$2000&lt;=EOMONTH(J$4,0))*('Diário 4º PA'!$F$4:$F$2000))
+SUMPRODUCT(('Comp.'!$D$5:$D$475=$B66)*('Comp.'!$B$5:$B$475&gt;=J$4)*('Comp.'!$B$5:$B$475&lt;=EOMONTH(J$4,0))*('Comp.'!$E$5:$E$475))</f>
        <v>0</v>
      </c>
      <c r="K66" s="10">
        <f>SUMPRODUCT(('Diário 1º PA'!$E$4:$E$2000='Analítico Cp.'!$B66)*('Diário 1º PA'!$C$4:$C$2000&gt;=K$4)*('Diário 1º PA'!$C$4:$C$2000&lt;=EOMONTH(K$4,0))*('Diário 1º PA'!$F$4:$F$2000))
+SUMPRODUCT(('Diário 2º PA'!$E$4:$E$1997='Analítico Cp.'!$B66)*('Diário 2º PA'!$C$4:$C$1997&gt;=K$4)*('Diário 2º PA'!$C$4:$C$1997&lt;=EOMONTH(K$4,0))*('Diário 2º PA'!$F$4:$F$1997))
+SUMPRODUCT(('Diário 3º PA'!$E$4:$E$2018='Analítico Cp.'!$B66)*('Diário 3º PA'!$C$4:$C$2018&gt;=K$4)*('Diário 3º PA'!$C$4:$C$2018&lt;=EOMONTH(K$4,0))*('Diário 3º PA'!$F$4:$F$2018))
+SUMPRODUCT(('Diário 4º PA'!$E$4:$E$2000='Analítico Cp.'!$B66)*('Diário 4º PA'!$C$4:$C$2000&gt;=K$4)*('Diário 4º PA'!$C$4:$C$2000&lt;=EOMONTH(K$4,0))*('Diário 4º PA'!$F$4:$F$2000))
+SUMPRODUCT(('Comp.'!$D$5:$D$475=$B66)*('Comp.'!$B$5:$B$475&gt;=K$4)*('Comp.'!$B$5:$B$475&lt;=EOMONTH(K$4,0))*('Comp.'!$E$5:$E$475))</f>
        <v>0</v>
      </c>
      <c r="L66" s="10">
        <f>SUMPRODUCT(('Diário 1º PA'!$E$4:$E$2000='Analítico Cp.'!$B66)*('Diário 1º PA'!$C$4:$C$2000&gt;=L$4)*('Diário 1º PA'!$C$4:$C$2000&lt;=EOMONTH(L$4,0))*('Diário 1º PA'!$F$4:$F$2000))
+SUMPRODUCT(('Diário 2º PA'!$E$4:$E$1997='Analítico Cp.'!$B66)*('Diário 2º PA'!$C$4:$C$1997&gt;=L$4)*('Diário 2º PA'!$C$4:$C$1997&lt;=EOMONTH(L$4,0))*('Diário 2º PA'!$F$4:$F$1997))
+SUMPRODUCT(('Diário 3º PA'!$E$4:$E$2018='Analítico Cp.'!$B66)*('Diário 3º PA'!$C$4:$C$2018&gt;=L$4)*('Diário 3º PA'!$C$4:$C$2018&lt;=EOMONTH(L$4,0))*('Diário 3º PA'!$F$4:$F$2018))
+SUMPRODUCT(('Diário 4º PA'!$E$4:$E$2000='Analítico Cp.'!$B66)*('Diário 4º PA'!$C$4:$C$2000&gt;=L$4)*('Diário 4º PA'!$C$4:$C$2000&lt;=EOMONTH(L$4,0))*('Diário 4º PA'!$F$4:$F$2000))
+SUMPRODUCT(('Comp.'!$D$5:$D$475=$B66)*('Comp.'!$B$5:$B$475&gt;=L$4)*('Comp.'!$B$5:$B$475&lt;=EOMONTH(L$4,0))*('Comp.'!$E$5:$E$475))</f>
        <v>0</v>
      </c>
      <c r="M66" s="10">
        <f>SUMPRODUCT(('Diário 1º PA'!$E$4:$E$2000='Analítico Cp.'!$B66)*('Diário 1º PA'!$C$4:$C$2000&gt;=M$4)*('Diário 1º PA'!$C$4:$C$2000&lt;=EOMONTH(M$4,0))*('Diário 1º PA'!$F$4:$F$2000))
+SUMPRODUCT(('Diário 2º PA'!$E$4:$E$1997='Analítico Cp.'!$B66)*('Diário 2º PA'!$C$4:$C$1997&gt;=M$4)*('Diário 2º PA'!$C$4:$C$1997&lt;=EOMONTH(M$4,0))*('Diário 2º PA'!$F$4:$F$1997))
+SUMPRODUCT(('Diário 3º PA'!$E$4:$E$2018='Analítico Cp.'!$B66)*('Diário 3º PA'!$C$4:$C$2018&gt;=M$4)*('Diário 3º PA'!$C$4:$C$2018&lt;=EOMONTH(M$4,0))*('Diário 3º PA'!$F$4:$F$2018))
+SUMPRODUCT(('Diário 4º PA'!$E$4:$E$2000='Analítico Cp.'!$B66)*('Diário 4º PA'!$C$4:$C$2000&gt;=M$4)*('Diário 4º PA'!$C$4:$C$2000&lt;=EOMONTH(M$4,0))*('Diário 4º PA'!$F$4:$F$2000))
+SUMPRODUCT(('Comp.'!$D$5:$D$475=$B66)*('Comp.'!$B$5:$B$475&gt;=M$4)*('Comp.'!$B$5:$B$475&lt;=EOMONTH(M$4,0))*('Comp.'!$E$5:$E$475))</f>
        <v>0</v>
      </c>
      <c r="N66" s="10">
        <f>SUMPRODUCT(('Diário 1º PA'!$E$4:$E$2000='Analítico Cp.'!$B66)*('Diário 1º PA'!$C$4:$C$2000&gt;=N$4)*('Diário 1º PA'!$C$4:$C$2000&lt;=EOMONTH(N$4,0))*('Diário 1º PA'!$F$4:$F$2000))
+SUMPRODUCT(('Diário 2º PA'!$E$4:$E$1997='Analítico Cp.'!$B66)*('Diário 2º PA'!$C$4:$C$1997&gt;=N$4)*('Diário 2º PA'!$C$4:$C$1997&lt;=EOMONTH(N$4,0))*('Diário 2º PA'!$F$4:$F$1997))
+SUMPRODUCT(('Diário 3º PA'!$E$4:$E$2018='Analítico Cp.'!$B66)*('Diário 3º PA'!$C$4:$C$2018&gt;=N$4)*('Diário 3º PA'!$C$4:$C$2018&lt;=EOMONTH(N$4,0))*('Diário 3º PA'!$F$4:$F$2018))
+SUMPRODUCT(('Diário 4º PA'!$E$4:$E$2000='Analítico Cp.'!$B66)*('Diário 4º PA'!$C$4:$C$2000&gt;=N$4)*('Diário 4º PA'!$C$4:$C$2000&lt;=EOMONTH(N$4,0))*('Diário 4º PA'!$F$4:$F$2000))
+SUMPRODUCT(('Comp.'!$D$5:$D$475=$B66)*('Comp.'!$B$5:$B$475&gt;=N$4)*('Comp.'!$B$5:$B$475&lt;=EOMONTH(N$4,0))*('Comp.'!$E$5:$E$475))</f>
        <v>0</v>
      </c>
      <c r="O66" s="11">
        <f t="shared" si="14"/>
        <v>0</v>
      </c>
      <c r="P66" s="92">
        <f t="shared" si="13"/>
        <v>0</v>
      </c>
    </row>
    <row r="67" spans="1:16" ht="23.25" customHeight="1" x14ac:dyDescent="0.25">
      <c r="A67" s="36" t="s">
        <v>211</v>
      </c>
      <c r="B67" s="56" t="s">
        <v>212</v>
      </c>
      <c r="C67" s="10">
        <f>SUMPRODUCT(('Diário 1º PA'!$E$4:$E$2000='Analítico Cp.'!$B67)*('Diário 1º PA'!$C$4:$C$2000&gt;=C$4)*('Diário 1º PA'!$C$4:$C$2000&lt;=EOMONTH(C$4,0))*('Diário 1º PA'!$F$4:$F$2000))
+SUMPRODUCT(('Diário 2º PA'!$E$4:$E$1997='Analítico Cp.'!$B67)*('Diário 2º PA'!$C$4:$C$1997&gt;=C$4)*('Diário 2º PA'!$C$4:$C$1997&lt;=EOMONTH(C$4,0))*('Diário 2º PA'!$F$4:$F$1997))
+SUMPRODUCT(('Diário 3º PA'!$E$4:$E$2018='Analítico Cp.'!$B67)*('Diário 3º PA'!$C$4:$C$2018&gt;=C$4)*('Diário 3º PA'!$C$4:$C$2018&lt;=EOMONTH(C$4,0))*('Diário 3º PA'!$F$4:$F$2018))
+SUMPRODUCT(('Diário 4º PA'!$E$4:$E$2000='Analítico Cp.'!$B67)*('Diário 4º PA'!$C$4:$C$2000&gt;=C$4)*('Diário 4º PA'!$C$4:$C$2000&lt;=EOMONTH(C$4,0))*('Diário 4º PA'!$F$4:$F$2000))
+SUMPRODUCT(('Comp.'!$D$5:$D$475=$B67)*('Comp.'!$B$5:$B$475&gt;=C$4)*('Comp.'!$B$5:$B$475&lt;=EOMONTH(C$4,0))*('Comp.'!$E$5:$E$475))</f>
        <v>0</v>
      </c>
      <c r="D67" s="10">
        <f>SUMPRODUCT(('Diário 1º PA'!$E$4:$E$2000='Analítico Cp.'!$B67)*('Diário 1º PA'!$C$4:$C$2000&gt;=D$4)*('Diário 1º PA'!$C$4:$C$2000&lt;=EOMONTH(D$4,0))*('Diário 1º PA'!$F$4:$F$2000))
+SUMPRODUCT(('Diário 2º PA'!$E$4:$E$1997='Analítico Cp.'!$B67)*('Diário 2º PA'!$C$4:$C$1997&gt;=D$4)*('Diário 2º PA'!$C$4:$C$1997&lt;=EOMONTH(D$4,0))*('Diário 2º PA'!$F$4:$F$1997))
+SUMPRODUCT(('Diário 3º PA'!$E$4:$E$2018='Analítico Cp.'!$B67)*('Diário 3º PA'!$C$4:$C$2018&gt;=D$4)*('Diário 3º PA'!$C$4:$C$2018&lt;=EOMONTH(D$4,0))*('Diário 3º PA'!$F$4:$F$2018))
+SUMPRODUCT(('Diário 4º PA'!$E$4:$E$2000='Analítico Cp.'!$B67)*('Diário 4º PA'!$C$4:$C$2000&gt;=D$4)*('Diário 4º PA'!$C$4:$C$2000&lt;=EOMONTH(D$4,0))*('Diário 4º PA'!$F$4:$F$2000))
+SUMPRODUCT(('Comp.'!$D$5:$D$475=$B67)*('Comp.'!$B$5:$B$475&gt;=D$4)*('Comp.'!$B$5:$B$475&lt;=EOMONTH(D$4,0))*('Comp.'!$E$5:$E$475))</f>
        <v>0</v>
      </c>
      <c r="E67" s="10">
        <f>SUMPRODUCT(('Diário 1º PA'!$E$4:$E$2000='Analítico Cp.'!$B67)*('Diário 1º PA'!$C$4:$C$2000&gt;=E$4)*('Diário 1º PA'!$C$4:$C$2000&lt;=EOMONTH(E$4,0))*('Diário 1º PA'!$F$4:$F$2000))
+SUMPRODUCT(('Diário 2º PA'!$E$4:$E$1997='Analítico Cp.'!$B67)*('Diário 2º PA'!$C$4:$C$1997&gt;=E$4)*('Diário 2º PA'!$C$4:$C$1997&lt;=EOMONTH(E$4,0))*('Diário 2º PA'!$F$4:$F$1997))
+SUMPRODUCT(('Diário 3º PA'!$E$4:$E$2018='Analítico Cp.'!$B67)*('Diário 3º PA'!$C$4:$C$2018&gt;=E$4)*('Diário 3º PA'!$C$4:$C$2018&lt;=EOMONTH(E$4,0))*('Diário 3º PA'!$F$4:$F$2018))
+SUMPRODUCT(('Diário 4º PA'!$E$4:$E$2000='Analítico Cp.'!$B67)*('Diário 4º PA'!$C$4:$C$2000&gt;=E$4)*('Diário 4º PA'!$C$4:$C$2000&lt;=EOMONTH(E$4,0))*('Diário 4º PA'!$F$4:$F$2000))
+SUMPRODUCT(('Comp.'!$D$5:$D$475=$B67)*('Comp.'!$B$5:$B$475&gt;=E$4)*('Comp.'!$B$5:$B$475&lt;=EOMONTH(E$4,0))*('Comp.'!$E$5:$E$475))</f>
        <v>0</v>
      </c>
      <c r="F67" s="10">
        <f>SUMPRODUCT(('Diário 1º PA'!$E$4:$E$2000='Analítico Cp.'!$B67)*('Diário 1º PA'!$C$4:$C$2000&gt;=F$4)*('Diário 1º PA'!$C$4:$C$2000&lt;=EOMONTH(F$4,0))*('Diário 1º PA'!$F$4:$F$2000))
+SUMPRODUCT(('Diário 2º PA'!$E$4:$E$1997='Analítico Cp.'!$B67)*('Diário 2º PA'!$C$4:$C$1997&gt;=F$4)*('Diário 2º PA'!$C$4:$C$1997&lt;=EOMONTH(F$4,0))*('Diário 2º PA'!$F$4:$F$1997))
+SUMPRODUCT(('Diário 3º PA'!$E$4:$E$2018='Analítico Cp.'!$B67)*('Diário 3º PA'!$C$4:$C$2018&gt;=F$4)*('Diário 3º PA'!$C$4:$C$2018&lt;=EOMONTH(F$4,0))*('Diário 3º PA'!$F$4:$F$2018))
+SUMPRODUCT(('Diário 4º PA'!$E$4:$E$2000='Analítico Cp.'!$B67)*('Diário 4º PA'!$C$4:$C$2000&gt;=F$4)*('Diário 4º PA'!$C$4:$C$2000&lt;=EOMONTH(F$4,0))*('Diário 4º PA'!$F$4:$F$2000))
+SUMPRODUCT(('Comp.'!$D$5:$D$475=$B67)*('Comp.'!$B$5:$B$475&gt;=F$4)*('Comp.'!$B$5:$B$475&lt;=EOMONTH(F$4,0))*('Comp.'!$E$5:$E$475))</f>
        <v>0</v>
      </c>
      <c r="G67" s="10">
        <f>SUMPRODUCT(('Diário 1º PA'!$E$4:$E$2000='Analítico Cp.'!$B67)*('Diário 1º PA'!$C$4:$C$2000&gt;=G$4)*('Diário 1º PA'!$C$4:$C$2000&lt;=EOMONTH(G$4,0))*('Diário 1º PA'!$F$4:$F$2000))
+SUMPRODUCT(('Diário 2º PA'!$E$4:$E$1997='Analítico Cp.'!$B67)*('Diário 2º PA'!$C$4:$C$1997&gt;=G$4)*('Diário 2º PA'!$C$4:$C$1997&lt;=EOMONTH(G$4,0))*('Diário 2º PA'!$F$4:$F$1997))
+SUMPRODUCT(('Diário 3º PA'!$E$4:$E$2018='Analítico Cp.'!$B67)*('Diário 3º PA'!$C$4:$C$2018&gt;=G$4)*('Diário 3º PA'!$C$4:$C$2018&lt;=EOMONTH(G$4,0))*('Diário 3º PA'!$F$4:$F$2018))
+SUMPRODUCT(('Diário 4º PA'!$E$4:$E$2000='Analítico Cp.'!$B67)*('Diário 4º PA'!$C$4:$C$2000&gt;=G$4)*('Diário 4º PA'!$C$4:$C$2000&lt;=EOMONTH(G$4,0))*('Diário 4º PA'!$F$4:$F$2000))
+SUMPRODUCT(('Comp.'!$D$5:$D$475=$B67)*('Comp.'!$B$5:$B$475&gt;=G$4)*('Comp.'!$B$5:$B$475&lt;=EOMONTH(G$4,0))*('Comp.'!$E$5:$E$475))</f>
        <v>0</v>
      </c>
      <c r="H67" s="10">
        <f>SUMPRODUCT(('Diário 1º PA'!$E$4:$E$2000='Analítico Cp.'!$B67)*('Diário 1º PA'!$C$4:$C$2000&gt;=H$4)*('Diário 1º PA'!$C$4:$C$2000&lt;=EOMONTH(H$4,0))*('Diário 1º PA'!$F$4:$F$2000))
+SUMPRODUCT(('Diário 2º PA'!$E$4:$E$1997='Analítico Cp.'!$B67)*('Diário 2º PA'!$C$4:$C$1997&gt;=H$4)*('Diário 2º PA'!$C$4:$C$1997&lt;=EOMONTH(H$4,0))*('Diário 2º PA'!$F$4:$F$1997))
+SUMPRODUCT(('Diário 3º PA'!$E$4:$E$2018='Analítico Cp.'!$B67)*('Diário 3º PA'!$C$4:$C$2018&gt;=H$4)*('Diário 3º PA'!$C$4:$C$2018&lt;=EOMONTH(H$4,0))*('Diário 3º PA'!$F$4:$F$2018))
+SUMPRODUCT(('Diário 4º PA'!$E$4:$E$2000='Analítico Cp.'!$B67)*('Diário 4º PA'!$C$4:$C$2000&gt;=H$4)*('Diário 4º PA'!$C$4:$C$2000&lt;=EOMONTH(H$4,0))*('Diário 4º PA'!$F$4:$F$2000))
+SUMPRODUCT(('Comp.'!$D$5:$D$475=$B67)*('Comp.'!$B$5:$B$475&gt;=H$4)*('Comp.'!$B$5:$B$475&lt;=EOMONTH(H$4,0))*('Comp.'!$E$5:$E$475))</f>
        <v>0</v>
      </c>
      <c r="I67" s="10">
        <f>SUMPRODUCT(('Diário 1º PA'!$E$4:$E$2000='Analítico Cp.'!$B67)*('Diário 1º PA'!$C$4:$C$2000&gt;=I$4)*('Diário 1º PA'!$C$4:$C$2000&lt;=EOMONTH(I$4,0))*('Diário 1º PA'!$F$4:$F$2000))
+SUMPRODUCT(('Diário 2º PA'!$E$4:$E$1997='Analítico Cp.'!$B67)*('Diário 2º PA'!$C$4:$C$1997&gt;=I$4)*('Diário 2º PA'!$C$4:$C$1997&lt;=EOMONTH(I$4,0))*('Diário 2º PA'!$F$4:$F$1997))
+SUMPRODUCT(('Diário 3º PA'!$E$4:$E$2018='Analítico Cp.'!$B67)*('Diário 3º PA'!$C$4:$C$2018&gt;=I$4)*('Diário 3º PA'!$C$4:$C$2018&lt;=EOMONTH(I$4,0))*('Diário 3º PA'!$F$4:$F$2018))
+SUMPRODUCT(('Diário 4º PA'!$E$4:$E$2000='Analítico Cp.'!$B67)*('Diário 4º PA'!$C$4:$C$2000&gt;=I$4)*('Diário 4º PA'!$C$4:$C$2000&lt;=EOMONTH(I$4,0))*('Diário 4º PA'!$F$4:$F$2000))
+SUMPRODUCT(('Comp.'!$D$5:$D$475=$B67)*('Comp.'!$B$5:$B$475&gt;=I$4)*('Comp.'!$B$5:$B$475&lt;=EOMONTH(I$4,0))*('Comp.'!$E$5:$E$475))</f>
        <v>0</v>
      </c>
      <c r="J67" s="10">
        <f>SUMPRODUCT(('Diário 1º PA'!$E$4:$E$2000='Analítico Cp.'!$B67)*('Diário 1º PA'!$C$4:$C$2000&gt;=J$4)*('Diário 1º PA'!$C$4:$C$2000&lt;=EOMONTH(J$4,0))*('Diário 1º PA'!$F$4:$F$2000))
+SUMPRODUCT(('Diário 2º PA'!$E$4:$E$1997='Analítico Cp.'!$B67)*('Diário 2º PA'!$C$4:$C$1997&gt;=J$4)*('Diário 2º PA'!$C$4:$C$1997&lt;=EOMONTH(J$4,0))*('Diário 2º PA'!$F$4:$F$1997))
+SUMPRODUCT(('Diário 3º PA'!$E$4:$E$2018='Analítico Cp.'!$B67)*('Diário 3º PA'!$C$4:$C$2018&gt;=J$4)*('Diário 3º PA'!$C$4:$C$2018&lt;=EOMONTH(J$4,0))*('Diário 3º PA'!$F$4:$F$2018))
+SUMPRODUCT(('Diário 4º PA'!$E$4:$E$2000='Analítico Cp.'!$B67)*('Diário 4º PA'!$C$4:$C$2000&gt;=J$4)*('Diário 4º PA'!$C$4:$C$2000&lt;=EOMONTH(J$4,0))*('Diário 4º PA'!$F$4:$F$2000))
+SUMPRODUCT(('Comp.'!$D$5:$D$475=$B67)*('Comp.'!$B$5:$B$475&gt;=J$4)*('Comp.'!$B$5:$B$475&lt;=EOMONTH(J$4,0))*('Comp.'!$E$5:$E$475))</f>
        <v>0</v>
      </c>
      <c r="K67" s="10">
        <f>SUMPRODUCT(('Diário 1º PA'!$E$4:$E$2000='Analítico Cp.'!$B67)*('Diário 1º PA'!$C$4:$C$2000&gt;=K$4)*('Diário 1º PA'!$C$4:$C$2000&lt;=EOMONTH(K$4,0))*('Diário 1º PA'!$F$4:$F$2000))
+SUMPRODUCT(('Diário 2º PA'!$E$4:$E$1997='Analítico Cp.'!$B67)*('Diário 2º PA'!$C$4:$C$1997&gt;=K$4)*('Diário 2º PA'!$C$4:$C$1997&lt;=EOMONTH(K$4,0))*('Diário 2º PA'!$F$4:$F$1997))
+SUMPRODUCT(('Diário 3º PA'!$E$4:$E$2018='Analítico Cp.'!$B67)*('Diário 3º PA'!$C$4:$C$2018&gt;=K$4)*('Diário 3º PA'!$C$4:$C$2018&lt;=EOMONTH(K$4,0))*('Diário 3º PA'!$F$4:$F$2018))
+SUMPRODUCT(('Diário 4º PA'!$E$4:$E$2000='Analítico Cp.'!$B67)*('Diário 4º PA'!$C$4:$C$2000&gt;=K$4)*('Diário 4º PA'!$C$4:$C$2000&lt;=EOMONTH(K$4,0))*('Diário 4º PA'!$F$4:$F$2000))
+SUMPRODUCT(('Comp.'!$D$5:$D$475=$B67)*('Comp.'!$B$5:$B$475&gt;=K$4)*('Comp.'!$B$5:$B$475&lt;=EOMONTH(K$4,0))*('Comp.'!$E$5:$E$475))</f>
        <v>0</v>
      </c>
      <c r="L67" s="10">
        <f>SUMPRODUCT(('Diário 1º PA'!$E$4:$E$2000='Analítico Cp.'!$B67)*('Diário 1º PA'!$C$4:$C$2000&gt;=L$4)*('Diário 1º PA'!$C$4:$C$2000&lt;=EOMONTH(L$4,0))*('Diário 1º PA'!$F$4:$F$2000))
+SUMPRODUCT(('Diário 2º PA'!$E$4:$E$1997='Analítico Cp.'!$B67)*('Diário 2º PA'!$C$4:$C$1997&gt;=L$4)*('Diário 2º PA'!$C$4:$C$1997&lt;=EOMONTH(L$4,0))*('Diário 2º PA'!$F$4:$F$1997))
+SUMPRODUCT(('Diário 3º PA'!$E$4:$E$2018='Analítico Cp.'!$B67)*('Diário 3º PA'!$C$4:$C$2018&gt;=L$4)*('Diário 3º PA'!$C$4:$C$2018&lt;=EOMONTH(L$4,0))*('Diário 3º PA'!$F$4:$F$2018))
+SUMPRODUCT(('Diário 4º PA'!$E$4:$E$2000='Analítico Cp.'!$B67)*('Diário 4º PA'!$C$4:$C$2000&gt;=L$4)*('Diário 4º PA'!$C$4:$C$2000&lt;=EOMONTH(L$4,0))*('Diário 4º PA'!$F$4:$F$2000))
+SUMPRODUCT(('Comp.'!$D$5:$D$475=$B67)*('Comp.'!$B$5:$B$475&gt;=L$4)*('Comp.'!$B$5:$B$475&lt;=EOMONTH(L$4,0))*('Comp.'!$E$5:$E$475))</f>
        <v>0</v>
      </c>
      <c r="M67" s="10">
        <f>SUMPRODUCT(('Diário 1º PA'!$E$4:$E$2000='Analítico Cp.'!$B67)*('Diário 1º PA'!$C$4:$C$2000&gt;=M$4)*('Diário 1º PA'!$C$4:$C$2000&lt;=EOMONTH(M$4,0))*('Diário 1º PA'!$F$4:$F$2000))
+SUMPRODUCT(('Diário 2º PA'!$E$4:$E$1997='Analítico Cp.'!$B67)*('Diário 2º PA'!$C$4:$C$1997&gt;=M$4)*('Diário 2º PA'!$C$4:$C$1997&lt;=EOMONTH(M$4,0))*('Diário 2º PA'!$F$4:$F$1997))
+SUMPRODUCT(('Diário 3º PA'!$E$4:$E$2018='Analítico Cp.'!$B67)*('Diário 3º PA'!$C$4:$C$2018&gt;=M$4)*('Diário 3º PA'!$C$4:$C$2018&lt;=EOMONTH(M$4,0))*('Diário 3º PA'!$F$4:$F$2018))
+SUMPRODUCT(('Diário 4º PA'!$E$4:$E$2000='Analítico Cp.'!$B67)*('Diário 4º PA'!$C$4:$C$2000&gt;=M$4)*('Diário 4º PA'!$C$4:$C$2000&lt;=EOMONTH(M$4,0))*('Diário 4º PA'!$F$4:$F$2000))
+SUMPRODUCT(('Comp.'!$D$5:$D$475=$B67)*('Comp.'!$B$5:$B$475&gt;=M$4)*('Comp.'!$B$5:$B$475&lt;=EOMONTH(M$4,0))*('Comp.'!$E$5:$E$475))</f>
        <v>0</v>
      </c>
      <c r="N67" s="10">
        <f>SUMPRODUCT(('Diário 1º PA'!$E$4:$E$2000='Analítico Cp.'!$B67)*('Diário 1º PA'!$C$4:$C$2000&gt;=N$4)*('Diário 1º PA'!$C$4:$C$2000&lt;=EOMONTH(N$4,0))*('Diário 1º PA'!$F$4:$F$2000))
+SUMPRODUCT(('Diário 2º PA'!$E$4:$E$1997='Analítico Cp.'!$B67)*('Diário 2º PA'!$C$4:$C$1997&gt;=N$4)*('Diário 2º PA'!$C$4:$C$1997&lt;=EOMONTH(N$4,0))*('Diário 2º PA'!$F$4:$F$1997))
+SUMPRODUCT(('Diário 3º PA'!$E$4:$E$2018='Analítico Cp.'!$B67)*('Diário 3º PA'!$C$4:$C$2018&gt;=N$4)*('Diário 3º PA'!$C$4:$C$2018&lt;=EOMONTH(N$4,0))*('Diário 3º PA'!$F$4:$F$2018))
+SUMPRODUCT(('Diário 4º PA'!$E$4:$E$2000='Analítico Cp.'!$B67)*('Diário 4º PA'!$C$4:$C$2000&gt;=N$4)*('Diário 4º PA'!$C$4:$C$2000&lt;=EOMONTH(N$4,0))*('Diário 4º PA'!$F$4:$F$2000))
+SUMPRODUCT(('Comp.'!$D$5:$D$475=$B67)*('Comp.'!$B$5:$B$475&gt;=N$4)*('Comp.'!$B$5:$B$475&lt;=EOMONTH(N$4,0))*('Comp.'!$E$5:$E$475))</f>
        <v>0</v>
      </c>
      <c r="O67" s="11">
        <f t="shared" si="14"/>
        <v>0</v>
      </c>
      <c r="P67" s="92">
        <f t="shared" si="13"/>
        <v>0</v>
      </c>
    </row>
    <row r="68" spans="1:16" ht="23.25" customHeight="1" x14ac:dyDescent="0.25">
      <c r="A68" s="36" t="s">
        <v>213</v>
      </c>
      <c r="B68" s="56" t="s">
        <v>214</v>
      </c>
      <c r="C68" s="10">
        <f>SUMPRODUCT(('Diário 1º PA'!$E$4:$E$2000='Analítico Cp.'!$B68)*('Diário 1º PA'!$C$4:$C$2000&gt;=C$4)*('Diário 1º PA'!$C$4:$C$2000&lt;=EOMONTH(C$4,0))*('Diário 1º PA'!$F$4:$F$2000))
+SUMPRODUCT(('Diário 2º PA'!$E$4:$E$1997='Analítico Cp.'!$B68)*('Diário 2º PA'!$C$4:$C$1997&gt;=C$4)*('Diário 2º PA'!$C$4:$C$1997&lt;=EOMONTH(C$4,0))*('Diário 2º PA'!$F$4:$F$1997))
+SUMPRODUCT(('Diário 3º PA'!$E$4:$E$2018='Analítico Cp.'!$B68)*('Diário 3º PA'!$C$4:$C$2018&gt;=C$4)*('Diário 3º PA'!$C$4:$C$2018&lt;=EOMONTH(C$4,0))*('Diário 3º PA'!$F$4:$F$2018))
+SUMPRODUCT(('Diário 4º PA'!$E$4:$E$2000='Analítico Cp.'!$B68)*('Diário 4º PA'!$C$4:$C$2000&gt;=C$4)*('Diário 4º PA'!$C$4:$C$2000&lt;=EOMONTH(C$4,0))*('Diário 4º PA'!$F$4:$F$2000))
+SUMPRODUCT(('Comp.'!$D$5:$D$475=$B68)*('Comp.'!$B$5:$B$475&gt;=C$4)*('Comp.'!$B$5:$B$475&lt;=EOMONTH(C$4,0))*('Comp.'!$E$5:$E$475))</f>
        <v>0</v>
      </c>
      <c r="D68" s="10">
        <f>SUMPRODUCT(('Diário 1º PA'!$E$4:$E$2000='Analítico Cp.'!$B68)*('Diário 1º PA'!$C$4:$C$2000&gt;=D$4)*('Diário 1º PA'!$C$4:$C$2000&lt;=EOMONTH(D$4,0))*('Diário 1º PA'!$F$4:$F$2000))
+SUMPRODUCT(('Diário 2º PA'!$E$4:$E$1997='Analítico Cp.'!$B68)*('Diário 2º PA'!$C$4:$C$1997&gt;=D$4)*('Diário 2º PA'!$C$4:$C$1997&lt;=EOMONTH(D$4,0))*('Diário 2º PA'!$F$4:$F$1997))
+SUMPRODUCT(('Diário 3º PA'!$E$4:$E$2018='Analítico Cp.'!$B68)*('Diário 3º PA'!$C$4:$C$2018&gt;=D$4)*('Diário 3º PA'!$C$4:$C$2018&lt;=EOMONTH(D$4,0))*('Diário 3º PA'!$F$4:$F$2018))
+SUMPRODUCT(('Diário 4º PA'!$E$4:$E$2000='Analítico Cp.'!$B68)*('Diário 4º PA'!$C$4:$C$2000&gt;=D$4)*('Diário 4º PA'!$C$4:$C$2000&lt;=EOMONTH(D$4,0))*('Diário 4º PA'!$F$4:$F$2000))
+SUMPRODUCT(('Comp.'!$D$5:$D$475=$B68)*('Comp.'!$B$5:$B$475&gt;=D$4)*('Comp.'!$B$5:$B$475&lt;=EOMONTH(D$4,0))*('Comp.'!$E$5:$E$475))</f>
        <v>0</v>
      </c>
      <c r="E68" s="10">
        <f>SUMPRODUCT(('Diário 1º PA'!$E$4:$E$2000='Analítico Cp.'!$B68)*('Diário 1º PA'!$C$4:$C$2000&gt;=E$4)*('Diário 1º PA'!$C$4:$C$2000&lt;=EOMONTH(E$4,0))*('Diário 1º PA'!$F$4:$F$2000))
+SUMPRODUCT(('Diário 2º PA'!$E$4:$E$1997='Analítico Cp.'!$B68)*('Diário 2º PA'!$C$4:$C$1997&gt;=E$4)*('Diário 2º PA'!$C$4:$C$1997&lt;=EOMONTH(E$4,0))*('Diário 2º PA'!$F$4:$F$1997))
+SUMPRODUCT(('Diário 3º PA'!$E$4:$E$2018='Analítico Cp.'!$B68)*('Diário 3º PA'!$C$4:$C$2018&gt;=E$4)*('Diário 3º PA'!$C$4:$C$2018&lt;=EOMONTH(E$4,0))*('Diário 3º PA'!$F$4:$F$2018))
+SUMPRODUCT(('Diário 4º PA'!$E$4:$E$2000='Analítico Cp.'!$B68)*('Diário 4º PA'!$C$4:$C$2000&gt;=E$4)*('Diário 4º PA'!$C$4:$C$2000&lt;=EOMONTH(E$4,0))*('Diário 4º PA'!$F$4:$F$2000))
+SUMPRODUCT(('Comp.'!$D$5:$D$475=$B68)*('Comp.'!$B$5:$B$475&gt;=E$4)*('Comp.'!$B$5:$B$475&lt;=EOMONTH(E$4,0))*('Comp.'!$E$5:$E$475))</f>
        <v>2750</v>
      </c>
      <c r="F68" s="10">
        <f>SUMPRODUCT(('Diário 1º PA'!$E$4:$E$2000='Analítico Cp.'!$B68)*('Diário 1º PA'!$C$4:$C$2000&gt;=F$4)*('Diário 1º PA'!$C$4:$C$2000&lt;=EOMONTH(F$4,0))*('Diário 1º PA'!$F$4:$F$2000))
+SUMPRODUCT(('Diário 2º PA'!$E$4:$E$1997='Analítico Cp.'!$B68)*('Diário 2º PA'!$C$4:$C$1997&gt;=F$4)*('Diário 2º PA'!$C$4:$C$1997&lt;=EOMONTH(F$4,0))*('Diário 2º PA'!$F$4:$F$1997))
+SUMPRODUCT(('Diário 3º PA'!$E$4:$E$2018='Analítico Cp.'!$B68)*('Diário 3º PA'!$C$4:$C$2018&gt;=F$4)*('Diário 3º PA'!$C$4:$C$2018&lt;=EOMONTH(F$4,0))*('Diário 3º PA'!$F$4:$F$2018))
+SUMPRODUCT(('Diário 4º PA'!$E$4:$E$2000='Analítico Cp.'!$B68)*('Diário 4º PA'!$C$4:$C$2000&gt;=F$4)*('Diário 4º PA'!$C$4:$C$2000&lt;=EOMONTH(F$4,0))*('Diário 4º PA'!$F$4:$F$2000))
+SUMPRODUCT(('Comp.'!$D$5:$D$475=$B68)*('Comp.'!$B$5:$B$475&gt;=F$4)*('Comp.'!$B$5:$B$475&lt;=EOMONTH(F$4,0))*('Comp.'!$E$5:$E$475))</f>
        <v>2750</v>
      </c>
      <c r="G68" s="10">
        <f>SUMPRODUCT(('Diário 1º PA'!$E$4:$E$2000='Analítico Cp.'!$B68)*('Diário 1º PA'!$C$4:$C$2000&gt;=G$4)*('Diário 1º PA'!$C$4:$C$2000&lt;=EOMONTH(G$4,0))*('Diário 1º PA'!$F$4:$F$2000))
+SUMPRODUCT(('Diário 2º PA'!$E$4:$E$1997='Analítico Cp.'!$B68)*('Diário 2º PA'!$C$4:$C$1997&gt;=G$4)*('Diário 2º PA'!$C$4:$C$1997&lt;=EOMONTH(G$4,0))*('Diário 2º PA'!$F$4:$F$1997))
+SUMPRODUCT(('Diário 3º PA'!$E$4:$E$2018='Analítico Cp.'!$B68)*('Diário 3º PA'!$C$4:$C$2018&gt;=G$4)*('Diário 3º PA'!$C$4:$C$2018&lt;=EOMONTH(G$4,0))*('Diário 3º PA'!$F$4:$F$2018))
+SUMPRODUCT(('Diário 4º PA'!$E$4:$E$2000='Analítico Cp.'!$B68)*('Diário 4º PA'!$C$4:$C$2000&gt;=G$4)*('Diário 4º PA'!$C$4:$C$2000&lt;=EOMONTH(G$4,0))*('Diário 4º PA'!$F$4:$F$2000))
+SUMPRODUCT(('Comp.'!$D$5:$D$475=$B68)*('Comp.'!$B$5:$B$475&gt;=G$4)*('Comp.'!$B$5:$B$475&lt;=EOMONTH(G$4,0))*('Comp.'!$E$5:$E$475))</f>
        <v>2750</v>
      </c>
      <c r="H68" s="10">
        <f>SUMPRODUCT(('Diário 1º PA'!$E$4:$E$2000='Analítico Cp.'!$B68)*('Diário 1º PA'!$C$4:$C$2000&gt;=H$4)*('Diário 1º PA'!$C$4:$C$2000&lt;=EOMONTH(H$4,0))*('Diário 1º PA'!$F$4:$F$2000))
+SUMPRODUCT(('Diário 2º PA'!$E$4:$E$1997='Analítico Cp.'!$B68)*('Diário 2º PA'!$C$4:$C$1997&gt;=H$4)*('Diário 2º PA'!$C$4:$C$1997&lt;=EOMONTH(H$4,0))*('Diário 2º PA'!$F$4:$F$1997))
+SUMPRODUCT(('Diário 3º PA'!$E$4:$E$2018='Analítico Cp.'!$B68)*('Diário 3º PA'!$C$4:$C$2018&gt;=H$4)*('Diário 3º PA'!$C$4:$C$2018&lt;=EOMONTH(H$4,0))*('Diário 3º PA'!$F$4:$F$2018))
+SUMPRODUCT(('Diário 4º PA'!$E$4:$E$2000='Analítico Cp.'!$B68)*('Diário 4º PA'!$C$4:$C$2000&gt;=H$4)*('Diário 4º PA'!$C$4:$C$2000&lt;=EOMONTH(H$4,0))*('Diário 4º PA'!$F$4:$F$2000))
+SUMPRODUCT(('Comp.'!$D$5:$D$475=$B68)*('Comp.'!$B$5:$B$475&gt;=H$4)*('Comp.'!$B$5:$B$475&lt;=EOMONTH(H$4,0))*('Comp.'!$E$5:$E$475))</f>
        <v>2750</v>
      </c>
      <c r="I68" s="10">
        <f>SUMPRODUCT(('Diário 1º PA'!$E$4:$E$2000='Analítico Cp.'!$B68)*('Diário 1º PA'!$C$4:$C$2000&gt;=I$4)*('Diário 1º PA'!$C$4:$C$2000&lt;=EOMONTH(I$4,0))*('Diário 1º PA'!$F$4:$F$2000))
+SUMPRODUCT(('Diário 2º PA'!$E$4:$E$1997='Analítico Cp.'!$B68)*('Diário 2º PA'!$C$4:$C$1997&gt;=I$4)*('Diário 2º PA'!$C$4:$C$1997&lt;=EOMONTH(I$4,0))*('Diário 2º PA'!$F$4:$F$1997))
+SUMPRODUCT(('Diário 3º PA'!$E$4:$E$2018='Analítico Cp.'!$B68)*('Diário 3º PA'!$C$4:$C$2018&gt;=I$4)*('Diário 3º PA'!$C$4:$C$2018&lt;=EOMONTH(I$4,0))*('Diário 3º PA'!$F$4:$F$2018))
+SUMPRODUCT(('Diário 4º PA'!$E$4:$E$2000='Analítico Cp.'!$B68)*('Diário 4º PA'!$C$4:$C$2000&gt;=I$4)*('Diário 4º PA'!$C$4:$C$2000&lt;=EOMONTH(I$4,0))*('Diário 4º PA'!$F$4:$F$2000))
+SUMPRODUCT(('Comp.'!$D$5:$D$475=$B68)*('Comp.'!$B$5:$B$475&gt;=I$4)*('Comp.'!$B$5:$B$475&lt;=EOMONTH(I$4,0))*('Comp.'!$E$5:$E$475))</f>
        <v>2750</v>
      </c>
      <c r="J68" s="10">
        <f>SUMPRODUCT(('Diário 1º PA'!$E$4:$E$2000='Analítico Cp.'!$B68)*('Diário 1º PA'!$C$4:$C$2000&gt;=J$4)*('Diário 1º PA'!$C$4:$C$2000&lt;=EOMONTH(J$4,0))*('Diário 1º PA'!$F$4:$F$2000))
+SUMPRODUCT(('Diário 2º PA'!$E$4:$E$1997='Analítico Cp.'!$B68)*('Diário 2º PA'!$C$4:$C$1997&gt;=J$4)*('Diário 2º PA'!$C$4:$C$1997&lt;=EOMONTH(J$4,0))*('Diário 2º PA'!$F$4:$F$1997))
+SUMPRODUCT(('Diário 3º PA'!$E$4:$E$2018='Analítico Cp.'!$B68)*('Diário 3º PA'!$C$4:$C$2018&gt;=J$4)*('Diário 3º PA'!$C$4:$C$2018&lt;=EOMONTH(J$4,0))*('Diário 3º PA'!$F$4:$F$2018))
+SUMPRODUCT(('Diário 4º PA'!$E$4:$E$2000='Analítico Cp.'!$B68)*('Diário 4º PA'!$C$4:$C$2000&gt;=J$4)*('Diário 4º PA'!$C$4:$C$2000&lt;=EOMONTH(J$4,0))*('Diário 4º PA'!$F$4:$F$2000))
+SUMPRODUCT(('Comp.'!$D$5:$D$475=$B68)*('Comp.'!$B$5:$B$475&gt;=J$4)*('Comp.'!$B$5:$B$475&lt;=EOMONTH(J$4,0))*('Comp.'!$E$5:$E$475))</f>
        <v>2750</v>
      </c>
      <c r="K68" s="10">
        <f>SUMPRODUCT(('Diário 1º PA'!$E$4:$E$2000='Analítico Cp.'!$B68)*('Diário 1º PA'!$C$4:$C$2000&gt;=K$4)*('Diário 1º PA'!$C$4:$C$2000&lt;=EOMONTH(K$4,0))*('Diário 1º PA'!$F$4:$F$2000))
+SUMPRODUCT(('Diário 2º PA'!$E$4:$E$1997='Analítico Cp.'!$B68)*('Diário 2º PA'!$C$4:$C$1997&gt;=K$4)*('Diário 2º PA'!$C$4:$C$1997&lt;=EOMONTH(K$4,0))*('Diário 2º PA'!$F$4:$F$1997))
+SUMPRODUCT(('Diário 3º PA'!$E$4:$E$2018='Analítico Cp.'!$B68)*('Diário 3º PA'!$C$4:$C$2018&gt;=K$4)*('Diário 3º PA'!$C$4:$C$2018&lt;=EOMONTH(K$4,0))*('Diário 3º PA'!$F$4:$F$2018))
+SUMPRODUCT(('Diário 4º PA'!$E$4:$E$2000='Analítico Cp.'!$B68)*('Diário 4º PA'!$C$4:$C$2000&gt;=K$4)*('Diário 4º PA'!$C$4:$C$2000&lt;=EOMONTH(K$4,0))*('Diário 4º PA'!$F$4:$F$2000))
+SUMPRODUCT(('Comp.'!$D$5:$D$475=$B68)*('Comp.'!$B$5:$B$475&gt;=K$4)*('Comp.'!$B$5:$B$475&lt;=EOMONTH(K$4,0))*('Comp.'!$E$5:$E$475))</f>
        <v>2750</v>
      </c>
      <c r="L68" s="10">
        <f>SUMPRODUCT(('Diário 1º PA'!$E$4:$E$2000='Analítico Cp.'!$B68)*('Diário 1º PA'!$C$4:$C$2000&gt;=L$4)*('Diário 1º PA'!$C$4:$C$2000&lt;=EOMONTH(L$4,0))*('Diário 1º PA'!$F$4:$F$2000))
+SUMPRODUCT(('Diário 2º PA'!$E$4:$E$1997='Analítico Cp.'!$B68)*('Diário 2º PA'!$C$4:$C$1997&gt;=L$4)*('Diário 2º PA'!$C$4:$C$1997&lt;=EOMONTH(L$4,0))*('Diário 2º PA'!$F$4:$F$1997))
+SUMPRODUCT(('Diário 3º PA'!$E$4:$E$2018='Analítico Cp.'!$B68)*('Diário 3º PA'!$C$4:$C$2018&gt;=L$4)*('Diário 3º PA'!$C$4:$C$2018&lt;=EOMONTH(L$4,0))*('Diário 3º PA'!$F$4:$F$2018))
+SUMPRODUCT(('Diário 4º PA'!$E$4:$E$2000='Analítico Cp.'!$B68)*('Diário 4º PA'!$C$4:$C$2000&gt;=L$4)*('Diário 4º PA'!$C$4:$C$2000&lt;=EOMONTH(L$4,0))*('Diário 4º PA'!$F$4:$F$2000))
+SUMPRODUCT(('Comp.'!$D$5:$D$475=$B68)*('Comp.'!$B$5:$B$475&gt;=L$4)*('Comp.'!$B$5:$B$475&lt;=EOMONTH(L$4,0))*('Comp.'!$E$5:$E$475))</f>
        <v>0</v>
      </c>
      <c r="M68" s="10">
        <f>SUMPRODUCT(('Diário 1º PA'!$E$4:$E$2000='Analítico Cp.'!$B68)*('Diário 1º PA'!$C$4:$C$2000&gt;=M$4)*('Diário 1º PA'!$C$4:$C$2000&lt;=EOMONTH(M$4,0))*('Diário 1º PA'!$F$4:$F$2000))
+SUMPRODUCT(('Diário 2º PA'!$E$4:$E$1997='Analítico Cp.'!$B68)*('Diário 2º PA'!$C$4:$C$1997&gt;=M$4)*('Diário 2º PA'!$C$4:$C$1997&lt;=EOMONTH(M$4,0))*('Diário 2º PA'!$F$4:$F$1997))
+SUMPRODUCT(('Diário 3º PA'!$E$4:$E$2018='Analítico Cp.'!$B68)*('Diário 3º PA'!$C$4:$C$2018&gt;=M$4)*('Diário 3º PA'!$C$4:$C$2018&lt;=EOMONTH(M$4,0))*('Diário 3º PA'!$F$4:$F$2018))
+SUMPRODUCT(('Diário 4º PA'!$E$4:$E$2000='Analítico Cp.'!$B68)*('Diário 4º PA'!$C$4:$C$2000&gt;=M$4)*('Diário 4º PA'!$C$4:$C$2000&lt;=EOMONTH(M$4,0))*('Diário 4º PA'!$F$4:$F$2000))
+SUMPRODUCT(('Comp.'!$D$5:$D$475=$B68)*('Comp.'!$B$5:$B$475&gt;=M$4)*('Comp.'!$B$5:$B$475&lt;=EOMONTH(M$4,0))*('Comp.'!$E$5:$E$475))</f>
        <v>0</v>
      </c>
      <c r="N68" s="10">
        <f>SUMPRODUCT(('Diário 1º PA'!$E$4:$E$2000='Analítico Cp.'!$B68)*('Diário 1º PA'!$C$4:$C$2000&gt;=N$4)*('Diário 1º PA'!$C$4:$C$2000&lt;=EOMONTH(N$4,0))*('Diário 1º PA'!$F$4:$F$2000))
+SUMPRODUCT(('Diário 2º PA'!$E$4:$E$1997='Analítico Cp.'!$B68)*('Diário 2º PA'!$C$4:$C$1997&gt;=N$4)*('Diário 2º PA'!$C$4:$C$1997&lt;=EOMONTH(N$4,0))*('Diário 2º PA'!$F$4:$F$1997))
+SUMPRODUCT(('Diário 3º PA'!$E$4:$E$2018='Analítico Cp.'!$B68)*('Diário 3º PA'!$C$4:$C$2018&gt;=N$4)*('Diário 3º PA'!$C$4:$C$2018&lt;=EOMONTH(N$4,0))*('Diário 3º PA'!$F$4:$F$2018))
+SUMPRODUCT(('Diário 4º PA'!$E$4:$E$2000='Analítico Cp.'!$B68)*('Diário 4º PA'!$C$4:$C$2000&gt;=N$4)*('Diário 4º PA'!$C$4:$C$2000&lt;=EOMONTH(N$4,0))*('Diário 4º PA'!$F$4:$F$2000))
+SUMPRODUCT(('Comp.'!$D$5:$D$475=$B68)*('Comp.'!$B$5:$B$475&gt;=N$4)*('Comp.'!$B$5:$B$475&lt;=EOMONTH(N$4,0))*('Comp.'!$E$5:$E$475))</f>
        <v>0</v>
      </c>
      <c r="O68" s="11">
        <f t="shared" si="14"/>
        <v>19250</v>
      </c>
      <c r="P68" s="92">
        <f t="shared" si="13"/>
        <v>5.1538751679493976E-2</v>
      </c>
    </row>
    <row r="69" spans="1:16" ht="23.25" customHeight="1" x14ac:dyDescent="0.25">
      <c r="A69" s="36" t="s">
        <v>215</v>
      </c>
      <c r="B69" s="56" t="s">
        <v>216</v>
      </c>
      <c r="C69" s="10">
        <f>SUMPRODUCT(('Diário 1º PA'!$E$4:$E$2000='Analítico Cp.'!$B69)*('Diário 1º PA'!$C$4:$C$2000&gt;=C$4)*('Diário 1º PA'!$C$4:$C$2000&lt;=EOMONTH(C$4,0))*('Diário 1º PA'!$F$4:$F$2000))
+SUMPRODUCT(('Diário 2º PA'!$E$4:$E$1997='Analítico Cp.'!$B69)*('Diário 2º PA'!$C$4:$C$1997&gt;=C$4)*('Diário 2º PA'!$C$4:$C$1997&lt;=EOMONTH(C$4,0))*('Diário 2º PA'!$F$4:$F$1997))
+SUMPRODUCT(('Diário 3º PA'!$E$4:$E$2018='Analítico Cp.'!$B69)*('Diário 3º PA'!$C$4:$C$2018&gt;=C$4)*('Diário 3º PA'!$C$4:$C$2018&lt;=EOMONTH(C$4,0))*('Diário 3º PA'!$F$4:$F$2018))
+SUMPRODUCT(('Diário 4º PA'!$E$4:$E$2000='Analítico Cp.'!$B69)*('Diário 4º PA'!$C$4:$C$2000&gt;=C$4)*('Diário 4º PA'!$C$4:$C$2000&lt;=EOMONTH(C$4,0))*('Diário 4º PA'!$F$4:$F$2000))
+SUMPRODUCT(('Comp.'!$D$5:$D$475=$B69)*('Comp.'!$B$5:$B$475&gt;=C$4)*('Comp.'!$B$5:$B$475&lt;=EOMONTH(C$4,0))*('Comp.'!$E$5:$E$475))</f>
        <v>0</v>
      </c>
      <c r="D69" s="10">
        <f>SUMPRODUCT(('Diário 1º PA'!$E$4:$E$2000='Analítico Cp.'!$B69)*('Diário 1º PA'!$C$4:$C$2000&gt;=D$4)*('Diário 1º PA'!$C$4:$C$2000&lt;=EOMONTH(D$4,0))*('Diário 1º PA'!$F$4:$F$2000))
+SUMPRODUCT(('Diário 2º PA'!$E$4:$E$1997='Analítico Cp.'!$B69)*('Diário 2º PA'!$C$4:$C$1997&gt;=D$4)*('Diário 2º PA'!$C$4:$C$1997&lt;=EOMONTH(D$4,0))*('Diário 2º PA'!$F$4:$F$1997))
+SUMPRODUCT(('Diário 3º PA'!$E$4:$E$2018='Analítico Cp.'!$B69)*('Diário 3º PA'!$C$4:$C$2018&gt;=D$4)*('Diário 3º PA'!$C$4:$C$2018&lt;=EOMONTH(D$4,0))*('Diário 3º PA'!$F$4:$F$2018))
+SUMPRODUCT(('Diário 4º PA'!$E$4:$E$2000='Analítico Cp.'!$B69)*('Diário 4º PA'!$C$4:$C$2000&gt;=D$4)*('Diário 4º PA'!$C$4:$C$2000&lt;=EOMONTH(D$4,0))*('Diário 4º PA'!$F$4:$F$2000))
+SUMPRODUCT(('Comp.'!$D$5:$D$475=$B69)*('Comp.'!$B$5:$B$475&gt;=D$4)*('Comp.'!$B$5:$B$475&lt;=EOMONTH(D$4,0))*('Comp.'!$E$5:$E$475))</f>
        <v>0</v>
      </c>
      <c r="E69" s="10">
        <f>SUMPRODUCT(('Diário 1º PA'!$E$4:$E$2000='Analítico Cp.'!$B69)*('Diário 1º PA'!$C$4:$C$2000&gt;=E$4)*('Diário 1º PA'!$C$4:$C$2000&lt;=EOMONTH(E$4,0))*('Diário 1º PA'!$F$4:$F$2000))
+SUMPRODUCT(('Diário 2º PA'!$E$4:$E$1997='Analítico Cp.'!$B69)*('Diário 2º PA'!$C$4:$C$1997&gt;=E$4)*('Diário 2º PA'!$C$4:$C$1997&lt;=EOMONTH(E$4,0))*('Diário 2º PA'!$F$4:$F$1997))
+SUMPRODUCT(('Diário 3º PA'!$E$4:$E$2018='Analítico Cp.'!$B69)*('Diário 3º PA'!$C$4:$C$2018&gt;=E$4)*('Diário 3º PA'!$C$4:$C$2018&lt;=EOMONTH(E$4,0))*('Diário 3º PA'!$F$4:$F$2018))
+SUMPRODUCT(('Diário 4º PA'!$E$4:$E$2000='Analítico Cp.'!$B69)*('Diário 4º PA'!$C$4:$C$2000&gt;=E$4)*('Diário 4º PA'!$C$4:$C$2000&lt;=EOMONTH(E$4,0))*('Diário 4º PA'!$F$4:$F$2000))
+SUMPRODUCT(('Comp.'!$D$5:$D$475=$B69)*('Comp.'!$B$5:$B$475&gt;=E$4)*('Comp.'!$B$5:$B$475&lt;=EOMONTH(E$4,0))*('Comp.'!$E$5:$E$475))</f>
        <v>0</v>
      </c>
      <c r="F69" s="10">
        <f>SUMPRODUCT(('Diário 1º PA'!$E$4:$E$2000='Analítico Cp.'!$B69)*('Diário 1º PA'!$C$4:$C$2000&gt;=F$4)*('Diário 1º PA'!$C$4:$C$2000&lt;=EOMONTH(F$4,0))*('Diário 1º PA'!$F$4:$F$2000))
+SUMPRODUCT(('Diário 2º PA'!$E$4:$E$1997='Analítico Cp.'!$B69)*('Diário 2º PA'!$C$4:$C$1997&gt;=F$4)*('Diário 2º PA'!$C$4:$C$1997&lt;=EOMONTH(F$4,0))*('Diário 2º PA'!$F$4:$F$1997))
+SUMPRODUCT(('Diário 3º PA'!$E$4:$E$2018='Analítico Cp.'!$B69)*('Diário 3º PA'!$C$4:$C$2018&gt;=F$4)*('Diário 3º PA'!$C$4:$C$2018&lt;=EOMONTH(F$4,0))*('Diário 3º PA'!$F$4:$F$2018))
+SUMPRODUCT(('Diário 4º PA'!$E$4:$E$2000='Analítico Cp.'!$B69)*('Diário 4º PA'!$C$4:$C$2000&gt;=F$4)*('Diário 4º PA'!$C$4:$C$2000&lt;=EOMONTH(F$4,0))*('Diário 4º PA'!$F$4:$F$2000))
+SUMPRODUCT(('Comp.'!$D$5:$D$475=$B69)*('Comp.'!$B$5:$B$475&gt;=F$4)*('Comp.'!$B$5:$B$475&lt;=EOMONTH(F$4,0))*('Comp.'!$E$5:$E$475))</f>
        <v>0</v>
      </c>
      <c r="G69" s="10">
        <f>SUMPRODUCT(('Diário 1º PA'!$E$4:$E$2000='Analítico Cp.'!$B69)*('Diário 1º PA'!$C$4:$C$2000&gt;=G$4)*('Diário 1º PA'!$C$4:$C$2000&lt;=EOMONTH(G$4,0))*('Diário 1º PA'!$F$4:$F$2000))
+SUMPRODUCT(('Diário 2º PA'!$E$4:$E$1997='Analítico Cp.'!$B69)*('Diário 2º PA'!$C$4:$C$1997&gt;=G$4)*('Diário 2º PA'!$C$4:$C$1997&lt;=EOMONTH(G$4,0))*('Diário 2º PA'!$F$4:$F$1997))
+SUMPRODUCT(('Diário 3º PA'!$E$4:$E$2018='Analítico Cp.'!$B69)*('Diário 3º PA'!$C$4:$C$2018&gt;=G$4)*('Diário 3º PA'!$C$4:$C$2018&lt;=EOMONTH(G$4,0))*('Diário 3º PA'!$F$4:$F$2018))
+SUMPRODUCT(('Diário 4º PA'!$E$4:$E$2000='Analítico Cp.'!$B69)*('Diário 4º PA'!$C$4:$C$2000&gt;=G$4)*('Diário 4º PA'!$C$4:$C$2000&lt;=EOMONTH(G$4,0))*('Diário 4º PA'!$F$4:$F$2000))
+SUMPRODUCT(('Comp.'!$D$5:$D$475=$B69)*('Comp.'!$B$5:$B$475&gt;=G$4)*('Comp.'!$B$5:$B$475&lt;=EOMONTH(G$4,0))*('Comp.'!$E$5:$E$475))</f>
        <v>4000</v>
      </c>
      <c r="H69" s="10">
        <f>SUMPRODUCT(('Diário 1º PA'!$E$4:$E$2000='Analítico Cp.'!$B69)*('Diário 1º PA'!$C$4:$C$2000&gt;=H$4)*('Diário 1º PA'!$C$4:$C$2000&lt;=EOMONTH(H$4,0))*('Diário 1º PA'!$F$4:$F$2000))
+SUMPRODUCT(('Diário 2º PA'!$E$4:$E$1997='Analítico Cp.'!$B69)*('Diário 2º PA'!$C$4:$C$1997&gt;=H$4)*('Diário 2º PA'!$C$4:$C$1997&lt;=EOMONTH(H$4,0))*('Diário 2º PA'!$F$4:$F$1997))
+SUMPRODUCT(('Diário 3º PA'!$E$4:$E$2018='Analítico Cp.'!$B69)*('Diário 3º PA'!$C$4:$C$2018&gt;=H$4)*('Diário 3º PA'!$C$4:$C$2018&lt;=EOMONTH(H$4,0))*('Diário 3º PA'!$F$4:$F$2018))
+SUMPRODUCT(('Diário 4º PA'!$E$4:$E$2000='Analítico Cp.'!$B69)*('Diário 4º PA'!$C$4:$C$2000&gt;=H$4)*('Diário 4º PA'!$C$4:$C$2000&lt;=EOMONTH(H$4,0))*('Diário 4º PA'!$F$4:$F$2000))
+SUMPRODUCT(('Comp.'!$D$5:$D$475=$B69)*('Comp.'!$B$5:$B$475&gt;=H$4)*('Comp.'!$B$5:$B$475&lt;=EOMONTH(H$4,0))*('Comp.'!$E$5:$E$475))</f>
        <v>4000</v>
      </c>
      <c r="I69" s="10">
        <f>SUMPRODUCT(('Diário 1º PA'!$E$4:$E$2000='Analítico Cp.'!$B69)*('Diário 1º PA'!$C$4:$C$2000&gt;=I$4)*('Diário 1º PA'!$C$4:$C$2000&lt;=EOMONTH(I$4,0))*('Diário 1º PA'!$F$4:$F$2000))
+SUMPRODUCT(('Diário 2º PA'!$E$4:$E$1997='Analítico Cp.'!$B69)*('Diário 2º PA'!$C$4:$C$1997&gt;=I$4)*('Diário 2º PA'!$C$4:$C$1997&lt;=EOMONTH(I$4,0))*('Diário 2º PA'!$F$4:$F$1997))
+SUMPRODUCT(('Diário 3º PA'!$E$4:$E$2018='Analítico Cp.'!$B69)*('Diário 3º PA'!$C$4:$C$2018&gt;=I$4)*('Diário 3º PA'!$C$4:$C$2018&lt;=EOMONTH(I$4,0))*('Diário 3º PA'!$F$4:$F$2018))
+SUMPRODUCT(('Diário 4º PA'!$E$4:$E$2000='Analítico Cp.'!$B69)*('Diário 4º PA'!$C$4:$C$2000&gt;=I$4)*('Diário 4º PA'!$C$4:$C$2000&lt;=EOMONTH(I$4,0))*('Diário 4º PA'!$F$4:$F$2000))
+SUMPRODUCT(('Comp.'!$D$5:$D$475=$B69)*('Comp.'!$B$5:$B$475&gt;=I$4)*('Comp.'!$B$5:$B$475&lt;=EOMONTH(I$4,0))*('Comp.'!$E$5:$E$475))</f>
        <v>4000</v>
      </c>
      <c r="J69" s="10">
        <f>SUMPRODUCT(('Diário 1º PA'!$E$4:$E$2000='Analítico Cp.'!$B69)*('Diário 1º PA'!$C$4:$C$2000&gt;=J$4)*('Diário 1º PA'!$C$4:$C$2000&lt;=EOMONTH(J$4,0))*('Diário 1º PA'!$F$4:$F$2000))
+SUMPRODUCT(('Diário 2º PA'!$E$4:$E$1997='Analítico Cp.'!$B69)*('Diário 2º PA'!$C$4:$C$1997&gt;=J$4)*('Diário 2º PA'!$C$4:$C$1997&lt;=EOMONTH(J$4,0))*('Diário 2º PA'!$F$4:$F$1997))
+SUMPRODUCT(('Diário 3º PA'!$E$4:$E$2018='Analítico Cp.'!$B69)*('Diário 3º PA'!$C$4:$C$2018&gt;=J$4)*('Diário 3º PA'!$C$4:$C$2018&lt;=EOMONTH(J$4,0))*('Diário 3º PA'!$F$4:$F$2018))
+SUMPRODUCT(('Diário 4º PA'!$E$4:$E$2000='Analítico Cp.'!$B69)*('Diário 4º PA'!$C$4:$C$2000&gt;=J$4)*('Diário 4º PA'!$C$4:$C$2000&lt;=EOMONTH(J$4,0))*('Diário 4º PA'!$F$4:$F$2000))
+SUMPRODUCT(('Comp.'!$D$5:$D$475=$B69)*('Comp.'!$B$5:$B$475&gt;=J$4)*('Comp.'!$B$5:$B$475&lt;=EOMONTH(J$4,0))*('Comp.'!$E$5:$E$475))</f>
        <v>0</v>
      </c>
      <c r="K69" s="10">
        <f>SUMPRODUCT(('Diário 1º PA'!$E$4:$E$2000='Analítico Cp.'!$B69)*('Diário 1º PA'!$C$4:$C$2000&gt;=K$4)*('Diário 1º PA'!$C$4:$C$2000&lt;=EOMONTH(K$4,0))*('Diário 1º PA'!$F$4:$F$2000))
+SUMPRODUCT(('Diário 2º PA'!$E$4:$E$1997='Analítico Cp.'!$B69)*('Diário 2º PA'!$C$4:$C$1997&gt;=K$4)*('Diário 2º PA'!$C$4:$C$1997&lt;=EOMONTH(K$4,0))*('Diário 2º PA'!$F$4:$F$1997))
+SUMPRODUCT(('Diário 3º PA'!$E$4:$E$2018='Analítico Cp.'!$B69)*('Diário 3º PA'!$C$4:$C$2018&gt;=K$4)*('Diário 3º PA'!$C$4:$C$2018&lt;=EOMONTH(K$4,0))*('Diário 3º PA'!$F$4:$F$2018))
+SUMPRODUCT(('Diário 4º PA'!$E$4:$E$2000='Analítico Cp.'!$B69)*('Diário 4º PA'!$C$4:$C$2000&gt;=K$4)*('Diário 4º PA'!$C$4:$C$2000&lt;=EOMONTH(K$4,0))*('Diário 4º PA'!$F$4:$F$2000))
+SUMPRODUCT(('Comp.'!$D$5:$D$475=$B69)*('Comp.'!$B$5:$B$475&gt;=K$4)*('Comp.'!$B$5:$B$475&lt;=EOMONTH(K$4,0))*('Comp.'!$E$5:$E$475))</f>
        <v>0</v>
      </c>
      <c r="L69" s="10">
        <f>SUMPRODUCT(('Diário 1º PA'!$E$4:$E$2000='Analítico Cp.'!$B69)*('Diário 1º PA'!$C$4:$C$2000&gt;=L$4)*('Diário 1º PA'!$C$4:$C$2000&lt;=EOMONTH(L$4,0))*('Diário 1º PA'!$F$4:$F$2000))
+SUMPRODUCT(('Diário 2º PA'!$E$4:$E$1997='Analítico Cp.'!$B69)*('Diário 2º PA'!$C$4:$C$1997&gt;=L$4)*('Diário 2º PA'!$C$4:$C$1997&lt;=EOMONTH(L$4,0))*('Diário 2º PA'!$F$4:$F$1997))
+SUMPRODUCT(('Diário 3º PA'!$E$4:$E$2018='Analítico Cp.'!$B69)*('Diário 3º PA'!$C$4:$C$2018&gt;=L$4)*('Diário 3º PA'!$C$4:$C$2018&lt;=EOMONTH(L$4,0))*('Diário 3º PA'!$F$4:$F$2018))
+SUMPRODUCT(('Diário 4º PA'!$E$4:$E$2000='Analítico Cp.'!$B69)*('Diário 4º PA'!$C$4:$C$2000&gt;=L$4)*('Diário 4º PA'!$C$4:$C$2000&lt;=EOMONTH(L$4,0))*('Diário 4º PA'!$F$4:$F$2000))
+SUMPRODUCT(('Comp.'!$D$5:$D$475=$B69)*('Comp.'!$B$5:$B$475&gt;=L$4)*('Comp.'!$B$5:$B$475&lt;=EOMONTH(L$4,0))*('Comp.'!$E$5:$E$475))</f>
        <v>0</v>
      </c>
      <c r="M69" s="10">
        <f>SUMPRODUCT(('Diário 1º PA'!$E$4:$E$2000='Analítico Cp.'!$B69)*('Diário 1º PA'!$C$4:$C$2000&gt;=M$4)*('Diário 1º PA'!$C$4:$C$2000&lt;=EOMONTH(M$4,0))*('Diário 1º PA'!$F$4:$F$2000))
+SUMPRODUCT(('Diário 2º PA'!$E$4:$E$1997='Analítico Cp.'!$B69)*('Diário 2º PA'!$C$4:$C$1997&gt;=M$4)*('Diário 2º PA'!$C$4:$C$1997&lt;=EOMONTH(M$4,0))*('Diário 2º PA'!$F$4:$F$1997))
+SUMPRODUCT(('Diário 3º PA'!$E$4:$E$2018='Analítico Cp.'!$B69)*('Diário 3º PA'!$C$4:$C$2018&gt;=M$4)*('Diário 3º PA'!$C$4:$C$2018&lt;=EOMONTH(M$4,0))*('Diário 3º PA'!$F$4:$F$2018))
+SUMPRODUCT(('Diário 4º PA'!$E$4:$E$2000='Analítico Cp.'!$B69)*('Diário 4º PA'!$C$4:$C$2000&gt;=M$4)*('Diário 4º PA'!$C$4:$C$2000&lt;=EOMONTH(M$4,0))*('Diário 4º PA'!$F$4:$F$2000))
+SUMPRODUCT(('Comp.'!$D$5:$D$475=$B69)*('Comp.'!$B$5:$B$475&gt;=M$4)*('Comp.'!$B$5:$B$475&lt;=EOMONTH(M$4,0))*('Comp.'!$E$5:$E$475))</f>
        <v>0</v>
      </c>
      <c r="N69" s="10">
        <f>SUMPRODUCT(('Diário 1º PA'!$E$4:$E$2000='Analítico Cp.'!$B69)*('Diário 1º PA'!$C$4:$C$2000&gt;=N$4)*('Diário 1º PA'!$C$4:$C$2000&lt;=EOMONTH(N$4,0))*('Diário 1º PA'!$F$4:$F$2000))
+SUMPRODUCT(('Diário 2º PA'!$E$4:$E$1997='Analítico Cp.'!$B69)*('Diário 2º PA'!$C$4:$C$1997&gt;=N$4)*('Diário 2º PA'!$C$4:$C$1997&lt;=EOMONTH(N$4,0))*('Diário 2º PA'!$F$4:$F$1997))
+SUMPRODUCT(('Diário 3º PA'!$E$4:$E$2018='Analítico Cp.'!$B69)*('Diário 3º PA'!$C$4:$C$2018&gt;=N$4)*('Diário 3º PA'!$C$4:$C$2018&lt;=EOMONTH(N$4,0))*('Diário 3º PA'!$F$4:$F$2018))
+SUMPRODUCT(('Diário 4º PA'!$E$4:$E$2000='Analítico Cp.'!$B69)*('Diário 4º PA'!$C$4:$C$2000&gt;=N$4)*('Diário 4º PA'!$C$4:$C$2000&lt;=EOMONTH(N$4,0))*('Diário 4º PA'!$F$4:$F$2000))
+SUMPRODUCT(('Comp.'!$D$5:$D$475=$B69)*('Comp.'!$B$5:$B$475&gt;=N$4)*('Comp.'!$B$5:$B$475&lt;=EOMONTH(N$4,0))*('Comp.'!$E$5:$E$475))</f>
        <v>0</v>
      </c>
      <c r="O69" s="11">
        <f t="shared" si="14"/>
        <v>12000</v>
      </c>
      <c r="P69" s="92">
        <f t="shared" si="13"/>
        <v>3.2128052995009232E-2</v>
      </c>
    </row>
    <row r="70" spans="1:16" ht="23.25" customHeight="1" x14ac:dyDescent="0.25">
      <c r="A70" s="36" t="s">
        <v>217</v>
      </c>
      <c r="B70" s="56" t="s">
        <v>218</v>
      </c>
      <c r="C70" s="10">
        <f>SUMPRODUCT(('Diário 1º PA'!$E$4:$E$2000='Analítico Cp.'!$B70)*('Diário 1º PA'!$C$4:$C$2000&gt;=C$4)*('Diário 1º PA'!$C$4:$C$2000&lt;=EOMONTH(C$4,0))*('Diário 1º PA'!$F$4:$F$2000))
+SUMPRODUCT(('Diário 2º PA'!$E$4:$E$1997='Analítico Cp.'!$B70)*('Diário 2º PA'!$C$4:$C$1997&gt;=C$4)*('Diário 2º PA'!$C$4:$C$1997&lt;=EOMONTH(C$4,0))*('Diário 2º PA'!$F$4:$F$1997))
+SUMPRODUCT(('Diário 3º PA'!$E$4:$E$2018='Analítico Cp.'!$B70)*('Diário 3º PA'!$C$4:$C$2018&gt;=C$4)*('Diário 3º PA'!$C$4:$C$2018&lt;=EOMONTH(C$4,0))*('Diário 3º PA'!$F$4:$F$2018))
+SUMPRODUCT(('Diário 4º PA'!$E$4:$E$2000='Analítico Cp.'!$B70)*('Diário 4º PA'!$C$4:$C$2000&gt;=C$4)*('Diário 4º PA'!$C$4:$C$2000&lt;=EOMONTH(C$4,0))*('Diário 4º PA'!$F$4:$F$2000))
+SUMPRODUCT(('Comp.'!$D$5:$D$475=$B70)*('Comp.'!$B$5:$B$475&gt;=C$4)*('Comp.'!$B$5:$B$475&lt;=EOMONTH(C$4,0))*('Comp.'!$E$5:$E$475))</f>
        <v>0</v>
      </c>
      <c r="D70" s="10">
        <f>SUMPRODUCT(('Diário 1º PA'!$E$4:$E$2000='Analítico Cp.'!$B70)*('Diário 1º PA'!$C$4:$C$2000&gt;=D$4)*('Diário 1º PA'!$C$4:$C$2000&lt;=EOMONTH(D$4,0))*('Diário 1º PA'!$F$4:$F$2000))
+SUMPRODUCT(('Diário 2º PA'!$E$4:$E$1997='Analítico Cp.'!$B70)*('Diário 2º PA'!$C$4:$C$1997&gt;=D$4)*('Diário 2º PA'!$C$4:$C$1997&lt;=EOMONTH(D$4,0))*('Diário 2º PA'!$F$4:$F$1997))
+SUMPRODUCT(('Diário 3º PA'!$E$4:$E$2018='Analítico Cp.'!$B70)*('Diário 3º PA'!$C$4:$C$2018&gt;=D$4)*('Diário 3º PA'!$C$4:$C$2018&lt;=EOMONTH(D$4,0))*('Diário 3º PA'!$F$4:$F$2018))
+SUMPRODUCT(('Diário 4º PA'!$E$4:$E$2000='Analítico Cp.'!$B70)*('Diário 4º PA'!$C$4:$C$2000&gt;=D$4)*('Diário 4º PA'!$C$4:$C$2000&lt;=EOMONTH(D$4,0))*('Diário 4º PA'!$F$4:$F$2000))
+SUMPRODUCT(('Comp.'!$D$5:$D$475=$B70)*('Comp.'!$B$5:$B$475&gt;=D$4)*('Comp.'!$B$5:$B$475&lt;=EOMONTH(D$4,0))*('Comp.'!$E$5:$E$475))</f>
        <v>0</v>
      </c>
      <c r="E70" s="10">
        <f>SUMPRODUCT(('Diário 1º PA'!$E$4:$E$2000='Analítico Cp.'!$B70)*('Diário 1º PA'!$C$4:$C$2000&gt;=E$4)*('Diário 1º PA'!$C$4:$C$2000&lt;=EOMONTH(E$4,0))*('Diário 1º PA'!$F$4:$F$2000))
+SUMPRODUCT(('Diário 2º PA'!$E$4:$E$1997='Analítico Cp.'!$B70)*('Diário 2º PA'!$C$4:$C$1997&gt;=E$4)*('Diário 2º PA'!$C$4:$C$1997&lt;=EOMONTH(E$4,0))*('Diário 2º PA'!$F$4:$F$1997))
+SUMPRODUCT(('Diário 3º PA'!$E$4:$E$2018='Analítico Cp.'!$B70)*('Diário 3º PA'!$C$4:$C$2018&gt;=E$4)*('Diário 3º PA'!$C$4:$C$2018&lt;=EOMONTH(E$4,0))*('Diário 3º PA'!$F$4:$F$2018))
+SUMPRODUCT(('Diário 4º PA'!$E$4:$E$2000='Analítico Cp.'!$B70)*('Diário 4º PA'!$C$4:$C$2000&gt;=E$4)*('Diário 4º PA'!$C$4:$C$2000&lt;=EOMONTH(E$4,0))*('Diário 4º PA'!$F$4:$F$2000))
+SUMPRODUCT(('Comp.'!$D$5:$D$475=$B70)*('Comp.'!$B$5:$B$475&gt;=E$4)*('Comp.'!$B$5:$B$475&lt;=EOMONTH(E$4,0))*('Comp.'!$E$5:$E$475))</f>
        <v>0</v>
      </c>
      <c r="F70" s="10">
        <f>SUMPRODUCT(('Diário 1º PA'!$E$4:$E$2000='Analítico Cp.'!$B70)*('Diário 1º PA'!$C$4:$C$2000&gt;=F$4)*('Diário 1º PA'!$C$4:$C$2000&lt;=EOMONTH(F$4,0))*('Diário 1º PA'!$F$4:$F$2000))
+SUMPRODUCT(('Diário 2º PA'!$E$4:$E$1997='Analítico Cp.'!$B70)*('Diário 2º PA'!$C$4:$C$1997&gt;=F$4)*('Diário 2º PA'!$C$4:$C$1997&lt;=EOMONTH(F$4,0))*('Diário 2º PA'!$F$4:$F$1997))
+SUMPRODUCT(('Diário 3º PA'!$E$4:$E$2018='Analítico Cp.'!$B70)*('Diário 3º PA'!$C$4:$C$2018&gt;=F$4)*('Diário 3º PA'!$C$4:$C$2018&lt;=EOMONTH(F$4,0))*('Diário 3º PA'!$F$4:$F$2018))
+SUMPRODUCT(('Diário 4º PA'!$E$4:$E$2000='Analítico Cp.'!$B70)*('Diário 4º PA'!$C$4:$C$2000&gt;=F$4)*('Diário 4º PA'!$C$4:$C$2000&lt;=EOMONTH(F$4,0))*('Diário 4º PA'!$F$4:$F$2000))
+SUMPRODUCT(('Comp.'!$D$5:$D$475=$B70)*('Comp.'!$B$5:$B$475&gt;=F$4)*('Comp.'!$B$5:$B$475&lt;=EOMONTH(F$4,0))*('Comp.'!$E$5:$E$475))</f>
        <v>0</v>
      </c>
      <c r="G70" s="10">
        <f>SUMPRODUCT(('Diário 1º PA'!$E$4:$E$2000='Analítico Cp.'!$B70)*('Diário 1º PA'!$C$4:$C$2000&gt;=G$4)*('Diário 1º PA'!$C$4:$C$2000&lt;=EOMONTH(G$4,0))*('Diário 1º PA'!$F$4:$F$2000))
+SUMPRODUCT(('Diário 2º PA'!$E$4:$E$1997='Analítico Cp.'!$B70)*('Diário 2º PA'!$C$4:$C$1997&gt;=G$4)*('Diário 2º PA'!$C$4:$C$1997&lt;=EOMONTH(G$4,0))*('Diário 2º PA'!$F$4:$F$1997))
+SUMPRODUCT(('Diário 3º PA'!$E$4:$E$2018='Analítico Cp.'!$B70)*('Diário 3º PA'!$C$4:$C$2018&gt;=G$4)*('Diário 3º PA'!$C$4:$C$2018&lt;=EOMONTH(G$4,0))*('Diário 3º PA'!$F$4:$F$2018))
+SUMPRODUCT(('Diário 4º PA'!$E$4:$E$2000='Analítico Cp.'!$B70)*('Diário 4º PA'!$C$4:$C$2000&gt;=G$4)*('Diário 4º PA'!$C$4:$C$2000&lt;=EOMONTH(G$4,0))*('Diário 4º PA'!$F$4:$F$2000))
+SUMPRODUCT(('Comp.'!$D$5:$D$475=$B70)*('Comp.'!$B$5:$B$475&gt;=G$4)*('Comp.'!$B$5:$B$475&lt;=EOMONTH(G$4,0))*('Comp.'!$E$5:$E$475))</f>
        <v>0</v>
      </c>
      <c r="H70" s="10">
        <f>SUMPRODUCT(('Diário 1º PA'!$E$4:$E$2000='Analítico Cp.'!$B70)*('Diário 1º PA'!$C$4:$C$2000&gt;=H$4)*('Diário 1º PA'!$C$4:$C$2000&lt;=EOMONTH(H$4,0))*('Diário 1º PA'!$F$4:$F$2000))
+SUMPRODUCT(('Diário 2º PA'!$E$4:$E$1997='Analítico Cp.'!$B70)*('Diário 2º PA'!$C$4:$C$1997&gt;=H$4)*('Diário 2º PA'!$C$4:$C$1997&lt;=EOMONTH(H$4,0))*('Diário 2º PA'!$F$4:$F$1997))
+SUMPRODUCT(('Diário 3º PA'!$E$4:$E$2018='Analítico Cp.'!$B70)*('Diário 3º PA'!$C$4:$C$2018&gt;=H$4)*('Diário 3º PA'!$C$4:$C$2018&lt;=EOMONTH(H$4,0))*('Diário 3º PA'!$F$4:$F$2018))
+SUMPRODUCT(('Diário 4º PA'!$E$4:$E$2000='Analítico Cp.'!$B70)*('Diário 4º PA'!$C$4:$C$2000&gt;=H$4)*('Diário 4º PA'!$C$4:$C$2000&lt;=EOMONTH(H$4,0))*('Diário 4º PA'!$F$4:$F$2000))
+SUMPRODUCT(('Comp.'!$D$5:$D$475=$B70)*('Comp.'!$B$5:$B$475&gt;=H$4)*('Comp.'!$B$5:$B$475&lt;=EOMONTH(H$4,0))*('Comp.'!$E$5:$E$475))</f>
        <v>0</v>
      </c>
      <c r="I70" s="10">
        <f>SUMPRODUCT(('Diário 1º PA'!$E$4:$E$2000='Analítico Cp.'!$B70)*('Diário 1º PA'!$C$4:$C$2000&gt;=I$4)*('Diário 1º PA'!$C$4:$C$2000&lt;=EOMONTH(I$4,0))*('Diário 1º PA'!$F$4:$F$2000))
+SUMPRODUCT(('Diário 2º PA'!$E$4:$E$1997='Analítico Cp.'!$B70)*('Diário 2º PA'!$C$4:$C$1997&gt;=I$4)*('Diário 2º PA'!$C$4:$C$1997&lt;=EOMONTH(I$4,0))*('Diário 2º PA'!$F$4:$F$1997))
+SUMPRODUCT(('Diário 3º PA'!$E$4:$E$2018='Analítico Cp.'!$B70)*('Diário 3º PA'!$C$4:$C$2018&gt;=I$4)*('Diário 3º PA'!$C$4:$C$2018&lt;=EOMONTH(I$4,0))*('Diário 3º PA'!$F$4:$F$2018))
+SUMPRODUCT(('Diário 4º PA'!$E$4:$E$2000='Analítico Cp.'!$B70)*('Diário 4º PA'!$C$4:$C$2000&gt;=I$4)*('Diário 4º PA'!$C$4:$C$2000&lt;=EOMONTH(I$4,0))*('Diário 4º PA'!$F$4:$F$2000))
+SUMPRODUCT(('Comp.'!$D$5:$D$475=$B70)*('Comp.'!$B$5:$B$475&gt;=I$4)*('Comp.'!$B$5:$B$475&lt;=EOMONTH(I$4,0))*('Comp.'!$E$5:$E$475))</f>
        <v>0</v>
      </c>
      <c r="J70" s="10">
        <f>SUMPRODUCT(('Diário 1º PA'!$E$4:$E$2000='Analítico Cp.'!$B70)*('Diário 1º PA'!$C$4:$C$2000&gt;=J$4)*('Diário 1º PA'!$C$4:$C$2000&lt;=EOMONTH(J$4,0))*('Diário 1º PA'!$F$4:$F$2000))
+SUMPRODUCT(('Diário 2º PA'!$E$4:$E$1997='Analítico Cp.'!$B70)*('Diário 2º PA'!$C$4:$C$1997&gt;=J$4)*('Diário 2º PA'!$C$4:$C$1997&lt;=EOMONTH(J$4,0))*('Diário 2º PA'!$F$4:$F$1997))
+SUMPRODUCT(('Diário 3º PA'!$E$4:$E$2018='Analítico Cp.'!$B70)*('Diário 3º PA'!$C$4:$C$2018&gt;=J$4)*('Diário 3º PA'!$C$4:$C$2018&lt;=EOMONTH(J$4,0))*('Diário 3º PA'!$F$4:$F$2018))
+SUMPRODUCT(('Diário 4º PA'!$E$4:$E$2000='Analítico Cp.'!$B70)*('Diário 4º PA'!$C$4:$C$2000&gt;=J$4)*('Diário 4º PA'!$C$4:$C$2000&lt;=EOMONTH(J$4,0))*('Diário 4º PA'!$F$4:$F$2000))
+SUMPRODUCT(('Comp.'!$D$5:$D$475=$B70)*('Comp.'!$B$5:$B$475&gt;=J$4)*('Comp.'!$B$5:$B$475&lt;=EOMONTH(J$4,0))*('Comp.'!$E$5:$E$475))</f>
        <v>0</v>
      </c>
      <c r="K70" s="10">
        <f>SUMPRODUCT(('Diário 1º PA'!$E$4:$E$2000='Analítico Cp.'!$B70)*('Diário 1º PA'!$C$4:$C$2000&gt;=K$4)*('Diário 1º PA'!$C$4:$C$2000&lt;=EOMONTH(K$4,0))*('Diário 1º PA'!$F$4:$F$2000))
+SUMPRODUCT(('Diário 2º PA'!$E$4:$E$1997='Analítico Cp.'!$B70)*('Diário 2º PA'!$C$4:$C$1997&gt;=K$4)*('Diário 2º PA'!$C$4:$C$1997&lt;=EOMONTH(K$4,0))*('Diário 2º PA'!$F$4:$F$1997))
+SUMPRODUCT(('Diário 3º PA'!$E$4:$E$2018='Analítico Cp.'!$B70)*('Diário 3º PA'!$C$4:$C$2018&gt;=K$4)*('Diário 3º PA'!$C$4:$C$2018&lt;=EOMONTH(K$4,0))*('Diário 3º PA'!$F$4:$F$2018))
+SUMPRODUCT(('Diário 4º PA'!$E$4:$E$2000='Analítico Cp.'!$B70)*('Diário 4º PA'!$C$4:$C$2000&gt;=K$4)*('Diário 4º PA'!$C$4:$C$2000&lt;=EOMONTH(K$4,0))*('Diário 4º PA'!$F$4:$F$2000))
+SUMPRODUCT(('Comp.'!$D$5:$D$475=$B70)*('Comp.'!$B$5:$B$475&gt;=K$4)*('Comp.'!$B$5:$B$475&lt;=EOMONTH(K$4,0))*('Comp.'!$E$5:$E$475))</f>
        <v>0</v>
      </c>
      <c r="L70" s="10">
        <f>SUMPRODUCT(('Diário 1º PA'!$E$4:$E$2000='Analítico Cp.'!$B70)*('Diário 1º PA'!$C$4:$C$2000&gt;=L$4)*('Diário 1º PA'!$C$4:$C$2000&lt;=EOMONTH(L$4,0))*('Diário 1º PA'!$F$4:$F$2000))
+SUMPRODUCT(('Diário 2º PA'!$E$4:$E$1997='Analítico Cp.'!$B70)*('Diário 2º PA'!$C$4:$C$1997&gt;=L$4)*('Diário 2º PA'!$C$4:$C$1997&lt;=EOMONTH(L$4,0))*('Diário 2º PA'!$F$4:$F$1997))
+SUMPRODUCT(('Diário 3º PA'!$E$4:$E$2018='Analítico Cp.'!$B70)*('Diário 3º PA'!$C$4:$C$2018&gt;=L$4)*('Diário 3º PA'!$C$4:$C$2018&lt;=EOMONTH(L$4,0))*('Diário 3º PA'!$F$4:$F$2018))
+SUMPRODUCT(('Diário 4º PA'!$E$4:$E$2000='Analítico Cp.'!$B70)*('Diário 4º PA'!$C$4:$C$2000&gt;=L$4)*('Diário 4º PA'!$C$4:$C$2000&lt;=EOMONTH(L$4,0))*('Diário 4º PA'!$F$4:$F$2000))
+SUMPRODUCT(('Comp.'!$D$5:$D$475=$B70)*('Comp.'!$B$5:$B$475&gt;=L$4)*('Comp.'!$B$5:$B$475&lt;=EOMONTH(L$4,0))*('Comp.'!$E$5:$E$475))</f>
        <v>0</v>
      </c>
      <c r="M70" s="10">
        <f>SUMPRODUCT(('Diário 1º PA'!$E$4:$E$2000='Analítico Cp.'!$B70)*('Diário 1º PA'!$C$4:$C$2000&gt;=M$4)*('Diário 1º PA'!$C$4:$C$2000&lt;=EOMONTH(M$4,0))*('Diário 1º PA'!$F$4:$F$2000))
+SUMPRODUCT(('Diário 2º PA'!$E$4:$E$1997='Analítico Cp.'!$B70)*('Diário 2º PA'!$C$4:$C$1997&gt;=M$4)*('Diário 2º PA'!$C$4:$C$1997&lt;=EOMONTH(M$4,0))*('Diário 2º PA'!$F$4:$F$1997))
+SUMPRODUCT(('Diário 3º PA'!$E$4:$E$2018='Analítico Cp.'!$B70)*('Diário 3º PA'!$C$4:$C$2018&gt;=M$4)*('Diário 3º PA'!$C$4:$C$2018&lt;=EOMONTH(M$4,0))*('Diário 3º PA'!$F$4:$F$2018))
+SUMPRODUCT(('Diário 4º PA'!$E$4:$E$2000='Analítico Cp.'!$B70)*('Diário 4º PA'!$C$4:$C$2000&gt;=M$4)*('Diário 4º PA'!$C$4:$C$2000&lt;=EOMONTH(M$4,0))*('Diário 4º PA'!$F$4:$F$2000))
+SUMPRODUCT(('Comp.'!$D$5:$D$475=$B70)*('Comp.'!$B$5:$B$475&gt;=M$4)*('Comp.'!$B$5:$B$475&lt;=EOMONTH(M$4,0))*('Comp.'!$E$5:$E$475))</f>
        <v>0</v>
      </c>
      <c r="N70" s="10">
        <f>SUMPRODUCT(('Diário 1º PA'!$E$4:$E$2000='Analítico Cp.'!$B70)*('Diário 1º PA'!$C$4:$C$2000&gt;=N$4)*('Diário 1º PA'!$C$4:$C$2000&lt;=EOMONTH(N$4,0))*('Diário 1º PA'!$F$4:$F$2000))
+SUMPRODUCT(('Diário 2º PA'!$E$4:$E$1997='Analítico Cp.'!$B70)*('Diário 2º PA'!$C$4:$C$1997&gt;=N$4)*('Diário 2º PA'!$C$4:$C$1997&lt;=EOMONTH(N$4,0))*('Diário 2º PA'!$F$4:$F$1997))
+SUMPRODUCT(('Diário 3º PA'!$E$4:$E$2018='Analítico Cp.'!$B70)*('Diário 3º PA'!$C$4:$C$2018&gt;=N$4)*('Diário 3º PA'!$C$4:$C$2018&lt;=EOMONTH(N$4,0))*('Diário 3º PA'!$F$4:$F$2018))
+SUMPRODUCT(('Diário 4º PA'!$E$4:$E$2000='Analítico Cp.'!$B70)*('Diário 4º PA'!$C$4:$C$2000&gt;=N$4)*('Diário 4º PA'!$C$4:$C$2000&lt;=EOMONTH(N$4,0))*('Diário 4º PA'!$F$4:$F$2000))
+SUMPRODUCT(('Comp.'!$D$5:$D$475=$B70)*('Comp.'!$B$5:$B$475&gt;=N$4)*('Comp.'!$B$5:$B$475&lt;=EOMONTH(N$4,0))*('Comp.'!$E$5:$E$475))</f>
        <v>0</v>
      </c>
      <c r="O70" s="11">
        <f t="shared" si="14"/>
        <v>0</v>
      </c>
      <c r="P70" s="92">
        <f t="shared" si="13"/>
        <v>0</v>
      </c>
    </row>
    <row r="71" spans="1:16" ht="23.25" customHeight="1" x14ac:dyDescent="0.25">
      <c r="A71" s="36" t="s">
        <v>219</v>
      </c>
      <c r="B71" s="56" t="s">
        <v>220</v>
      </c>
      <c r="C71" s="10">
        <f>SUMPRODUCT(('Diário 1º PA'!$E$4:$E$2000='Analítico Cp.'!$B71)*('Diário 1º PA'!$C$4:$C$2000&gt;=C$4)*('Diário 1º PA'!$C$4:$C$2000&lt;=EOMONTH(C$4,0))*('Diário 1º PA'!$F$4:$F$2000))
+SUMPRODUCT(('Diário 2º PA'!$E$4:$E$1997='Analítico Cp.'!$B71)*('Diário 2º PA'!$C$4:$C$1997&gt;=C$4)*('Diário 2º PA'!$C$4:$C$1997&lt;=EOMONTH(C$4,0))*('Diário 2º PA'!$F$4:$F$1997))
+SUMPRODUCT(('Diário 3º PA'!$E$4:$E$2018='Analítico Cp.'!$B71)*('Diário 3º PA'!$C$4:$C$2018&gt;=C$4)*('Diário 3º PA'!$C$4:$C$2018&lt;=EOMONTH(C$4,0))*('Diário 3º PA'!$F$4:$F$2018))
+SUMPRODUCT(('Diário 4º PA'!$E$4:$E$2000='Analítico Cp.'!$B71)*('Diário 4º PA'!$C$4:$C$2000&gt;=C$4)*('Diário 4º PA'!$C$4:$C$2000&lt;=EOMONTH(C$4,0))*('Diário 4º PA'!$F$4:$F$2000))
+SUMPRODUCT(('Comp.'!$D$5:$D$475=$B71)*('Comp.'!$B$5:$B$475&gt;=C$4)*('Comp.'!$B$5:$B$475&lt;=EOMONTH(C$4,0))*('Comp.'!$E$5:$E$475))</f>
        <v>0</v>
      </c>
      <c r="D71" s="10">
        <f>SUMPRODUCT(('Diário 1º PA'!$E$4:$E$2000='Analítico Cp.'!$B71)*('Diário 1º PA'!$C$4:$C$2000&gt;=D$4)*('Diário 1º PA'!$C$4:$C$2000&lt;=EOMONTH(D$4,0))*('Diário 1º PA'!$F$4:$F$2000))
+SUMPRODUCT(('Diário 2º PA'!$E$4:$E$1997='Analítico Cp.'!$B71)*('Diário 2º PA'!$C$4:$C$1997&gt;=D$4)*('Diário 2º PA'!$C$4:$C$1997&lt;=EOMONTH(D$4,0))*('Diário 2º PA'!$F$4:$F$1997))
+SUMPRODUCT(('Diário 3º PA'!$E$4:$E$2018='Analítico Cp.'!$B71)*('Diário 3º PA'!$C$4:$C$2018&gt;=D$4)*('Diário 3º PA'!$C$4:$C$2018&lt;=EOMONTH(D$4,0))*('Diário 3º PA'!$F$4:$F$2018))
+SUMPRODUCT(('Diário 4º PA'!$E$4:$E$2000='Analítico Cp.'!$B71)*('Diário 4º PA'!$C$4:$C$2000&gt;=D$4)*('Diário 4º PA'!$C$4:$C$2000&lt;=EOMONTH(D$4,0))*('Diário 4º PA'!$F$4:$F$2000))
+SUMPRODUCT(('Comp.'!$D$5:$D$475=$B71)*('Comp.'!$B$5:$B$475&gt;=D$4)*('Comp.'!$B$5:$B$475&lt;=EOMONTH(D$4,0))*('Comp.'!$E$5:$E$475))</f>
        <v>0</v>
      </c>
      <c r="E71" s="10">
        <f>SUMPRODUCT(('Diário 1º PA'!$E$4:$E$2000='Analítico Cp.'!$B71)*('Diário 1º PA'!$C$4:$C$2000&gt;=E$4)*('Diário 1º PA'!$C$4:$C$2000&lt;=EOMONTH(E$4,0))*('Diário 1º PA'!$F$4:$F$2000))
+SUMPRODUCT(('Diário 2º PA'!$E$4:$E$1997='Analítico Cp.'!$B71)*('Diário 2º PA'!$C$4:$C$1997&gt;=E$4)*('Diário 2º PA'!$C$4:$C$1997&lt;=EOMONTH(E$4,0))*('Diário 2º PA'!$F$4:$F$1997))
+SUMPRODUCT(('Diário 3º PA'!$E$4:$E$2018='Analítico Cp.'!$B71)*('Diário 3º PA'!$C$4:$C$2018&gt;=E$4)*('Diário 3º PA'!$C$4:$C$2018&lt;=EOMONTH(E$4,0))*('Diário 3º PA'!$F$4:$F$2018))
+SUMPRODUCT(('Diário 4º PA'!$E$4:$E$2000='Analítico Cp.'!$B71)*('Diário 4º PA'!$C$4:$C$2000&gt;=E$4)*('Diário 4º PA'!$C$4:$C$2000&lt;=EOMONTH(E$4,0))*('Diário 4º PA'!$F$4:$F$2000))
+SUMPRODUCT(('Comp.'!$D$5:$D$475=$B71)*('Comp.'!$B$5:$B$475&gt;=E$4)*('Comp.'!$B$5:$B$475&lt;=EOMONTH(E$4,0))*('Comp.'!$E$5:$E$475))</f>
        <v>0</v>
      </c>
      <c r="F71" s="10">
        <f>SUMPRODUCT(('Diário 1º PA'!$E$4:$E$2000='Analítico Cp.'!$B71)*('Diário 1º PA'!$C$4:$C$2000&gt;=F$4)*('Diário 1º PA'!$C$4:$C$2000&lt;=EOMONTH(F$4,0))*('Diário 1º PA'!$F$4:$F$2000))
+SUMPRODUCT(('Diário 2º PA'!$E$4:$E$1997='Analítico Cp.'!$B71)*('Diário 2º PA'!$C$4:$C$1997&gt;=F$4)*('Diário 2º PA'!$C$4:$C$1997&lt;=EOMONTH(F$4,0))*('Diário 2º PA'!$F$4:$F$1997))
+SUMPRODUCT(('Diário 3º PA'!$E$4:$E$2018='Analítico Cp.'!$B71)*('Diário 3º PA'!$C$4:$C$2018&gt;=F$4)*('Diário 3º PA'!$C$4:$C$2018&lt;=EOMONTH(F$4,0))*('Diário 3º PA'!$F$4:$F$2018))
+SUMPRODUCT(('Diário 4º PA'!$E$4:$E$2000='Analítico Cp.'!$B71)*('Diário 4º PA'!$C$4:$C$2000&gt;=F$4)*('Diário 4º PA'!$C$4:$C$2000&lt;=EOMONTH(F$4,0))*('Diário 4º PA'!$F$4:$F$2000))
+SUMPRODUCT(('Comp.'!$D$5:$D$475=$B71)*('Comp.'!$B$5:$B$475&gt;=F$4)*('Comp.'!$B$5:$B$475&lt;=EOMONTH(F$4,0))*('Comp.'!$E$5:$E$475))</f>
        <v>0</v>
      </c>
      <c r="G71" s="10">
        <f>SUMPRODUCT(('Diário 1º PA'!$E$4:$E$2000='Analítico Cp.'!$B71)*('Diário 1º PA'!$C$4:$C$2000&gt;=G$4)*('Diário 1º PA'!$C$4:$C$2000&lt;=EOMONTH(G$4,0))*('Diário 1º PA'!$F$4:$F$2000))
+SUMPRODUCT(('Diário 2º PA'!$E$4:$E$1997='Analítico Cp.'!$B71)*('Diário 2º PA'!$C$4:$C$1997&gt;=G$4)*('Diário 2º PA'!$C$4:$C$1997&lt;=EOMONTH(G$4,0))*('Diário 2º PA'!$F$4:$F$1997))
+SUMPRODUCT(('Diário 3º PA'!$E$4:$E$2018='Analítico Cp.'!$B71)*('Diário 3º PA'!$C$4:$C$2018&gt;=G$4)*('Diário 3º PA'!$C$4:$C$2018&lt;=EOMONTH(G$4,0))*('Diário 3º PA'!$F$4:$F$2018))
+SUMPRODUCT(('Diário 4º PA'!$E$4:$E$2000='Analítico Cp.'!$B71)*('Diário 4º PA'!$C$4:$C$2000&gt;=G$4)*('Diário 4º PA'!$C$4:$C$2000&lt;=EOMONTH(G$4,0))*('Diário 4º PA'!$F$4:$F$2000))
+SUMPRODUCT(('Comp.'!$D$5:$D$475=$B71)*('Comp.'!$B$5:$B$475&gt;=G$4)*('Comp.'!$B$5:$B$475&lt;=EOMONTH(G$4,0))*('Comp.'!$E$5:$E$475))</f>
        <v>0</v>
      </c>
      <c r="H71" s="10">
        <f>SUMPRODUCT(('Diário 1º PA'!$E$4:$E$2000='Analítico Cp.'!$B71)*('Diário 1º PA'!$C$4:$C$2000&gt;=H$4)*('Diário 1º PA'!$C$4:$C$2000&lt;=EOMONTH(H$4,0))*('Diário 1º PA'!$F$4:$F$2000))
+SUMPRODUCT(('Diário 2º PA'!$E$4:$E$1997='Analítico Cp.'!$B71)*('Diário 2º PA'!$C$4:$C$1997&gt;=H$4)*('Diário 2º PA'!$C$4:$C$1997&lt;=EOMONTH(H$4,0))*('Diário 2º PA'!$F$4:$F$1997))
+SUMPRODUCT(('Diário 3º PA'!$E$4:$E$2018='Analítico Cp.'!$B71)*('Diário 3º PA'!$C$4:$C$2018&gt;=H$4)*('Diário 3º PA'!$C$4:$C$2018&lt;=EOMONTH(H$4,0))*('Diário 3º PA'!$F$4:$F$2018))
+SUMPRODUCT(('Diário 4º PA'!$E$4:$E$2000='Analítico Cp.'!$B71)*('Diário 4º PA'!$C$4:$C$2000&gt;=H$4)*('Diário 4º PA'!$C$4:$C$2000&lt;=EOMONTH(H$4,0))*('Diário 4º PA'!$F$4:$F$2000))
+SUMPRODUCT(('Comp.'!$D$5:$D$475=$B71)*('Comp.'!$B$5:$B$475&gt;=H$4)*('Comp.'!$B$5:$B$475&lt;=EOMONTH(H$4,0))*('Comp.'!$E$5:$E$475))</f>
        <v>0</v>
      </c>
      <c r="I71" s="10">
        <f>SUMPRODUCT(('Diário 1º PA'!$E$4:$E$2000='Analítico Cp.'!$B71)*('Diário 1º PA'!$C$4:$C$2000&gt;=I$4)*('Diário 1º PA'!$C$4:$C$2000&lt;=EOMONTH(I$4,0))*('Diário 1º PA'!$F$4:$F$2000))
+SUMPRODUCT(('Diário 2º PA'!$E$4:$E$1997='Analítico Cp.'!$B71)*('Diário 2º PA'!$C$4:$C$1997&gt;=I$4)*('Diário 2º PA'!$C$4:$C$1997&lt;=EOMONTH(I$4,0))*('Diário 2º PA'!$F$4:$F$1997))
+SUMPRODUCT(('Diário 3º PA'!$E$4:$E$2018='Analítico Cp.'!$B71)*('Diário 3º PA'!$C$4:$C$2018&gt;=I$4)*('Diário 3º PA'!$C$4:$C$2018&lt;=EOMONTH(I$4,0))*('Diário 3º PA'!$F$4:$F$2018))
+SUMPRODUCT(('Diário 4º PA'!$E$4:$E$2000='Analítico Cp.'!$B71)*('Diário 4º PA'!$C$4:$C$2000&gt;=I$4)*('Diário 4º PA'!$C$4:$C$2000&lt;=EOMONTH(I$4,0))*('Diário 4º PA'!$F$4:$F$2000))
+SUMPRODUCT(('Comp.'!$D$5:$D$475=$B71)*('Comp.'!$B$5:$B$475&gt;=I$4)*('Comp.'!$B$5:$B$475&lt;=EOMONTH(I$4,0))*('Comp.'!$E$5:$E$475))</f>
        <v>0</v>
      </c>
      <c r="J71" s="10">
        <f>SUMPRODUCT(('Diário 1º PA'!$E$4:$E$2000='Analítico Cp.'!$B71)*('Diário 1º PA'!$C$4:$C$2000&gt;=J$4)*('Diário 1º PA'!$C$4:$C$2000&lt;=EOMONTH(J$4,0))*('Diário 1º PA'!$F$4:$F$2000))
+SUMPRODUCT(('Diário 2º PA'!$E$4:$E$1997='Analítico Cp.'!$B71)*('Diário 2º PA'!$C$4:$C$1997&gt;=J$4)*('Diário 2º PA'!$C$4:$C$1997&lt;=EOMONTH(J$4,0))*('Diário 2º PA'!$F$4:$F$1997))
+SUMPRODUCT(('Diário 3º PA'!$E$4:$E$2018='Analítico Cp.'!$B71)*('Diário 3º PA'!$C$4:$C$2018&gt;=J$4)*('Diário 3º PA'!$C$4:$C$2018&lt;=EOMONTH(J$4,0))*('Diário 3º PA'!$F$4:$F$2018))
+SUMPRODUCT(('Diário 4º PA'!$E$4:$E$2000='Analítico Cp.'!$B71)*('Diário 4º PA'!$C$4:$C$2000&gt;=J$4)*('Diário 4º PA'!$C$4:$C$2000&lt;=EOMONTH(J$4,0))*('Diário 4º PA'!$F$4:$F$2000))
+SUMPRODUCT(('Comp.'!$D$5:$D$475=$B71)*('Comp.'!$B$5:$B$475&gt;=J$4)*('Comp.'!$B$5:$B$475&lt;=EOMONTH(J$4,0))*('Comp.'!$E$5:$E$475))</f>
        <v>0</v>
      </c>
      <c r="K71" s="10">
        <f>SUMPRODUCT(('Diário 1º PA'!$E$4:$E$2000='Analítico Cp.'!$B71)*('Diário 1º PA'!$C$4:$C$2000&gt;=K$4)*('Diário 1º PA'!$C$4:$C$2000&lt;=EOMONTH(K$4,0))*('Diário 1º PA'!$F$4:$F$2000))
+SUMPRODUCT(('Diário 2º PA'!$E$4:$E$1997='Analítico Cp.'!$B71)*('Diário 2º PA'!$C$4:$C$1997&gt;=K$4)*('Diário 2º PA'!$C$4:$C$1997&lt;=EOMONTH(K$4,0))*('Diário 2º PA'!$F$4:$F$1997))
+SUMPRODUCT(('Diário 3º PA'!$E$4:$E$2018='Analítico Cp.'!$B71)*('Diário 3º PA'!$C$4:$C$2018&gt;=K$4)*('Diário 3º PA'!$C$4:$C$2018&lt;=EOMONTH(K$4,0))*('Diário 3º PA'!$F$4:$F$2018))
+SUMPRODUCT(('Diário 4º PA'!$E$4:$E$2000='Analítico Cp.'!$B71)*('Diário 4º PA'!$C$4:$C$2000&gt;=K$4)*('Diário 4º PA'!$C$4:$C$2000&lt;=EOMONTH(K$4,0))*('Diário 4º PA'!$F$4:$F$2000))
+SUMPRODUCT(('Comp.'!$D$5:$D$475=$B71)*('Comp.'!$B$5:$B$475&gt;=K$4)*('Comp.'!$B$5:$B$475&lt;=EOMONTH(K$4,0))*('Comp.'!$E$5:$E$475))</f>
        <v>0</v>
      </c>
      <c r="L71" s="10">
        <f>SUMPRODUCT(('Diário 1º PA'!$E$4:$E$2000='Analítico Cp.'!$B71)*('Diário 1º PA'!$C$4:$C$2000&gt;=L$4)*('Diário 1º PA'!$C$4:$C$2000&lt;=EOMONTH(L$4,0))*('Diário 1º PA'!$F$4:$F$2000))
+SUMPRODUCT(('Diário 2º PA'!$E$4:$E$1997='Analítico Cp.'!$B71)*('Diário 2º PA'!$C$4:$C$1997&gt;=L$4)*('Diário 2º PA'!$C$4:$C$1997&lt;=EOMONTH(L$4,0))*('Diário 2º PA'!$F$4:$F$1997))
+SUMPRODUCT(('Diário 3º PA'!$E$4:$E$2018='Analítico Cp.'!$B71)*('Diário 3º PA'!$C$4:$C$2018&gt;=L$4)*('Diário 3º PA'!$C$4:$C$2018&lt;=EOMONTH(L$4,0))*('Diário 3º PA'!$F$4:$F$2018))
+SUMPRODUCT(('Diário 4º PA'!$E$4:$E$2000='Analítico Cp.'!$B71)*('Diário 4º PA'!$C$4:$C$2000&gt;=L$4)*('Diário 4º PA'!$C$4:$C$2000&lt;=EOMONTH(L$4,0))*('Diário 4º PA'!$F$4:$F$2000))
+SUMPRODUCT(('Comp.'!$D$5:$D$475=$B71)*('Comp.'!$B$5:$B$475&gt;=L$4)*('Comp.'!$B$5:$B$475&lt;=EOMONTH(L$4,0))*('Comp.'!$E$5:$E$475))</f>
        <v>0</v>
      </c>
      <c r="M71" s="10">
        <f>SUMPRODUCT(('Diário 1º PA'!$E$4:$E$2000='Analítico Cp.'!$B71)*('Diário 1º PA'!$C$4:$C$2000&gt;=M$4)*('Diário 1º PA'!$C$4:$C$2000&lt;=EOMONTH(M$4,0))*('Diário 1º PA'!$F$4:$F$2000))
+SUMPRODUCT(('Diário 2º PA'!$E$4:$E$1997='Analítico Cp.'!$B71)*('Diário 2º PA'!$C$4:$C$1997&gt;=M$4)*('Diário 2º PA'!$C$4:$C$1997&lt;=EOMONTH(M$4,0))*('Diário 2º PA'!$F$4:$F$1997))
+SUMPRODUCT(('Diário 3º PA'!$E$4:$E$2018='Analítico Cp.'!$B71)*('Diário 3º PA'!$C$4:$C$2018&gt;=M$4)*('Diário 3º PA'!$C$4:$C$2018&lt;=EOMONTH(M$4,0))*('Diário 3º PA'!$F$4:$F$2018))
+SUMPRODUCT(('Diário 4º PA'!$E$4:$E$2000='Analítico Cp.'!$B71)*('Diário 4º PA'!$C$4:$C$2000&gt;=M$4)*('Diário 4º PA'!$C$4:$C$2000&lt;=EOMONTH(M$4,0))*('Diário 4º PA'!$F$4:$F$2000))
+SUMPRODUCT(('Comp.'!$D$5:$D$475=$B71)*('Comp.'!$B$5:$B$475&gt;=M$4)*('Comp.'!$B$5:$B$475&lt;=EOMONTH(M$4,0))*('Comp.'!$E$5:$E$475))</f>
        <v>0</v>
      </c>
      <c r="N71" s="10">
        <f>SUMPRODUCT(('Diário 1º PA'!$E$4:$E$2000='Analítico Cp.'!$B71)*('Diário 1º PA'!$C$4:$C$2000&gt;=N$4)*('Diário 1º PA'!$C$4:$C$2000&lt;=EOMONTH(N$4,0))*('Diário 1º PA'!$F$4:$F$2000))
+SUMPRODUCT(('Diário 2º PA'!$E$4:$E$1997='Analítico Cp.'!$B71)*('Diário 2º PA'!$C$4:$C$1997&gt;=N$4)*('Diário 2º PA'!$C$4:$C$1997&lt;=EOMONTH(N$4,0))*('Diário 2º PA'!$F$4:$F$1997))
+SUMPRODUCT(('Diário 3º PA'!$E$4:$E$2018='Analítico Cp.'!$B71)*('Diário 3º PA'!$C$4:$C$2018&gt;=N$4)*('Diário 3º PA'!$C$4:$C$2018&lt;=EOMONTH(N$4,0))*('Diário 3º PA'!$F$4:$F$2018))
+SUMPRODUCT(('Diário 4º PA'!$E$4:$E$2000='Analítico Cp.'!$B71)*('Diário 4º PA'!$C$4:$C$2000&gt;=N$4)*('Diário 4º PA'!$C$4:$C$2000&lt;=EOMONTH(N$4,0))*('Diário 4º PA'!$F$4:$F$2000))
+SUMPRODUCT(('Comp.'!$D$5:$D$475=$B71)*('Comp.'!$B$5:$B$475&gt;=N$4)*('Comp.'!$B$5:$B$475&lt;=EOMONTH(N$4,0))*('Comp.'!$E$5:$E$475))</f>
        <v>0</v>
      </c>
      <c r="O71" s="11">
        <f t="shared" si="14"/>
        <v>0</v>
      </c>
      <c r="P71" s="92">
        <f t="shared" si="13"/>
        <v>0</v>
      </c>
    </row>
    <row r="72" spans="1:16" ht="23.25" customHeight="1" x14ac:dyDescent="0.25">
      <c r="A72" s="36" t="s">
        <v>221</v>
      </c>
      <c r="B72" s="56" t="s">
        <v>222</v>
      </c>
      <c r="C72" s="10">
        <f>SUMPRODUCT(('Diário 1º PA'!$E$4:$E$2000='Analítico Cp.'!$B72)*('Diário 1º PA'!$C$4:$C$2000&gt;=C$4)*('Diário 1º PA'!$C$4:$C$2000&lt;=EOMONTH(C$4,0))*('Diário 1º PA'!$F$4:$F$2000))
+SUMPRODUCT(('Diário 2º PA'!$E$4:$E$1997='Analítico Cp.'!$B72)*('Diário 2º PA'!$C$4:$C$1997&gt;=C$4)*('Diário 2º PA'!$C$4:$C$1997&lt;=EOMONTH(C$4,0))*('Diário 2º PA'!$F$4:$F$1997))
+SUMPRODUCT(('Diário 3º PA'!$E$4:$E$2018='Analítico Cp.'!$B72)*('Diário 3º PA'!$C$4:$C$2018&gt;=C$4)*('Diário 3º PA'!$C$4:$C$2018&lt;=EOMONTH(C$4,0))*('Diário 3º PA'!$F$4:$F$2018))
+SUMPRODUCT(('Diário 4º PA'!$E$4:$E$2000='Analítico Cp.'!$B72)*('Diário 4º PA'!$C$4:$C$2000&gt;=C$4)*('Diário 4º PA'!$C$4:$C$2000&lt;=EOMONTH(C$4,0))*('Diário 4º PA'!$F$4:$F$2000))
+SUMPRODUCT(('Comp.'!$D$5:$D$475=$B72)*('Comp.'!$B$5:$B$475&gt;=C$4)*('Comp.'!$B$5:$B$475&lt;=EOMONTH(C$4,0))*('Comp.'!$E$5:$E$475))</f>
        <v>0</v>
      </c>
      <c r="D72" s="10">
        <f>SUMPRODUCT(('Diário 1º PA'!$E$4:$E$2000='Analítico Cp.'!$B72)*('Diário 1º PA'!$C$4:$C$2000&gt;=D$4)*('Diário 1º PA'!$C$4:$C$2000&lt;=EOMONTH(D$4,0))*('Diário 1º PA'!$F$4:$F$2000))
+SUMPRODUCT(('Diário 2º PA'!$E$4:$E$1997='Analítico Cp.'!$B72)*('Diário 2º PA'!$C$4:$C$1997&gt;=D$4)*('Diário 2º PA'!$C$4:$C$1997&lt;=EOMONTH(D$4,0))*('Diário 2º PA'!$F$4:$F$1997))
+SUMPRODUCT(('Diário 3º PA'!$E$4:$E$2018='Analítico Cp.'!$B72)*('Diário 3º PA'!$C$4:$C$2018&gt;=D$4)*('Diário 3º PA'!$C$4:$C$2018&lt;=EOMONTH(D$4,0))*('Diário 3º PA'!$F$4:$F$2018))
+SUMPRODUCT(('Diário 4º PA'!$E$4:$E$2000='Analítico Cp.'!$B72)*('Diário 4º PA'!$C$4:$C$2000&gt;=D$4)*('Diário 4º PA'!$C$4:$C$2000&lt;=EOMONTH(D$4,0))*('Diário 4º PA'!$F$4:$F$2000))
+SUMPRODUCT(('Comp.'!$D$5:$D$475=$B72)*('Comp.'!$B$5:$B$475&gt;=D$4)*('Comp.'!$B$5:$B$475&lt;=EOMONTH(D$4,0))*('Comp.'!$E$5:$E$475))</f>
        <v>0</v>
      </c>
      <c r="E72" s="10">
        <f>SUMPRODUCT(('Diário 1º PA'!$E$4:$E$2000='Analítico Cp.'!$B72)*('Diário 1º PA'!$C$4:$C$2000&gt;=E$4)*('Diário 1º PA'!$C$4:$C$2000&lt;=EOMONTH(E$4,0))*('Diário 1º PA'!$F$4:$F$2000))
+SUMPRODUCT(('Diário 2º PA'!$E$4:$E$1997='Analítico Cp.'!$B72)*('Diário 2º PA'!$C$4:$C$1997&gt;=E$4)*('Diário 2º PA'!$C$4:$C$1997&lt;=EOMONTH(E$4,0))*('Diário 2º PA'!$F$4:$F$1997))
+SUMPRODUCT(('Diário 3º PA'!$E$4:$E$2018='Analítico Cp.'!$B72)*('Diário 3º PA'!$C$4:$C$2018&gt;=E$4)*('Diário 3º PA'!$C$4:$C$2018&lt;=EOMONTH(E$4,0))*('Diário 3º PA'!$F$4:$F$2018))
+SUMPRODUCT(('Diário 4º PA'!$E$4:$E$2000='Analítico Cp.'!$B72)*('Diário 4º PA'!$C$4:$C$2000&gt;=E$4)*('Diário 4º PA'!$C$4:$C$2000&lt;=EOMONTH(E$4,0))*('Diário 4º PA'!$F$4:$F$2000))
+SUMPRODUCT(('Comp.'!$D$5:$D$475=$B72)*('Comp.'!$B$5:$B$475&gt;=E$4)*('Comp.'!$B$5:$B$475&lt;=EOMONTH(E$4,0))*('Comp.'!$E$5:$E$475))</f>
        <v>0</v>
      </c>
      <c r="F72" s="10">
        <f>SUMPRODUCT(('Diário 1º PA'!$E$4:$E$2000='Analítico Cp.'!$B72)*('Diário 1º PA'!$C$4:$C$2000&gt;=F$4)*('Diário 1º PA'!$C$4:$C$2000&lt;=EOMONTH(F$4,0))*('Diário 1º PA'!$F$4:$F$2000))
+SUMPRODUCT(('Diário 2º PA'!$E$4:$E$1997='Analítico Cp.'!$B72)*('Diário 2º PA'!$C$4:$C$1997&gt;=F$4)*('Diário 2º PA'!$C$4:$C$1997&lt;=EOMONTH(F$4,0))*('Diário 2º PA'!$F$4:$F$1997))
+SUMPRODUCT(('Diário 3º PA'!$E$4:$E$2018='Analítico Cp.'!$B72)*('Diário 3º PA'!$C$4:$C$2018&gt;=F$4)*('Diário 3º PA'!$C$4:$C$2018&lt;=EOMONTH(F$4,0))*('Diário 3º PA'!$F$4:$F$2018))
+SUMPRODUCT(('Diário 4º PA'!$E$4:$E$2000='Analítico Cp.'!$B72)*('Diário 4º PA'!$C$4:$C$2000&gt;=F$4)*('Diário 4º PA'!$C$4:$C$2000&lt;=EOMONTH(F$4,0))*('Diário 4º PA'!$F$4:$F$2000))
+SUMPRODUCT(('Comp.'!$D$5:$D$475=$B72)*('Comp.'!$B$5:$B$475&gt;=F$4)*('Comp.'!$B$5:$B$475&lt;=EOMONTH(F$4,0))*('Comp.'!$E$5:$E$475))</f>
        <v>0</v>
      </c>
      <c r="G72" s="10">
        <f>SUMPRODUCT(('Diário 1º PA'!$E$4:$E$2000='Analítico Cp.'!$B72)*('Diário 1º PA'!$C$4:$C$2000&gt;=G$4)*('Diário 1º PA'!$C$4:$C$2000&lt;=EOMONTH(G$4,0))*('Diário 1º PA'!$F$4:$F$2000))
+SUMPRODUCT(('Diário 2º PA'!$E$4:$E$1997='Analítico Cp.'!$B72)*('Diário 2º PA'!$C$4:$C$1997&gt;=G$4)*('Diário 2º PA'!$C$4:$C$1997&lt;=EOMONTH(G$4,0))*('Diário 2º PA'!$F$4:$F$1997))
+SUMPRODUCT(('Diário 3º PA'!$E$4:$E$2018='Analítico Cp.'!$B72)*('Diário 3º PA'!$C$4:$C$2018&gt;=G$4)*('Diário 3º PA'!$C$4:$C$2018&lt;=EOMONTH(G$4,0))*('Diário 3º PA'!$F$4:$F$2018))
+SUMPRODUCT(('Diário 4º PA'!$E$4:$E$2000='Analítico Cp.'!$B72)*('Diário 4º PA'!$C$4:$C$2000&gt;=G$4)*('Diário 4º PA'!$C$4:$C$2000&lt;=EOMONTH(G$4,0))*('Diário 4º PA'!$F$4:$F$2000))
+SUMPRODUCT(('Comp.'!$D$5:$D$475=$B72)*('Comp.'!$B$5:$B$475&gt;=G$4)*('Comp.'!$B$5:$B$475&lt;=EOMONTH(G$4,0))*('Comp.'!$E$5:$E$475))</f>
        <v>2250</v>
      </c>
      <c r="H72" s="10">
        <f>SUMPRODUCT(('Diário 1º PA'!$E$4:$E$2000='Analítico Cp.'!$B72)*('Diário 1º PA'!$C$4:$C$2000&gt;=H$4)*('Diário 1º PA'!$C$4:$C$2000&lt;=EOMONTH(H$4,0))*('Diário 1º PA'!$F$4:$F$2000))
+SUMPRODUCT(('Diário 2º PA'!$E$4:$E$1997='Analítico Cp.'!$B72)*('Diário 2º PA'!$C$4:$C$1997&gt;=H$4)*('Diário 2º PA'!$C$4:$C$1997&lt;=EOMONTH(H$4,0))*('Diário 2º PA'!$F$4:$F$1997))
+SUMPRODUCT(('Diário 3º PA'!$E$4:$E$2018='Analítico Cp.'!$B72)*('Diário 3º PA'!$C$4:$C$2018&gt;=H$4)*('Diário 3º PA'!$C$4:$C$2018&lt;=EOMONTH(H$4,0))*('Diário 3º PA'!$F$4:$F$2018))
+SUMPRODUCT(('Diário 4º PA'!$E$4:$E$2000='Analítico Cp.'!$B72)*('Diário 4º PA'!$C$4:$C$2000&gt;=H$4)*('Diário 4º PA'!$C$4:$C$2000&lt;=EOMONTH(H$4,0))*('Diário 4º PA'!$F$4:$F$2000))
+SUMPRODUCT(('Comp.'!$D$5:$D$475=$B72)*('Comp.'!$B$5:$B$475&gt;=H$4)*('Comp.'!$B$5:$B$475&lt;=EOMONTH(H$4,0))*('Comp.'!$E$5:$E$475))</f>
        <v>2250</v>
      </c>
      <c r="I72" s="10">
        <f>SUMPRODUCT(('Diário 1º PA'!$E$4:$E$2000='Analítico Cp.'!$B72)*('Diário 1º PA'!$C$4:$C$2000&gt;=I$4)*('Diário 1º PA'!$C$4:$C$2000&lt;=EOMONTH(I$4,0))*('Diário 1º PA'!$F$4:$F$2000))
+SUMPRODUCT(('Diário 2º PA'!$E$4:$E$1997='Analítico Cp.'!$B72)*('Diário 2º PA'!$C$4:$C$1997&gt;=I$4)*('Diário 2º PA'!$C$4:$C$1997&lt;=EOMONTH(I$4,0))*('Diário 2º PA'!$F$4:$F$1997))
+SUMPRODUCT(('Diário 3º PA'!$E$4:$E$2018='Analítico Cp.'!$B72)*('Diário 3º PA'!$C$4:$C$2018&gt;=I$4)*('Diário 3º PA'!$C$4:$C$2018&lt;=EOMONTH(I$4,0))*('Diário 3º PA'!$F$4:$F$2018))
+SUMPRODUCT(('Diário 4º PA'!$E$4:$E$2000='Analítico Cp.'!$B72)*('Diário 4º PA'!$C$4:$C$2000&gt;=I$4)*('Diário 4º PA'!$C$4:$C$2000&lt;=EOMONTH(I$4,0))*('Diário 4º PA'!$F$4:$F$2000))
+SUMPRODUCT(('Comp.'!$D$5:$D$475=$B72)*('Comp.'!$B$5:$B$475&gt;=I$4)*('Comp.'!$B$5:$B$475&lt;=EOMONTH(I$4,0))*('Comp.'!$E$5:$E$475))</f>
        <v>2250</v>
      </c>
      <c r="J72" s="10">
        <f>SUMPRODUCT(('Diário 1º PA'!$E$4:$E$2000='Analítico Cp.'!$B72)*('Diário 1º PA'!$C$4:$C$2000&gt;=J$4)*('Diário 1º PA'!$C$4:$C$2000&lt;=EOMONTH(J$4,0))*('Diário 1º PA'!$F$4:$F$2000))
+SUMPRODUCT(('Diário 2º PA'!$E$4:$E$1997='Analítico Cp.'!$B72)*('Diário 2º PA'!$C$4:$C$1997&gt;=J$4)*('Diário 2º PA'!$C$4:$C$1997&lt;=EOMONTH(J$4,0))*('Diário 2º PA'!$F$4:$F$1997))
+SUMPRODUCT(('Diário 3º PA'!$E$4:$E$2018='Analítico Cp.'!$B72)*('Diário 3º PA'!$C$4:$C$2018&gt;=J$4)*('Diário 3º PA'!$C$4:$C$2018&lt;=EOMONTH(J$4,0))*('Diário 3º PA'!$F$4:$F$2018))
+SUMPRODUCT(('Diário 4º PA'!$E$4:$E$2000='Analítico Cp.'!$B72)*('Diário 4º PA'!$C$4:$C$2000&gt;=J$4)*('Diário 4º PA'!$C$4:$C$2000&lt;=EOMONTH(J$4,0))*('Diário 4º PA'!$F$4:$F$2000))
+SUMPRODUCT(('Comp.'!$D$5:$D$475=$B72)*('Comp.'!$B$5:$B$475&gt;=J$4)*('Comp.'!$B$5:$B$475&lt;=EOMONTH(J$4,0))*('Comp.'!$E$5:$E$475))</f>
        <v>2250</v>
      </c>
      <c r="K72" s="10">
        <f>SUMPRODUCT(('Diário 1º PA'!$E$4:$E$2000='Analítico Cp.'!$B72)*('Diário 1º PA'!$C$4:$C$2000&gt;=K$4)*('Diário 1º PA'!$C$4:$C$2000&lt;=EOMONTH(K$4,0))*('Diário 1º PA'!$F$4:$F$2000))
+SUMPRODUCT(('Diário 2º PA'!$E$4:$E$1997='Analítico Cp.'!$B72)*('Diário 2º PA'!$C$4:$C$1997&gt;=K$4)*('Diário 2º PA'!$C$4:$C$1997&lt;=EOMONTH(K$4,0))*('Diário 2º PA'!$F$4:$F$1997))
+SUMPRODUCT(('Diário 3º PA'!$E$4:$E$2018='Analítico Cp.'!$B72)*('Diário 3º PA'!$C$4:$C$2018&gt;=K$4)*('Diário 3º PA'!$C$4:$C$2018&lt;=EOMONTH(K$4,0))*('Diário 3º PA'!$F$4:$F$2018))
+SUMPRODUCT(('Diário 4º PA'!$E$4:$E$2000='Analítico Cp.'!$B72)*('Diário 4º PA'!$C$4:$C$2000&gt;=K$4)*('Diário 4º PA'!$C$4:$C$2000&lt;=EOMONTH(K$4,0))*('Diário 4º PA'!$F$4:$F$2000))
+SUMPRODUCT(('Comp.'!$D$5:$D$475=$B72)*('Comp.'!$B$5:$B$475&gt;=K$4)*('Comp.'!$B$5:$B$475&lt;=EOMONTH(K$4,0))*('Comp.'!$E$5:$E$475))</f>
        <v>2250</v>
      </c>
      <c r="L72" s="10">
        <f>SUMPRODUCT(('Diário 1º PA'!$E$4:$E$2000='Analítico Cp.'!$B72)*('Diário 1º PA'!$C$4:$C$2000&gt;=L$4)*('Diário 1º PA'!$C$4:$C$2000&lt;=EOMONTH(L$4,0))*('Diário 1º PA'!$F$4:$F$2000))
+SUMPRODUCT(('Diário 2º PA'!$E$4:$E$1997='Analítico Cp.'!$B72)*('Diário 2º PA'!$C$4:$C$1997&gt;=L$4)*('Diário 2º PA'!$C$4:$C$1997&lt;=EOMONTH(L$4,0))*('Diário 2º PA'!$F$4:$F$1997))
+SUMPRODUCT(('Diário 3º PA'!$E$4:$E$2018='Analítico Cp.'!$B72)*('Diário 3º PA'!$C$4:$C$2018&gt;=L$4)*('Diário 3º PA'!$C$4:$C$2018&lt;=EOMONTH(L$4,0))*('Diário 3º PA'!$F$4:$F$2018))
+SUMPRODUCT(('Diário 4º PA'!$E$4:$E$2000='Analítico Cp.'!$B72)*('Diário 4º PA'!$C$4:$C$2000&gt;=L$4)*('Diário 4º PA'!$C$4:$C$2000&lt;=EOMONTH(L$4,0))*('Diário 4º PA'!$F$4:$F$2000))
+SUMPRODUCT(('Comp.'!$D$5:$D$475=$B72)*('Comp.'!$B$5:$B$475&gt;=L$4)*('Comp.'!$B$5:$B$475&lt;=EOMONTH(L$4,0))*('Comp.'!$E$5:$E$475))</f>
        <v>0</v>
      </c>
      <c r="M72" s="10">
        <f>SUMPRODUCT(('Diário 1º PA'!$E$4:$E$2000='Analítico Cp.'!$B72)*('Diário 1º PA'!$C$4:$C$2000&gt;=M$4)*('Diário 1º PA'!$C$4:$C$2000&lt;=EOMONTH(M$4,0))*('Diário 1º PA'!$F$4:$F$2000))
+SUMPRODUCT(('Diário 2º PA'!$E$4:$E$1997='Analítico Cp.'!$B72)*('Diário 2º PA'!$C$4:$C$1997&gt;=M$4)*('Diário 2º PA'!$C$4:$C$1997&lt;=EOMONTH(M$4,0))*('Diário 2º PA'!$F$4:$F$1997))
+SUMPRODUCT(('Diário 3º PA'!$E$4:$E$2018='Analítico Cp.'!$B72)*('Diário 3º PA'!$C$4:$C$2018&gt;=M$4)*('Diário 3º PA'!$C$4:$C$2018&lt;=EOMONTH(M$4,0))*('Diário 3º PA'!$F$4:$F$2018))
+SUMPRODUCT(('Diário 4º PA'!$E$4:$E$2000='Analítico Cp.'!$B72)*('Diário 4º PA'!$C$4:$C$2000&gt;=M$4)*('Diário 4º PA'!$C$4:$C$2000&lt;=EOMONTH(M$4,0))*('Diário 4º PA'!$F$4:$F$2000))
+SUMPRODUCT(('Comp.'!$D$5:$D$475=$B72)*('Comp.'!$B$5:$B$475&gt;=M$4)*('Comp.'!$B$5:$B$475&lt;=EOMONTH(M$4,0))*('Comp.'!$E$5:$E$475))</f>
        <v>0</v>
      </c>
      <c r="N72" s="10">
        <f>SUMPRODUCT(('Diário 1º PA'!$E$4:$E$2000='Analítico Cp.'!$B72)*('Diário 1º PA'!$C$4:$C$2000&gt;=N$4)*('Diário 1º PA'!$C$4:$C$2000&lt;=EOMONTH(N$4,0))*('Diário 1º PA'!$F$4:$F$2000))
+SUMPRODUCT(('Diário 2º PA'!$E$4:$E$1997='Analítico Cp.'!$B72)*('Diário 2º PA'!$C$4:$C$1997&gt;=N$4)*('Diário 2º PA'!$C$4:$C$1997&lt;=EOMONTH(N$4,0))*('Diário 2º PA'!$F$4:$F$1997))
+SUMPRODUCT(('Diário 3º PA'!$E$4:$E$2018='Analítico Cp.'!$B72)*('Diário 3º PA'!$C$4:$C$2018&gt;=N$4)*('Diário 3º PA'!$C$4:$C$2018&lt;=EOMONTH(N$4,0))*('Diário 3º PA'!$F$4:$F$2018))
+SUMPRODUCT(('Diário 4º PA'!$E$4:$E$2000='Analítico Cp.'!$B72)*('Diário 4º PA'!$C$4:$C$2000&gt;=N$4)*('Diário 4º PA'!$C$4:$C$2000&lt;=EOMONTH(N$4,0))*('Diário 4º PA'!$F$4:$F$2000))
+SUMPRODUCT(('Comp.'!$D$5:$D$475=$B72)*('Comp.'!$B$5:$B$475&gt;=N$4)*('Comp.'!$B$5:$B$475&lt;=EOMONTH(N$4,0))*('Comp.'!$E$5:$E$475))</f>
        <v>0</v>
      </c>
      <c r="O72" s="11">
        <f t="shared" si="14"/>
        <v>11250</v>
      </c>
      <c r="P72" s="92">
        <f t="shared" si="13"/>
        <v>3.0120049682821153E-2</v>
      </c>
    </row>
    <row r="73" spans="1:16" ht="23.25" customHeight="1" x14ac:dyDescent="0.25">
      <c r="A73" s="36" t="s">
        <v>223</v>
      </c>
      <c r="B73" s="58" t="s">
        <v>224</v>
      </c>
      <c r="C73" s="10">
        <f>SUMPRODUCT(('Diário 1º PA'!$E$4:$E$2000='Analítico Cp.'!$B73)*('Diário 1º PA'!$C$4:$C$2000&gt;=C$4)*('Diário 1º PA'!$C$4:$C$2000&lt;=EOMONTH(C$4,0))*('Diário 1º PA'!$F$4:$F$2000))
+SUMPRODUCT(('Diário 2º PA'!$E$4:$E$1997='Analítico Cp.'!$B73)*('Diário 2º PA'!$C$4:$C$1997&gt;=C$4)*('Diário 2º PA'!$C$4:$C$1997&lt;=EOMONTH(C$4,0))*('Diário 2º PA'!$F$4:$F$1997))
+SUMPRODUCT(('Diário 3º PA'!$E$4:$E$2018='Analítico Cp.'!$B73)*('Diário 3º PA'!$C$4:$C$2018&gt;=C$4)*('Diário 3º PA'!$C$4:$C$2018&lt;=EOMONTH(C$4,0))*('Diário 3º PA'!$F$4:$F$2018))
+SUMPRODUCT(('Diário 4º PA'!$E$4:$E$2000='Analítico Cp.'!$B73)*('Diário 4º PA'!$C$4:$C$2000&gt;=C$4)*('Diário 4º PA'!$C$4:$C$2000&lt;=EOMONTH(C$4,0))*('Diário 4º PA'!$F$4:$F$2000))
+SUMPRODUCT(('Comp.'!$D$5:$D$475=$B73)*('Comp.'!$B$5:$B$475&gt;=C$4)*('Comp.'!$B$5:$B$475&lt;=EOMONTH(C$4,0))*('Comp.'!$E$5:$E$475))</f>
        <v>0</v>
      </c>
      <c r="D73" s="10">
        <f>SUMPRODUCT(('Diário 1º PA'!$E$4:$E$2000='Analítico Cp.'!$B73)*('Diário 1º PA'!$C$4:$C$2000&gt;=D$4)*('Diário 1º PA'!$C$4:$C$2000&lt;=EOMONTH(D$4,0))*('Diário 1º PA'!$F$4:$F$2000))
+SUMPRODUCT(('Diário 2º PA'!$E$4:$E$1997='Analítico Cp.'!$B73)*('Diário 2º PA'!$C$4:$C$1997&gt;=D$4)*('Diário 2º PA'!$C$4:$C$1997&lt;=EOMONTH(D$4,0))*('Diário 2º PA'!$F$4:$F$1997))
+SUMPRODUCT(('Diário 3º PA'!$E$4:$E$2018='Analítico Cp.'!$B73)*('Diário 3º PA'!$C$4:$C$2018&gt;=D$4)*('Diário 3º PA'!$C$4:$C$2018&lt;=EOMONTH(D$4,0))*('Diário 3º PA'!$F$4:$F$2018))
+SUMPRODUCT(('Diário 4º PA'!$E$4:$E$2000='Analítico Cp.'!$B73)*('Diário 4º PA'!$C$4:$C$2000&gt;=D$4)*('Diário 4º PA'!$C$4:$C$2000&lt;=EOMONTH(D$4,0))*('Diário 4º PA'!$F$4:$F$2000))
+SUMPRODUCT(('Comp.'!$D$5:$D$475=$B73)*('Comp.'!$B$5:$B$475&gt;=D$4)*('Comp.'!$B$5:$B$475&lt;=EOMONTH(D$4,0))*('Comp.'!$E$5:$E$475))</f>
        <v>0</v>
      </c>
      <c r="E73" s="10">
        <f>SUMPRODUCT(('Diário 1º PA'!$E$4:$E$2000='Analítico Cp.'!$B73)*('Diário 1º PA'!$C$4:$C$2000&gt;=E$4)*('Diário 1º PA'!$C$4:$C$2000&lt;=EOMONTH(E$4,0))*('Diário 1º PA'!$F$4:$F$2000))
+SUMPRODUCT(('Diário 2º PA'!$E$4:$E$1997='Analítico Cp.'!$B73)*('Diário 2º PA'!$C$4:$C$1997&gt;=E$4)*('Diário 2º PA'!$C$4:$C$1997&lt;=EOMONTH(E$4,0))*('Diário 2º PA'!$F$4:$F$1997))
+SUMPRODUCT(('Diário 3º PA'!$E$4:$E$2018='Analítico Cp.'!$B73)*('Diário 3º PA'!$C$4:$C$2018&gt;=E$4)*('Diário 3º PA'!$C$4:$C$2018&lt;=EOMONTH(E$4,0))*('Diário 3º PA'!$F$4:$F$2018))
+SUMPRODUCT(('Diário 4º PA'!$E$4:$E$2000='Analítico Cp.'!$B73)*('Diário 4º PA'!$C$4:$C$2000&gt;=E$4)*('Diário 4º PA'!$C$4:$C$2000&lt;=EOMONTH(E$4,0))*('Diário 4º PA'!$F$4:$F$2000))
+SUMPRODUCT(('Comp.'!$D$5:$D$475=$B73)*('Comp.'!$B$5:$B$475&gt;=E$4)*('Comp.'!$B$5:$B$475&lt;=EOMONTH(E$4,0))*('Comp.'!$E$5:$E$475))</f>
        <v>0</v>
      </c>
      <c r="F73" s="10">
        <f>SUMPRODUCT(('Diário 1º PA'!$E$4:$E$2000='Analítico Cp.'!$B73)*('Diário 1º PA'!$C$4:$C$2000&gt;=F$4)*('Diário 1º PA'!$C$4:$C$2000&lt;=EOMONTH(F$4,0))*('Diário 1º PA'!$F$4:$F$2000))
+SUMPRODUCT(('Diário 2º PA'!$E$4:$E$1997='Analítico Cp.'!$B73)*('Diário 2º PA'!$C$4:$C$1997&gt;=F$4)*('Diário 2º PA'!$C$4:$C$1997&lt;=EOMONTH(F$4,0))*('Diário 2º PA'!$F$4:$F$1997))
+SUMPRODUCT(('Diário 3º PA'!$E$4:$E$2018='Analítico Cp.'!$B73)*('Diário 3º PA'!$C$4:$C$2018&gt;=F$4)*('Diário 3º PA'!$C$4:$C$2018&lt;=EOMONTH(F$4,0))*('Diário 3º PA'!$F$4:$F$2018))
+SUMPRODUCT(('Diário 4º PA'!$E$4:$E$2000='Analítico Cp.'!$B73)*('Diário 4º PA'!$C$4:$C$2000&gt;=F$4)*('Diário 4º PA'!$C$4:$C$2000&lt;=EOMONTH(F$4,0))*('Diário 4º PA'!$F$4:$F$2000))
+SUMPRODUCT(('Comp.'!$D$5:$D$475=$B73)*('Comp.'!$B$5:$B$475&gt;=F$4)*('Comp.'!$B$5:$B$475&lt;=EOMONTH(F$4,0))*('Comp.'!$E$5:$E$475))</f>
        <v>0</v>
      </c>
      <c r="G73" s="10">
        <f>SUMPRODUCT(('Diário 1º PA'!$E$4:$E$2000='Analítico Cp.'!$B73)*('Diário 1º PA'!$C$4:$C$2000&gt;=G$4)*('Diário 1º PA'!$C$4:$C$2000&lt;=EOMONTH(G$4,0))*('Diário 1º PA'!$F$4:$F$2000))
+SUMPRODUCT(('Diário 2º PA'!$E$4:$E$1997='Analítico Cp.'!$B73)*('Diário 2º PA'!$C$4:$C$1997&gt;=G$4)*('Diário 2º PA'!$C$4:$C$1997&lt;=EOMONTH(G$4,0))*('Diário 2º PA'!$F$4:$F$1997))
+SUMPRODUCT(('Diário 3º PA'!$E$4:$E$2018='Analítico Cp.'!$B73)*('Diário 3º PA'!$C$4:$C$2018&gt;=G$4)*('Diário 3º PA'!$C$4:$C$2018&lt;=EOMONTH(G$4,0))*('Diário 3º PA'!$F$4:$F$2018))
+SUMPRODUCT(('Diário 4º PA'!$E$4:$E$2000='Analítico Cp.'!$B73)*('Diário 4º PA'!$C$4:$C$2000&gt;=G$4)*('Diário 4º PA'!$C$4:$C$2000&lt;=EOMONTH(G$4,0))*('Diário 4º PA'!$F$4:$F$2000))
+SUMPRODUCT(('Comp.'!$D$5:$D$475=$B73)*('Comp.'!$B$5:$B$475&gt;=G$4)*('Comp.'!$B$5:$B$475&lt;=EOMONTH(G$4,0))*('Comp.'!$E$5:$E$475))</f>
        <v>0</v>
      </c>
      <c r="H73" s="10">
        <f>SUMPRODUCT(('Diário 1º PA'!$E$4:$E$2000='Analítico Cp.'!$B73)*('Diário 1º PA'!$C$4:$C$2000&gt;=H$4)*('Diário 1º PA'!$C$4:$C$2000&lt;=EOMONTH(H$4,0))*('Diário 1º PA'!$F$4:$F$2000))
+SUMPRODUCT(('Diário 2º PA'!$E$4:$E$1997='Analítico Cp.'!$B73)*('Diário 2º PA'!$C$4:$C$1997&gt;=H$4)*('Diário 2º PA'!$C$4:$C$1997&lt;=EOMONTH(H$4,0))*('Diário 2º PA'!$F$4:$F$1997))
+SUMPRODUCT(('Diário 3º PA'!$E$4:$E$2018='Analítico Cp.'!$B73)*('Diário 3º PA'!$C$4:$C$2018&gt;=H$4)*('Diário 3º PA'!$C$4:$C$2018&lt;=EOMONTH(H$4,0))*('Diário 3º PA'!$F$4:$F$2018))
+SUMPRODUCT(('Diário 4º PA'!$E$4:$E$2000='Analítico Cp.'!$B73)*('Diário 4º PA'!$C$4:$C$2000&gt;=H$4)*('Diário 4º PA'!$C$4:$C$2000&lt;=EOMONTH(H$4,0))*('Diário 4º PA'!$F$4:$F$2000))
+SUMPRODUCT(('Comp.'!$D$5:$D$475=$B73)*('Comp.'!$B$5:$B$475&gt;=H$4)*('Comp.'!$B$5:$B$475&lt;=EOMONTH(H$4,0))*('Comp.'!$E$5:$E$475))</f>
        <v>0</v>
      </c>
      <c r="I73" s="10">
        <f>SUMPRODUCT(('Diário 1º PA'!$E$4:$E$2000='Analítico Cp.'!$B73)*('Diário 1º PA'!$C$4:$C$2000&gt;=I$4)*('Diário 1º PA'!$C$4:$C$2000&lt;=EOMONTH(I$4,0))*('Diário 1º PA'!$F$4:$F$2000))
+SUMPRODUCT(('Diário 2º PA'!$E$4:$E$1997='Analítico Cp.'!$B73)*('Diário 2º PA'!$C$4:$C$1997&gt;=I$4)*('Diário 2º PA'!$C$4:$C$1997&lt;=EOMONTH(I$4,0))*('Diário 2º PA'!$F$4:$F$1997))
+SUMPRODUCT(('Diário 3º PA'!$E$4:$E$2018='Analítico Cp.'!$B73)*('Diário 3º PA'!$C$4:$C$2018&gt;=I$4)*('Diário 3º PA'!$C$4:$C$2018&lt;=EOMONTH(I$4,0))*('Diário 3º PA'!$F$4:$F$2018))
+SUMPRODUCT(('Diário 4º PA'!$E$4:$E$2000='Analítico Cp.'!$B73)*('Diário 4º PA'!$C$4:$C$2000&gt;=I$4)*('Diário 4º PA'!$C$4:$C$2000&lt;=EOMONTH(I$4,0))*('Diário 4º PA'!$F$4:$F$2000))
+SUMPRODUCT(('Comp.'!$D$5:$D$475=$B73)*('Comp.'!$B$5:$B$475&gt;=I$4)*('Comp.'!$B$5:$B$475&lt;=EOMONTH(I$4,0))*('Comp.'!$E$5:$E$475))</f>
        <v>0</v>
      </c>
      <c r="J73" s="10">
        <f>SUMPRODUCT(('Diário 1º PA'!$E$4:$E$2000='Analítico Cp.'!$B73)*('Diário 1º PA'!$C$4:$C$2000&gt;=J$4)*('Diário 1º PA'!$C$4:$C$2000&lt;=EOMONTH(J$4,0))*('Diário 1º PA'!$F$4:$F$2000))
+SUMPRODUCT(('Diário 2º PA'!$E$4:$E$1997='Analítico Cp.'!$B73)*('Diário 2º PA'!$C$4:$C$1997&gt;=J$4)*('Diário 2º PA'!$C$4:$C$1997&lt;=EOMONTH(J$4,0))*('Diário 2º PA'!$F$4:$F$1997))
+SUMPRODUCT(('Diário 3º PA'!$E$4:$E$2018='Analítico Cp.'!$B73)*('Diário 3º PA'!$C$4:$C$2018&gt;=J$4)*('Diário 3º PA'!$C$4:$C$2018&lt;=EOMONTH(J$4,0))*('Diário 3º PA'!$F$4:$F$2018))
+SUMPRODUCT(('Diário 4º PA'!$E$4:$E$2000='Analítico Cp.'!$B73)*('Diário 4º PA'!$C$4:$C$2000&gt;=J$4)*('Diário 4º PA'!$C$4:$C$2000&lt;=EOMONTH(J$4,0))*('Diário 4º PA'!$F$4:$F$2000))
+SUMPRODUCT(('Comp.'!$D$5:$D$475=$B73)*('Comp.'!$B$5:$B$475&gt;=J$4)*('Comp.'!$B$5:$B$475&lt;=EOMONTH(J$4,0))*('Comp.'!$E$5:$E$475))</f>
        <v>0</v>
      </c>
      <c r="K73" s="10">
        <f>SUMPRODUCT(('Diário 1º PA'!$E$4:$E$2000='Analítico Cp.'!$B73)*('Diário 1º PA'!$C$4:$C$2000&gt;=K$4)*('Diário 1º PA'!$C$4:$C$2000&lt;=EOMONTH(K$4,0))*('Diário 1º PA'!$F$4:$F$2000))
+SUMPRODUCT(('Diário 2º PA'!$E$4:$E$1997='Analítico Cp.'!$B73)*('Diário 2º PA'!$C$4:$C$1997&gt;=K$4)*('Diário 2º PA'!$C$4:$C$1997&lt;=EOMONTH(K$4,0))*('Diário 2º PA'!$F$4:$F$1997))
+SUMPRODUCT(('Diário 3º PA'!$E$4:$E$2018='Analítico Cp.'!$B73)*('Diário 3º PA'!$C$4:$C$2018&gt;=K$4)*('Diário 3º PA'!$C$4:$C$2018&lt;=EOMONTH(K$4,0))*('Diário 3º PA'!$F$4:$F$2018))
+SUMPRODUCT(('Diário 4º PA'!$E$4:$E$2000='Analítico Cp.'!$B73)*('Diário 4º PA'!$C$4:$C$2000&gt;=K$4)*('Diário 4º PA'!$C$4:$C$2000&lt;=EOMONTH(K$4,0))*('Diário 4º PA'!$F$4:$F$2000))
+SUMPRODUCT(('Comp.'!$D$5:$D$475=$B73)*('Comp.'!$B$5:$B$475&gt;=K$4)*('Comp.'!$B$5:$B$475&lt;=EOMONTH(K$4,0))*('Comp.'!$E$5:$E$475))</f>
        <v>0</v>
      </c>
      <c r="L73" s="10">
        <f>SUMPRODUCT(('Diário 1º PA'!$E$4:$E$2000='Analítico Cp.'!$B73)*('Diário 1º PA'!$C$4:$C$2000&gt;=L$4)*('Diário 1º PA'!$C$4:$C$2000&lt;=EOMONTH(L$4,0))*('Diário 1º PA'!$F$4:$F$2000))
+SUMPRODUCT(('Diário 2º PA'!$E$4:$E$1997='Analítico Cp.'!$B73)*('Diário 2º PA'!$C$4:$C$1997&gt;=L$4)*('Diário 2º PA'!$C$4:$C$1997&lt;=EOMONTH(L$4,0))*('Diário 2º PA'!$F$4:$F$1997))
+SUMPRODUCT(('Diário 3º PA'!$E$4:$E$2018='Analítico Cp.'!$B73)*('Diário 3º PA'!$C$4:$C$2018&gt;=L$4)*('Diário 3º PA'!$C$4:$C$2018&lt;=EOMONTH(L$4,0))*('Diário 3º PA'!$F$4:$F$2018))
+SUMPRODUCT(('Diário 4º PA'!$E$4:$E$2000='Analítico Cp.'!$B73)*('Diário 4º PA'!$C$4:$C$2000&gt;=L$4)*('Diário 4º PA'!$C$4:$C$2000&lt;=EOMONTH(L$4,0))*('Diário 4º PA'!$F$4:$F$2000))
+SUMPRODUCT(('Comp.'!$D$5:$D$475=$B73)*('Comp.'!$B$5:$B$475&gt;=L$4)*('Comp.'!$B$5:$B$475&lt;=EOMONTH(L$4,0))*('Comp.'!$E$5:$E$475))</f>
        <v>0</v>
      </c>
      <c r="M73" s="10">
        <f>SUMPRODUCT(('Diário 1º PA'!$E$4:$E$2000='Analítico Cp.'!$B73)*('Diário 1º PA'!$C$4:$C$2000&gt;=M$4)*('Diário 1º PA'!$C$4:$C$2000&lt;=EOMONTH(M$4,0))*('Diário 1º PA'!$F$4:$F$2000))
+SUMPRODUCT(('Diário 2º PA'!$E$4:$E$1997='Analítico Cp.'!$B73)*('Diário 2º PA'!$C$4:$C$1997&gt;=M$4)*('Diário 2º PA'!$C$4:$C$1997&lt;=EOMONTH(M$4,0))*('Diário 2º PA'!$F$4:$F$1997))
+SUMPRODUCT(('Diário 3º PA'!$E$4:$E$2018='Analítico Cp.'!$B73)*('Diário 3º PA'!$C$4:$C$2018&gt;=M$4)*('Diário 3º PA'!$C$4:$C$2018&lt;=EOMONTH(M$4,0))*('Diário 3º PA'!$F$4:$F$2018))
+SUMPRODUCT(('Diário 4º PA'!$E$4:$E$2000='Analítico Cp.'!$B73)*('Diário 4º PA'!$C$4:$C$2000&gt;=M$4)*('Diário 4º PA'!$C$4:$C$2000&lt;=EOMONTH(M$4,0))*('Diário 4º PA'!$F$4:$F$2000))
+SUMPRODUCT(('Comp.'!$D$5:$D$475=$B73)*('Comp.'!$B$5:$B$475&gt;=M$4)*('Comp.'!$B$5:$B$475&lt;=EOMONTH(M$4,0))*('Comp.'!$E$5:$E$475))</f>
        <v>0</v>
      </c>
      <c r="N73" s="10">
        <f>SUMPRODUCT(('Diário 1º PA'!$E$4:$E$2000='Analítico Cp.'!$B73)*('Diário 1º PA'!$C$4:$C$2000&gt;=N$4)*('Diário 1º PA'!$C$4:$C$2000&lt;=EOMONTH(N$4,0))*('Diário 1º PA'!$F$4:$F$2000))
+SUMPRODUCT(('Diário 2º PA'!$E$4:$E$1997='Analítico Cp.'!$B73)*('Diário 2º PA'!$C$4:$C$1997&gt;=N$4)*('Diário 2º PA'!$C$4:$C$1997&lt;=EOMONTH(N$4,0))*('Diário 2º PA'!$F$4:$F$1997))
+SUMPRODUCT(('Diário 3º PA'!$E$4:$E$2018='Analítico Cp.'!$B73)*('Diário 3º PA'!$C$4:$C$2018&gt;=N$4)*('Diário 3º PA'!$C$4:$C$2018&lt;=EOMONTH(N$4,0))*('Diário 3º PA'!$F$4:$F$2018))
+SUMPRODUCT(('Diário 4º PA'!$E$4:$E$2000='Analítico Cp.'!$B73)*('Diário 4º PA'!$C$4:$C$2000&gt;=N$4)*('Diário 4º PA'!$C$4:$C$2000&lt;=EOMONTH(N$4,0))*('Diário 4º PA'!$F$4:$F$2000))
+SUMPRODUCT(('Comp.'!$D$5:$D$475=$B73)*('Comp.'!$B$5:$B$475&gt;=N$4)*('Comp.'!$B$5:$B$475&lt;=EOMONTH(N$4,0))*('Comp.'!$E$5:$E$475))</f>
        <v>0</v>
      </c>
      <c r="O73" s="11">
        <f t="shared" si="14"/>
        <v>0</v>
      </c>
      <c r="P73" s="92">
        <f t="shared" si="13"/>
        <v>0</v>
      </c>
    </row>
    <row r="74" spans="1:16" ht="23.25" customHeight="1" x14ac:dyDescent="0.25">
      <c r="A74" s="36" t="s">
        <v>225</v>
      </c>
      <c r="B74" s="56" t="s">
        <v>226</v>
      </c>
      <c r="C74" s="10">
        <f>SUMPRODUCT(('Diário 1º PA'!$E$4:$E$2000='Analítico Cp.'!$B74)*('Diário 1º PA'!$C$4:$C$2000&gt;=C$4)*('Diário 1º PA'!$C$4:$C$2000&lt;=EOMONTH(C$4,0))*('Diário 1º PA'!$F$4:$F$2000))
+SUMPRODUCT(('Diário 2º PA'!$E$4:$E$1997='Analítico Cp.'!$B74)*('Diário 2º PA'!$C$4:$C$1997&gt;=C$4)*('Diário 2º PA'!$C$4:$C$1997&lt;=EOMONTH(C$4,0))*('Diário 2º PA'!$F$4:$F$1997))
+SUMPRODUCT(('Diário 3º PA'!$E$4:$E$2018='Analítico Cp.'!$B74)*('Diário 3º PA'!$C$4:$C$2018&gt;=C$4)*('Diário 3º PA'!$C$4:$C$2018&lt;=EOMONTH(C$4,0))*('Diário 3º PA'!$F$4:$F$2018))
+SUMPRODUCT(('Diário 4º PA'!$E$4:$E$2000='Analítico Cp.'!$B74)*('Diário 4º PA'!$C$4:$C$2000&gt;=C$4)*('Diário 4º PA'!$C$4:$C$2000&lt;=EOMONTH(C$4,0))*('Diário 4º PA'!$F$4:$F$2000))
+SUMPRODUCT(('Comp.'!$D$5:$D$475=$B74)*('Comp.'!$B$5:$B$475&gt;=C$4)*('Comp.'!$B$5:$B$475&lt;=EOMONTH(C$4,0))*('Comp.'!$E$5:$E$475))</f>
        <v>0</v>
      </c>
      <c r="D74" s="10">
        <f>SUMPRODUCT(('Diário 1º PA'!$E$4:$E$2000='Analítico Cp.'!$B74)*('Diário 1º PA'!$C$4:$C$2000&gt;=D$4)*('Diário 1º PA'!$C$4:$C$2000&lt;=EOMONTH(D$4,0))*('Diário 1º PA'!$F$4:$F$2000))
+SUMPRODUCT(('Diário 2º PA'!$E$4:$E$1997='Analítico Cp.'!$B74)*('Diário 2º PA'!$C$4:$C$1997&gt;=D$4)*('Diário 2º PA'!$C$4:$C$1997&lt;=EOMONTH(D$4,0))*('Diário 2º PA'!$F$4:$F$1997))
+SUMPRODUCT(('Diário 3º PA'!$E$4:$E$2018='Analítico Cp.'!$B74)*('Diário 3º PA'!$C$4:$C$2018&gt;=D$4)*('Diário 3º PA'!$C$4:$C$2018&lt;=EOMONTH(D$4,0))*('Diário 3º PA'!$F$4:$F$2018))
+SUMPRODUCT(('Diário 4º PA'!$E$4:$E$2000='Analítico Cp.'!$B74)*('Diário 4º PA'!$C$4:$C$2000&gt;=D$4)*('Diário 4º PA'!$C$4:$C$2000&lt;=EOMONTH(D$4,0))*('Diário 4º PA'!$F$4:$F$2000))
+SUMPRODUCT(('Comp.'!$D$5:$D$475=$B74)*('Comp.'!$B$5:$B$475&gt;=D$4)*('Comp.'!$B$5:$B$475&lt;=EOMONTH(D$4,0))*('Comp.'!$E$5:$E$475))</f>
        <v>0</v>
      </c>
      <c r="E74" s="10">
        <f>SUMPRODUCT(('Diário 1º PA'!$E$4:$E$2000='Analítico Cp.'!$B74)*('Diário 1º PA'!$C$4:$C$2000&gt;=E$4)*('Diário 1º PA'!$C$4:$C$2000&lt;=EOMONTH(E$4,0))*('Diário 1º PA'!$F$4:$F$2000))
+SUMPRODUCT(('Diário 2º PA'!$E$4:$E$1997='Analítico Cp.'!$B74)*('Diário 2º PA'!$C$4:$C$1997&gt;=E$4)*('Diário 2º PA'!$C$4:$C$1997&lt;=EOMONTH(E$4,0))*('Diário 2º PA'!$F$4:$F$1997))
+SUMPRODUCT(('Diário 3º PA'!$E$4:$E$2018='Analítico Cp.'!$B74)*('Diário 3º PA'!$C$4:$C$2018&gt;=E$4)*('Diário 3º PA'!$C$4:$C$2018&lt;=EOMONTH(E$4,0))*('Diário 3º PA'!$F$4:$F$2018))
+SUMPRODUCT(('Diário 4º PA'!$E$4:$E$2000='Analítico Cp.'!$B74)*('Diário 4º PA'!$C$4:$C$2000&gt;=E$4)*('Diário 4º PA'!$C$4:$C$2000&lt;=EOMONTH(E$4,0))*('Diário 4º PA'!$F$4:$F$2000))
+SUMPRODUCT(('Comp.'!$D$5:$D$475=$B74)*('Comp.'!$B$5:$B$475&gt;=E$4)*('Comp.'!$B$5:$B$475&lt;=EOMONTH(E$4,0))*('Comp.'!$E$5:$E$475))</f>
        <v>0</v>
      </c>
      <c r="F74" s="10">
        <f>SUMPRODUCT(('Diário 1º PA'!$E$4:$E$2000='Analítico Cp.'!$B74)*('Diário 1º PA'!$C$4:$C$2000&gt;=F$4)*('Diário 1º PA'!$C$4:$C$2000&lt;=EOMONTH(F$4,0))*('Diário 1º PA'!$F$4:$F$2000))
+SUMPRODUCT(('Diário 2º PA'!$E$4:$E$1997='Analítico Cp.'!$B74)*('Diário 2º PA'!$C$4:$C$1997&gt;=F$4)*('Diário 2º PA'!$C$4:$C$1997&lt;=EOMONTH(F$4,0))*('Diário 2º PA'!$F$4:$F$1997))
+SUMPRODUCT(('Diário 3º PA'!$E$4:$E$2018='Analítico Cp.'!$B74)*('Diário 3º PA'!$C$4:$C$2018&gt;=F$4)*('Diário 3º PA'!$C$4:$C$2018&lt;=EOMONTH(F$4,0))*('Diário 3º PA'!$F$4:$F$2018))
+SUMPRODUCT(('Diário 4º PA'!$E$4:$E$2000='Analítico Cp.'!$B74)*('Diário 4º PA'!$C$4:$C$2000&gt;=F$4)*('Diário 4º PA'!$C$4:$C$2000&lt;=EOMONTH(F$4,0))*('Diário 4º PA'!$F$4:$F$2000))
+SUMPRODUCT(('Comp.'!$D$5:$D$475=$B74)*('Comp.'!$B$5:$B$475&gt;=F$4)*('Comp.'!$B$5:$B$475&lt;=EOMONTH(F$4,0))*('Comp.'!$E$5:$E$475))</f>
        <v>0</v>
      </c>
      <c r="G74" s="10">
        <f>SUMPRODUCT(('Diário 1º PA'!$E$4:$E$2000='Analítico Cp.'!$B74)*('Diário 1º PA'!$C$4:$C$2000&gt;=G$4)*('Diário 1º PA'!$C$4:$C$2000&lt;=EOMONTH(G$4,0))*('Diário 1º PA'!$F$4:$F$2000))
+SUMPRODUCT(('Diário 2º PA'!$E$4:$E$1997='Analítico Cp.'!$B74)*('Diário 2º PA'!$C$4:$C$1997&gt;=G$4)*('Diário 2º PA'!$C$4:$C$1997&lt;=EOMONTH(G$4,0))*('Diário 2º PA'!$F$4:$F$1997))
+SUMPRODUCT(('Diário 3º PA'!$E$4:$E$2018='Analítico Cp.'!$B74)*('Diário 3º PA'!$C$4:$C$2018&gt;=G$4)*('Diário 3º PA'!$C$4:$C$2018&lt;=EOMONTH(G$4,0))*('Diário 3º PA'!$F$4:$F$2018))
+SUMPRODUCT(('Diário 4º PA'!$E$4:$E$2000='Analítico Cp.'!$B74)*('Diário 4º PA'!$C$4:$C$2000&gt;=G$4)*('Diário 4º PA'!$C$4:$C$2000&lt;=EOMONTH(G$4,0))*('Diário 4º PA'!$F$4:$F$2000))
+SUMPRODUCT(('Comp.'!$D$5:$D$475=$B74)*('Comp.'!$B$5:$B$475&gt;=G$4)*('Comp.'!$B$5:$B$475&lt;=EOMONTH(G$4,0))*('Comp.'!$E$5:$E$475))</f>
        <v>0</v>
      </c>
      <c r="H74" s="10">
        <f>SUMPRODUCT(('Diário 1º PA'!$E$4:$E$2000='Analítico Cp.'!$B74)*('Diário 1º PA'!$C$4:$C$2000&gt;=H$4)*('Diário 1º PA'!$C$4:$C$2000&lt;=EOMONTH(H$4,0))*('Diário 1º PA'!$F$4:$F$2000))
+SUMPRODUCT(('Diário 2º PA'!$E$4:$E$1997='Analítico Cp.'!$B74)*('Diário 2º PA'!$C$4:$C$1997&gt;=H$4)*('Diário 2º PA'!$C$4:$C$1997&lt;=EOMONTH(H$4,0))*('Diário 2º PA'!$F$4:$F$1997))
+SUMPRODUCT(('Diário 3º PA'!$E$4:$E$2018='Analítico Cp.'!$B74)*('Diário 3º PA'!$C$4:$C$2018&gt;=H$4)*('Diário 3º PA'!$C$4:$C$2018&lt;=EOMONTH(H$4,0))*('Diário 3º PA'!$F$4:$F$2018))
+SUMPRODUCT(('Diário 4º PA'!$E$4:$E$2000='Analítico Cp.'!$B74)*('Diário 4º PA'!$C$4:$C$2000&gt;=H$4)*('Diário 4º PA'!$C$4:$C$2000&lt;=EOMONTH(H$4,0))*('Diário 4º PA'!$F$4:$F$2000))
+SUMPRODUCT(('Comp.'!$D$5:$D$475=$B74)*('Comp.'!$B$5:$B$475&gt;=H$4)*('Comp.'!$B$5:$B$475&lt;=EOMONTH(H$4,0))*('Comp.'!$E$5:$E$475))</f>
        <v>0</v>
      </c>
      <c r="I74" s="10">
        <f>SUMPRODUCT(('Diário 1º PA'!$E$4:$E$2000='Analítico Cp.'!$B74)*('Diário 1º PA'!$C$4:$C$2000&gt;=I$4)*('Diário 1º PA'!$C$4:$C$2000&lt;=EOMONTH(I$4,0))*('Diário 1º PA'!$F$4:$F$2000))
+SUMPRODUCT(('Diário 2º PA'!$E$4:$E$1997='Analítico Cp.'!$B74)*('Diário 2º PA'!$C$4:$C$1997&gt;=I$4)*('Diário 2º PA'!$C$4:$C$1997&lt;=EOMONTH(I$4,0))*('Diário 2º PA'!$F$4:$F$1997))
+SUMPRODUCT(('Diário 3º PA'!$E$4:$E$2018='Analítico Cp.'!$B74)*('Diário 3º PA'!$C$4:$C$2018&gt;=I$4)*('Diário 3º PA'!$C$4:$C$2018&lt;=EOMONTH(I$4,0))*('Diário 3º PA'!$F$4:$F$2018))
+SUMPRODUCT(('Diário 4º PA'!$E$4:$E$2000='Analítico Cp.'!$B74)*('Diário 4º PA'!$C$4:$C$2000&gt;=I$4)*('Diário 4º PA'!$C$4:$C$2000&lt;=EOMONTH(I$4,0))*('Diário 4º PA'!$F$4:$F$2000))
+SUMPRODUCT(('Comp.'!$D$5:$D$475=$B74)*('Comp.'!$B$5:$B$475&gt;=I$4)*('Comp.'!$B$5:$B$475&lt;=EOMONTH(I$4,0))*('Comp.'!$E$5:$E$475))</f>
        <v>0</v>
      </c>
      <c r="J74" s="10">
        <f>SUMPRODUCT(('Diário 1º PA'!$E$4:$E$2000='Analítico Cp.'!$B74)*('Diário 1º PA'!$C$4:$C$2000&gt;=J$4)*('Diário 1º PA'!$C$4:$C$2000&lt;=EOMONTH(J$4,0))*('Diário 1º PA'!$F$4:$F$2000))
+SUMPRODUCT(('Diário 2º PA'!$E$4:$E$1997='Analítico Cp.'!$B74)*('Diário 2º PA'!$C$4:$C$1997&gt;=J$4)*('Diário 2º PA'!$C$4:$C$1997&lt;=EOMONTH(J$4,0))*('Diário 2º PA'!$F$4:$F$1997))
+SUMPRODUCT(('Diário 3º PA'!$E$4:$E$2018='Analítico Cp.'!$B74)*('Diário 3º PA'!$C$4:$C$2018&gt;=J$4)*('Diário 3º PA'!$C$4:$C$2018&lt;=EOMONTH(J$4,0))*('Diário 3º PA'!$F$4:$F$2018))
+SUMPRODUCT(('Diário 4º PA'!$E$4:$E$2000='Analítico Cp.'!$B74)*('Diário 4º PA'!$C$4:$C$2000&gt;=J$4)*('Diário 4º PA'!$C$4:$C$2000&lt;=EOMONTH(J$4,0))*('Diário 4º PA'!$F$4:$F$2000))
+SUMPRODUCT(('Comp.'!$D$5:$D$475=$B74)*('Comp.'!$B$5:$B$475&gt;=J$4)*('Comp.'!$B$5:$B$475&lt;=EOMONTH(J$4,0))*('Comp.'!$E$5:$E$475))</f>
        <v>0</v>
      </c>
      <c r="K74" s="10">
        <f>SUMPRODUCT(('Diário 1º PA'!$E$4:$E$2000='Analítico Cp.'!$B74)*('Diário 1º PA'!$C$4:$C$2000&gt;=K$4)*('Diário 1º PA'!$C$4:$C$2000&lt;=EOMONTH(K$4,0))*('Diário 1º PA'!$F$4:$F$2000))
+SUMPRODUCT(('Diário 2º PA'!$E$4:$E$1997='Analítico Cp.'!$B74)*('Diário 2º PA'!$C$4:$C$1997&gt;=K$4)*('Diário 2º PA'!$C$4:$C$1997&lt;=EOMONTH(K$4,0))*('Diário 2º PA'!$F$4:$F$1997))
+SUMPRODUCT(('Diário 3º PA'!$E$4:$E$2018='Analítico Cp.'!$B74)*('Diário 3º PA'!$C$4:$C$2018&gt;=K$4)*('Diário 3º PA'!$C$4:$C$2018&lt;=EOMONTH(K$4,0))*('Diário 3º PA'!$F$4:$F$2018))
+SUMPRODUCT(('Diário 4º PA'!$E$4:$E$2000='Analítico Cp.'!$B74)*('Diário 4º PA'!$C$4:$C$2000&gt;=K$4)*('Diário 4º PA'!$C$4:$C$2000&lt;=EOMONTH(K$4,0))*('Diário 4º PA'!$F$4:$F$2000))
+SUMPRODUCT(('Comp.'!$D$5:$D$475=$B74)*('Comp.'!$B$5:$B$475&gt;=K$4)*('Comp.'!$B$5:$B$475&lt;=EOMONTH(K$4,0))*('Comp.'!$E$5:$E$475))</f>
        <v>0</v>
      </c>
      <c r="L74" s="10">
        <f>SUMPRODUCT(('Diário 1º PA'!$E$4:$E$2000='Analítico Cp.'!$B74)*('Diário 1º PA'!$C$4:$C$2000&gt;=L$4)*('Diário 1º PA'!$C$4:$C$2000&lt;=EOMONTH(L$4,0))*('Diário 1º PA'!$F$4:$F$2000))
+SUMPRODUCT(('Diário 2º PA'!$E$4:$E$1997='Analítico Cp.'!$B74)*('Diário 2º PA'!$C$4:$C$1997&gt;=L$4)*('Diário 2º PA'!$C$4:$C$1997&lt;=EOMONTH(L$4,0))*('Diário 2º PA'!$F$4:$F$1997))
+SUMPRODUCT(('Diário 3º PA'!$E$4:$E$2018='Analítico Cp.'!$B74)*('Diário 3º PA'!$C$4:$C$2018&gt;=L$4)*('Diário 3º PA'!$C$4:$C$2018&lt;=EOMONTH(L$4,0))*('Diário 3º PA'!$F$4:$F$2018))
+SUMPRODUCT(('Diário 4º PA'!$E$4:$E$2000='Analítico Cp.'!$B74)*('Diário 4º PA'!$C$4:$C$2000&gt;=L$4)*('Diário 4º PA'!$C$4:$C$2000&lt;=EOMONTH(L$4,0))*('Diário 4º PA'!$F$4:$F$2000))
+SUMPRODUCT(('Comp.'!$D$5:$D$475=$B74)*('Comp.'!$B$5:$B$475&gt;=L$4)*('Comp.'!$B$5:$B$475&lt;=EOMONTH(L$4,0))*('Comp.'!$E$5:$E$475))</f>
        <v>0</v>
      </c>
      <c r="M74" s="10">
        <f>SUMPRODUCT(('Diário 1º PA'!$E$4:$E$2000='Analítico Cp.'!$B74)*('Diário 1º PA'!$C$4:$C$2000&gt;=M$4)*('Diário 1º PA'!$C$4:$C$2000&lt;=EOMONTH(M$4,0))*('Diário 1º PA'!$F$4:$F$2000))
+SUMPRODUCT(('Diário 2º PA'!$E$4:$E$1997='Analítico Cp.'!$B74)*('Diário 2º PA'!$C$4:$C$1997&gt;=M$4)*('Diário 2º PA'!$C$4:$C$1997&lt;=EOMONTH(M$4,0))*('Diário 2º PA'!$F$4:$F$1997))
+SUMPRODUCT(('Diário 3º PA'!$E$4:$E$2018='Analítico Cp.'!$B74)*('Diário 3º PA'!$C$4:$C$2018&gt;=M$4)*('Diário 3º PA'!$C$4:$C$2018&lt;=EOMONTH(M$4,0))*('Diário 3º PA'!$F$4:$F$2018))
+SUMPRODUCT(('Diário 4º PA'!$E$4:$E$2000='Analítico Cp.'!$B74)*('Diário 4º PA'!$C$4:$C$2000&gt;=M$4)*('Diário 4º PA'!$C$4:$C$2000&lt;=EOMONTH(M$4,0))*('Diário 4º PA'!$F$4:$F$2000))
+SUMPRODUCT(('Comp.'!$D$5:$D$475=$B74)*('Comp.'!$B$5:$B$475&gt;=M$4)*('Comp.'!$B$5:$B$475&lt;=EOMONTH(M$4,0))*('Comp.'!$E$5:$E$475))</f>
        <v>0</v>
      </c>
      <c r="N74" s="10">
        <f>SUMPRODUCT(('Diário 1º PA'!$E$4:$E$2000='Analítico Cp.'!$B74)*('Diário 1º PA'!$C$4:$C$2000&gt;=N$4)*('Diário 1º PA'!$C$4:$C$2000&lt;=EOMONTH(N$4,0))*('Diário 1º PA'!$F$4:$F$2000))
+SUMPRODUCT(('Diário 2º PA'!$E$4:$E$1997='Analítico Cp.'!$B74)*('Diário 2º PA'!$C$4:$C$1997&gt;=N$4)*('Diário 2º PA'!$C$4:$C$1997&lt;=EOMONTH(N$4,0))*('Diário 2º PA'!$F$4:$F$1997))
+SUMPRODUCT(('Diário 3º PA'!$E$4:$E$2018='Analítico Cp.'!$B74)*('Diário 3º PA'!$C$4:$C$2018&gt;=N$4)*('Diário 3º PA'!$C$4:$C$2018&lt;=EOMONTH(N$4,0))*('Diário 3º PA'!$F$4:$F$2018))
+SUMPRODUCT(('Diário 4º PA'!$E$4:$E$2000='Analítico Cp.'!$B74)*('Diário 4º PA'!$C$4:$C$2000&gt;=N$4)*('Diário 4º PA'!$C$4:$C$2000&lt;=EOMONTH(N$4,0))*('Diário 4º PA'!$F$4:$F$2000))
+SUMPRODUCT(('Comp.'!$D$5:$D$475=$B74)*('Comp.'!$B$5:$B$475&gt;=N$4)*('Comp.'!$B$5:$B$475&lt;=EOMONTH(N$4,0))*('Comp.'!$E$5:$E$475))</f>
        <v>0</v>
      </c>
      <c r="O74" s="11">
        <f t="shared" si="14"/>
        <v>0</v>
      </c>
      <c r="P74" s="92">
        <f t="shared" si="13"/>
        <v>0</v>
      </c>
    </row>
    <row r="75" spans="1:16" ht="23.25" customHeight="1" x14ac:dyDescent="0.25">
      <c r="A75" s="36" t="s">
        <v>227</v>
      </c>
      <c r="B75" s="56" t="s">
        <v>228</v>
      </c>
      <c r="C75" s="10">
        <f>SUMPRODUCT(('Diário 1º PA'!$E$4:$E$2000='Analítico Cp.'!$B75)*('Diário 1º PA'!$C$4:$C$2000&gt;=C$4)*('Diário 1º PA'!$C$4:$C$2000&lt;=EOMONTH(C$4,0))*('Diário 1º PA'!$F$4:$F$2000))
+SUMPRODUCT(('Diário 2º PA'!$E$4:$E$1997='Analítico Cp.'!$B75)*('Diário 2º PA'!$C$4:$C$1997&gt;=C$4)*('Diário 2º PA'!$C$4:$C$1997&lt;=EOMONTH(C$4,0))*('Diário 2º PA'!$F$4:$F$1997))
+SUMPRODUCT(('Diário 3º PA'!$E$4:$E$2018='Analítico Cp.'!$B75)*('Diário 3º PA'!$C$4:$C$2018&gt;=C$4)*('Diário 3º PA'!$C$4:$C$2018&lt;=EOMONTH(C$4,0))*('Diário 3º PA'!$F$4:$F$2018))
+SUMPRODUCT(('Diário 4º PA'!$E$4:$E$2000='Analítico Cp.'!$B75)*('Diário 4º PA'!$C$4:$C$2000&gt;=C$4)*('Diário 4º PA'!$C$4:$C$2000&lt;=EOMONTH(C$4,0))*('Diário 4º PA'!$F$4:$F$2000))
+SUMPRODUCT(('Comp.'!$D$5:$D$475=$B75)*('Comp.'!$B$5:$B$475&gt;=C$4)*('Comp.'!$B$5:$B$475&lt;=EOMONTH(C$4,0))*('Comp.'!$E$5:$E$475))</f>
        <v>0</v>
      </c>
      <c r="D75" s="10">
        <f>SUMPRODUCT(('Diário 1º PA'!$E$4:$E$2000='Analítico Cp.'!$B75)*('Diário 1º PA'!$C$4:$C$2000&gt;=D$4)*('Diário 1º PA'!$C$4:$C$2000&lt;=EOMONTH(D$4,0))*('Diário 1º PA'!$F$4:$F$2000))
+SUMPRODUCT(('Diário 2º PA'!$E$4:$E$1997='Analítico Cp.'!$B75)*('Diário 2º PA'!$C$4:$C$1997&gt;=D$4)*('Diário 2º PA'!$C$4:$C$1997&lt;=EOMONTH(D$4,0))*('Diário 2º PA'!$F$4:$F$1997))
+SUMPRODUCT(('Diário 3º PA'!$E$4:$E$2018='Analítico Cp.'!$B75)*('Diário 3º PA'!$C$4:$C$2018&gt;=D$4)*('Diário 3º PA'!$C$4:$C$2018&lt;=EOMONTH(D$4,0))*('Diário 3º PA'!$F$4:$F$2018))
+SUMPRODUCT(('Diário 4º PA'!$E$4:$E$2000='Analítico Cp.'!$B75)*('Diário 4º PA'!$C$4:$C$2000&gt;=D$4)*('Diário 4º PA'!$C$4:$C$2000&lt;=EOMONTH(D$4,0))*('Diário 4º PA'!$F$4:$F$2000))
+SUMPRODUCT(('Comp.'!$D$5:$D$475=$B75)*('Comp.'!$B$5:$B$475&gt;=D$4)*('Comp.'!$B$5:$B$475&lt;=EOMONTH(D$4,0))*('Comp.'!$E$5:$E$475))</f>
        <v>0</v>
      </c>
      <c r="E75" s="10">
        <f>SUMPRODUCT(('Diário 1º PA'!$E$4:$E$2000='Analítico Cp.'!$B75)*('Diário 1º PA'!$C$4:$C$2000&gt;=E$4)*('Diário 1º PA'!$C$4:$C$2000&lt;=EOMONTH(E$4,0))*('Diário 1º PA'!$F$4:$F$2000))
+SUMPRODUCT(('Diário 2º PA'!$E$4:$E$1997='Analítico Cp.'!$B75)*('Diário 2º PA'!$C$4:$C$1997&gt;=E$4)*('Diário 2º PA'!$C$4:$C$1997&lt;=EOMONTH(E$4,0))*('Diário 2º PA'!$F$4:$F$1997))
+SUMPRODUCT(('Diário 3º PA'!$E$4:$E$2018='Analítico Cp.'!$B75)*('Diário 3º PA'!$C$4:$C$2018&gt;=E$4)*('Diário 3º PA'!$C$4:$C$2018&lt;=EOMONTH(E$4,0))*('Diário 3º PA'!$F$4:$F$2018))
+SUMPRODUCT(('Diário 4º PA'!$E$4:$E$2000='Analítico Cp.'!$B75)*('Diário 4º PA'!$C$4:$C$2000&gt;=E$4)*('Diário 4º PA'!$C$4:$C$2000&lt;=EOMONTH(E$4,0))*('Diário 4º PA'!$F$4:$F$2000))
+SUMPRODUCT(('Comp.'!$D$5:$D$475=$B75)*('Comp.'!$B$5:$B$475&gt;=E$4)*('Comp.'!$B$5:$B$475&lt;=EOMONTH(E$4,0))*('Comp.'!$E$5:$E$475))</f>
        <v>0</v>
      </c>
      <c r="F75" s="10">
        <f>SUMPRODUCT(('Diário 1º PA'!$E$4:$E$2000='Analítico Cp.'!$B75)*('Diário 1º PA'!$C$4:$C$2000&gt;=F$4)*('Diário 1º PA'!$C$4:$C$2000&lt;=EOMONTH(F$4,0))*('Diário 1º PA'!$F$4:$F$2000))
+SUMPRODUCT(('Diário 2º PA'!$E$4:$E$1997='Analítico Cp.'!$B75)*('Diário 2º PA'!$C$4:$C$1997&gt;=F$4)*('Diário 2º PA'!$C$4:$C$1997&lt;=EOMONTH(F$4,0))*('Diário 2º PA'!$F$4:$F$1997))
+SUMPRODUCT(('Diário 3º PA'!$E$4:$E$2018='Analítico Cp.'!$B75)*('Diário 3º PA'!$C$4:$C$2018&gt;=F$4)*('Diário 3º PA'!$C$4:$C$2018&lt;=EOMONTH(F$4,0))*('Diário 3º PA'!$F$4:$F$2018))
+SUMPRODUCT(('Diário 4º PA'!$E$4:$E$2000='Analítico Cp.'!$B75)*('Diário 4º PA'!$C$4:$C$2000&gt;=F$4)*('Diário 4º PA'!$C$4:$C$2000&lt;=EOMONTH(F$4,0))*('Diário 4º PA'!$F$4:$F$2000))
+SUMPRODUCT(('Comp.'!$D$5:$D$475=$B75)*('Comp.'!$B$5:$B$475&gt;=F$4)*('Comp.'!$B$5:$B$475&lt;=EOMONTH(F$4,0))*('Comp.'!$E$5:$E$475))</f>
        <v>0</v>
      </c>
      <c r="G75" s="10">
        <f>SUMPRODUCT(('Diário 1º PA'!$E$4:$E$2000='Analítico Cp.'!$B75)*('Diário 1º PA'!$C$4:$C$2000&gt;=G$4)*('Diário 1º PA'!$C$4:$C$2000&lt;=EOMONTH(G$4,0))*('Diário 1º PA'!$F$4:$F$2000))
+SUMPRODUCT(('Diário 2º PA'!$E$4:$E$1997='Analítico Cp.'!$B75)*('Diário 2º PA'!$C$4:$C$1997&gt;=G$4)*('Diário 2º PA'!$C$4:$C$1997&lt;=EOMONTH(G$4,0))*('Diário 2º PA'!$F$4:$F$1997))
+SUMPRODUCT(('Diário 3º PA'!$E$4:$E$2018='Analítico Cp.'!$B75)*('Diário 3º PA'!$C$4:$C$2018&gt;=G$4)*('Diário 3º PA'!$C$4:$C$2018&lt;=EOMONTH(G$4,0))*('Diário 3º PA'!$F$4:$F$2018))
+SUMPRODUCT(('Diário 4º PA'!$E$4:$E$2000='Analítico Cp.'!$B75)*('Diário 4º PA'!$C$4:$C$2000&gt;=G$4)*('Diário 4º PA'!$C$4:$C$2000&lt;=EOMONTH(G$4,0))*('Diário 4º PA'!$F$4:$F$2000))
+SUMPRODUCT(('Comp.'!$D$5:$D$475=$B75)*('Comp.'!$B$5:$B$475&gt;=G$4)*('Comp.'!$B$5:$B$475&lt;=EOMONTH(G$4,0))*('Comp.'!$E$5:$E$475))</f>
        <v>0</v>
      </c>
      <c r="H75" s="10">
        <f>SUMPRODUCT(('Diário 1º PA'!$E$4:$E$2000='Analítico Cp.'!$B75)*('Diário 1º PA'!$C$4:$C$2000&gt;=H$4)*('Diário 1º PA'!$C$4:$C$2000&lt;=EOMONTH(H$4,0))*('Diário 1º PA'!$F$4:$F$2000))
+SUMPRODUCT(('Diário 2º PA'!$E$4:$E$1997='Analítico Cp.'!$B75)*('Diário 2º PA'!$C$4:$C$1997&gt;=H$4)*('Diário 2º PA'!$C$4:$C$1997&lt;=EOMONTH(H$4,0))*('Diário 2º PA'!$F$4:$F$1997))
+SUMPRODUCT(('Diário 3º PA'!$E$4:$E$2018='Analítico Cp.'!$B75)*('Diário 3º PA'!$C$4:$C$2018&gt;=H$4)*('Diário 3º PA'!$C$4:$C$2018&lt;=EOMONTH(H$4,0))*('Diário 3º PA'!$F$4:$F$2018))
+SUMPRODUCT(('Diário 4º PA'!$E$4:$E$2000='Analítico Cp.'!$B75)*('Diário 4º PA'!$C$4:$C$2000&gt;=H$4)*('Diário 4º PA'!$C$4:$C$2000&lt;=EOMONTH(H$4,0))*('Diário 4º PA'!$F$4:$F$2000))
+SUMPRODUCT(('Comp.'!$D$5:$D$475=$B75)*('Comp.'!$B$5:$B$475&gt;=H$4)*('Comp.'!$B$5:$B$475&lt;=EOMONTH(H$4,0))*('Comp.'!$E$5:$E$475))</f>
        <v>0</v>
      </c>
      <c r="I75" s="10">
        <f>SUMPRODUCT(('Diário 1º PA'!$E$4:$E$2000='Analítico Cp.'!$B75)*('Diário 1º PA'!$C$4:$C$2000&gt;=I$4)*('Diário 1º PA'!$C$4:$C$2000&lt;=EOMONTH(I$4,0))*('Diário 1º PA'!$F$4:$F$2000))
+SUMPRODUCT(('Diário 2º PA'!$E$4:$E$1997='Analítico Cp.'!$B75)*('Diário 2º PA'!$C$4:$C$1997&gt;=I$4)*('Diário 2º PA'!$C$4:$C$1997&lt;=EOMONTH(I$4,0))*('Diário 2º PA'!$F$4:$F$1997))
+SUMPRODUCT(('Diário 3º PA'!$E$4:$E$2018='Analítico Cp.'!$B75)*('Diário 3º PA'!$C$4:$C$2018&gt;=I$4)*('Diário 3º PA'!$C$4:$C$2018&lt;=EOMONTH(I$4,0))*('Diário 3º PA'!$F$4:$F$2018))
+SUMPRODUCT(('Diário 4º PA'!$E$4:$E$2000='Analítico Cp.'!$B75)*('Diário 4º PA'!$C$4:$C$2000&gt;=I$4)*('Diário 4º PA'!$C$4:$C$2000&lt;=EOMONTH(I$4,0))*('Diário 4º PA'!$F$4:$F$2000))
+SUMPRODUCT(('Comp.'!$D$5:$D$475=$B75)*('Comp.'!$B$5:$B$475&gt;=I$4)*('Comp.'!$B$5:$B$475&lt;=EOMONTH(I$4,0))*('Comp.'!$E$5:$E$475))</f>
        <v>0</v>
      </c>
      <c r="J75" s="10">
        <f>SUMPRODUCT(('Diário 1º PA'!$E$4:$E$2000='Analítico Cp.'!$B75)*('Diário 1º PA'!$C$4:$C$2000&gt;=J$4)*('Diário 1º PA'!$C$4:$C$2000&lt;=EOMONTH(J$4,0))*('Diário 1º PA'!$F$4:$F$2000))
+SUMPRODUCT(('Diário 2º PA'!$E$4:$E$1997='Analítico Cp.'!$B75)*('Diário 2º PA'!$C$4:$C$1997&gt;=J$4)*('Diário 2º PA'!$C$4:$C$1997&lt;=EOMONTH(J$4,0))*('Diário 2º PA'!$F$4:$F$1997))
+SUMPRODUCT(('Diário 3º PA'!$E$4:$E$2018='Analítico Cp.'!$B75)*('Diário 3º PA'!$C$4:$C$2018&gt;=J$4)*('Diário 3º PA'!$C$4:$C$2018&lt;=EOMONTH(J$4,0))*('Diário 3º PA'!$F$4:$F$2018))
+SUMPRODUCT(('Diário 4º PA'!$E$4:$E$2000='Analítico Cp.'!$B75)*('Diário 4º PA'!$C$4:$C$2000&gt;=J$4)*('Diário 4º PA'!$C$4:$C$2000&lt;=EOMONTH(J$4,0))*('Diário 4º PA'!$F$4:$F$2000))
+SUMPRODUCT(('Comp.'!$D$5:$D$475=$B75)*('Comp.'!$B$5:$B$475&gt;=J$4)*('Comp.'!$B$5:$B$475&lt;=EOMONTH(J$4,0))*('Comp.'!$E$5:$E$475))</f>
        <v>0</v>
      </c>
      <c r="K75" s="10">
        <f>SUMPRODUCT(('Diário 1º PA'!$E$4:$E$2000='Analítico Cp.'!$B75)*('Diário 1º PA'!$C$4:$C$2000&gt;=K$4)*('Diário 1º PA'!$C$4:$C$2000&lt;=EOMONTH(K$4,0))*('Diário 1º PA'!$F$4:$F$2000))
+SUMPRODUCT(('Diário 2º PA'!$E$4:$E$1997='Analítico Cp.'!$B75)*('Diário 2º PA'!$C$4:$C$1997&gt;=K$4)*('Diário 2º PA'!$C$4:$C$1997&lt;=EOMONTH(K$4,0))*('Diário 2º PA'!$F$4:$F$1997))
+SUMPRODUCT(('Diário 3º PA'!$E$4:$E$2018='Analítico Cp.'!$B75)*('Diário 3º PA'!$C$4:$C$2018&gt;=K$4)*('Diário 3º PA'!$C$4:$C$2018&lt;=EOMONTH(K$4,0))*('Diário 3º PA'!$F$4:$F$2018))
+SUMPRODUCT(('Diário 4º PA'!$E$4:$E$2000='Analítico Cp.'!$B75)*('Diário 4º PA'!$C$4:$C$2000&gt;=K$4)*('Diário 4º PA'!$C$4:$C$2000&lt;=EOMONTH(K$4,0))*('Diário 4º PA'!$F$4:$F$2000))
+SUMPRODUCT(('Comp.'!$D$5:$D$475=$B75)*('Comp.'!$B$5:$B$475&gt;=K$4)*('Comp.'!$B$5:$B$475&lt;=EOMONTH(K$4,0))*('Comp.'!$E$5:$E$475))</f>
        <v>0</v>
      </c>
      <c r="L75" s="10">
        <f>SUMPRODUCT(('Diário 1º PA'!$E$4:$E$2000='Analítico Cp.'!$B75)*('Diário 1º PA'!$C$4:$C$2000&gt;=L$4)*('Diário 1º PA'!$C$4:$C$2000&lt;=EOMONTH(L$4,0))*('Diário 1º PA'!$F$4:$F$2000))
+SUMPRODUCT(('Diário 2º PA'!$E$4:$E$1997='Analítico Cp.'!$B75)*('Diário 2º PA'!$C$4:$C$1997&gt;=L$4)*('Diário 2º PA'!$C$4:$C$1997&lt;=EOMONTH(L$4,0))*('Diário 2º PA'!$F$4:$F$1997))
+SUMPRODUCT(('Diário 3º PA'!$E$4:$E$2018='Analítico Cp.'!$B75)*('Diário 3º PA'!$C$4:$C$2018&gt;=L$4)*('Diário 3º PA'!$C$4:$C$2018&lt;=EOMONTH(L$4,0))*('Diário 3º PA'!$F$4:$F$2018))
+SUMPRODUCT(('Diário 4º PA'!$E$4:$E$2000='Analítico Cp.'!$B75)*('Diário 4º PA'!$C$4:$C$2000&gt;=L$4)*('Diário 4º PA'!$C$4:$C$2000&lt;=EOMONTH(L$4,0))*('Diário 4º PA'!$F$4:$F$2000))
+SUMPRODUCT(('Comp.'!$D$5:$D$475=$B75)*('Comp.'!$B$5:$B$475&gt;=L$4)*('Comp.'!$B$5:$B$475&lt;=EOMONTH(L$4,0))*('Comp.'!$E$5:$E$475))</f>
        <v>0</v>
      </c>
      <c r="M75" s="10">
        <f>SUMPRODUCT(('Diário 1º PA'!$E$4:$E$2000='Analítico Cp.'!$B75)*('Diário 1º PA'!$C$4:$C$2000&gt;=M$4)*('Diário 1º PA'!$C$4:$C$2000&lt;=EOMONTH(M$4,0))*('Diário 1º PA'!$F$4:$F$2000))
+SUMPRODUCT(('Diário 2º PA'!$E$4:$E$1997='Analítico Cp.'!$B75)*('Diário 2º PA'!$C$4:$C$1997&gt;=M$4)*('Diário 2º PA'!$C$4:$C$1997&lt;=EOMONTH(M$4,0))*('Diário 2º PA'!$F$4:$F$1997))
+SUMPRODUCT(('Diário 3º PA'!$E$4:$E$2018='Analítico Cp.'!$B75)*('Diário 3º PA'!$C$4:$C$2018&gt;=M$4)*('Diário 3º PA'!$C$4:$C$2018&lt;=EOMONTH(M$4,0))*('Diário 3º PA'!$F$4:$F$2018))
+SUMPRODUCT(('Diário 4º PA'!$E$4:$E$2000='Analítico Cp.'!$B75)*('Diário 4º PA'!$C$4:$C$2000&gt;=M$4)*('Diário 4º PA'!$C$4:$C$2000&lt;=EOMONTH(M$4,0))*('Diário 4º PA'!$F$4:$F$2000))
+SUMPRODUCT(('Comp.'!$D$5:$D$475=$B75)*('Comp.'!$B$5:$B$475&gt;=M$4)*('Comp.'!$B$5:$B$475&lt;=EOMONTH(M$4,0))*('Comp.'!$E$5:$E$475))</f>
        <v>0</v>
      </c>
      <c r="N75" s="10">
        <f>SUMPRODUCT(('Diário 1º PA'!$E$4:$E$2000='Analítico Cp.'!$B75)*('Diário 1º PA'!$C$4:$C$2000&gt;=N$4)*('Diário 1º PA'!$C$4:$C$2000&lt;=EOMONTH(N$4,0))*('Diário 1º PA'!$F$4:$F$2000))
+SUMPRODUCT(('Diário 2º PA'!$E$4:$E$1997='Analítico Cp.'!$B75)*('Diário 2º PA'!$C$4:$C$1997&gt;=N$4)*('Diário 2º PA'!$C$4:$C$1997&lt;=EOMONTH(N$4,0))*('Diário 2º PA'!$F$4:$F$1997))
+SUMPRODUCT(('Diário 3º PA'!$E$4:$E$2018='Analítico Cp.'!$B75)*('Diário 3º PA'!$C$4:$C$2018&gt;=N$4)*('Diário 3º PA'!$C$4:$C$2018&lt;=EOMONTH(N$4,0))*('Diário 3º PA'!$F$4:$F$2018))
+SUMPRODUCT(('Diário 4º PA'!$E$4:$E$2000='Analítico Cp.'!$B75)*('Diário 4º PA'!$C$4:$C$2000&gt;=N$4)*('Diário 4º PA'!$C$4:$C$2000&lt;=EOMONTH(N$4,0))*('Diário 4º PA'!$F$4:$F$2000))
+SUMPRODUCT(('Comp.'!$D$5:$D$475=$B75)*('Comp.'!$B$5:$B$475&gt;=N$4)*('Comp.'!$B$5:$B$475&lt;=EOMONTH(N$4,0))*('Comp.'!$E$5:$E$475))</f>
        <v>0</v>
      </c>
      <c r="O75" s="11">
        <f t="shared" si="14"/>
        <v>0</v>
      </c>
      <c r="P75" s="92">
        <f t="shared" si="13"/>
        <v>0</v>
      </c>
    </row>
    <row r="76" spans="1:16" ht="23.25" customHeight="1" x14ac:dyDescent="0.25">
      <c r="A76" s="36" t="s">
        <v>229</v>
      </c>
      <c r="B76" s="56" t="s">
        <v>230</v>
      </c>
      <c r="C76" s="10">
        <f>SUMPRODUCT(('Diário 1º PA'!$E$4:$E$2000='Analítico Cp.'!$B76)*('Diário 1º PA'!$C$4:$C$2000&gt;=C$4)*('Diário 1º PA'!$C$4:$C$2000&lt;=EOMONTH(C$4,0))*('Diário 1º PA'!$F$4:$F$2000))
+SUMPRODUCT(('Diário 2º PA'!$E$4:$E$1997='Analítico Cp.'!$B76)*('Diário 2º PA'!$C$4:$C$1997&gt;=C$4)*('Diário 2º PA'!$C$4:$C$1997&lt;=EOMONTH(C$4,0))*('Diário 2º PA'!$F$4:$F$1997))
+SUMPRODUCT(('Diário 3º PA'!$E$4:$E$2018='Analítico Cp.'!$B76)*('Diário 3º PA'!$C$4:$C$2018&gt;=C$4)*('Diário 3º PA'!$C$4:$C$2018&lt;=EOMONTH(C$4,0))*('Diário 3º PA'!$F$4:$F$2018))
+SUMPRODUCT(('Diário 4º PA'!$E$4:$E$2000='Analítico Cp.'!$B76)*('Diário 4º PA'!$C$4:$C$2000&gt;=C$4)*('Diário 4º PA'!$C$4:$C$2000&lt;=EOMONTH(C$4,0))*('Diário 4º PA'!$F$4:$F$2000))
+SUMPRODUCT(('Comp.'!$D$5:$D$475=$B76)*('Comp.'!$B$5:$B$475&gt;=C$4)*('Comp.'!$B$5:$B$475&lt;=EOMONTH(C$4,0))*('Comp.'!$E$5:$E$475))</f>
        <v>0</v>
      </c>
      <c r="D76" s="10">
        <f>SUMPRODUCT(('Diário 1º PA'!$E$4:$E$2000='Analítico Cp.'!$B76)*('Diário 1º PA'!$C$4:$C$2000&gt;=D$4)*('Diário 1º PA'!$C$4:$C$2000&lt;=EOMONTH(D$4,0))*('Diário 1º PA'!$F$4:$F$2000))
+SUMPRODUCT(('Diário 2º PA'!$E$4:$E$1997='Analítico Cp.'!$B76)*('Diário 2º PA'!$C$4:$C$1997&gt;=D$4)*('Diário 2º PA'!$C$4:$C$1997&lt;=EOMONTH(D$4,0))*('Diário 2º PA'!$F$4:$F$1997))
+SUMPRODUCT(('Diário 3º PA'!$E$4:$E$2018='Analítico Cp.'!$B76)*('Diário 3º PA'!$C$4:$C$2018&gt;=D$4)*('Diário 3º PA'!$C$4:$C$2018&lt;=EOMONTH(D$4,0))*('Diário 3º PA'!$F$4:$F$2018))
+SUMPRODUCT(('Diário 4º PA'!$E$4:$E$2000='Analítico Cp.'!$B76)*('Diário 4º PA'!$C$4:$C$2000&gt;=D$4)*('Diário 4º PA'!$C$4:$C$2000&lt;=EOMONTH(D$4,0))*('Diário 4º PA'!$F$4:$F$2000))
+SUMPRODUCT(('Comp.'!$D$5:$D$475=$B76)*('Comp.'!$B$5:$B$475&gt;=D$4)*('Comp.'!$B$5:$B$475&lt;=EOMONTH(D$4,0))*('Comp.'!$E$5:$E$475))</f>
        <v>0</v>
      </c>
      <c r="E76" s="10">
        <f>SUMPRODUCT(('Diário 1º PA'!$E$4:$E$2000='Analítico Cp.'!$B76)*('Diário 1º PA'!$C$4:$C$2000&gt;=E$4)*('Diário 1º PA'!$C$4:$C$2000&lt;=EOMONTH(E$4,0))*('Diário 1º PA'!$F$4:$F$2000))
+SUMPRODUCT(('Diário 2º PA'!$E$4:$E$1997='Analítico Cp.'!$B76)*('Diário 2º PA'!$C$4:$C$1997&gt;=E$4)*('Diário 2º PA'!$C$4:$C$1997&lt;=EOMONTH(E$4,0))*('Diário 2º PA'!$F$4:$F$1997))
+SUMPRODUCT(('Diário 3º PA'!$E$4:$E$2018='Analítico Cp.'!$B76)*('Diário 3º PA'!$C$4:$C$2018&gt;=E$4)*('Diário 3º PA'!$C$4:$C$2018&lt;=EOMONTH(E$4,0))*('Diário 3º PA'!$F$4:$F$2018))
+SUMPRODUCT(('Diário 4º PA'!$E$4:$E$2000='Analítico Cp.'!$B76)*('Diário 4º PA'!$C$4:$C$2000&gt;=E$4)*('Diário 4º PA'!$C$4:$C$2000&lt;=EOMONTH(E$4,0))*('Diário 4º PA'!$F$4:$F$2000))
+SUMPRODUCT(('Comp.'!$D$5:$D$475=$B76)*('Comp.'!$B$5:$B$475&gt;=E$4)*('Comp.'!$B$5:$B$475&lt;=EOMONTH(E$4,0))*('Comp.'!$E$5:$E$475))</f>
        <v>0</v>
      </c>
      <c r="F76" s="10">
        <f>SUMPRODUCT(('Diário 1º PA'!$E$4:$E$2000='Analítico Cp.'!$B76)*('Diário 1º PA'!$C$4:$C$2000&gt;=F$4)*('Diário 1º PA'!$C$4:$C$2000&lt;=EOMONTH(F$4,0))*('Diário 1º PA'!$F$4:$F$2000))
+SUMPRODUCT(('Diário 2º PA'!$E$4:$E$1997='Analítico Cp.'!$B76)*('Diário 2º PA'!$C$4:$C$1997&gt;=F$4)*('Diário 2º PA'!$C$4:$C$1997&lt;=EOMONTH(F$4,0))*('Diário 2º PA'!$F$4:$F$1997))
+SUMPRODUCT(('Diário 3º PA'!$E$4:$E$2018='Analítico Cp.'!$B76)*('Diário 3º PA'!$C$4:$C$2018&gt;=F$4)*('Diário 3º PA'!$C$4:$C$2018&lt;=EOMONTH(F$4,0))*('Diário 3º PA'!$F$4:$F$2018))
+SUMPRODUCT(('Diário 4º PA'!$E$4:$E$2000='Analítico Cp.'!$B76)*('Diário 4º PA'!$C$4:$C$2000&gt;=F$4)*('Diário 4º PA'!$C$4:$C$2000&lt;=EOMONTH(F$4,0))*('Diário 4º PA'!$F$4:$F$2000))
+SUMPRODUCT(('Comp.'!$D$5:$D$475=$B76)*('Comp.'!$B$5:$B$475&gt;=F$4)*('Comp.'!$B$5:$B$475&lt;=EOMONTH(F$4,0))*('Comp.'!$E$5:$E$475))</f>
        <v>0</v>
      </c>
      <c r="G76" s="10">
        <f>SUMPRODUCT(('Diário 1º PA'!$E$4:$E$2000='Analítico Cp.'!$B76)*('Diário 1º PA'!$C$4:$C$2000&gt;=G$4)*('Diário 1º PA'!$C$4:$C$2000&lt;=EOMONTH(G$4,0))*('Diário 1º PA'!$F$4:$F$2000))
+SUMPRODUCT(('Diário 2º PA'!$E$4:$E$1997='Analítico Cp.'!$B76)*('Diário 2º PA'!$C$4:$C$1997&gt;=G$4)*('Diário 2º PA'!$C$4:$C$1997&lt;=EOMONTH(G$4,0))*('Diário 2º PA'!$F$4:$F$1997))
+SUMPRODUCT(('Diário 3º PA'!$E$4:$E$2018='Analítico Cp.'!$B76)*('Diário 3º PA'!$C$4:$C$2018&gt;=G$4)*('Diário 3º PA'!$C$4:$C$2018&lt;=EOMONTH(G$4,0))*('Diário 3º PA'!$F$4:$F$2018))
+SUMPRODUCT(('Diário 4º PA'!$E$4:$E$2000='Analítico Cp.'!$B76)*('Diário 4º PA'!$C$4:$C$2000&gt;=G$4)*('Diário 4º PA'!$C$4:$C$2000&lt;=EOMONTH(G$4,0))*('Diário 4º PA'!$F$4:$F$2000))
+SUMPRODUCT(('Comp.'!$D$5:$D$475=$B76)*('Comp.'!$B$5:$B$475&gt;=G$4)*('Comp.'!$B$5:$B$475&lt;=EOMONTH(G$4,0))*('Comp.'!$E$5:$E$475))</f>
        <v>0</v>
      </c>
      <c r="H76" s="10">
        <f>SUMPRODUCT(('Diário 1º PA'!$E$4:$E$2000='Analítico Cp.'!$B76)*('Diário 1º PA'!$C$4:$C$2000&gt;=H$4)*('Diário 1º PA'!$C$4:$C$2000&lt;=EOMONTH(H$4,0))*('Diário 1º PA'!$F$4:$F$2000))
+SUMPRODUCT(('Diário 2º PA'!$E$4:$E$1997='Analítico Cp.'!$B76)*('Diário 2º PA'!$C$4:$C$1997&gt;=H$4)*('Diário 2º PA'!$C$4:$C$1997&lt;=EOMONTH(H$4,0))*('Diário 2º PA'!$F$4:$F$1997))
+SUMPRODUCT(('Diário 3º PA'!$E$4:$E$2018='Analítico Cp.'!$B76)*('Diário 3º PA'!$C$4:$C$2018&gt;=H$4)*('Diário 3º PA'!$C$4:$C$2018&lt;=EOMONTH(H$4,0))*('Diário 3º PA'!$F$4:$F$2018))
+SUMPRODUCT(('Diário 4º PA'!$E$4:$E$2000='Analítico Cp.'!$B76)*('Diário 4º PA'!$C$4:$C$2000&gt;=H$4)*('Diário 4º PA'!$C$4:$C$2000&lt;=EOMONTH(H$4,0))*('Diário 4º PA'!$F$4:$F$2000))
+SUMPRODUCT(('Comp.'!$D$5:$D$475=$B76)*('Comp.'!$B$5:$B$475&gt;=H$4)*('Comp.'!$B$5:$B$475&lt;=EOMONTH(H$4,0))*('Comp.'!$E$5:$E$475))</f>
        <v>0</v>
      </c>
      <c r="I76" s="10">
        <f>SUMPRODUCT(('Diário 1º PA'!$E$4:$E$2000='Analítico Cp.'!$B76)*('Diário 1º PA'!$C$4:$C$2000&gt;=I$4)*('Diário 1º PA'!$C$4:$C$2000&lt;=EOMONTH(I$4,0))*('Diário 1º PA'!$F$4:$F$2000))
+SUMPRODUCT(('Diário 2º PA'!$E$4:$E$1997='Analítico Cp.'!$B76)*('Diário 2º PA'!$C$4:$C$1997&gt;=I$4)*('Diário 2º PA'!$C$4:$C$1997&lt;=EOMONTH(I$4,0))*('Diário 2º PA'!$F$4:$F$1997))
+SUMPRODUCT(('Diário 3º PA'!$E$4:$E$2018='Analítico Cp.'!$B76)*('Diário 3º PA'!$C$4:$C$2018&gt;=I$4)*('Diário 3º PA'!$C$4:$C$2018&lt;=EOMONTH(I$4,0))*('Diário 3º PA'!$F$4:$F$2018))
+SUMPRODUCT(('Diário 4º PA'!$E$4:$E$2000='Analítico Cp.'!$B76)*('Diário 4º PA'!$C$4:$C$2000&gt;=I$4)*('Diário 4º PA'!$C$4:$C$2000&lt;=EOMONTH(I$4,0))*('Diário 4º PA'!$F$4:$F$2000))
+SUMPRODUCT(('Comp.'!$D$5:$D$475=$B76)*('Comp.'!$B$5:$B$475&gt;=I$4)*('Comp.'!$B$5:$B$475&lt;=EOMONTH(I$4,0))*('Comp.'!$E$5:$E$475))</f>
        <v>0</v>
      </c>
      <c r="J76" s="10">
        <f>SUMPRODUCT(('Diário 1º PA'!$E$4:$E$2000='Analítico Cp.'!$B76)*('Diário 1º PA'!$C$4:$C$2000&gt;=J$4)*('Diário 1º PA'!$C$4:$C$2000&lt;=EOMONTH(J$4,0))*('Diário 1º PA'!$F$4:$F$2000))
+SUMPRODUCT(('Diário 2º PA'!$E$4:$E$1997='Analítico Cp.'!$B76)*('Diário 2º PA'!$C$4:$C$1997&gt;=J$4)*('Diário 2º PA'!$C$4:$C$1997&lt;=EOMONTH(J$4,0))*('Diário 2º PA'!$F$4:$F$1997))
+SUMPRODUCT(('Diário 3º PA'!$E$4:$E$2018='Analítico Cp.'!$B76)*('Diário 3º PA'!$C$4:$C$2018&gt;=J$4)*('Diário 3º PA'!$C$4:$C$2018&lt;=EOMONTH(J$4,0))*('Diário 3º PA'!$F$4:$F$2018))
+SUMPRODUCT(('Diário 4º PA'!$E$4:$E$2000='Analítico Cp.'!$B76)*('Diário 4º PA'!$C$4:$C$2000&gt;=J$4)*('Diário 4º PA'!$C$4:$C$2000&lt;=EOMONTH(J$4,0))*('Diário 4º PA'!$F$4:$F$2000))
+SUMPRODUCT(('Comp.'!$D$5:$D$475=$B76)*('Comp.'!$B$5:$B$475&gt;=J$4)*('Comp.'!$B$5:$B$475&lt;=EOMONTH(J$4,0))*('Comp.'!$E$5:$E$475))</f>
        <v>0</v>
      </c>
      <c r="K76" s="10">
        <f>SUMPRODUCT(('Diário 1º PA'!$E$4:$E$2000='Analítico Cp.'!$B76)*('Diário 1º PA'!$C$4:$C$2000&gt;=K$4)*('Diário 1º PA'!$C$4:$C$2000&lt;=EOMONTH(K$4,0))*('Diário 1º PA'!$F$4:$F$2000))
+SUMPRODUCT(('Diário 2º PA'!$E$4:$E$1997='Analítico Cp.'!$B76)*('Diário 2º PA'!$C$4:$C$1997&gt;=K$4)*('Diário 2º PA'!$C$4:$C$1997&lt;=EOMONTH(K$4,0))*('Diário 2º PA'!$F$4:$F$1997))
+SUMPRODUCT(('Diário 3º PA'!$E$4:$E$2018='Analítico Cp.'!$B76)*('Diário 3º PA'!$C$4:$C$2018&gt;=K$4)*('Diário 3º PA'!$C$4:$C$2018&lt;=EOMONTH(K$4,0))*('Diário 3º PA'!$F$4:$F$2018))
+SUMPRODUCT(('Diário 4º PA'!$E$4:$E$2000='Analítico Cp.'!$B76)*('Diário 4º PA'!$C$4:$C$2000&gt;=K$4)*('Diário 4º PA'!$C$4:$C$2000&lt;=EOMONTH(K$4,0))*('Diário 4º PA'!$F$4:$F$2000))
+SUMPRODUCT(('Comp.'!$D$5:$D$475=$B76)*('Comp.'!$B$5:$B$475&gt;=K$4)*('Comp.'!$B$5:$B$475&lt;=EOMONTH(K$4,0))*('Comp.'!$E$5:$E$475))</f>
        <v>0</v>
      </c>
      <c r="L76" s="10">
        <f>SUMPRODUCT(('Diário 1º PA'!$E$4:$E$2000='Analítico Cp.'!$B76)*('Diário 1º PA'!$C$4:$C$2000&gt;=L$4)*('Diário 1º PA'!$C$4:$C$2000&lt;=EOMONTH(L$4,0))*('Diário 1º PA'!$F$4:$F$2000))
+SUMPRODUCT(('Diário 2º PA'!$E$4:$E$1997='Analítico Cp.'!$B76)*('Diário 2º PA'!$C$4:$C$1997&gt;=L$4)*('Diário 2º PA'!$C$4:$C$1997&lt;=EOMONTH(L$4,0))*('Diário 2º PA'!$F$4:$F$1997))
+SUMPRODUCT(('Diário 3º PA'!$E$4:$E$2018='Analítico Cp.'!$B76)*('Diário 3º PA'!$C$4:$C$2018&gt;=L$4)*('Diário 3º PA'!$C$4:$C$2018&lt;=EOMONTH(L$4,0))*('Diário 3º PA'!$F$4:$F$2018))
+SUMPRODUCT(('Diário 4º PA'!$E$4:$E$2000='Analítico Cp.'!$B76)*('Diário 4º PA'!$C$4:$C$2000&gt;=L$4)*('Diário 4º PA'!$C$4:$C$2000&lt;=EOMONTH(L$4,0))*('Diário 4º PA'!$F$4:$F$2000))
+SUMPRODUCT(('Comp.'!$D$5:$D$475=$B76)*('Comp.'!$B$5:$B$475&gt;=L$4)*('Comp.'!$B$5:$B$475&lt;=EOMONTH(L$4,0))*('Comp.'!$E$5:$E$475))</f>
        <v>0</v>
      </c>
      <c r="M76" s="10">
        <f>SUMPRODUCT(('Diário 1º PA'!$E$4:$E$2000='Analítico Cp.'!$B76)*('Diário 1º PA'!$C$4:$C$2000&gt;=M$4)*('Diário 1º PA'!$C$4:$C$2000&lt;=EOMONTH(M$4,0))*('Diário 1º PA'!$F$4:$F$2000))
+SUMPRODUCT(('Diário 2º PA'!$E$4:$E$1997='Analítico Cp.'!$B76)*('Diário 2º PA'!$C$4:$C$1997&gt;=M$4)*('Diário 2º PA'!$C$4:$C$1997&lt;=EOMONTH(M$4,0))*('Diário 2º PA'!$F$4:$F$1997))
+SUMPRODUCT(('Diário 3º PA'!$E$4:$E$2018='Analítico Cp.'!$B76)*('Diário 3º PA'!$C$4:$C$2018&gt;=M$4)*('Diário 3º PA'!$C$4:$C$2018&lt;=EOMONTH(M$4,0))*('Diário 3º PA'!$F$4:$F$2018))
+SUMPRODUCT(('Diário 4º PA'!$E$4:$E$2000='Analítico Cp.'!$B76)*('Diário 4º PA'!$C$4:$C$2000&gt;=M$4)*('Diário 4º PA'!$C$4:$C$2000&lt;=EOMONTH(M$4,0))*('Diário 4º PA'!$F$4:$F$2000))
+SUMPRODUCT(('Comp.'!$D$5:$D$475=$B76)*('Comp.'!$B$5:$B$475&gt;=M$4)*('Comp.'!$B$5:$B$475&lt;=EOMONTH(M$4,0))*('Comp.'!$E$5:$E$475))</f>
        <v>0</v>
      </c>
      <c r="N76" s="10">
        <f>SUMPRODUCT(('Diário 1º PA'!$E$4:$E$2000='Analítico Cp.'!$B76)*('Diário 1º PA'!$C$4:$C$2000&gt;=N$4)*('Diário 1º PA'!$C$4:$C$2000&lt;=EOMONTH(N$4,0))*('Diário 1º PA'!$F$4:$F$2000))
+SUMPRODUCT(('Diário 2º PA'!$E$4:$E$1997='Analítico Cp.'!$B76)*('Diário 2º PA'!$C$4:$C$1997&gt;=N$4)*('Diário 2º PA'!$C$4:$C$1997&lt;=EOMONTH(N$4,0))*('Diário 2º PA'!$F$4:$F$1997))
+SUMPRODUCT(('Diário 3º PA'!$E$4:$E$2018='Analítico Cp.'!$B76)*('Diário 3º PA'!$C$4:$C$2018&gt;=N$4)*('Diário 3º PA'!$C$4:$C$2018&lt;=EOMONTH(N$4,0))*('Diário 3º PA'!$F$4:$F$2018))
+SUMPRODUCT(('Diário 4º PA'!$E$4:$E$2000='Analítico Cp.'!$B76)*('Diário 4º PA'!$C$4:$C$2000&gt;=N$4)*('Diário 4º PA'!$C$4:$C$2000&lt;=EOMONTH(N$4,0))*('Diário 4º PA'!$F$4:$F$2000))
+SUMPRODUCT(('Comp.'!$D$5:$D$475=$B76)*('Comp.'!$B$5:$B$475&gt;=N$4)*('Comp.'!$B$5:$B$475&lt;=EOMONTH(N$4,0))*('Comp.'!$E$5:$E$475))</f>
        <v>0</v>
      </c>
      <c r="O76" s="11">
        <f t="shared" si="14"/>
        <v>0</v>
      </c>
      <c r="P76" s="92">
        <f t="shared" si="13"/>
        <v>0</v>
      </c>
    </row>
    <row r="77" spans="1:16" ht="23.25" customHeight="1" x14ac:dyDescent="0.25">
      <c r="A77" s="36" t="s">
        <v>231</v>
      </c>
      <c r="B77" s="57" t="s">
        <v>232</v>
      </c>
      <c r="C77" s="10">
        <f>SUMPRODUCT(('Diário 1º PA'!$E$4:$E$2000='Analítico Cp.'!$B77)*('Diário 1º PA'!$C$4:$C$2000&gt;=C$4)*('Diário 1º PA'!$C$4:$C$2000&lt;=EOMONTH(C$4,0))*('Diário 1º PA'!$F$4:$F$2000))
+SUMPRODUCT(('Diário 2º PA'!$E$4:$E$1997='Analítico Cp.'!$B77)*('Diário 2º PA'!$C$4:$C$1997&gt;=C$4)*('Diário 2º PA'!$C$4:$C$1997&lt;=EOMONTH(C$4,0))*('Diário 2º PA'!$F$4:$F$1997))
+SUMPRODUCT(('Diário 3º PA'!$E$4:$E$2018='Analítico Cp.'!$B77)*('Diário 3º PA'!$C$4:$C$2018&gt;=C$4)*('Diário 3º PA'!$C$4:$C$2018&lt;=EOMONTH(C$4,0))*('Diário 3º PA'!$F$4:$F$2018))
+SUMPRODUCT(('Diário 4º PA'!$E$4:$E$2000='Analítico Cp.'!$B77)*('Diário 4º PA'!$C$4:$C$2000&gt;=C$4)*('Diário 4º PA'!$C$4:$C$2000&lt;=EOMONTH(C$4,0))*('Diário 4º PA'!$F$4:$F$2000))
+SUMPRODUCT(('Comp.'!$D$5:$D$475=$B77)*('Comp.'!$B$5:$B$475&gt;=C$4)*('Comp.'!$B$5:$B$475&lt;=EOMONTH(C$4,0))*('Comp.'!$E$5:$E$475))</f>
        <v>0</v>
      </c>
      <c r="D77" s="10">
        <f>SUMPRODUCT(('Diário 1º PA'!$E$4:$E$2000='Analítico Cp.'!$B77)*('Diário 1º PA'!$C$4:$C$2000&gt;=D$4)*('Diário 1º PA'!$C$4:$C$2000&lt;=EOMONTH(D$4,0))*('Diário 1º PA'!$F$4:$F$2000))
+SUMPRODUCT(('Diário 2º PA'!$E$4:$E$1997='Analítico Cp.'!$B77)*('Diário 2º PA'!$C$4:$C$1997&gt;=D$4)*('Diário 2º PA'!$C$4:$C$1997&lt;=EOMONTH(D$4,0))*('Diário 2º PA'!$F$4:$F$1997))
+SUMPRODUCT(('Diário 3º PA'!$E$4:$E$2018='Analítico Cp.'!$B77)*('Diário 3º PA'!$C$4:$C$2018&gt;=D$4)*('Diário 3º PA'!$C$4:$C$2018&lt;=EOMONTH(D$4,0))*('Diário 3º PA'!$F$4:$F$2018))
+SUMPRODUCT(('Diário 4º PA'!$E$4:$E$2000='Analítico Cp.'!$B77)*('Diário 4º PA'!$C$4:$C$2000&gt;=D$4)*('Diário 4º PA'!$C$4:$C$2000&lt;=EOMONTH(D$4,0))*('Diário 4º PA'!$F$4:$F$2000))
+SUMPRODUCT(('Comp.'!$D$5:$D$475=$B77)*('Comp.'!$B$5:$B$475&gt;=D$4)*('Comp.'!$B$5:$B$475&lt;=EOMONTH(D$4,0))*('Comp.'!$E$5:$E$475))</f>
        <v>0</v>
      </c>
      <c r="E77" s="10">
        <f>SUMPRODUCT(('Diário 1º PA'!$E$4:$E$2000='Analítico Cp.'!$B77)*('Diário 1º PA'!$C$4:$C$2000&gt;=E$4)*('Diário 1º PA'!$C$4:$C$2000&lt;=EOMONTH(E$4,0))*('Diário 1º PA'!$F$4:$F$2000))
+SUMPRODUCT(('Diário 2º PA'!$E$4:$E$1997='Analítico Cp.'!$B77)*('Diário 2º PA'!$C$4:$C$1997&gt;=E$4)*('Diário 2º PA'!$C$4:$C$1997&lt;=EOMONTH(E$4,0))*('Diário 2º PA'!$F$4:$F$1997))
+SUMPRODUCT(('Diário 3º PA'!$E$4:$E$2018='Analítico Cp.'!$B77)*('Diário 3º PA'!$C$4:$C$2018&gt;=E$4)*('Diário 3º PA'!$C$4:$C$2018&lt;=EOMONTH(E$4,0))*('Diário 3º PA'!$F$4:$F$2018))
+SUMPRODUCT(('Diário 4º PA'!$E$4:$E$2000='Analítico Cp.'!$B77)*('Diário 4º PA'!$C$4:$C$2000&gt;=E$4)*('Diário 4º PA'!$C$4:$C$2000&lt;=EOMONTH(E$4,0))*('Diário 4º PA'!$F$4:$F$2000))
+SUMPRODUCT(('Comp.'!$D$5:$D$475=$B77)*('Comp.'!$B$5:$B$475&gt;=E$4)*('Comp.'!$B$5:$B$475&lt;=EOMONTH(E$4,0))*('Comp.'!$E$5:$E$475))</f>
        <v>0</v>
      </c>
      <c r="F77" s="10">
        <f>SUMPRODUCT(('Diário 1º PA'!$E$4:$E$2000='Analítico Cp.'!$B77)*('Diário 1º PA'!$C$4:$C$2000&gt;=F$4)*('Diário 1º PA'!$C$4:$C$2000&lt;=EOMONTH(F$4,0))*('Diário 1º PA'!$F$4:$F$2000))
+SUMPRODUCT(('Diário 2º PA'!$E$4:$E$1997='Analítico Cp.'!$B77)*('Diário 2º PA'!$C$4:$C$1997&gt;=F$4)*('Diário 2º PA'!$C$4:$C$1997&lt;=EOMONTH(F$4,0))*('Diário 2º PA'!$F$4:$F$1997))
+SUMPRODUCT(('Diário 3º PA'!$E$4:$E$2018='Analítico Cp.'!$B77)*('Diário 3º PA'!$C$4:$C$2018&gt;=F$4)*('Diário 3º PA'!$C$4:$C$2018&lt;=EOMONTH(F$4,0))*('Diário 3º PA'!$F$4:$F$2018))
+SUMPRODUCT(('Diário 4º PA'!$E$4:$E$2000='Analítico Cp.'!$B77)*('Diário 4º PA'!$C$4:$C$2000&gt;=F$4)*('Diário 4º PA'!$C$4:$C$2000&lt;=EOMONTH(F$4,0))*('Diário 4º PA'!$F$4:$F$2000))
+SUMPRODUCT(('Comp.'!$D$5:$D$475=$B77)*('Comp.'!$B$5:$B$475&gt;=F$4)*('Comp.'!$B$5:$B$475&lt;=EOMONTH(F$4,0))*('Comp.'!$E$5:$E$475))</f>
        <v>0</v>
      </c>
      <c r="G77" s="10">
        <f>SUMPRODUCT(('Diário 1º PA'!$E$4:$E$2000='Analítico Cp.'!$B77)*('Diário 1º PA'!$C$4:$C$2000&gt;=G$4)*('Diário 1º PA'!$C$4:$C$2000&lt;=EOMONTH(G$4,0))*('Diário 1º PA'!$F$4:$F$2000))
+SUMPRODUCT(('Diário 2º PA'!$E$4:$E$1997='Analítico Cp.'!$B77)*('Diário 2º PA'!$C$4:$C$1997&gt;=G$4)*('Diário 2º PA'!$C$4:$C$1997&lt;=EOMONTH(G$4,0))*('Diário 2º PA'!$F$4:$F$1997))
+SUMPRODUCT(('Diário 3º PA'!$E$4:$E$2018='Analítico Cp.'!$B77)*('Diário 3º PA'!$C$4:$C$2018&gt;=G$4)*('Diário 3º PA'!$C$4:$C$2018&lt;=EOMONTH(G$4,0))*('Diário 3º PA'!$F$4:$F$2018))
+SUMPRODUCT(('Diário 4º PA'!$E$4:$E$2000='Analítico Cp.'!$B77)*('Diário 4º PA'!$C$4:$C$2000&gt;=G$4)*('Diário 4º PA'!$C$4:$C$2000&lt;=EOMONTH(G$4,0))*('Diário 4º PA'!$F$4:$F$2000))
+SUMPRODUCT(('Comp.'!$D$5:$D$475=$B77)*('Comp.'!$B$5:$B$475&gt;=G$4)*('Comp.'!$B$5:$B$475&lt;=EOMONTH(G$4,0))*('Comp.'!$E$5:$E$475))</f>
        <v>0</v>
      </c>
      <c r="H77" s="10">
        <f>SUMPRODUCT(('Diário 1º PA'!$E$4:$E$2000='Analítico Cp.'!$B77)*('Diário 1º PA'!$C$4:$C$2000&gt;=H$4)*('Diário 1º PA'!$C$4:$C$2000&lt;=EOMONTH(H$4,0))*('Diário 1º PA'!$F$4:$F$2000))
+SUMPRODUCT(('Diário 2º PA'!$E$4:$E$1997='Analítico Cp.'!$B77)*('Diário 2º PA'!$C$4:$C$1997&gt;=H$4)*('Diário 2º PA'!$C$4:$C$1997&lt;=EOMONTH(H$4,0))*('Diário 2º PA'!$F$4:$F$1997))
+SUMPRODUCT(('Diário 3º PA'!$E$4:$E$2018='Analítico Cp.'!$B77)*('Diário 3º PA'!$C$4:$C$2018&gt;=H$4)*('Diário 3º PA'!$C$4:$C$2018&lt;=EOMONTH(H$4,0))*('Diário 3º PA'!$F$4:$F$2018))
+SUMPRODUCT(('Diário 4º PA'!$E$4:$E$2000='Analítico Cp.'!$B77)*('Diário 4º PA'!$C$4:$C$2000&gt;=H$4)*('Diário 4º PA'!$C$4:$C$2000&lt;=EOMONTH(H$4,0))*('Diário 4º PA'!$F$4:$F$2000))
+SUMPRODUCT(('Comp.'!$D$5:$D$475=$B77)*('Comp.'!$B$5:$B$475&gt;=H$4)*('Comp.'!$B$5:$B$475&lt;=EOMONTH(H$4,0))*('Comp.'!$E$5:$E$475))</f>
        <v>0</v>
      </c>
      <c r="I77" s="10">
        <f>SUMPRODUCT(('Diário 1º PA'!$E$4:$E$2000='Analítico Cp.'!$B77)*('Diário 1º PA'!$C$4:$C$2000&gt;=I$4)*('Diário 1º PA'!$C$4:$C$2000&lt;=EOMONTH(I$4,0))*('Diário 1º PA'!$F$4:$F$2000))
+SUMPRODUCT(('Diário 2º PA'!$E$4:$E$1997='Analítico Cp.'!$B77)*('Diário 2º PA'!$C$4:$C$1997&gt;=I$4)*('Diário 2º PA'!$C$4:$C$1997&lt;=EOMONTH(I$4,0))*('Diário 2º PA'!$F$4:$F$1997))
+SUMPRODUCT(('Diário 3º PA'!$E$4:$E$2018='Analítico Cp.'!$B77)*('Diário 3º PA'!$C$4:$C$2018&gt;=I$4)*('Diário 3º PA'!$C$4:$C$2018&lt;=EOMONTH(I$4,0))*('Diário 3º PA'!$F$4:$F$2018))
+SUMPRODUCT(('Diário 4º PA'!$E$4:$E$2000='Analítico Cp.'!$B77)*('Diário 4º PA'!$C$4:$C$2000&gt;=I$4)*('Diário 4º PA'!$C$4:$C$2000&lt;=EOMONTH(I$4,0))*('Diário 4º PA'!$F$4:$F$2000))
+SUMPRODUCT(('Comp.'!$D$5:$D$475=$B77)*('Comp.'!$B$5:$B$475&gt;=I$4)*('Comp.'!$B$5:$B$475&lt;=EOMONTH(I$4,0))*('Comp.'!$E$5:$E$475))</f>
        <v>0</v>
      </c>
      <c r="J77" s="10">
        <f>SUMPRODUCT(('Diário 1º PA'!$E$4:$E$2000='Analítico Cp.'!$B77)*('Diário 1º PA'!$C$4:$C$2000&gt;=J$4)*('Diário 1º PA'!$C$4:$C$2000&lt;=EOMONTH(J$4,0))*('Diário 1º PA'!$F$4:$F$2000))
+SUMPRODUCT(('Diário 2º PA'!$E$4:$E$1997='Analítico Cp.'!$B77)*('Diário 2º PA'!$C$4:$C$1997&gt;=J$4)*('Diário 2º PA'!$C$4:$C$1997&lt;=EOMONTH(J$4,0))*('Diário 2º PA'!$F$4:$F$1997))
+SUMPRODUCT(('Diário 3º PA'!$E$4:$E$2018='Analítico Cp.'!$B77)*('Diário 3º PA'!$C$4:$C$2018&gt;=J$4)*('Diário 3º PA'!$C$4:$C$2018&lt;=EOMONTH(J$4,0))*('Diário 3º PA'!$F$4:$F$2018))
+SUMPRODUCT(('Diário 4º PA'!$E$4:$E$2000='Analítico Cp.'!$B77)*('Diário 4º PA'!$C$4:$C$2000&gt;=J$4)*('Diário 4º PA'!$C$4:$C$2000&lt;=EOMONTH(J$4,0))*('Diário 4º PA'!$F$4:$F$2000))
+SUMPRODUCT(('Comp.'!$D$5:$D$475=$B77)*('Comp.'!$B$5:$B$475&gt;=J$4)*('Comp.'!$B$5:$B$475&lt;=EOMONTH(J$4,0))*('Comp.'!$E$5:$E$475))</f>
        <v>0</v>
      </c>
      <c r="K77" s="10">
        <f>SUMPRODUCT(('Diário 1º PA'!$E$4:$E$2000='Analítico Cp.'!$B77)*('Diário 1º PA'!$C$4:$C$2000&gt;=K$4)*('Diário 1º PA'!$C$4:$C$2000&lt;=EOMONTH(K$4,0))*('Diário 1º PA'!$F$4:$F$2000))
+SUMPRODUCT(('Diário 2º PA'!$E$4:$E$1997='Analítico Cp.'!$B77)*('Diário 2º PA'!$C$4:$C$1997&gt;=K$4)*('Diário 2º PA'!$C$4:$C$1997&lt;=EOMONTH(K$4,0))*('Diário 2º PA'!$F$4:$F$1997))
+SUMPRODUCT(('Diário 3º PA'!$E$4:$E$2018='Analítico Cp.'!$B77)*('Diário 3º PA'!$C$4:$C$2018&gt;=K$4)*('Diário 3º PA'!$C$4:$C$2018&lt;=EOMONTH(K$4,0))*('Diário 3º PA'!$F$4:$F$2018))
+SUMPRODUCT(('Diário 4º PA'!$E$4:$E$2000='Analítico Cp.'!$B77)*('Diário 4º PA'!$C$4:$C$2000&gt;=K$4)*('Diário 4º PA'!$C$4:$C$2000&lt;=EOMONTH(K$4,0))*('Diário 4º PA'!$F$4:$F$2000))
+SUMPRODUCT(('Comp.'!$D$5:$D$475=$B77)*('Comp.'!$B$5:$B$475&gt;=K$4)*('Comp.'!$B$5:$B$475&lt;=EOMONTH(K$4,0))*('Comp.'!$E$5:$E$475))</f>
        <v>0</v>
      </c>
      <c r="L77" s="10">
        <f>SUMPRODUCT(('Diário 1º PA'!$E$4:$E$2000='Analítico Cp.'!$B77)*('Diário 1º PA'!$C$4:$C$2000&gt;=L$4)*('Diário 1º PA'!$C$4:$C$2000&lt;=EOMONTH(L$4,0))*('Diário 1º PA'!$F$4:$F$2000))
+SUMPRODUCT(('Diário 2º PA'!$E$4:$E$1997='Analítico Cp.'!$B77)*('Diário 2º PA'!$C$4:$C$1997&gt;=L$4)*('Diário 2º PA'!$C$4:$C$1997&lt;=EOMONTH(L$4,0))*('Diário 2º PA'!$F$4:$F$1997))
+SUMPRODUCT(('Diário 3º PA'!$E$4:$E$2018='Analítico Cp.'!$B77)*('Diário 3º PA'!$C$4:$C$2018&gt;=L$4)*('Diário 3º PA'!$C$4:$C$2018&lt;=EOMONTH(L$4,0))*('Diário 3º PA'!$F$4:$F$2018))
+SUMPRODUCT(('Diário 4º PA'!$E$4:$E$2000='Analítico Cp.'!$B77)*('Diário 4º PA'!$C$4:$C$2000&gt;=L$4)*('Diário 4º PA'!$C$4:$C$2000&lt;=EOMONTH(L$4,0))*('Diário 4º PA'!$F$4:$F$2000))
+SUMPRODUCT(('Comp.'!$D$5:$D$475=$B77)*('Comp.'!$B$5:$B$475&gt;=L$4)*('Comp.'!$B$5:$B$475&lt;=EOMONTH(L$4,0))*('Comp.'!$E$5:$E$475))</f>
        <v>0</v>
      </c>
      <c r="M77" s="10">
        <f>SUMPRODUCT(('Diário 1º PA'!$E$4:$E$2000='Analítico Cp.'!$B77)*('Diário 1º PA'!$C$4:$C$2000&gt;=M$4)*('Diário 1º PA'!$C$4:$C$2000&lt;=EOMONTH(M$4,0))*('Diário 1º PA'!$F$4:$F$2000))
+SUMPRODUCT(('Diário 2º PA'!$E$4:$E$1997='Analítico Cp.'!$B77)*('Diário 2º PA'!$C$4:$C$1997&gt;=M$4)*('Diário 2º PA'!$C$4:$C$1997&lt;=EOMONTH(M$4,0))*('Diário 2º PA'!$F$4:$F$1997))
+SUMPRODUCT(('Diário 3º PA'!$E$4:$E$2018='Analítico Cp.'!$B77)*('Diário 3º PA'!$C$4:$C$2018&gt;=M$4)*('Diário 3º PA'!$C$4:$C$2018&lt;=EOMONTH(M$4,0))*('Diário 3º PA'!$F$4:$F$2018))
+SUMPRODUCT(('Diário 4º PA'!$E$4:$E$2000='Analítico Cp.'!$B77)*('Diário 4º PA'!$C$4:$C$2000&gt;=M$4)*('Diário 4º PA'!$C$4:$C$2000&lt;=EOMONTH(M$4,0))*('Diário 4º PA'!$F$4:$F$2000))
+SUMPRODUCT(('Comp.'!$D$5:$D$475=$B77)*('Comp.'!$B$5:$B$475&gt;=M$4)*('Comp.'!$B$5:$B$475&lt;=EOMONTH(M$4,0))*('Comp.'!$E$5:$E$475))</f>
        <v>0</v>
      </c>
      <c r="N77" s="10">
        <f>SUMPRODUCT(('Diário 1º PA'!$E$4:$E$2000='Analítico Cp.'!$B77)*('Diário 1º PA'!$C$4:$C$2000&gt;=N$4)*('Diário 1º PA'!$C$4:$C$2000&lt;=EOMONTH(N$4,0))*('Diário 1º PA'!$F$4:$F$2000))
+SUMPRODUCT(('Diário 2º PA'!$E$4:$E$1997='Analítico Cp.'!$B77)*('Diário 2º PA'!$C$4:$C$1997&gt;=N$4)*('Diário 2º PA'!$C$4:$C$1997&lt;=EOMONTH(N$4,0))*('Diário 2º PA'!$F$4:$F$1997))
+SUMPRODUCT(('Diário 3º PA'!$E$4:$E$2018='Analítico Cp.'!$B77)*('Diário 3º PA'!$C$4:$C$2018&gt;=N$4)*('Diário 3º PA'!$C$4:$C$2018&lt;=EOMONTH(N$4,0))*('Diário 3º PA'!$F$4:$F$2018))
+SUMPRODUCT(('Diário 4º PA'!$E$4:$E$2000='Analítico Cp.'!$B77)*('Diário 4º PA'!$C$4:$C$2000&gt;=N$4)*('Diário 4º PA'!$C$4:$C$2000&lt;=EOMONTH(N$4,0))*('Diário 4º PA'!$F$4:$F$2000))
+SUMPRODUCT(('Comp.'!$D$5:$D$475=$B77)*('Comp.'!$B$5:$B$475&gt;=N$4)*('Comp.'!$B$5:$B$475&lt;=EOMONTH(N$4,0))*('Comp.'!$E$5:$E$475))</f>
        <v>0</v>
      </c>
      <c r="O77" s="11">
        <f t="shared" si="14"/>
        <v>0</v>
      </c>
      <c r="P77" s="92">
        <f t="shared" si="13"/>
        <v>0</v>
      </c>
    </row>
    <row r="78" spans="1:16" ht="23.25" customHeight="1" x14ac:dyDescent="0.25">
      <c r="A78" s="36" t="s">
        <v>233</v>
      </c>
      <c r="B78" s="57" t="s">
        <v>234</v>
      </c>
      <c r="C78" s="10">
        <f>SUMPRODUCT(('Diário 1º PA'!$E$4:$E$2000='Analítico Cp.'!$B78)*('Diário 1º PA'!$C$4:$C$2000&gt;=C$4)*('Diário 1º PA'!$C$4:$C$2000&lt;=EOMONTH(C$4,0))*('Diário 1º PA'!$F$4:$F$2000))
+SUMPRODUCT(('Diário 2º PA'!$E$4:$E$1997='Analítico Cp.'!$B78)*('Diário 2º PA'!$C$4:$C$1997&gt;=C$4)*('Diário 2º PA'!$C$4:$C$1997&lt;=EOMONTH(C$4,0))*('Diário 2º PA'!$F$4:$F$1997))
+SUMPRODUCT(('Diário 3º PA'!$E$4:$E$2018='Analítico Cp.'!$B78)*('Diário 3º PA'!$C$4:$C$2018&gt;=C$4)*('Diário 3º PA'!$C$4:$C$2018&lt;=EOMONTH(C$4,0))*('Diário 3º PA'!$F$4:$F$2018))
+SUMPRODUCT(('Diário 4º PA'!$E$4:$E$2000='Analítico Cp.'!$B78)*('Diário 4º PA'!$C$4:$C$2000&gt;=C$4)*('Diário 4º PA'!$C$4:$C$2000&lt;=EOMONTH(C$4,0))*('Diário 4º PA'!$F$4:$F$2000))
+SUMPRODUCT(('Comp.'!$D$5:$D$475=$B78)*('Comp.'!$B$5:$B$475&gt;=C$4)*('Comp.'!$B$5:$B$475&lt;=EOMONTH(C$4,0))*('Comp.'!$E$5:$E$475))</f>
        <v>0</v>
      </c>
      <c r="D78" s="10">
        <f>SUMPRODUCT(('Diário 1º PA'!$E$4:$E$2000='Analítico Cp.'!$B78)*('Diário 1º PA'!$C$4:$C$2000&gt;=D$4)*('Diário 1º PA'!$C$4:$C$2000&lt;=EOMONTH(D$4,0))*('Diário 1º PA'!$F$4:$F$2000))
+SUMPRODUCT(('Diário 2º PA'!$E$4:$E$1997='Analítico Cp.'!$B78)*('Diário 2º PA'!$C$4:$C$1997&gt;=D$4)*('Diário 2º PA'!$C$4:$C$1997&lt;=EOMONTH(D$4,0))*('Diário 2º PA'!$F$4:$F$1997))
+SUMPRODUCT(('Diário 3º PA'!$E$4:$E$2018='Analítico Cp.'!$B78)*('Diário 3º PA'!$C$4:$C$2018&gt;=D$4)*('Diário 3º PA'!$C$4:$C$2018&lt;=EOMONTH(D$4,0))*('Diário 3º PA'!$F$4:$F$2018))
+SUMPRODUCT(('Diário 4º PA'!$E$4:$E$2000='Analítico Cp.'!$B78)*('Diário 4º PA'!$C$4:$C$2000&gt;=D$4)*('Diário 4º PA'!$C$4:$C$2000&lt;=EOMONTH(D$4,0))*('Diário 4º PA'!$F$4:$F$2000))
+SUMPRODUCT(('Comp.'!$D$5:$D$475=$B78)*('Comp.'!$B$5:$B$475&gt;=D$4)*('Comp.'!$B$5:$B$475&lt;=EOMONTH(D$4,0))*('Comp.'!$E$5:$E$475))</f>
        <v>0</v>
      </c>
      <c r="E78" s="10">
        <f>SUMPRODUCT(('Diário 1º PA'!$E$4:$E$2000='Analítico Cp.'!$B78)*('Diário 1º PA'!$C$4:$C$2000&gt;=E$4)*('Diário 1º PA'!$C$4:$C$2000&lt;=EOMONTH(E$4,0))*('Diário 1º PA'!$F$4:$F$2000))
+SUMPRODUCT(('Diário 2º PA'!$E$4:$E$1997='Analítico Cp.'!$B78)*('Diário 2º PA'!$C$4:$C$1997&gt;=E$4)*('Diário 2º PA'!$C$4:$C$1997&lt;=EOMONTH(E$4,0))*('Diário 2º PA'!$F$4:$F$1997))
+SUMPRODUCT(('Diário 3º PA'!$E$4:$E$2018='Analítico Cp.'!$B78)*('Diário 3º PA'!$C$4:$C$2018&gt;=E$4)*('Diário 3º PA'!$C$4:$C$2018&lt;=EOMONTH(E$4,0))*('Diário 3º PA'!$F$4:$F$2018))
+SUMPRODUCT(('Diário 4º PA'!$E$4:$E$2000='Analítico Cp.'!$B78)*('Diário 4º PA'!$C$4:$C$2000&gt;=E$4)*('Diário 4º PA'!$C$4:$C$2000&lt;=EOMONTH(E$4,0))*('Diário 4º PA'!$F$4:$F$2000))
+SUMPRODUCT(('Comp.'!$D$5:$D$475=$B78)*('Comp.'!$B$5:$B$475&gt;=E$4)*('Comp.'!$B$5:$B$475&lt;=EOMONTH(E$4,0))*('Comp.'!$E$5:$E$475))</f>
        <v>0</v>
      </c>
      <c r="F78" s="10">
        <f>SUMPRODUCT(('Diário 1º PA'!$E$4:$E$2000='Analítico Cp.'!$B78)*('Diário 1º PA'!$C$4:$C$2000&gt;=F$4)*('Diário 1º PA'!$C$4:$C$2000&lt;=EOMONTH(F$4,0))*('Diário 1º PA'!$F$4:$F$2000))
+SUMPRODUCT(('Diário 2º PA'!$E$4:$E$1997='Analítico Cp.'!$B78)*('Diário 2º PA'!$C$4:$C$1997&gt;=F$4)*('Diário 2º PA'!$C$4:$C$1997&lt;=EOMONTH(F$4,0))*('Diário 2º PA'!$F$4:$F$1997))
+SUMPRODUCT(('Diário 3º PA'!$E$4:$E$2018='Analítico Cp.'!$B78)*('Diário 3º PA'!$C$4:$C$2018&gt;=F$4)*('Diário 3º PA'!$C$4:$C$2018&lt;=EOMONTH(F$4,0))*('Diário 3º PA'!$F$4:$F$2018))
+SUMPRODUCT(('Diário 4º PA'!$E$4:$E$2000='Analítico Cp.'!$B78)*('Diário 4º PA'!$C$4:$C$2000&gt;=F$4)*('Diário 4º PA'!$C$4:$C$2000&lt;=EOMONTH(F$4,0))*('Diário 4º PA'!$F$4:$F$2000))
+SUMPRODUCT(('Comp.'!$D$5:$D$475=$B78)*('Comp.'!$B$5:$B$475&gt;=F$4)*('Comp.'!$B$5:$B$475&lt;=EOMONTH(F$4,0))*('Comp.'!$E$5:$E$475))</f>
        <v>0</v>
      </c>
      <c r="G78" s="10">
        <f>SUMPRODUCT(('Diário 1º PA'!$E$4:$E$2000='Analítico Cp.'!$B78)*('Diário 1º PA'!$C$4:$C$2000&gt;=G$4)*('Diário 1º PA'!$C$4:$C$2000&lt;=EOMONTH(G$4,0))*('Diário 1º PA'!$F$4:$F$2000))
+SUMPRODUCT(('Diário 2º PA'!$E$4:$E$1997='Analítico Cp.'!$B78)*('Diário 2º PA'!$C$4:$C$1997&gt;=G$4)*('Diário 2º PA'!$C$4:$C$1997&lt;=EOMONTH(G$4,0))*('Diário 2º PA'!$F$4:$F$1997))
+SUMPRODUCT(('Diário 3º PA'!$E$4:$E$2018='Analítico Cp.'!$B78)*('Diário 3º PA'!$C$4:$C$2018&gt;=G$4)*('Diário 3º PA'!$C$4:$C$2018&lt;=EOMONTH(G$4,0))*('Diário 3º PA'!$F$4:$F$2018))
+SUMPRODUCT(('Diário 4º PA'!$E$4:$E$2000='Analítico Cp.'!$B78)*('Diário 4º PA'!$C$4:$C$2000&gt;=G$4)*('Diário 4º PA'!$C$4:$C$2000&lt;=EOMONTH(G$4,0))*('Diário 4º PA'!$F$4:$F$2000))
+SUMPRODUCT(('Comp.'!$D$5:$D$475=$B78)*('Comp.'!$B$5:$B$475&gt;=G$4)*('Comp.'!$B$5:$B$475&lt;=EOMONTH(G$4,0))*('Comp.'!$E$5:$E$475))</f>
        <v>0</v>
      </c>
      <c r="H78" s="10">
        <f>SUMPRODUCT(('Diário 1º PA'!$E$4:$E$2000='Analítico Cp.'!$B78)*('Diário 1º PA'!$C$4:$C$2000&gt;=H$4)*('Diário 1º PA'!$C$4:$C$2000&lt;=EOMONTH(H$4,0))*('Diário 1º PA'!$F$4:$F$2000))
+SUMPRODUCT(('Diário 2º PA'!$E$4:$E$1997='Analítico Cp.'!$B78)*('Diário 2º PA'!$C$4:$C$1997&gt;=H$4)*('Diário 2º PA'!$C$4:$C$1997&lt;=EOMONTH(H$4,0))*('Diário 2º PA'!$F$4:$F$1997))
+SUMPRODUCT(('Diário 3º PA'!$E$4:$E$2018='Analítico Cp.'!$B78)*('Diário 3º PA'!$C$4:$C$2018&gt;=H$4)*('Diário 3º PA'!$C$4:$C$2018&lt;=EOMONTH(H$4,0))*('Diário 3º PA'!$F$4:$F$2018))
+SUMPRODUCT(('Diário 4º PA'!$E$4:$E$2000='Analítico Cp.'!$B78)*('Diário 4º PA'!$C$4:$C$2000&gt;=H$4)*('Diário 4º PA'!$C$4:$C$2000&lt;=EOMONTH(H$4,0))*('Diário 4º PA'!$F$4:$F$2000))
+SUMPRODUCT(('Comp.'!$D$5:$D$475=$B78)*('Comp.'!$B$5:$B$475&gt;=H$4)*('Comp.'!$B$5:$B$475&lt;=EOMONTH(H$4,0))*('Comp.'!$E$5:$E$475))</f>
        <v>0</v>
      </c>
      <c r="I78" s="10">
        <f>SUMPRODUCT(('Diário 1º PA'!$E$4:$E$2000='Analítico Cp.'!$B78)*('Diário 1º PA'!$C$4:$C$2000&gt;=I$4)*('Diário 1º PA'!$C$4:$C$2000&lt;=EOMONTH(I$4,0))*('Diário 1º PA'!$F$4:$F$2000))
+SUMPRODUCT(('Diário 2º PA'!$E$4:$E$1997='Analítico Cp.'!$B78)*('Diário 2º PA'!$C$4:$C$1997&gt;=I$4)*('Diário 2º PA'!$C$4:$C$1997&lt;=EOMONTH(I$4,0))*('Diário 2º PA'!$F$4:$F$1997))
+SUMPRODUCT(('Diário 3º PA'!$E$4:$E$2018='Analítico Cp.'!$B78)*('Diário 3º PA'!$C$4:$C$2018&gt;=I$4)*('Diário 3º PA'!$C$4:$C$2018&lt;=EOMONTH(I$4,0))*('Diário 3º PA'!$F$4:$F$2018))
+SUMPRODUCT(('Diário 4º PA'!$E$4:$E$2000='Analítico Cp.'!$B78)*('Diário 4º PA'!$C$4:$C$2000&gt;=I$4)*('Diário 4º PA'!$C$4:$C$2000&lt;=EOMONTH(I$4,0))*('Diário 4º PA'!$F$4:$F$2000))
+SUMPRODUCT(('Comp.'!$D$5:$D$475=$B78)*('Comp.'!$B$5:$B$475&gt;=I$4)*('Comp.'!$B$5:$B$475&lt;=EOMONTH(I$4,0))*('Comp.'!$E$5:$E$475))</f>
        <v>0</v>
      </c>
      <c r="J78" s="10">
        <f>SUMPRODUCT(('Diário 1º PA'!$E$4:$E$2000='Analítico Cp.'!$B78)*('Diário 1º PA'!$C$4:$C$2000&gt;=J$4)*('Diário 1º PA'!$C$4:$C$2000&lt;=EOMONTH(J$4,0))*('Diário 1º PA'!$F$4:$F$2000))
+SUMPRODUCT(('Diário 2º PA'!$E$4:$E$1997='Analítico Cp.'!$B78)*('Diário 2º PA'!$C$4:$C$1997&gt;=J$4)*('Diário 2º PA'!$C$4:$C$1997&lt;=EOMONTH(J$4,0))*('Diário 2º PA'!$F$4:$F$1997))
+SUMPRODUCT(('Diário 3º PA'!$E$4:$E$2018='Analítico Cp.'!$B78)*('Diário 3º PA'!$C$4:$C$2018&gt;=J$4)*('Diário 3º PA'!$C$4:$C$2018&lt;=EOMONTH(J$4,0))*('Diário 3º PA'!$F$4:$F$2018))
+SUMPRODUCT(('Diário 4º PA'!$E$4:$E$2000='Analítico Cp.'!$B78)*('Diário 4º PA'!$C$4:$C$2000&gt;=J$4)*('Diário 4º PA'!$C$4:$C$2000&lt;=EOMONTH(J$4,0))*('Diário 4º PA'!$F$4:$F$2000))
+SUMPRODUCT(('Comp.'!$D$5:$D$475=$B78)*('Comp.'!$B$5:$B$475&gt;=J$4)*('Comp.'!$B$5:$B$475&lt;=EOMONTH(J$4,0))*('Comp.'!$E$5:$E$475))</f>
        <v>0</v>
      </c>
      <c r="K78" s="10">
        <f>SUMPRODUCT(('Diário 1º PA'!$E$4:$E$2000='Analítico Cp.'!$B78)*('Diário 1º PA'!$C$4:$C$2000&gt;=K$4)*('Diário 1º PA'!$C$4:$C$2000&lt;=EOMONTH(K$4,0))*('Diário 1º PA'!$F$4:$F$2000))
+SUMPRODUCT(('Diário 2º PA'!$E$4:$E$1997='Analítico Cp.'!$B78)*('Diário 2º PA'!$C$4:$C$1997&gt;=K$4)*('Diário 2º PA'!$C$4:$C$1997&lt;=EOMONTH(K$4,0))*('Diário 2º PA'!$F$4:$F$1997))
+SUMPRODUCT(('Diário 3º PA'!$E$4:$E$2018='Analítico Cp.'!$B78)*('Diário 3º PA'!$C$4:$C$2018&gt;=K$4)*('Diário 3º PA'!$C$4:$C$2018&lt;=EOMONTH(K$4,0))*('Diário 3º PA'!$F$4:$F$2018))
+SUMPRODUCT(('Diário 4º PA'!$E$4:$E$2000='Analítico Cp.'!$B78)*('Diário 4º PA'!$C$4:$C$2000&gt;=K$4)*('Diário 4º PA'!$C$4:$C$2000&lt;=EOMONTH(K$4,0))*('Diário 4º PA'!$F$4:$F$2000))
+SUMPRODUCT(('Comp.'!$D$5:$D$475=$B78)*('Comp.'!$B$5:$B$475&gt;=K$4)*('Comp.'!$B$5:$B$475&lt;=EOMONTH(K$4,0))*('Comp.'!$E$5:$E$475))</f>
        <v>0</v>
      </c>
      <c r="L78" s="10">
        <f>SUMPRODUCT(('Diário 1º PA'!$E$4:$E$2000='Analítico Cp.'!$B78)*('Diário 1º PA'!$C$4:$C$2000&gt;=L$4)*('Diário 1º PA'!$C$4:$C$2000&lt;=EOMONTH(L$4,0))*('Diário 1º PA'!$F$4:$F$2000))
+SUMPRODUCT(('Diário 2º PA'!$E$4:$E$1997='Analítico Cp.'!$B78)*('Diário 2º PA'!$C$4:$C$1997&gt;=L$4)*('Diário 2º PA'!$C$4:$C$1997&lt;=EOMONTH(L$4,0))*('Diário 2º PA'!$F$4:$F$1997))
+SUMPRODUCT(('Diário 3º PA'!$E$4:$E$2018='Analítico Cp.'!$B78)*('Diário 3º PA'!$C$4:$C$2018&gt;=L$4)*('Diário 3º PA'!$C$4:$C$2018&lt;=EOMONTH(L$4,0))*('Diário 3º PA'!$F$4:$F$2018))
+SUMPRODUCT(('Diário 4º PA'!$E$4:$E$2000='Analítico Cp.'!$B78)*('Diário 4º PA'!$C$4:$C$2000&gt;=L$4)*('Diário 4º PA'!$C$4:$C$2000&lt;=EOMONTH(L$4,0))*('Diário 4º PA'!$F$4:$F$2000))
+SUMPRODUCT(('Comp.'!$D$5:$D$475=$B78)*('Comp.'!$B$5:$B$475&gt;=L$4)*('Comp.'!$B$5:$B$475&lt;=EOMONTH(L$4,0))*('Comp.'!$E$5:$E$475))</f>
        <v>0</v>
      </c>
      <c r="M78" s="10">
        <f>SUMPRODUCT(('Diário 1º PA'!$E$4:$E$2000='Analítico Cp.'!$B78)*('Diário 1º PA'!$C$4:$C$2000&gt;=M$4)*('Diário 1º PA'!$C$4:$C$2000&lt;=EOMONTH(M$4,0))*('Diário 1º PA'!$F$4:$F$2000))
+SUMPRODUCT(('Diário 2º PA'!$E$4:$E$1997='Analítico Cp.'!$B78)*('Diário 2º PA'!$C$4:$C$1997&gt;=M$4)*('Diário 2º PA'!$C$4:$C$1997&lt;=EOMONTH(M$4,0))*('Diário 2º PA'!$F$4:$F$1997))
+SUMPRODUCT(('Diário 3º PA'!$E$4:$E$2018='Analítico Cp.'!$B78)*('Diário 3º PA'!$C$4:$C$2018&gt;=M$4)*('Diário 3º PA'!$C$4:$C$2018&lt;=EOMONTH(M$4,0))*('Diário 3º PA'!$F$4:$F$2018))
+SUMPRODUCT(('Diário 4º PA'!$E$4:$E$2000='Analítico Cp.'!$B78)*('Diário 4º PA'!$C$4:$C$2000&gt;=M$4)*('Diário 4º PA'!$C$4:$C$2000&lt;=EOMONTH(M$4,0))*('Diário 4º PA'!$F$4:$F$2000))
+SUMPRODUCT(('Comp.'!$D$5:$D$475=$B78)*('Comp.'!$B$5:$B$475&gt;=M$4)*('Comp.'!$B$5:$B$475&lt;=EOMONTH(M$4,0))*('Comp.'!$E$5:$E$475))</f>
        <v>0</v>
      </c>
      <c r="N78" s="10">
        <f>SUMPRODUCT(('Diário 1º PA'!$E$4:$E$2000='Analítico Cp.'!$B78)*('Diário 1º PA'!$C$4:$C$2000&gt;=N$4)*('Diário 1º PA'!$C$4:$C$2000&lt;=EOMONTH(N$4,0))*('Diário 1º PA'!$F$4:$F$2000))
+SUMPRODUCT(('Diário 2º PA'!$E$4:$E$1997='Analítico Cp.'!$B78)*('Diário 2º PA'!$C$4:$C$1997&gt;=N$4)*('Diário 2º PA'!$C$4:$C$1997&lt;=EOMONTH(N$4,0))*('Diário 2º PA'!$F$4:$F$1997))
+SUMPRODUCT(('Diário 3º PA'!$E$4:$E$2018='Analítico Cp.'!$B78)*('Diário 3º PA'!$C$4:$C$2018&gt;=N$4)*('Diário 3º PA'!$C$4:$C$2018&lt;=EOMONTH(N$4,0))*('Diário 3º PA'!$F$4:$F$2018))
+SUMPRODUCT(('Diário 4º PA'!$E$4:$E$2000='Analítico Cp.'!$B78)*('Diário 4º PA'!$C$4:$C$2000&gt;=N$4)*('Diário 4º PA'!$C$4:$C$2000&lt;=EOMONTH(N$4,0))*('Diário 4º PA'!$F$4:$F$2000))
+SUMPRODUCT(('Comp.'!$D$5:$D$475=$B78)*('Comp.'!$B$5:$B$475&gt;=N$4)*('Comp.'!$B$5:$B$475&lt;=EOMONTH(N$4,0))*('Comp.'!$E$5:$E$475))</f>
        <v>0</v>
      </c>
      <c r="O78" s="11">
        <f t="shared" si="14"/>
        <v>0</v>
      </c>
      <c r="P78" s="92">
        <f t="shared" si="13"/>
        <v>0</v>
      </c>
    </row>
    <row r="79" spans="1:16" ht="23.25" customHeight="1" x14ac:dyDescent="0.25">
      <c r="A79" s="36" t="s">
        <v>235</v>
      </c>
      <c r="B79" s="57" t="s">
        <v>236</v>
      </c>
      <c r="C79" s="10">
        <f>SUMPRODUCT(('Diário 1º PA'!$E$4:$E$2000='Analítico Cp.'!$B79)*('Diário 1º PA'!$C$4:$C$2000&gt;=C$4)*('Diário 1º PA'!$C$4:$C$2000&lt;=EOMONTH(C$4,0))*('Diário 1º PA'!$F$4:$F$2000))
+SUMPRODUCT(('Diário 2º PA'!$E$4:$E$1997='Analítico Cp.'!$B79)*('Diário 2º PA'!$C$4:$C$1997&gt;=C$4)*('Diário 2º PA'!$C$4:$C$1997&lt;=EOMONTH(C$4,0))*('Diário 2º PA'!$F$4:$F$1997))
+SUMPRODUCT(('Diário 3º PA'!$E$4:$E$2018='Analítico Cp.'!$B79)*('Diário 3º PA'!$C$4:$C$2018&gt;=C$4)*('Diário 3º PA'!$C$4:$C$2018&lt;=EOMONTH(C$4,0))*('Diário 3º PA'!$F$4:$F$2018))
+SUMPRODUCT(('Diário 4º PA'!$E$4:$E$2000='Analítico Cp.'!$B79)*('Diário 4º PA'!$C$4:$C$2000&gt;=C$4)*('Diário 4º PA'!$C$4:$C$2000&lt;=EOMONTH(C$4,0))*('Diário 4º PA'!$F$4:$F$2000))
+SUMPRODUCT(('Comp.'!$D$5:$D$475=$B79)*('Comp.'!$B$5:$B$475&gt;=C$4)*('Comp.'!$B$5:$B$475&lt;=EOMONTH(C$4,0))*('Comp.'!$E$5:$E$475))</f>
        <v>0</v>
      </c>
      <c r="D79" s="10">
        <f>SUMPRODUCT(('Diário 1º PA'!$E$4:$E$2000='Analítico Cp.'!$B79)*('Diário 1º PA'!$C$4:$C$2000&gt;=D$4)*('Diário 1º PA'!$C$4:$C$2000&lt;=EOMONTH(D$4,0))*('Diário 1º PA'!$F$4:$F$2000))
+SUMPRODUCT(('Diário 2º PA'!$E$4:$E$1997='Analítico Cp.'!$B79)*('Diário 2º PA'!$C$4:$C$1997&gt;=D$4)*('Diário 2º PA'!$C$4:$C$1997&lt;=EOMONTH(D$4,0))*('Diário 2º PA'!$F$4:$F$1997))
+SUMPRODUCT(('Diário 3º PA'!$E$4:$E$2018='Analítico Cp.'!$B79)*('Diário 3º PA'!$C$4:$C$2018&gt;=D$4)*('Diário 3º PA'!$C$4:$C$2018&lt;=EOMONTH(D$4,0))*('Diário 3º PA'!$F$4:$F$2018))
+SUMPRODUCT(('Diário 4º PA'!$E$4:$E$2000='Analítico Cp.'!$B79)*('Diário 4º PA'!$C$4:$C$2000&gt;=D$4)*('Diário 4º PA'!$C$4:$C$2000&lt;=EOMONTH(D$4,0))*('Diário 4º PA'!$F$4:$F$2000))
+SUMPRODUCT(('Comp.'!$D$5:$D$475=$B79)*('Comp.'!$B$5:$B$475&gt;=D$4)*('Comp.'!$B$5:$B$475&lt;=EOMONTH(D$4,0))*('Comp.'!$E$5:$E$475))</f>
        <v>0</v>
      </c>
      <c r="E79" s="10">
        <f>SUMPRODUCT(('Diário 1º PA'!$E$4:$E$2000='Analítico Cp.'!$B79)*('Diário 1º PA'!$C$4:$C$2000&gt;=E$4)*('Diário 1º PA'!$C$4:$C$2000&lt;=EOMONTH(E$4,0))*('Diário 1º PA'!$F$4:$F$2000))
+SUMPRODUCT(('Diário 2º PA'!$E$4:$E$1997='Analítico Cp.'!$B79)*('Diário 2º PA'!$C$4:$C$1997&gt;=E$4)*('Diário 2º PA'!$C$4:$C$1997&lt;=EOMONTH(E$4,0))*('Diário 2º PA'!$F$4:$F$1997))
+SUMPRODUCT(('Diário 3º PA'!$E$4:$E$2018='Analítico Cp.'!$B79)*('Diário 3º PA'!$C$4:$C$2018&gt;=E$4)*('Diário 3º PA'!$C$4:$C$2018&lt;=EOMONTH(E$4,0))*('Diário 3º PA'!$F$4:$F$2018))
+SUMPRODUCT(('Diário 4º PA'!$E$4:$E$2000='Analítico Cp.'!$B79)*('Diário 4º PA'!$C$4:$C$2000&gt;=E$4)*('Diário 4º PA'!$C$4:$C$2000&lt;=EOMONTH(E$4,0))*('Diário 4º PA'!$F$4:$F$2000))
+SUMPRODUCT(('Comp.'!$D$5:$D$475=$B79)*('Comp.'!$B$5:$B$475&gt;=E$4)*('Comp.'!$B$5:$B$475&lt;=EOMONTH(E$4,0))*('Comp.'!$E$5:$E$475))</f>
        <v>0</v>
      </c>
      <c r="F79" s="10">
        <f>SUMPRODUCT(('Diário 1º PA'!$E$4:$E$2000='Analítico Cp.'!$B79)*('Diário 1º PA'!$C$4:$C$2000&gt;=F$4)*('Diário 1º PA'!$C$4:$C$2000&lt;=EOMONTH(F$4,0))*('Diário 1º PA'!$F$4:$F$2000))
+SUMPRODUCT(('Diário 2º PA'!$E$4:$E$1997='Analítico Cp.'!$B79)*('Diário 2º PA'!$C$4:$C$1997&gt;=F$4)*('Diário 2º PA'!$C$4:$C$1997&lt;=EOMONTH(F$4,0))*('Diário 2º PA'!$F$4:$F$1997))
+SUMPRODUCT(('Diário 3º PA'!$E$4:$E$2018='Analítico Cp.'!$B79)*('Diário 3º PA'!$C$4:$C$2018&gt;=F$4)*('Diário 3º PA'!$C$4:$C$2018&lt;=EOMONTH(F$4,0))*('Diário 3º PA'!$F$4:$F$2018))
+SUMPRODUCT(('Diário 4º PA'!$E$4:$E$2000='Analítico Cp.'!$B79)*('Diário 4º PA'!$C$4:$C$2000&gt;=F$4)*('Diário 4º PA'!$C$4:$C$2000&lt;=EOMONTH(F$4,0))*('Diário 4º PA'!$F$4:$F$2000))
+SUMPRODUCT(('Comp.'!$D$5:$D$475=$B79)*('Comp.'!$B$5:$B$475&gt;=F$4)*('Comp.'!$B$5:$B$475&lt;=EOMONTH(F$4,0))*('Comp.'!$E$5:$E$475))</f>
        <v>0</v>
      </c>
      <c r="G79" s="10">
        <f>SUMPRODUCT(('Diário 1º PA'!$E$4:$E$2000='Analítico Cp.'!$B79)*('Diário 1º PA'!$C$4:$C$2000&gt;=G$4)*('Diário 1º PA'!$C$4:$C$2000&lt;=EOMONTH(G$4,0))*('Diário 1º PA'!$F$4:$F$2000))
+SUMPRODUCT(('Diário 2º PA'!$E$4:$E$1997='Analítico Cp.'!$B79)*('Diário 2º PA'!$C$4:$C$1997&gt;=G$4)*('Diário 2º PA'!$C$4:$C$1997&lt;=EOMONTH(G$4,0))*('Diário 2º PA'!$F$4:$F$1997))
+SUMPRODUCT(('Diário 3º PA'!$E$4:$E$2018='Analítico Cp.'!$B79)*('Diário 3º PA'!$C$4:$C$2018&gt;=G$4)*('Diário 3º PA'!$C$4:$C$2018&lt;=EOMONTH(G$4,0))*('Diário 3º PA'!$F$4:$F$2018))
+SUMPRODUCT(('Diário 4º PA'!$E$4:$E$2000='Analítico Cp.'!$B79)*('Diário 4º PA'!$C$4:$C$2000&gt;=G$4)*('Diário 4º PA'!$C$4:$C$2000&lt;=EOMONTH(G$4,0))*('Diário 4º PA'!$F$4:$F$2000))
+SUMPRODUCT(('Comp.'!$D$5:$D$475=$B79)*('Comp.'!$B$5:$B$475&gt;=G$4)*('Comp.'!$B$5:$B$475&lt;=EOMONTH(G$4,0))*('Comp.'!$E$5:$E$475))</f>
        <v>0</v>
      </c>
      <c r="H79" s="10">
        <f>SUMPRODUCT(('Diário 1º PA'!$E$4:$E$2000='Analítico Cp.'!$B79)*('Diário 1º PA'!$C$4:$C$2000&gt;=H$4)*('Diário 1º PA'!$C$4:$C$2000&lt;=EOMONTH(H$4,0))*('Diário 1º PA'!$F$4:$F$2000))
+SUMPRODUCT(('Diário 2º PA'!$E$4:$E$1997='Analítico Cp.'!$B79)*('Diário 2º PA'!$C$4:$C$1997&gt;=H$4)*('Diário 2º PA'!$C$4:$C$1997&lt;=EOMONTH(H$4,0))*('Diário 2º PA'!$F$4:$F$1997))
+SUMPRODUCT(('Diário 3º PA'!$E$4:$E$2018='Analítico Cp.'!$B79)*('Diário 3º PA'!$C$4:$C$2018&gt;=H$4)*('Diário 3º PA'!$C$4:$C$2018&lt;=EOMONTH(H$4,0))*('Diário 3º PA'!$F$4:$F$2018))
+SUMPRODUCT(('Diário 4º PA'!$E$4:$E$2000='Analítico Cp.'!$B79)*('Diário 4º PA'!$C$4:$C$2000&gt;=H$4)*('Diário 4º PA'!$C$4:$C$2000&lt;=EOMONTH(H$4,0))*('Diário 4º PA'!$F$4:$F$2000))
+SUMPRODUCT(('Comp.'!$D$5:$D$475=$B79)*('Comp.'!$B$5:$B$475&gt;=H$4)*('Comp.'!$B$5:$B$475&lt;=EOMONTH(H$4,0))*('Comp.'!$E$5:$E$475))</f>
        <v>0</v>
      </c>
      <c r="I79" s="10">
        <f>SUMPRODUCT(('Diário 1º PA'!$E$4:$E$2000='Analítico Cp.'!$B79)*('Diário 1º PA'!$C$4:$C$2000&gt;=I$4)*('Diário 1º PA'!$C$4:$C$2000&lt;=EOMONTH(I$4,0))*('Diário 1º PA'!$F$4:$F$2000))
+SUMPRODUCT(('Diário 2º PA'!$E$4:$E$1997='Analítico Cp.'!$B79)*('Diário 2º PA'!$C$4:$C$1997&gt;=I$4)*('Diário 2º PA'!$C$4:$C$1997&lt;=EOMONTH(I$4,0))*('Diário 2º PA'!$F$4:$F$1997))
+SUMPRODUCT(('Diário 3º PA'!$E$4:$E$2018='Analítico Cp.'!$B79)*('Diário 3º PA'!$C$4:$C$2018&gt;=I$4)*('Diário 3º PA'!$C$4:$C$2018&lt;=EOMONTH(I$4,0))*('Diário 3º PA'!$F$4:$F$2018))
+SUMPRODUCT(('Diário 4º PA'!$E$4:$E$2000='Analítico Cp.'!$B79)*('Diário 4º PA'!$C$4:$C$2000&gt;=I$4)*('Diário 4º PA'!$C$4:$C$2000&lt;=EOMONTH(I$4,0))*('Diário 4º PA'!$F$4:$F$2000))
+SUMPRODUCT(('Comp.'!$D$5:$D$475=$B79)*('Comp.'!$B$5:$B$475&gt;=I$4)*('Comp.'!$B$5:$B$475&lt;=EOMONTH(I$4,0))*('Comp.'!$E$5:$E$475))</f>
        <v>0</v>
      </c>
      <c r="J79" s="10">
        <f>SUMPRODUCT(('Diário 1º PA'!$E$4:$E$2000='Analítico Cp.'!$B79)*('Diário 1º PA'!$C$4:$C$2000&gt;=J$4)*('Diário 1º PA'!$C$4:$C$2000&lt;=EOMONTH(J$4,0))*('Diário 1º PA'!$F$4:$F$2000))
+SUMPRODUCT(('Diário 2º PA'!$E$4:$E$1997='Analítico Cp.'!$B79)*('Diário 2º PA'!$C$4:$C$1997&gt;=J$4)*('Diário 2º PA'!$C$4:$C$1997&lt;=EOMONTH(J$4,0))*('Diário 2º PA'!$F$4:$F$1997))
+SUMPRODUCT(('Diário 3º PA'!$E$4:$E$2018='Analítico Cp.'!$B79)*('Diário 3º PA'!$C$4:$C$2018&gt;=J$4)*('Diário 3º PA'!$C$4:$C$2018&lt;=EOMONTH(J$4,0))*('Diário 3º PA'!$F$4:$F$2018))
+SUMPRODUCT(('Diário 4º PA'!$E$4:$E$2000='Analítico Cp.'!$B79)*('Diário 4º PA'!$C$4:$C$2000&gt;=J$4)*('Diário 4º PA'!$C$4:$C$2000&lt;=EOMONTH(J$4,0))*('Diário 4º PA'!$F$4:$F$2000))
+SUMPRODUCT(('Comp.'!$D$5:$D$475=$B79)*('Comp.'!$B$5:$B$475&gt;=J$4)*('Comp.'!$B$5:$B$475&lt;=EOMONTH(J$4,0))*('Comp.'!$E$5:$E$475))</f>
        <v>0</v>
      </c>
      <c r="K79" s="10">
        <f>SUMPRODUCT(('Diário 1º PA'!$E$4:$E$2000='Analítico Cp.'!$B79)*('Diário 1º PA'!$C$4:$C$2000&gt;=K$4)*('Diário 1º PA'!$C$4:$C$2000&lt;=EOMONTH(K$4,0))*('Diário 1º PA'!$F$4:$F$2000))
+SUMPRODUCT(('Diário 2º PA'!$E$4:$E$1997='Analítico Cp.'!$B79)*('Diário 2º PA'!$C$4:$C$1997&gt;=K$4)*('Diário 2º PA'!$C$4:$C$1997&lt;=EOMONTH(K$4,0))*('Diário 2º PA'!$F$4:$F$1997))
+SUMPRODUCT(('Diário 3º PA'!$E$4:$E$2018='Analítico Cp.'!$B79)*('Diário 3º PA'!$C$4:$C$2018&gt;=K$4)*('Diário 3º PA'!$C$4:$C$2018&lt;=EOMONTH(K$4,0))*('Diário 3º PA'!$F$4:$F$2018))
+SUMPRODUCT(('Diário 4º PA'!$E$4:$E$2000='Analítico Cp.'!$B79)*('Diário 4º PA'!$C$4:$C$2000&gt;=K$4)*('Diário 4º PA'!$C$4:$C$2000&lt;=EOMONTH(K$4,0))*('Diário 4º PA'!$F$4:$F$2000))
+SUMPRODUCT(('Comp.'!$D$5:$D$475=$B79)*('Comp.'!$B$5:$B$475&gt;=K$4)*('Comp.'!$B$5:$B$475&lt;=EOMONTH(K$4,0))*('Comp.'!$E$5:$E$475))</f>
        <v>0</v>
      </c>
      <c r="L79" s="10">
        <f>SUMPRODUCT(('Diário 1º PA'!$E$4:$E$2000='Analítico Cp.'!$B79)*('Diário 1º PA'!$C$4:$C$2000&gt;=L$4)*('Diário 1º PA'!$C$4:$C$2000&lt;=EOMONTH(L$4,0))*('Diário 1º PA'!$F$4:$F$2000))
+SUMPRODUCT(('Diário 2º PA'!$E$4:$E$1997='Analítico Cp.'!$B79)*('Diário 2º PA'!$C$4:$C$1997&gt;=L$4)*('Diário 2º PA'!$C$4:$C$1997&lt;=EOMONTH(L$4,0))*('Diário 2º PA'!$F$4:$F$1997))
+SUMPRODUCT(('Diário 3º PA'!$E$4:$E$2018='Analítico Cp.'!$B79)*('Diário 3º PA'!$C$4:$C$2018&gt;=L$4)*('Diário 3º PA'!$C$4:$C$2018&lt;=EOMONTH(L$4,0))*('Diário 3º PA'!$F$4:$F$2018))
+SUMPRODUCT(('Diário 4º PA'!$E$4:$E$2000='Analítico Cp.'!$B79)*('Diário 4º PA'!$C$4:$C$2000&gt;=L$4)*('Diário 4º PA'!$C$4:$C$2000&lt;=EOMONTH(L$4,0))*('Diário 4º PA'!$F$4:$F$2000))
+SUMPRODUCT(('Comp.'!$D$5:$D$475=$B79)*('Comp.'!$B$5:$B$475&gt;=L$4)*('Comp.'!$B$5:$B$475&lt;=EOMONTH(L$4,0))*('Comp.'!$E$5:$E$475))</f>
        <v>0</v>
      </c>
      <c r="M79" s="10">
        <f>SUMPRODUCT(('Diário 1º PA'!$E$4:$E$2000='Analítico Cp.'!$B79)*('Diário 1º PA'!$C$4:$C$2000&gt;=M$4)*('Diário 1º PA'!$C$4:$C$2000&lt;=EOMONTH(M$4,0))*('Diário 1º PA'!$F$4:$F$2000))
+SUMPRODUCT(('Diário 2º PA'!$E$4:$E$1997='Analítico Cp.'!$B79)*('Diário 2º PA'!$C$4:$C$1997&gt;=M$4)*('Diário 2º PA'!$C$4:$C$1997&lt;=EOMONTH(M$4,0))*('Diário 2º PA'!$F$4:$F$1997))
+SUMPRODUCT(('Diário 3º PA'!$E$4:$E$2018='Analítico Cp.'!$B79)*('Diário 3º PA'!$C$4:$C$2018&gt;=M$4)*('Diário 3º PA'!$C$4:$C$2018&lt;=EOMONTH(M$4,0))*('Diário 3º PA'!$F$4:$F$2018))
+SUMPRODUCT(('Diário 4º PA'!$E$4:$E$2000='Analítico Cp.'!$B79)*('Diário 4º PA'!$C$4:$C$2000&gt;=M$4)*('Diário 4º PA'!$C$4:$C$2000&lt;=EOMONTH(M$4,0))*('Diário 4º PA'!$F$4:$F$2000))
+SUMPRODUCT(('Comp.'!$D$5:$D$475=$B79)*('Comp.'!$B$5:$B$475&gt;=M$4)*('Comp.'!$B$5:$B$475&lt;=EOMONTH(M$4,0))*('Comp.'!$E$5:$E$475))</f>
        <v>0</v>
      </c>
      <c r="N79" s="10">
        <f>SUMPRODUCT(('Diário 1º PA'!$E$4:$E$2000='Analítico Cp.'!$B79)*('Diário 1º PA'!$C$4:$C$2000&gt;=N$4)*('Diário 1º PA'!$C$4:$C$2000&lt;=EOMONTH(N$4,0))*('Diário 1º PA'!$F$4:$F$2000))
+SUMPRODUCT(('Diário 2º PA'!$E$4:$E$1997='Analítico Cp.'!$B79)*('Diário 2º PA'!$C$4:$C$1997&gt;=N$4)*('Diário 2º PA'!$C$4:$C$1997&lt;=EOMONTH(N$4,0))*('Diário 2º PA'!$F$4:$F$1997))
+SUMPRODUCT(('Diário 3º PA'!$E$4:$E$2018='Analítico Cp.'!$B79)*('Diário 3º PA'!$C$4:$C$2018&gt;=N$4)*('Diário 3º PA'!$C$4:$C$2018&lt;=EOMONTH(N$4,0))*('Diário 3º PA'!$F$4:$F$2018))
+SUMPRODUCT(('Diário 4º PA'!$E$4:$E$2000='Analítico Cp.'!$B79)*('Diário 4º PA'!$C$4:$C$2000&gt;=N$4)*('Diário 4º PA'!$C$4:$C$2000&lt;=EOMONTH(N$4,0))*('Diário 4º PA'!$F$4:$F$2000))
+SUMPRODUCT(('Comp.'!$D$5:$D$475=$B79)*('Comp.'!$B$5:$B$475&gt;=N$4)*('Comp.'!$B$5:$B$475&lt;=EOMONTH(N$4,0))*('Comp.'!$E$5:$E$475))</f>
        <v>0</v>
      </c>
      <c r="O79" s="11">
        <f t="shared" si="14"/>
        <v>0</v>
      </c>
      <c r="P79" s="92">
        <f t="shared" si="13"/>
        <v>0</v>
      </c>
    </row>
    <row r="80" spans="1:16" ht="23.25" customHeight="1" x14ac:dyDescent="0.25">
      <c r="A80" s="36" t="s">
        <v>237</v>
      </c>
      <c r="B80" s="57" t="s">
        <v>238</v>
      </c>
      <c r="C80" s="10">
        <f>SUMPRODUCT(('Diário 1º PA'!$E$4:$E$2000='Analítico Cp.'!$B80)*('Diário 1º PA'!$C$4:$C$2000&gt;=C$4)*('Diário 1º PA'!$C$4:$C$2000&lt;=EOMONTH(C$4,0))*('Diário 1º PA'!$F$4:$F$2000))
+SUMPRODUCT(('Diário 2º PA'!$E$4:$E$1997='Analítico Cp.'!$B80)*('Diário 2º PA'!$C$4:$C$1997&gt;=C$4)*('Diário 2º PA'!$C$4:$C$1997&lt;=EOMONTH(C$4,0))*('Diário 2º PA'!$F$4:$F$1997))
+SUMPRODUCT(('Diário 3º PA'!$E$4:$E$2018='Analítico Cp.'!$B80)*('Diário 3º PA'!$C$4:$C$2018&gt;=C$4)*('Diário 3º PA'!$C$4:$C$2018&lt;=EOMONTH(C$4,0))*('Diário 3º PA'!$F$4:$F$2018))
+SUMPRODUCT(('Diário 4º PA'!$E$4:$E$2000='Analítico Cp.'!$B80)*('Diário 4º PA'!$C$4:$C$2000&gt;=C$4)*('Diário 4º PA'!$C$4:$C$2000&lt;=EOMONTH(C$4,0))*('Diário 4º PA'!$F$4:$F$2000))
+SUMPRODUCT(('Comp.'!$D$5:$D$475=$B80)*('Comp.'!$B$5:$B$475&gt;=C$4)*('Comp.'!$B$5:$B$475&lt;=EOMONTH(C$4,0))*('Comp.'!$E$5:$E$475))</f>
        <v>0</v>
      </c>
      <c r="D80" s="10">
        <f>SUMPRODUCT(('Diário 1º PA'!$E$4:$E$2000='Analítico Cp.'!$B80)*('Diário 1º PA'!$C$4:$C$2000&gt;=D$4)*('Diário 1º PA'!$C$4:$C$2000&lt;=EOMONTH(D$4,0))*('Diário 1º PA'!$F$4:$F$2000))
+SUMPRODUCT(('Diário 2º PA'!$E$4:$E$1997='Analítico Cp.'!$B80)*('Diário 2º PA'!$C$4:$C$1997&gt;=D$4)*('Diário 2º PA'!$C$4:$C$1997&lt;=EOMONTH(D$4,0))*('Diário 2º PA'!$F$4:$F$1997))
+SUMPRODUCT(('Diário 3º PA'!$E$4:$E$2018='Analítico Cp.'!$B80)*('Diário 3º PA'!$C$4:$C$2018&gt;=D$4)*('Diário 3º PA'!$C$4:$C$2018&lt;=EOMONTH(D$4,0))*('Diário 3º PA'!$F$4:$F$2018))
+SUMPRODUCT(('Diário 4º PA'!$E$4:$E$2000='Analítico Cp.'!$B80)*('Diário 4º PA'!$C$4:$C$2000&gt;=D$4)*('Diário 4º PA'!$C$4:$C$2000&lt;=EOMONTH(D$4,0))*('Diário 4º PA'!$F$4:$F$2000))
+SUMPRODUCT(('Comp.'!$D$5:$D$475=$B80)*('Comp.'!$B$5:$B$475&gt;=D$4)*('Comp.'!$B$5:$B$475&lt;=EOMONTH(D$4,0))*('Comp.'!$E$5:$E$475))</f>
        <v>0</v>
      </c>
      <c r="E80" s="10">
        <f>SUMPRODUCT(('Diário 1º PA'!$E$4:$E$2000='Analítico Cp.'!$B80)*('Diário 1º PA'!$C$4:$C$2000&gt;=E$4)*('Diário 1º PA'!$C$4:$C$2000&lt;=EOMONTH(E$4,0))*('Diário 1º PA'!$F$4:$F$2000))
+SUMPRODUCT(('Diário 2º PA'!$E$4:$E$1997='Analítico Cp.'!$B80)*('Diário 2º PA'!$C$4:$C$1997&gt;=E$4)*('Diário 2º PA'!$C$4:$C$1997&lt;=EOMONTH(E$4,0))*('Diário 2º PA'!$F$4:$F$1997))
+SUMPRODUCT(('Diário 3º PA'!$E$4:$E$2018='Analítico Cp.'!$B80)*('Diário 3º PA'!$C$4:$C$2018&gt;=E$4)*('Diário 3º PA'!$C$4:$C$2018&lt;=EOMONTH(E$4,0))*('Diário 3º PA'!$F$4:$F$2018))
+SUMPRODUCT(('Diário 4º PA'!$E$4:$E$2000='Analítico Cp.'!$B80)*('Diário 4º PA'!$C$4:$C$2000&gt;=E$4)*('Diário 4º PA'!$C$4:$C$2000&lt;=EOMONTH(E$4,0))*('Diário 4º PA'!$F$4:$F$2000))
+SUMPRODUCT(('Comp.'!$D$5:$D$475=$B80)*('Comp.'!$B$5:$B$475&gt;=E$4)*('Comp.'!$B$5:$B$475&lt;=EOMONTH(E$4,0))*('Comp.'!$E$5:$E$475))</f>
        <v>0</v>
      </c>
      <c r="F80" s="10">
        <f>SUMPRODUCT(('Diário 1º PA'!$E$4:$E$2000='Analítico Cp.'!$B80)*('Diário 1º PA'!$C$4:$C$2000&gt;=F$4)*('Diário 1º PA'!$C$4:$C$2000&lt;=EOMONTH(F$4,0))*('Diário 1º PA'!$F$4:$F$2000))
+SUMPRODUCT(('Diário 2º PA'!$E$4:$E$1997='Analítico Cp.'!$B80)*('Diário 2º PA'!$C$4:$C$1997&gt;=F$4)*('Diário 2º PA'!$C$4:$C$1997&lt;=EOMONTH(F$4,0))*('Diário 2º PA'!$F$4:$F$1997))
+SUMPRODUCT(('Diário 3º PA'!$E$4:$E$2018='Analítico Cp.'!$B80)*('Diário 3º PA'!$C$4:$C$2018&gt;=F$4)*('Diário 3º PA'!$C$4:$C$2018&lt;=EOMONTH(F$4,0))*('Diário 3º PA'!$F$4:$F$2018))
+SUMPRODUCT(('Diário 4º PA'!$E$4:$E$2000='Analítico Cp.'!$B80)*('Diário 4º PA'!$C$4:$C$2000&gt;=F$4)*('Diário 4º PA'!$C$4:$C$2000&lt;=EOMONTH(F$4,0))*('Diário 4º PA'!$F$4:$F$2000))
+SUMPRODUCT(('Comp.'!$D$5:$D$475=$B80)*('Comp.'!$B$5:$B$475&gt;=F$4)*('Comp.'!$B$5:$B$475&lt;=EOMONTH(F$4,0))*('Comp.'!$E$5:$E$475))</f>
        <v>0</v>
      </c>
      <c r="G80" s="10">
        <f>SUMPRODUCT(('Diário 1º PA'!$E$4:$E$2000='Analítico Cp.'!$B80)*('Diário 1º PA'!$C$4:$C$2000&gt;=G$4)*('Diário 1º PA'!$C$4:$C$2000&lt;=EOMONTH(G$4,0))*('Diário 1º PA'!$F$4:$F$2000))
+SUMPRODUCT(('Diário 2º PA'!$E$4:$E$1997='Analítico Cp.'!$B80)*('Diário 2º PA'!$C$4:$C$1997&gt;=G$4)*('Diário 2º PA'!$C$4:$C$1997&lt;=EOMONTH(G$4,0))*('Diário 2º PA'!$F$4:$F$1997))
+SUMPRODUCT(('Diário 3º PA'!$E$4:$E$2018='Analítico Cp.'!$B80)*('Diário 3º PA'!$C$4:$C$2018&gt;=G$4)*('Diário 3º PA'!$C$4:$C$2018&lt;=EOMONTH(G$4,0))*('Diário 3º PA'!$F$4:$F$2018))
+SUMPRODUCT(('Diário 4º PA'!$E$4:$E$2000='Analítico Cp.'!$B80)*('Diário 4º PA'!$C$4:$C$2000&gt;=G$4)*('Diário 4º PA'!$C$4:$C$2000&lt;=EOMONTH(G$4,0))*('Diário 4º PA'!$F$4:$F$2000))
+SUMPRODUCT(('Comp.'!$D$5:$D$475=$B80)*('Comp.'!$B$5:$B$475&gt;=G$4)*('Comp.'!$B$5:$B$475&lt;=EOMONTH(G$4,0))*('Comp.'!$E$5:$E$475))</f>
        <v>0</v>
      </c>
      <c r="H80" s="10">
        <f>SUMPRODUCT(('Diário 1º PA'!$E$4:$E$2000='Analítico Cp.'!$B80)*('Diário 1º PA'!$C$4:$C$2000&gt;=H$4)*('Diário 1º PA'!$C$4:$C$2000&lt;=EOMONTH(H$4,0))*('Diário 1º PA'!$F$4:$F$2000))
+SUMPRODUCT(('Diário 2º PA'!$E$4:$E$1997='Analítico Cp.'!$B80)*('Diário 2º PA'!$C$4:$C$1997&gt;=H$4)*('Diário 2º PA'!$C$4:$C$1997&lt;=EOMONTH(H$4,0))*('Diário 2º PA'!$F$4:$F$1997))
+SUMPRODUCT(('Diário 3º PA'!$E$4:$E$2018='Analítico Cp.'!$B80)*('Diário 3º PA'!$C$4:$C$2018&gt;=H$4)*('Diário 3º PA'!$C$4:$C$2018&lt;=EOMONTH(H$4,0))*('Diário 3º PA'!$F$4:$F$2018))
+SUMPRODUCT(('Diário 4º PA'!$E$4:$E$2000='Analítico Cp.'!$B80)*('Diário 4º PA'!$C$4:$C$2000&gt;=H$4)*('Diário 4º PA'!$C$4:$C$2000&lt;=EOMONTH(H$4,0))*('Diário 4º PA'!$F$4:$F$2000))
+SUMPRODUCT(('Comp.'!$D$5:$D$475=$B80)*('Comp.'!$B$5:$B$475&gt;=H$4)*('Comp.'!$B$5:$B$475&lt;=EOMONTH(H$4,0))*('Comp.'!$E$5:$E$475))</f>
        <v>0</v>
      </c>
      <c r="I80" s="10">
        <f>SUMPRODUCT(('Diário 1º PA'!$E$4:$E$2000='Analítico Cp.'!$B80)*('Diário 1º PA'!$C$4:$C$2000&gt;=I$4)*('Diário 1º PA'!$C$4:$C$2000&lt;=EOMONTH(I$4,0))*('Diário 1º PA'!$F$4:$F$2000))
+SUMPRODUCT(('Diário 2º PA'!$E$4:$E$1997='Analítico Cp.'!$B80)*('Diário 2º PA'!$C$4:$C$1997&gt;=I$4)*('Diário 2º PA'!$C$4:$C$1997&lt;=EOMONTH(I$4,0))*('Diário 2º PA'!$F$4:$F$1997))
+SUMPRODUCT(('Diário 3º PA'!$E$4:$E$2018='Analítico Cp.'!$B80)*('Diário 3º PA'!$C$4:$C$2018&gt;=I$4)*('Diário 3º PA'!$C$4:$C$2018&lt;=EOMONTH(I$4,0))*('Diário 3º PA'!$F$4:$F$2018))
+SUMPRODUCT(('Diário 4º PA'!$E$4:$E$2000='Analítico Cp.'!$B80)*('Diário 4º PA'!$C$4:$C$2000&gt;=I$4)*('Diário 4º PA'!$C$4:$C$2000&lt;=EOMONTH(I$4,0))*('Diário 4º PA'!$F$4:$F$2000))
+SUMPRODUCT(('Comp.'!$D$5:$D$475=$B80)*('Comp.'!$B$5:$B$475&gt;=I$4)*('Comp.'!$B$5:$B$475&lt;=EOMONTH(I$4,0))*('Comp.'!$E$5:$E$475))</f>
        <v>0</v>
      </c>
      <c r="J80" s="10">
        <f>SUMPRODUCT(('Diário 1º PA'!$E$4:$E$2000='Analítico Cp.'!$B80)*('Diário 1º PA'!$C$4:$C$2000&gt;=J$4)*('Diário 1º PA'!$C$4:$C$2000&lt;=EOMONTH(J$4,0))*('Diário 1º PA'!$F$4:$F$2000))
+SUMPRODUCT(('Diário 2º PA'!$E$4:$E$1997='Analítico Cp.'!$B80)*('Diário 2º PA'!$C$4:$C$1997&gt;=J$4)*('Diário 2º PA'!$C$4:$C$1997&lt;=EOMONTH(J$4,0))*('Diário 2º PA'!$F$4:$F$1997))
+SUMPRODUCT(('Diário 3º PA'!$E$4:$E$2018='Analítico Cp.'!$B80)*('Diário 3º PA'!$C$4:$C$2018&gt;=J$4)*('Diário 3º PA'!$C$4:$C$2018&lt;=EOMONTH(J$4,0))*('Diário 3º PA'!$F$4:$F$2018))
+SUMPRODUCT(('Diário 4º PA'!$E$4:$E$2000='Analítico Cp.'!$B80)*('Diário 4º PA'!$C$4:$C$2000&gt;=J$4)*('Diário 4º PA'!$C$4:$C$2000&lt;=EOMONTH(J$4,0))*('Diário 4º PA'!$F$4:$F$2000))
+SUMPRODUCT(('Comp.'!$D$5:$D$475=$B80)*('Comp.'!$B$5:$B$475&gt;=J$4)*('Comp.'!$B$5:$B$475&lt;=EOMONTH(J$4,0))*('Comp.'!$E$5:$E$475))</f>
        <v>0</v>
      </c>
      <c r="K80" s="10">
        <f>SUMPRODUCT(('Diário 1º PA'!$E$4:$E$2000='Analítico Cp.'!$B80)*('Diário 1º PA'!$C$4:$C$2000&gt;=K$4)*('Diário 1º PA'!$C$4:$C$2000&lt;=EOMONTH(K$4,0))*('Diário 1º PA'!$F$4:$F$2000))
+SUMPRODUCT(('Diário 2º PA'!$E$4:$E$1997='Analítico Cp.'!$B80)*('Diário 2º PA'!$C$4:$C$1997&gt;=K$4)*('Diário 2º PA'!$C$4:$C$1997&lt;=EOMONTH(K$4,0))*('Diário 2º PA'!$F$4:$F$1997))
+SUMPRODUCT(('Diário 3º PA'!$E$4:$E$2018='Analítico Cp.'!$B80)*('Diário 3º PA'!$C$4:$C$2018&gt;=K$4)*('Diário 3º PA'!$C$4:$C$2018&lt;=EOMONTH(K$4,0))*('Diário 3º PA'!$F$4:$F$2018))
+SUMPRODUCT(('Diário 4º PA'!$E$4:$E$2000='Analítico Cp.'!$B80)*('Diário 4º PA'!$C$4:$C$2000&gt;=K$4)*('Diário 4º PA'!$C$4:$C$2000&lt;=EOMONTH(K$4,0))*('Diário 4º PA'!$F$4:$F$2000))
+SUMPRODUCT(('Comp.'!$D$5:$D$475=$B80)*('Comp.'!$B$5:$B$475&gt;=K$4)*('Comp.'!$B$5:$B$475&lt;=EOMONTH(K$4,0))*('Comp.'!$E$5:$E$475))</f>
        <v>0</v>
      </c>
      <c r="L80" s="10">
        <f>SUMPRODUCT(('Diário 1º PA'!$E$4:$E$2000='Analítico Cp.'!$B80)*('Diário 1º PA'!$C$4:$C$2000&gt;=L$4)*('Diário 1º PA'!$C$4:$C$2000&lt;=EOMONTH(L$4,0))*('Diário 1º PA'!$F$4:$F$2000))
+SUMPRODUCT(('Diário 2º PA'!$E$4:$E$1997='Analítico Cp.'!$B80)*('Diário 2º PA'!$C$4:$C$1997&gt;=L$4)*('Diário 2º PA'!$C$4:$C$1997&lt;=EOMONTH(L$4,0))*('Diário 2º PA'!$F$4:$F$1997))
+SUMPRODUCT(('Diário 3º PA'!$E$4:$E$2018='Analítico Cp.'!$B80)*('Diário 3º PA'!$C$4:$C$2018&gt;=L$4)*('Diário 3º PA'!$C$4:$C$2018&lt;=EOMONTH(L$4,0))*('Diário 3º PA'!$F$4:$F$2018))
+SUMPRODUCT(('Diário 4º PA'!$E$4:$E$2000='Analítico Cp.'!$B80)*('Diário 4º PA'!$C$4:$C$2000&gt;=L$4)*('Diário 4º PA'!$C$4:$C$2000&lt;=EOMONTH(L$4,0))*('Diário 4º PA'!$F$4:$F$2000))
+SUMPRODUCT(('Comp.'!$D$5:$D$475=$B80)*('Comp.'!$B$5:$B$475&gt;=L$4)*('Comp.'!$B$5:$B$475&lt;=EOMONTH(L$4,0))*('Comp.'!$E$5:$E$475))</f>
        <v>0</v>
      </c>
      <c r="M80" s="10">
        <f>SUMPRODUCT(('Diário 1º PA'!$E$4:$E$2000='Analítico Cp.'!$B80)*('Diário 1º PA'!$C$4:$C$2000&gt;=M$4)*('Diário 1º PA'!$C$4:$C$2000&lt;=EOMONTH(M$4,0))*('Diário 1º PA'!$F$4:$F$2000))
+SUMPRODUCT(('Diário 2º PA'!$E$4:$E$1997='Analítico Cp.'!$B80)*('Diário 2º PA'!$C$4:$C$1997&gt;=M$4)*('Diário 2º PA'!$C$4:$C$1997&lt;=EOMONTH(M$4,0))*('Diário 2º PA'!$F$4:$F$1997))
+SUMPRODUCT(('Diário 3º PA'!$E$4:$E$2018='Analítico Cp.'!$B80)*('Diário 3º PA'!$C$4:$C$2018&gt;=M$4)*('Diário 3º PA'!$C$4:$C$2018&lt;=EOMONTH(M$4,0))*('Diário 3º PA'!$F$4:$F$2018))
+SUMPRODUCT(('Diário 4º PA'!$E$4:$E$2000='Analítico Cp.'!$B80)*('Diário 4º PA'!$C$4:$C$2000&gt;=M$4)*('Diário 4º PA'!$C$4:$C$2000&lt;=EOMONTH(M$4,0))*('Diário 4º PA'!$F$4:$F$2000))
+SUMPRODUCT(('Comp.'!$D$5:$D$475=$B80)*('Comp.'!$B$5:$B$475&gt;=M$4)*('Comp.'!$B$5:$B$475&lt;=EOMONTH(M$4,0))*('Comp.'!$E$5:$E$475))</f>
        <v>0</v>
      </c>
      <c r="N80" s="10">
        <f>SUMPRODUCT(('Diário 1º PA'!$E$4:$E$2000='Analítico Cp.'!$B80)*('Diário 1º PA'!$C$4:$C$2000&gt;=N$4)*('Diário 1º PA'!$C$4:$C$2000&lt;=EOMONTH(N$4,0))*('Diário 1º PA'!$F$4:$F$2000))
+SUMPRODUCT(('Diário 2º PA'!$E$4:$E$1997='Analítico Cp.'!$B80)*('Diário 2º PA'!$C$4:$C$1997&gt;=N$4)*('Diário 2º PA'!$C$4:$C$1997&lt;=EOMONTH(N$4,0))*('Diário 2º PA'!$F$4:$F$1997))
+SUMPRODUCT(('Diário 3º PA'!$E$4:$E$2018='Analítico Cp.'!$B80)*('Diário 3º PA'!$C$4:$C$2018&gt;=N$4)*('Diário 3º PA'!$C$4:$C$2018&lt;=EOMONTH(N$4,0))*('Diário 3º PA'!$F$4:$F$2018))
+SUMPRODUCT(('Diário 4º PA'!$E$4:$E$2000='Analítico Cp.'!$B80)*('Diário 4º PA'!$C$4:$C$2000&gt;=N$4)*('Diário 4º PA'!$C$4:$C$2000&lt;=EOMONTH(N$4,0))*('Diário 4º PA'!$F$4:$F$2000))
+SUMPRODUCT(('Comp.'!$D$5:$D$475=$B80)*('Comp.'!$B$5:$B$475&gt;=N$4)*('Comp.'!$B$5:$B$475&lt;=EOMONTH(N$4,0))*('Comp.'!$E$5:$E$475))</f>
        <v>0</v>
      </c>
      <c r="O80" s="11">
        <f t="shared" si="14"/>
        <v>0</v>
      </c>
      <c r="P80" s="92">
        <f t="shared" si="13"/>
        <v>0</v>
      </c>
    </row>
    <row r="81" spans="1:16" ht="23.25" customHeight="1" x14ac:dyDescent="0.25">
      <c r="A81" s="36" t="s">
        <v>239</v>
      </c>
      <c r="B81" s="57" t="s">
        <v>240</v>
      </c>
      <c r="C81" s="10">
        <f>SUMPRODUCT(('Diário 1º PA'!$E$4:$E$2000='Analítico Cp.'!$B81)*('Diário 1º PA'!$C$4:$C$2000&gt;=C$4)*('Diário 1º PA'!$C$4:$C$2000&lt;=EOMONTH(C$4,0))*('Diário 1º PA'!$F$4:$F$2000))
+SUMPRODUCT(('Diário 2º PA'!$E$4:$E$1997='Analítico Cp.'!$B81)*('Diário 2º PA'!$C$4:$C$1997&gt;=C$4)*('Diário 2º PA'!$C$4:$C$1997&lt;=EOMONTH(C$4,0))*('Diário 2º PA'!$F$4:$F$1997))
+SUMPRODUCT(('Diário 3º PA'!$E$4:$E$2018='Analítico Cp.'!$B81)*('Diário 3º PA'!$C$4:$C$2018&gt;=C$4)*('Diário 3º PA'!$C$4:$C$2018&lt;=EOMONTH(C$4,0))*('Diário 3º PA'!$F$4:$F$2018))
+SUMPRODUCT(('Diário 4º PA'!$E$4:$E$2000='Analítico Cp.'!$B81)*('Diário 4º PA'!$C$4:$C$2000&gt;=C$4)*('Diário 4º PA'!$C$4:$C$2000&lt;=EOMONTH(C$4,0))*('Diário 4º PA'!$F$4:$F$2000))
+SUMPRODUCT(('Comp.'!$D$5:$D$475=$B81)*('Comp.'!$B$5:$B$475&gt;=C$4)*('Comp.'!$B$5:$B$475&lt;=EOMONTH(C$4,0))*('Comp.'!$E$5:$E$475))</f>
        <v>0</v>
      </c>
      <c r="D81" s="10">
        <f>SUMPRODUCT(('Diário 1º PA'!$E$4:$E$2000='Analítico Cp.'!$B81)*('Diário 1º PA'!$C$4:$C$2000&gt;=D$4)*('Diário 1º PA'!$C$4:$C$2000&lt;=EOMONTH(D$4,0))*('Diário 1º PA'!$F$4:$F$2000))
+SUMPRODUCT(('Diário 2º PA'!$E$4:$E$1997='Analítico Cp.'!$B81)*('Diário 2º PA'!$C$4:$C$1997&gt;=D$4)*('Diário 2º PA'!$C$4:$C$1997&lt;=EOMONTH(D$4,0))*('Diário 2º PA'!$F$4:$F$1997))
+SUMPRODUCT(('Diário 3º PA'!$E$4:$E$2018='Analítico Cp.'!$B81)*('Diário 3º PA'!$C$4:$C$2018&gt;=D$4)*('Diário 3º PA'!$C$4:$C$2018&lt;=EOMONTH(D$4,0))*('Diário 3º PA'!$F$4:$F$2018))
+SUMPRODUCT(('Diário 4º PA'!$E$4:$E$2000='Analítico Cp.'!$B81)*('Diário 4º PA'!$C$4:$C$2000&gt;=D$4)*('Diário 4º PA'!$C$4:$C$2000&lt;=EOMONTH(D$4,0))*('Diário 4º PA'!$F$4:$F$2000))
+SUMPRODUCT(('Comp.'!$D$5:$D$475=$B81)*('Comp.'!$B$5:$B$475&gt;=D$4)*('Comp.'!$B$5:$B$475&lt;=EOMONTH(D$4,0))*('Comp.'!$E$5:$E$475))</f>
        <v>0</v>
      </c>
      <c r="E81" s="10">
        <f>SUMPRODUCT(('Diário 1º PA'!$E$4:$E$2000='Analítico Cp.'!$B81)*('Diário 1º PA'!$C$4:$C$2000&gt;=E$4)*('Diário 1º PA'!$C$4:$C$2000&lt;=EOMONTH(E$4,0))*('Diário 1º PA'!$F$4:$F$2000))
+SUMPRODUCT(('Diário 2º PA'!$E$4:$E$1997='Analítico Cp.'!$B81)*('Diário 2º PA'!$C$4:$C$1997&gt;=E$4)*('Diário 2º PA'!$C$4:$C$1997&lt;=EOMONTH(E$4,0))*('Diário 2º PA'!$F$4:$F$1997))
+SUMPRODUCT(('Diário 3º PA'!$E$4:$E$2018='Analítico Cp.'!$B81)*('Diário 3º PA'!$C$4:$C$2018&gt;=E$4)*('Diário 3º PA'!$C$4:$C$2018&lt;=EOMONTH(E$4,0))*('Diário 3º PA'!$F$4:$F$2018))
+SUMPRODUCT(('Diário 4º PA'!$E$4:$E$2000='Analítico Cp.'!$B81)*('Diário 4º PA'!$C$4:$C$2000&gt;=E$4)*('Diário 4º PA'!$C$4:$C$2000&lt;=EOMONTH(E$4,0))*('Diário 4º PA'!$F$4:$F$2000))
+SUMPRODUCT(('Comp.'!$D$5:$D$475=$B81)*('Comp.'!$B$5:$B$475&gt;=E$4)*('Comp.'!$B$5:$B$475&lt;=EOMONTH(E$4,0))*('Comp.'!$E$5:$E$475))</f>
        <v>0</v>
      </c>
      <c r="F81" s="10">
        <f>SUMPRODUCT(('Diário 1º PA'!$E$4:$E$2000='Analítico Cp.'!$B81)*('Diário 1º PA'!$C$4:$C$2000&gt;=F$4)*('Diário 1º PA'!$C$4:$C$2000&lt;=EOMONTH(F$4,0))*('Diário 1º PA'!$F$4:$F$2000))
+SUMPRODUCT(('Diário 2º PA'!$E$4:$E$1997='Analítico Cp.'!$B81)*('Diário 2º PA'!$C$4:$C$1997&gt;=F$4)*('Diário 2º PA'!$C$4:$C$1997&lt;=EOMONTH(F$4,0))*('Diário 2º PA'!$F$4:$F$1997))
+SUMPRODUCT(('Diário 3º PA'!$E$4:$E$2018='Analítico Cp.'!$B81)*('Diário 3º PA'!$C$4:$C$2018&gt;=F$4)*('Diário 3º PA'!$C$4:$C$2018&lt;=EOMONTH(F$4,0))*('Diário 3º PA'!$F$4:$F$2018))
+SUMPRODUCT(('Diário 4º PA'!$E$4:$E$2000='Analítico Cp.'!$B81)*('Diário 4º PA'!$C$4:$C$2000&gt;=F$4)*('Diário 4º PA'!$C$4:$C$2000&lt;=EOMONTH(F$4,0))*('Diário 4º PA'!$F$4:$F$2000))
+SUMPRODUCT(('Comp.'!$D$5:$D$475=$B81)*('Comp.'!$B$5:$B$475&gt;=F$4)*('Comp.'!$B$5:$B$475&lt;=EOMONTH(F$4,0))*('Comp.'!$E$5:$E$475))</f>
        <v>0</v>
      </c>
      <c r="G81" s="10">
        <f>SUMPRODUCT(('Diário 1º PA'!$E$4:$E$2000='Analítico Cp.'!$B81)*('Diário 1º PA'!$C$4:$C$2000&gt;=G$4)*('Diário 1º PA'!$C$4:$C$2000&lt;=EOMONTH(G$4,0))*('Diário 1º PA'!$F$4:$F$2000))
+SUMPRODUCT(('Diário 2º PA'!$E$4:$E$1997='Analítico Cp.'!$B81)*('Diário 2º PA'!$C$4:$C$1997&gt;=G$4)*('Diário 2º PA'!$C$4:$C$1997&lt;=EOMONTH(G$4,0))*('Diário 2º PA'!$F$4:$F$1997))
+SUMPRODUCT(('Diário 3º PA'!$E$4:$E$2018='Analítico Cp.'!$B81)*('Diário 3º PA'!$C$4:$C$2018&gt;=G$4)*('Diário 3º PA'!$C$4:$C$2018&lt;=EOMONTH(G$4,0))*('Diário 3º PA'!$F$4:$F$2018))
+SUMPRODUCT(('Diário 4º PA'!$E$4:$E$2000='Analítico Cp.'!$B81)*('Diário 4º PA'!$C$4:$C$2000&gt;=G$4)*('Diário 4º PA'!$C$4:$C$2000&lt;=EOMONTH(G$4,0))*('Diário 4º PA'!$F$4:$F$2000))
+SUMPRODUCT(('Comp.'!$D$5:$D$475=$B81)*('Comp.'!$B$5:$B$475&gt;=G$4)*('Comp.'!$B$5:$B$475&lt;=EOMONTH(G$4,0))*('Comp.'!$E$5:$E$475))</f>
        <v>0</v>
      </c>
      <c r="H81" s="10">
        <f>SUMPRODUCT(('Diário 1º PA'!$E$4:$E$2000='Analítico Cp.'!$B81)*('Diário 1º PA'!$C$4:$C$2000&gt;=H$4)*('Diário 1º PA'!$C$4:$C$2000&lt;=EOMONTH(H$4,0))*('Diário 1º PA'!$F$4:$F$2000))
+SUMPRODUCT(('Diário 2º PA'!$E$4:$E$1997='Analítico Cp.'!$B81)*('Diário 2º PA'!$C$4:$C$1997&gt;=H$4)*('Diário 2º PA'!$C$4:$C$1997&lt;=EOMONTH(H$4,0))*('Diário 2º PA'!$F$4:$F$1997))
+SUMPRODUCT(('Diário 3º PA'!$E$4:$E$2018='Analítico Cp.'!$B81)*('Diário 3º PA'!$C$4:$C$2018&gt;=H$4)*('Diário 3º PA'!$C$4:$C$2018&lt;=EOMONTH(H$4,0))*('Diário 3º PA'!$F$4:$F$2018))
+SUMPRODUCT(('Diário 4º PA'!$E$4:$E$2000='Analítico Cp.'!$B81)*('Diário 4º PA'!$C$4:$C$2000&gt;=H$4)*('Diário 4º PA'!$C$4:$C$2000&lt;=EOMONTH(H$4,0))*('Diário 4º PA'!$F$4:$F$2000))
+SUMPRODUCT(('Comp.'!$D$5:$D$475=$B81)*('Comp.'!$B$5:$B$475&gt;=H$4)*('Comp.'!$B$5:$B$475&lt;=EOMONTH(H$4,0))*('Comp.'!$E$5:$E$475))</f>
        <v>0</v>
      </c>
      <c r="I81" s="10">
        <f>SUMPRODUCT(('Diário 1º PA'!$E$4:$E$2000='Analítico Cp.'!$B81)*('Diário 1º PA'!$C$4:$C$2000&gt;=I$4)*('Diário 1º PA'!$C$4:$C$2000&lt;=EOMONTH(I$4,0))*('Diário 1º PA'!$F$4:$F$2000))
+SUMPRODUCT(('Diário 2º PA'!$E$4:$E$1997='Analítico Cp.'!$B81)*('Diário 2º PA'!$C$4:$C$1997&gt;=I$4)*('Diário 2º PA'!$C$4:$C$1997&lt;=EOMONTH(I$4,0))*('Diário 2º PA'!$F$4:$F$1997))
+SUMPRODUCT(('Diário 3º PA'!$E$4:$E$2018='Analítico Cp.'!$B81)*('Diário 3º PA'!$C$4:$C$2018&gt;=I$4)*('Diário 3º PA'!$C$4:$C$2018&lt;=EOMONTH(I$4,0))*('Diário 3º PA'!$F$4:$F$2018))
+SUMPRODUCT(('Diário 4º PA'!$E$4:$E$2000='Analítico Cp.'!$B81)*('Diário 4º PA'!$C$4:$C$2000&gt;=I$4)*('Diário 4º PA'!$C$4:$C$2000&lt;=EOMONTH(I$4,0))*('Diário 4º PA'!$F$4:$F$2000))
+SUMPRODUCT(('Comp.'!$D$5:$D$475=$B81)*('Comp.'!$B$5:$B$475&gt;=I$4)*('Comp.'!$B$5:$B$475&lt;=EOMONTH(I$4,0))*('Comp.'!$E$5:$E$475))</f>
        <v>0</v>
      </c>
      <c r="J81" s="10">
        <f>SUMPRODUCT(('Diário 1º PA'!$E$4:$E$2000='Analítico Cp.'!$B81)*('Diário 1º PA'!$C$4:$C$2000&gt;=J$4)*('Diário 1º PA'!$C$4:$C$2000&lt;=EOMONTH(J$4,0))*('Diário 1º PA'!$F$4:$F$2000))
+SUMPRODUCT(('Diário 2º PA'!$E$4:$E$1997='Analítico Cp.'!$B81)*('Diário 2º PA'!$C$4:$C$1997&gt;=J$4)*('Diário 2º PA'!$C$4:$C$1997&lt;=EOMONTH(J$4,0))*('Diário 2º PA'!$F$4:$F$1997))
+SUMPRODUCT(('Diário 3º PA'!$E$4:$E$2018='Analítico Cp.'!$B81)*('Diário 3º PA'!$C$4:$C$2018&gt;=J$4)*('Diário 3º PA'!$C$4:$C$2018&lt;=EOMONTH(J$4,0))*('Diário 3º PA'!$F$4:$F$2018))
+SUMPRODUCT(('Diário 4º PA'!$E$4:$E$2000='Analítico Cp.'!$B81)*('Diário 4º PA'!$C$4:$C$2000&gt;=J$4)*('Diário 4º PA'!$C$4:$C$2000&lt;=EOMONTH(J$4,0))*('Diário 4º PA'!$F$4:$F$2000))
+SUMPRODUCT(('Comp.'!$D$5:$D$475=$B81)*('Comp.'!$B$5:$B$475&gt;=J$4)*('Comp.'!$B$5:$B$475&lt;=EOMONTH(J$4,0))*('Comp.'!$E$5:$E$475))</f>
        <v>0</v>
      </c>
      <c r="K81" s="10">
        <f>SUMPRODUCT(('Diário 1º PA'!$E$4:$E$2000='Analítico Cp.'!$B81)*('Diário 1º PA'!$C$4:$C$2000&gt;=K$4)*('Diário 1º PA'!$C$4:$C$2000&lt;=EOMONTH(K$4,0))*('Diário 1º PA'!$F$4:$F$2000))
+SUMPRODUCT(('Diário 2º PA'!$E$4:$E$1997='Analítico Cp.'!$B81)*('Diário 2º PA'!$C$4:$C$1997&gt;=K$4)*('Diário 2º PA'!$C$4:$C$1997&lt;=EOMONTH(K$4,0))*('Diário 2º PA'!$F$4:$F$1997))
+SUMPRODUCT(('Diário 3º PA'!$E$4:$E$2018='Analítico Cp.'!$B81)*('Diário 3º PA'!$C$4:$C$2018&gt;=K$4)*('Diário 3º PA'!$C$4:$C$2018&lt;=EOMONTH(K$4,0))*('Diário 3º PA'!$F$4:$F$2018))
+SUMPRODUCT(('Diário 4º PA'!$E$4:$E$2000='Analítico Cp.'!$B81)*('Diário 4º PA'!$C$4:$C$2000&gt;=K$4)*('Diário 4º PA'!$C$4:$C$2000&lt;=EOMONTH(K$4,0))*('Diário 4º PA'!$F$4:$F$2000))
+SUMPRODUCT(('Comp.'!$D$5:$D$475=$B81)*('Comp.'!$B$5:$B$475&gt;=K$4)*('Comp.'!$B$5:$B$475&lt;=EOMONTH(K$4,0))*('Comp.'!$E$5:$E$475))</f>
        <v>0</v>
      </c>
      <c r="L81" s="10">
        <f>SUMPRODUCT(('Diário 1º PA'!$E$4:$E$2000='Analítico Cp.'!$B81)*('Diário 1º PA'!$C$4:$C$2000&gt;=L$4)*('Diário 1º PA'!$C$4:$C$2000&lt;=EOMONTH(L$4,0))*('Diário 1º PA'!$F$4:$F$2000))
+SUMPRODUCT(('Diário 2º PA'!$E$4:$E$1997='Analítico Cp.'!$B81)*('Diário 2º PA'!$C$4:$C$1997&gt;=L$4)*('Diário 2º PA'!$C$4:$C$1997&lt;=EOMONTH(L$4,0))*('Diário 2º PA'!$F$4:$F$1997))
+SUMPRODUCT(('Diário 3º PA'!$E$4:$E$2018='Analítico Cp.'!$B81)*('Diário 3º PA'!$C$4:$C$2018&gt;=L$4)*('Diário 3º PA'!$C$4:$C$2018&lt;=EOMONTH(L$4,0))*('Diário 3º PA'!$F$4:$F$2018))
+SUMPRODUCT(('Diário 4º PA'!$E$4:$E$2000='Analítico Cp.'!$B81)*('Diário 4º PA'!$C$4:$C$2000&gt;=L$4)*('Diário 4º PA'!$C$4:$C$2000&lt;=EOMONTH(L$4,0))*('Diário 4º PA'!$F$4:$F$2000))
+SUMPRODUCT(('Comp.'!$D$5:$D$475=$B81)*('Comp.'!$B$5:$B$475&gt;=L$4)*('Comp.'!$B$5:$B$475&lt;=EOMONTH(L$4,0))*('Comp.'!$E$5:$E$475))</f>
        <v>0</v>
      </c>
      <c r="M81" s="10">
        <f>SUMPRODUCT(('Diário 1º PA'!$E$4:$E$2000='Analítico Cp.'!$B81)*('Diário 1º PA'!$C$4:$C$2000&gt;=M$4)*('Diário 1º PA'!$C$4:$C$2000&lt;=EOMONTH(M$4,0))*('Diário 1º PA'!$F$4:$F$2000))
+SUMPRODUCT(('Diário 2º PA'!$E$4:$E$1997='Analítico Cp.'!$B81)*('Diário 2º PA'!$C$4:$C$1997&gt;=M$4)*('Diário 2º PA'!$C$4:$C$1997&lt;=EOMONTH(M$4,0))*('Diário 2º PA'!$F$4:$F$1997))
+SUMPRODUCT(('Diário 3º PA'!$E$4:$E$2018='Analítico Cp.'!$B81)*('Diário 3º PA'!$C$4:$C$2018&gt;=M$4)*('Diário 3º PA'!$C$4:$C$2018&lt;=EOMONTH(M$4,0))*('Diário 3º PA'!$F$4:$F$2018))
+SUMPRODUCT(('Diário 4º PA'!$E$4:$E$2000='Analítico Cp.'!$B81)*('Diário 4º PA'!$C$4:$C$2000&gt;=M$4)*('Diário 4º PA'!$C$4:$C$2000&lt;=EOMONTH(M$4,0))*('Diário 4º PA'!$F$4:$F$2000))
+SUMPRODUCT(('Comp.'!$D$5:$D$475=$B81)*('Comp.'!$B$5:$B$475&gt;=M$4)*('Comp.'!$B$5:$B$475&lt;=EOMONTH(M$4,0))*('Comp.'!$E$5:$E$475))</f>
        <v>0</v>
      </c>
      <c r="N81" s="10">
        <f>SUMPRODUCT(('Diário 1º PA'!$E$4:$E$2000='Analítico Cp.'!$B81)*('Diário 1º PA'!$C$4:$C$2000&gt;=N$4)*('Diário 1º PA'!$C$4:$C$2000&lt;=EOMONTH(N$4,0))*('Diário 1º PA'!$F$4:$F$2000))
+SUMPRODUCT(('Diário 2º PA'!$E$4:$E$1997='Analítico Cp.'!$B81)*('Diário 2º PA'!$C$4:$C$1997&gt;=N$4)*('Diário 2º PA'!$C$4:$C$1997&lt;=EOMONTH(N$4,0))*('Diário 2º PA'!$F$4:$F$1997))
+SUMPRODUCT(('Diário 3º PA'!$E$4:$E$2018='Analítico Cp.'!$B81)*('Diário 3º PA'!$C$4:$C$2018&gt;=N$4)*('Diário 3º PA'!$C$4:$C$2018&lt;=EOMONTH(N$4,0))*('Diário 3º PA'!$F$4:$F$2018))
+SUMPRODUCT(('Diário 4º PA'!$E$4:$E$2000='Analítico Cp.'!$B81)*('Diário 4º PA'!$C$4:$C$2000&gt;=N$4)*('Diário 4º PA'!$C$4:$C$2000&lt;=EOMONTH(N$4,0))*('Diário 4º PA'!$F$4:$F$2000))
+SUMPRODUCT(('Comp.'!$D$5:$D$475=$B81)*('Comp.'!$B$5:$B$475&gt;=N$4)*('Comp.'!$B$5:$B$475&lt;=EOMONTH(N$4,0))*('Comp.'!$E$5:$E$475))</f>
        <v>0</v>
      </c>
      <c r="O81" s="11">
        <f t="shared" si="14"/>
        <v>0</v>
      </c>
      <c r="P81" s="92">
        <f t="shared" si="13"/>
        <v>0</v>
      </c>
    </row>
    <row r="82" spans="1:16" ht="23.25" customHeight="1" x14ac:dyDescent="0.25">
      <c r="A82" s="36" t="s">
        <v>241</v>
      </c>
      <c r="B82" s="57" t="s">
        <v>242</v>
      </c>
      <c r="C82" s="10">
        <f>SUMPRODUCT(('Diário 1º PA'!$E$4:$E$2000='Analítico Cp.'!$B82)*('Diário 1º PA'!$C$4:$C$2000&gt;=C$4)*('Diário 1º PA'!$C$4:$C$2000&lt;=EOMONTH(C$4,0))*('Diário 1º PA'!$F$4:$F$2000))
+SUMPRODUCT(('Diário 2º PA'!$E$4:$E$1997='Analítico Cp.'!$B82)*('Diário 2º PA'!$C$4:$C$1997&gt;=C$4)*('Diário 2º PA'!$C$4:$C$1997&lt;=EOMONTH(C$4,0))*('Diário 2º PA'!$F$4:$F$1997))
+SUMPRODUCT(('Diário 3º PA'!$E$4:$E$2018='Analítico Cp.'!$B82)*('Diário 3º PA'!$C$4:$C$2018&gt;=C$4)*('Diário 3º PA'!$C$4:$C$2018&lt;=EOMONTH(C$4,0))*('Diário 3º PA'!$F$4:$F$2018))
+SUMPRODUCT(('Diário 4º PA'!$E$4:$E$2000='Analítico Cp.'!$B82)*('Diário 4º PA'!$C$4:$C$2000&gt;=C$4)*('Diário 4º PA'!$C$4:$C$2000&lt;=EOMONTH(C$4,0))*('Diário 4º PA'!$F$4:$F$2000))
+SUMPRODUCT(('Comp.'!$D$5:$D$475=$B82)*('Comp.'!$B$5:$B$475&gt;=C$4)*('Comp.'!$B$5:$B$475&lt;=EOMONTH(C$4,0))*('Comp.'!$E$5:$E$475))</f>
        <v>0</v>
      </c>
      <c r="D82" s="10">
        <f>SUMPRODUCT(('Diário 1º PA'!$E$4:$E$2000='Analítico Cp.'!$B82)*('Diário 1º PA'!$C$4:$C$2000&gt;=D$4)*('Diário 1º PA'!$C$4:$C$2000&lt;=EOMONTH(D$4,0))*('Diário 1º PA'!$F$4:$F$2000))
+SUMPRODUCT(('Diário 2º PA'!$E$4:$E$1997='Analítico Cp.'!$B82)*('Diário 2º PA'!$C$4:$C$1997&gt;=D$4)*('Diário 2º PA'!$C$4:$C$1997&lt;=EOMONTH(D$4,0))*('Diário 2º PA'!$F$4:$F$1997))
+SUMPRODUCT(('Diário 3º PA'!$E$4:$E$2018='Analítico Cp.'!$B82)*('Diário 3º PA'!$C$4:$C$2018&gt;=D$4)*('Diário 3º PA'!$C$4:$C$2018&lt;=EOMONTH(D$4,0))*('Diário 3º PA'!$F$4:$F$2018))
+SUMPRODUCT(('Diário 4º PA'!$E$4:$E$2000='Analítico Cp.'!$B82)*('Diário 4º PA'!$C$4:$C$2000&gt;=D$4)*('Diário 4º PA'!$C$4:$C$2000&lt;=EOMONTH(D$4,0))*('Diário 4º PA'!$F$4:$F$2000))
+SUMPRODUCT(('Comp.'!$D$5:$D$475=$B82)*('Comp.'!$B$5:$B$475&gt;=D$4)*('Comp.'!$B$5:$B$475&lt;=EOMONTH(D$4,0))*('Comp.'!$E$5:$E$475))</f>
        <v>0</v>
      </c>
      <c r="E82" s="10">
        <f>SUMPRODUCT(('Diário 1º PA'!$E$4:$E$2000='Analítico Cp.'!$B82)*('Diário 1º PA'!$C$4:$C$2000&gt;=E$4)*('Diário 1º PA'!$C$4:$C$2000&lt;=EOMONTH(E$4,0))*('Diário 1º PA'!$F$4:$F$2000))
+SUMPRODUCT(('Diário 2º PA'!$E$4:$E$1997='Analítico Cp.'!$B82)*('Diário 2º PA'!$C$4:$C$1997&gt;=E$4)*('Diário 2º PA'!$C$4:$C$1997&lt;=EOMONTH(E$4,0))*('Diário 2º PA'!$F$4:$F$1997))
+SUMPRODUCT(('Diário 3º PA'!$E$4:$E$2018='Analítico Cp.'!$B82)*('Diário 3º PA'!$C$4:$C$2018&gt;=E$4)*('Diário 3º PA'!$C$4:$C$2018&lt;=EOMONTH(E$4,0))*('Diário 3º PA'!$F$4:$F$2018))
+SUMPRODUCT(('Diário 4º PA'!$E$4:$E$2000='Analítico Cp.'!$B82)*('Diário 4º PA'!$C$4:$C$2000&gt;=E$4)*('Diário 4º PA'!$C$4:$C$2000&lt;=EOMONTH(E$4,0))*('Diário 4º PA'!$F$4:$F$2000))
+SUMPRODUCT(('Comp.'!$D$5:$D$475=$B82)*('Comp.'!$B$5:$B$475&gt;=E$4)*('Comp.'!$B$5:$B$475&lt;=EOMONTH(E$4,0))*('Comp.'!$E$5:$E$475))</f>
        <v>0</v>
      </c>
      <c r="F82" s="10">
        <f>SUMPRODUCT(('Diário 1º PA'!$E$4:$E$2000='Analítico Cp.'!$B82)*('Diário 1º PA'!$C$4:$C$2000&gt;=F$4)*('Diário 1º PA'!$C$4:$C$2000&lt;=EOMONTH(F$4,0))*('Diário 1º PA'!$F$4:$F$2000))
+SUMPRODUCT(('Diário 2º PA'!$E$4:$E$1997='Analítico Cp.'!$B82)*('Diário 2º PA'!$C$4:$C$1997&gt;=F$4)*('Diário 2º PA'!$C$4:$C$1997&lt;=EOMONTH(F$4,0))*('Diário 2º PA'!$F$4:$F$1997))
+SUMPRODUCT(('Diário 3º PA'!$E$4:$E$2018='Analítico Cp.'!$B82)*('Diário 3º PA'!$C$4:$C$2018&gt;=F$4)*('Diário 3º PA'!$C$4:$C$2018&lt;=EOMONTH(F$4,0))*('Diário 3º PA'!$F$4:$F$2018))
+SUMPRODUCT(('Diário 4º PA'!$E$4:$E$2000='Analítico Cp.'!$B82)*('Diário 4º PA'!$C$4:$C$2000&gt;=F$4)*('Diário 4º PA'!$C$4:$C$2000&lt;=EOMONTH(F$4,0))*('Diário 4º PA'!$F$4:$F$2000))
+SUMPRODUCT(('Comp.'!$D$5:$D$475=$B82)*('Comp.'!$B$5:$B$475&gt;=F$4)*('Comp.'!$B$5:$B$475&lt;=EOMONTH(F$4,0))*('Comp.'!$E$5:$E$475))</f>
        <v>0</v>
      </c>
      <c r="G82" s="10">
        <f>SUMPRODUCT(('Diário 1º PA'!$E$4:$E$2000='Analítico Cp.'!$B82)*('Diário 1º PA'!$C$4:$C$2000&gt;=G$4)*('Diário 1º PA'!$C$4:$C$2000&lt;=EOMONTH(G$4,0))*('Diário 1º PA'!$F$4:$F$2000))
+SUMPRODUCT(('Diário 2º PA'!$E$4:$E$1997='Analítico Cp.'!$B82)*('Diário 2º PA'!$C$4:$C$1997&gt;=G$4)*('Diário 2º PA'!$C$4:$C$1997&lt;=EOMONTH(G$4,0))*('Diário 2º PA'!$F$4:$F$1997))
+SUMPRODUCT(('Diário 3º PA'!$E$4:$E$2018='Analítico Cp.'!$B82)*('Diário 3º PA'!$C$4:$C$2018&gt;=G$4)*('Diário 3º PA'!$C$4:$C$2018&lt;=EOMONTH(G$4,0))*('Diário 3º PA'!$F$4:$F$2018))
+SUMPRODUCT(('Diário 4º PA'!$E$4:$E$2000='Analítico Cp.'!$B82)*('Diário 4º PA'!$C$4:$C$2000&gt;=G$4)*('Diário 4º PA'!$C$4:$C$2000&lt;=EOMONTH(G$4,0))*('Diário 4º PA'!$F$4:$F$2000))
+SUMPRODUCT(('Comp.'!$D$5:$D$475=$B82)*('Comp.'!$B$5:$B$475&gt;=G$4)*('Comp.'!$B$5:$B$475&lt;=EOMONTH(G$4,0))*('Comp.'!$E$5:$E$475))</f>
        <v>0</v>
      </c>
      <c r="H82" s="10">
        <f>SUMPRODUCT(('Diário 1º PA'!$E$4:$E$2000='Analítico Cp.'!$B82)*('Diário 1º PA'!$C$4:$C$2000&gt;=H$4)*('Diário 1º PA'!$C$4:$C$2000&lt;=EOMONTH(H$4,0))*('Diário 1º PA'!$F$4:$F$2000))
+SUMPRODUCT(('Diário 2º PA'!$E$4:$E$1997='Analítico Cp.'!$B82)*('Diário 2º PA'!$C$4:$C$1997&gt;=H$4)*('Diário 2º PA'!$C$4:$C$1997&lt;=EOMONTH(H$4,0))*('Diário 2º PA'!$F$4:$F$1997))
+SUMPRODUCT(('Diário 3º PA'!$E$4:$E$2018='Analítico Cp.'!$B82)*('Diário 3º PA'!$C$4:$C$2018&gt;=H$4)*('Diário 3º PA'!$C$4:$C$2018&lt;=EOMONTH(H$4,0))*('Diário 3º PA'!$F$4:$F$2018))
+SUMPRODUCT(('Diário 4º PA'!$E$4:$E$2000='Analítico Cp.'!$B82)*('Diário 4º PA'!$C$4:$C$2000&gt;=H$4)*('Diário 4º PA'!$C$4:$C$2000&lt;=EOMONTH(H$4,0))*('Diário 4º PA'!$F$4:$F$2000))
+SUMPRODUCT(('Comp.'!$D$5:$D$475=$B82)*('Comp.'!$B$5:$B$475&gt;=H$4)*('Comp.'!$B$5:$B$475&lt;=EOMONTH(H$4,0))*('Comp.'!$E$5:$E$475))</f>
        <v>0</v>
      </c>
      <c r="I82" s="10">
        <f>SUMPRODUCT(('Diário 1º PA'!$E$4:$E$2000='Analítico Cp.'!$B82)*('Diário 1º PA'!$C$4:$C$2000&gt;=I$4)*('Diário 1º PA'!$C$4:$C$2000&lt;=EOMONTH(I$4,0))*('Diário 1º PA'!$F$4:$F$2000))
+SUMPRODUCT(('Diário 2º PA'!$E$4:$E$1997='Analítico Cp.'!$B82)*('Diário 2º PA'!$C$4:$C$1997&gt;=I$4)*('Diário 2º PA'!$C$4:$C$1997&lt;=EOMONTH(I$4,0))*('Diário 2º PA'!$F$4:$F$1997))
+SUMPRODUCT(('Diário 3º PA'!$E$4:$E$2018='Analítico Cp.'!$B82)*('Diário 3º PA'!$C$4:$C$2018&gt;=I$4)*('Diário 3º PA'!$C$4:$C$2018&lt;=EOMONTH(I$4,0))*('Diário 3º PA'!$F$4:$F$2018))
+SUMPRODUCT(('Diário 4º PA'!$E$4:$E$2000='Analítico Cp.'!$B82)*('Diário 4º PA'!$C$4:$C$2000&gt;=I$4)*('Diário 4º PA'!$C$4:$C$2000&lt;=EOMONTH(I$4,0))*('Diário 4º PA'!$F$4:$F$2000))
+SUMPRODUCT(('Comp.'!$D$5:$D$475=$B82)*('Comp.'!$B$5:$B$475&gt;=I$4)*('Comp.'!$B$5:$B$475&lt;=EOMONTH(I$4,0))*('Comp.'!$E$5:$E$475))</f>
        <v>0</v>
      </c>
      <c r="J82" s="10">
        <f>SUMPRODUCT(('Diário 1º PA'!$E$4:$E$2000='Analítico Cp.'!$B82)*('Diário 1º PA'!$C$4:$C$2000&gt;=J$4)*('Diário 1º PA'!$C$4:$C$2000&lt;=EOMONTH(J$4,0))*('Diário 1º PA'!$F$4:$F$2000))
+SUMPRODUCT(('Diário 2º PA'!$E$4:$E$1997='Analítico Cp.'!$B82)*('Diário 2º PA'!$C$4:$C$1997&gt;=J$4)*('Diário 2º PA'!$C$4:$C$1997&lt;=EOMONTH(J$4,0))*('Diário 2º PA'!$F$4:$F$1997))
+SUMPRODUCT(('Diário 3º PA'!$E$4:$E$2018='Analítico Cp.'!$B82)*('Diário 3º PA'!$C$4:$C$2018&gt;=J$4)*('Diário 3º PA'!$C$4:$C$2018&lt;=EOMONTH(J$4,0))*('Diário 3º PA'!$F$4:$F$2018))
+SUMPRODUCT(('Diário 4º PA'!$E$4:$E$2000='Analítico Cp.'!$B82)*('Diário 4º PA'!$C$4:$C$2000&gt;=J$4)*('Diário 4º PA'!$C$4:$C$2000&lt;=EOMONTH(J$4,0))*('Diário 4º PA'!$F$4:$F$2000))
+SUMPRODUCT(('Comp.'!$D$5:$D$475=$B82)*('Comp.'!$B$5:$B$475&gt;=J$4)*('Comp.'!$B$5:$B$475&lt;=EOMONTH(J$4,0))*('Comp.'!$E$5:$E$475))</f>
        <v>0</v>
      </c>
      <c r="K82" s="10">
        <f>SUMPRODUCT(('Diário 1º PA'!$E$4:$E$2000='Analítico Cp.'!$B82)*('Diário 1º PA'!$C$4:$C$2000&gt;=K$4)*('Diário 1º PA'!$C$4:$C$2000&lt;=EOMONTH(K$4,0))*('Diário 1º PA'!$F$4:$F$2000))
+SUMPRODUCT(('Diário 2º PA'!$E$4:$E$1997='Analítico Cp.'!$B82)*('Diário 2º PA'!$C$4:$C$1997&gt;=K$4)*('Diário 2º PA'!$C$4:$C$1997&lt;=EOMONTH(K$4,0))*('Diário 2º PA'!$F$4:$F$1997))
+SUMPRODUCT(('Diário 3º PA'!$E$4:$E$2018='Analítico Cp.'!$B82)*('Diário 3º PA'!$C$4:$C$2018&gt;=K$4)*('Diário 3º PA'!$C$4:$C$2018&lt;=EOMONTH(K$4,0))*('Diário 3º PA'!$F$4:$F$2018))
+SUMPRODUCT(('Diário 4º PA'!$E$4:$E$2000='Analítico Cp.'!$B82)*('Diário 4º PA'!$C$4:$C$2000&gt;=K$4)*('Diário 4º PA'!$C$4:$C$2000&lt;=EOMONTH(K$4,0))*('Diário 4º PA'!$F$4:$F$2000))
+SUMPRODUCT(('Comp.'!$D$5:$D$475=$B82)*('Comp.'!$B$5:$B$475&gt;=K$4)*('Comp.'!$B$5:$B$475&lt;=EOMONTH(K$4,0))*('Comp.'!$E$5:$E$475))</f>
        <v>0</v>
      </c>
      <c r="L82" s="10">
        <f>SUMPRODUCT(('Diário 1º PA'!$E$4:$E$2000='Analítico Cp.'!$B82)*('Diário 1º PA'!$C$4:$C$2000&gt;=L$4)*('Diário 1º PA'!$C$4:$C$2000&lt;=EOMONTH(L$4,0))*('Diário 1º PA'!$F$4:$F$2000))
+SUMPRODUCT(('Diário 2º PA'!$E$4:$E$1997='Analítico Cp.'!$B82)*('Diário 2º PA'!$C$4:$C$1997&gt;=L$4)*('Diário 2º PA'!$C$4:$C$1997&lt;=EOMONTH(L$4,0))*('Diário 2º PA'!$F$4:$F$1997))
+SUMPRODUCT(('Diário 3º PA'!$E$4:$E$2018='Analítico Cp.'!$B82)*('Diário 3º PA'!$C$4:$C$2018&gt;=L$4)*('Diário 3º PA'!$C$4:$C$2018&lt;=EOMONTH(L$4,0))*('Diário 3º PA'!$F$4:$F$2018))
+SUMPRODUCT(('Diário 4º PA'!$E$4:$E$2000='Analítico Cp.'!$B82)*('Diário 4º PA'!$C$4:$C$2000&gt;=L$4)*('Diário 4º PA'!$C$4:$C$2000&lt;=EOMONTH(L$4,0))*('Diário 4º PA'!$F$4:$F$2000))
+SUMPRODUCT(('Comp.'!$D$5:$D$475=$B82)*('Comp.'!$B$5:$B$475&gt;=L$4)*('Comp.'!$B$5:$B$475&lt;=EOMONTH(L$4,0))*('Comp.'!$E$5:$E$475))</f>
        <v>0</v>
      </c>
      <c r="M82" s="10">
        <f>SUMPRODUCT(('Diário 1º PA'!$E$4:$E$2000='Analítico Cp.'!$B82)*('Diário 1º PA'!$C$4:$C$2000&gt;=M$4)*('Diário 1º PA'!$C$4:$C$2000&lt;=EOMONTH(M$4,0))*('Diário 1º PA'!$F$4:$F$2000))
+SUMPRODUCT(('Diário 2º PA'!$E$4:$E$1997='Analítico Cp.'!$B82)*('Diário 2º PA'!$C$4:$C$1997&gt;=M$4)*('Diário 2º PA'!$C$4:$C$1997&lt;=EOMONTH(M$4,0))*('Diário 2º PA'!$F$4:$F$1997))
+SUMPRODUCT(('Diário 3º PA'!$E$4:$E$2018='Analítico Cp.'!$B82)*('Diário 3º PA'!$C$4:$C$2018&gt;=M$4)*('Diário 3º PA'!$C$4:$C$2018&lt;=EOMONTH(M$4,0))*('Diário 3º PA'!$F$4:$F$2018))
+SUMPRODUCT(('Diário 4º PA'!$E$4:$E$2000='Analítico Cp.'!$B82)*('Diário 4º PA'!$C$4:$C$2000&gt;=M$4)*('Diário 4º PA'!$C$4:$C$2000&lt;=EOMONTH(M$4,0))*('Diário 4º PA'!$F$4:$F$2000))
+SUMPRODUCT(('Comp.'!$D$5:$D$475=$B82)*('Comp.'!$B$5:$B$475&gt;=M$4)*('Comp.'!$B$5:$B$475&lt;=EOMONTH(M$4,0))*('Comp.'!$E$5:$E$475))</f>
        <v>0</v>
      </c>
      <c r="N82" s="10">
        <f>SUMPRODUCT(('Diário 1º PA'!$E$4:$E$2000='Analítico Cp.'!$B82)*('Diário 1º PA'!$C$4:$C$2000&gt;=N$4)*('Diário 1º PA'!$C$4:$C$2000&lt;=EOMONTH(N$4,0))*('Diário 1º PA'!$F$4:$F$2000))
+SUMPRODUCT(('Diário 2º PA'!$E$4:$E$1997='Analítico Cp.'!$B82)*('Diário 2º PA'!$C$4:$C$1997&gt;=N$4)*('Diário 2º PA'!$C$4:$C$1997&lt;=EOMONTH(N$4,0))*('Diário 2º PA'!$F$4:$F$1997))
+SUMPRODUCT(('Diário 3º PA'!$E$4:$E$2018='Analítico Cp.'!$B82)*('Diário 3º PA'!$C$4:$C$2018&gt;=N$4)*('Diário 3º PA'!$C$4:$C$2018&lt;=EOMONTH(N$4,0))*('Diário 3º PA'!$F$4:$F$2018))
+SUMPRODUCT(('Diário 4º PA'!$E$4:$E$2000='Analítico Cp.'!$B82)*('Diário 4º PA'!$C$4:$C$2000&gt;=N$4)*('Diário 4º PA'!$C$4:$C$2000&lt;=EOMONTH(N$4,0))*('Diário 4º PA'!$F$4:$F$2000))
+SUMPRODUCT(('Comp.'!$D$5:$D$475=$B82)*('Comp.'!$B$5:$B$475&gt;=N$4)*('Comp.'!$B$5:$B$475&lt;=EOMONTH(N$4,0))*('Comp.'!$E$5:$E$475))</f>
        <v>0</v>
      </c>
      <c r="O82" s="11">
        <f t="shared" si="14"/>
        <v>0</v>
      </c>
      <c r="P82" s="92">
        <f t="shared" si="13"/>
        <v>0</v>
      </c>
    </row>
    <row r="83" spans="1:16" ht="23.25" customHeight="1" x14ac:dyDescent="0.25">
      <c r="A83" s="36" t="s">
        <v>243</v>
      </c>
      <c r="B83" s="57" t="s">
        <v>244</v>
      </c>
      <c r="C83" s="10">
        <f>SUMPRODUCT(('Diário 1º PA'!$E$4:$E$2000='Analítico Cp.'!$B83)*('Diário 1º PA'!$C$4:$C$2000&gt;=C$4)*('Diário 1º PA'!$C$4:$C$2000&lt;=EOMONTH(C$4,0))*('Diário 1º PA'!$F$4:$F$2000))
+SUMPRODUCT(('Diário 2º PA'!$E$4:$E$1997='Analítico Cp.'!$B83)*('Diário 2º PA'!$C$4:$C$1997&gt;=C$4)*('Diário 2º PA'!$C$4:$C$1997&lt;=EOMONTH(C$4,0))*('Diário 2º PA'!$F$4:$F$1997))
+SUMPRODUCT(('Diário 3º PA'!$E$4:$E$2018='Analítico Cp.'!$B83)*('Diário 3º PA'!$C$4:$C$2018&gt;=C$4)*('Diário 3º PA'!$C$4:$C$2018&lt;=EOMONTH(C$4,0))*('Diário 3º PA'!$F$4:$F$2018))
+SUMPRODUCT(('Diário 4º PA'!$E$4:$E$2000='Analítico Cp.'!$B83)*('Diário 4º PA'!$C$4:$C$2000&gt;=C$4)*('Diário 4º PA'!$C$4:$C$2000&lt;=EOMONTH(C$4,0))*('Diário 4º PA'!$F$4:$F$2000))
+SUMPRODUCT(('Comp.'!$D$5:$D$475=$B83)*('Comp.'!$B$5:$B$475&gt;=C$4)*('Comp.'!$B$5:$B$475&lt;=EOMONTH(C$4,0))*('Comp.'!$E$5:$E$475))</f>
        <v>0</v>
      </c>
      <c r="D83" s="10">
        <f>SUMPRODUCT(('Diário 1º PA'!$E$4:$E$2000='Analítico Cp.'!$B83)*('Diário 1º PA'!$C$4:$C$2000&gt;=D$4)*('Diário 1º PA'!$C$4:$C$2000&lt;=EOMONTH(D$4,0))*('Diário 1º PA'!$F$4:$F$2000))
+SUMPRODUCT(('Diário 2º PA'!$E$4:$E$1997='Analítico Cp.'!$B83)*('Diário 2º PA'!$C$4:$C$1997&gt;=D$4)*('Diário 2º PA'!$C$4:$C$1997&lt;=EOMONTH(D$4,0))*('Diário 2º PA'!$F$4:$F$1997))
+SUMPRODUCT(('Diário 3º PA'!$E$4:$E$2018='Analítico Cp.'!$B83)*('Diário 3º PA'!$C$4:$C$2018&gt;=D$4)*('Diário 3º PA'!$C$4:$C$2018&lt;=EOMONTH(D$4,0))*('Diário 3º PA'!$F$4:$F$2018))
+SUMPRODUCT(('Diário 4º PA'!$E$4:$E$2000='Analítico Cp.'!$B83)*('Diário 4º PA'!$C$4:$C$2000&gt;=D$4)*('Diário 4º PA'!$C$4:$C$2000&lt;=EOMONTH(D$4,0))*('Diário 4º PA'!$F$4:$F$2000))
+SUMPRODUCT(('Comp.'!$D$5:$D$475=$B83)*('Comp.'!$B$5:$B$475&gt;=D$4)*('Comp.'!$B$5:$B$475&lt;=EOMONTH(D$4,0))*('Comp.'!$E$5:$E$475))</f>
        <v>0</v>
      </c>
      <c r="E83" s="10">
        <f>SUMPRODUCT(('Diário 1º PA'!$E$4:$E$2000='Analítico Cp.'!$B83)*('Diário 1º PA'!$C$4:$C$2000&gt;=E$4)*('Diário 1º PA'!$C$4:$C$2000&lt;=EOMONTH(E$4,0))*('Diário 1º PA'!$F$4:$F$2000))
+SUMPRODUCT(('Diário 2º PA'!$E$4:$E$1997='Analítico Cp.'!$B83)*('Diário 2º PA'!$C$4:$C$1997&gt;=E$4)*('Diário 2º PA'!$C$4:$C$1997&lt;=EOMONTH(E$4,0))*('Diário 2º PA'!$F$4:$F$1997))
+SUMPRODUCT(('Diário 3º PA'!$E$4:$E$2018='Analítico Cp.'!$B83)*('Diário 3º PA'!$C$4:$C$2018&gt;=E$4)*('Diário 3º PA'!$C$4:$C$2018&lt;=EOMONTH(E$4,0))*('Diário 3º PA'!$F$4:$F$2018))
+SUMPRODUCT(('Diário 4º PA'!$E$4:$E$2000='Analítico Cp.'!$B83)*('Diário 4º PA'!$C$4:$C$2000&gt;=E$4)*('Diário 4º PA'!$C$4:$C$2000&lt;=EOMONTH(E$4,0))*('Diário 4º PA'!$F$4:$F$2000))
+SUMPRODUCT(('Comp.'!$D$5:$D$475=$B83)*('Comp.'!$B$5:$B$475&gt;=E$4)*('Comp.'!$B$5:$B$475&lt;=EOMONTH(E$4,0))*('Comp.'!$E$5:$E$475))</f>
        <v>0</v>
      </c>
      <c r="F83" s="10">
        <f>SUMPRODUCT(('Diário 1º PA'!$E$4:$E$2000='Analítico Cp.'!$B83)*('Diário 1º PA'!$C$4:$C$2000&gt;=F$4)*('Diário 1º PA'!$C$4:$C$2000&lt;=EOMONTH(F$4,0))*('Diário 1º PA'!$F$4:$F$2000))
+SUMPRODUCT(('Diário 2º PA'!$E$4:$E$1997='Analítico Cp.'!$B83)*('Diário 2º PA'!$C$4:$C$1997&gt;=F$4)*('Diário 2º PA'!$C$4:$C$1997&lt;=EOMONTH(F$4,0))*('Diário 2º PA'!$F$4:$F$1997))
+SUMPRODUCT(('Diário 3º PA'!$E$4:$E$2018='Analítico Cp.'!$B83)*('Diário 3º PA'!$C$4:$C$2018&gt;=F$4)*('Diário 3º PA'!$C$4:$C$2018&lt;=EOMONTH(F$4,0))*('Diário 3º PA'!$F$4:$F$2018))
+SUMPRODUCT(('Diário 4º PA'!$E$4:$E$2000='Analítico Cp.'!$B83)*('Diário 4º PA'!$C$4:$C$2000&gt;=F$4)*('Diário 4º PA'!$C$4:$C$2000&lt;=EOMONTH(F$4,0))*('Diário 4º PA'!$F$4:$F$2000))
+SUMPRODUCT(('Comp.'!$D$5:$D$475=$B83)*('Comp.'!$B$5:$B$475&gt;=F$4)*('Comp.'!$B$5:$B$475&lt;=EOMONTH(F$4,0))*('Comp.'!$E$5:$E$475))</f>
        <v>0</v>
      </c>
      <c r="G83" s="10">
        <f>SUMPRODUCT(('Diário 1º PA'!$E$4:$E$2000='Analítico Cp.'!$B83)*('Diário 1º PA'!$C$4:$C$2000&gt;=G$4)*('Diário 1º PA'!$C$4:$C$2000&lt;=EOMONTH(G$4,0))*('Diário 1º PA'!$F$4:$F$2000))
+SUMPRODUCT(('Diário 2º PA'!$E$4:$E$1997='Analítico Cp.'!$B83)*('Diário 2º PA'!$C$4:$C$1997&gt;=G$4)*('Diário 2º PA'!$C$4:$C$1997&lt;=EOMONTH(G$4,0))*('Diário 2º PA'!$F$4:$F$1997))
+SUMPRODUCT(('Diário 3º PA'!$E$4:$E$2018='Analítico Cp.'!$B83)*('Diário 3º PA'!$C$4:$C$2018&gt;=G$4)*('Diário 3º PA'!$C$4:$C$2018&lt;=EOMONTH(G$4,0))*('Diário 3º PA'!$F$4:$F$2018))
+SUMPRODUCT(('Diário 4º PA'!$E$4:$E$2000='Analítico Cp.'!$B83)*('Diário 4º PA'!$C$4:$C$2000&gt;=G$4)*('Diário 4º PA'!$C$4:$C$2000&lt;=EOMONTH(G$4,0))*('Diário 4º PA'!$F$4:$F$2000))
+SUMPRODUCT(('Comp.'!$D$5:$D$475=$B83)*('Comp.'!$B$5:$B$475&gt;=G$4)*('Comp.'!$B$5:$B$475&lt;=EOMONTH(G$4,0))*('Comp.'!$E$5:$E$475))</f>
        <v>0</v>
      </c>
      <c r="H83" s="10">
        <f>SUMPRODUCT(('Diário 1º PA'!$E$4:$E$2000='Analítico Cp.'!$B83)*('Diário 1º PA'!$C$4:$C$2000&gt;=H$4)*('Diário 1º PA'!$C$4:$C$2000&lt;=EOMONTH(H$4,0))*('Diário 1º PA'!$F$4:$F$2000))
+SUMPRODUCT(('Diário 2º PA'!$E$4:$E$1997='Analítico Cp.'!$B83)*('Diário 2º PA'!$C$4:$C$1997&gt;=H$4)*('Diário 2º PA'!$C$4:$C$1997&lt;=EOMONTH(H$4,0))*('Diário 2º PA'!$F$4:$F$1997))
+SUMPRODUCT(('Diário 3º PA'!$E$4:$E$2018='Analítico Cp.'!$B83)*('Diário 3º PA'!$C$4:$C$2018&gt;=H$4)*('Diário 3º PA'!$C$4:$C$2018&lt;=EOMONTH(H$4,0))*('Diário 3º PA'!$F$4:$F$2018))
+SUMPRODUCT(('Diário 4º PA'!$E$4:$E$2000='Analítico Cp.'!$B83)*('Diário 4º PA'!$C$4:$C$2000&gt;=H$4)*('Diário 4º PA'!$C$4:$C$2000&lt;=EOMONTH(H$4,0))*('Diário 4º PA'!$F$4:$F$2000))
+SUMPRODUCT(('Comp.'!$D$5:$D$475=$B83)*('Comp.'!$B$5:$B$475&gt;=H$4)*('Comp.'!$B$5:$B$475&lt;=EOMONTH(H$4,0))*('Comp.'!$E$5:$E$475))</f>
        <v>0</v>
      </c>
      <c r="I83" s="10">
        <f>SUMPRODUCT(('Diário 1º PA'!$E$4:$E$2000='Analítico Cp.'!$B83)*('Diário 1º PA'!$C$4:$C$2000&gt;=I$4)*('Diário 1º PA'!$C$4:$C$2000&lt;=EOMONTH(I$4,0))*('Diário 1º PA'!$F$4:$F$2000))
+SUMPRODUCT(('Diário 2º PA'!$E$4:$E$1997='Analítico Cp.'!$B83)*('Diário 2º PA'!$C$4:$C$1997&gt;=I$4)*('Diário 2º PA'!$C$4:$C$1997&lt;=EOMONTH(I$4,0))*('Diário 2º PA'!$F$4:$F$1997))
+SUMPRODUCT(('Diário 3º PA'!$E$4:$E$2018='Analítico Cp.'!$B83)*('Diário 3º PA'!$C$4:$C$2018&gt;=I$4)*('Diário 3º PA'!$C$4:$C$2018&lt;=EOMONTH(I$4,0))*('Diário 3º PA'!$F$4:$F$2018))
+SUMPRODUCT(('Diário 4º PA'!$E$4:$E$2000='Analítico Cp.'!$B83)*('Diário 4º PA'!$C$4:$C$2000&gt;=I$4)*('Diário 4º PA'!$C$4:$C$2000&lt;=EOMONTH(I$4,0))*('Diário 4º PA'!$F$4:$F$2000))
+SUMPRODUCT(('Comp.'!$D$5:$D$475=$B83)*('Comp.'!$B$5:$B$475&gt;=I$4)*('Comp.'!$B$5:$B$475&lt;=EOMONTH(I$4,0))*('Comp.'!$E$5:$E$475))</f>
        <v>0</v>
      </c>
      <c r="J83" s="10">
        <f>SUMPRODUCT(('Diário 1º PA'!$E$4:$E$2000='Analítico Cp.'!$B83)*('Diário 1º PA'!$C$4:$C$2000&gt;=J$4)*('Diário 1º PA'!$C$4:$C$2000&lt;=EOMONTH(J$4,0))*('Diário 1º PA'!$F$4:$F$2000))
+SUMPRODUCT(('Diário 2º PA'!$E$4:$E$1997='Analítico Cp.'!$B83)*('Diário 2º PA'!$C$4:$C$1997&gt;=J$4)*('Diário 2º PA'!$C$4:$C$1997&lt;=EOMONTH(J$4,0))*('Diário 2º PA'!$F$4:$F$1997))
+SUMPRODUCT(('Diário 3º PA'!$E$4:$E$2018='Analítico Cp.'!$B83)*('Diário 3º PA'!$C$4:$C$2018&gt;=J$4)*('Diário 3º PA'!$C$4:$C$2018&lt;=EOMONTH(J$4,0))*('Diário 3º PA'!$F$4:$F$2018))
+SUMPRODUCT(('Diário 4º PA'!$E$4:$E$2000='Analítico Cp.'!$B83)*('Diário 4º PA'!$C$4:$C$2000&gt;=J$4)*('Diário 4º PA'!$C$4:$C$2000&lt;=EOMONTH(J$4,0))*('Diário 4º PA'!$F$4:$F$2000))
+SUMPRODUCT(('Comp.'!$D$5:$D$475=$B83)*('Comp.'!$B$5:$B$475&gt;=J$4)*('Comp.'!$B$5:$B$475&lt;=EOMONTH(J$4,0))*('Comp.'!$E$5:$E$475))</f>
        <v>0</v>
      </c>
      <c r="K83" s="10">
        <f>SUMPRODUCT(('Diário 1º PA'!$E$4:$E$2000='Analítico Cp.'!$B83)*('Diário 1º PA'!$C$4:$C$2000&gt;=K$4)*('Diário 1º PA'!$C$4:$C$2000&lt;=EOMONTH(K$4,0))*('Diário 1º PA'!$F$4:$F$2000))
+SUMPRODUCT(('Diário 2º PA'!$E$4:$E$1997='Analítico Cp.'!$B83)*('Diário 2º PA'!$C$4:$C$1997&gt;=K$4)*('Diário 2º PA'!$C$4:$C$1997&lt;=EOMONTH(K$4,0))*('Diário 2º PA'!$F$4:$F$1997))
+SUMPRODUCT(('Diário 3º PA'!$E$4:$E$2018='Analítico Cp.'!$B83)*('Diário 3º PA'!$C$4:$C$2018&gt;=K$4)*('Diário 3º PA'!$C$4:$C$2018&lt;=EOMONTH(K$4,0))*('Diário 3º PA'!$F$4:$F$2018))
+SUMPRODUCT(('Diário 4º PA'!$E$4:$E$2000='Analítico Cp.'!$B83)*('Diário 4º PA'!$C$4:$C$2000&gt;=K$4)*('Diário 4º PA'!$C$4:$C$2000&lt;=EOMONTH(K$4,0))*('Diário 4º PA'!$F$4:$F$2000))
+SUMPRODUCT(('Comp.'!$D$5:$D$475=$B83)*('Comp.'!$B$5:$B$475&gt;=K$4)*('Comp.'!$B$5:$B$475&lt;=EOMONTH(K$4,0))*('Comp.'!$E$5:$E$475))</f>
        <v>0</v>
      </c>
      <c r="L83" s="10">
        <f>SUMPRODUCT(('Diário 1º PA'!$E$4:$E$2000='Analítico Cp.'!$B83)*('Diário 1º PA'!$C$4:$C$2000&gt;=L$4)*('Diário 1º PA'!$C$4:$C$2000&lt;=EOMONTH(L$4,0))*('Diário 1º PA'!$F$4:$F$2000))
+SUMPRODUCT(('Diário 2º PA'!$E$4:$E$1997='Analítico Cp.'!$B83)*('Diário 2º PA'!$C$4:$C$1997&gt;=L$4)*('Diário 2º PA'!$C$4:$C$1997&lt;=EOMONTH(L$4,0))*('Diário 2º PA'!$F$4:$F$1997))
+SUMPRODUCT(('Diário 3º PA'!$E$4:$E$2018='Analítico Cp.'!$B83)*('Diário 3º PA'!$C$4:$C$2018&gt;=L$4)*('Diário 3º PA'!$C$4:$C$2018&lt;=EOMONTH(L$4,0))*('Diário 3º PA'!$F$4:$F$2018))
+SUMPRODUCT(('Diário 4º PA'!$E$4:$E$2000='Analítico Cp.'!$B83)*('Diário 4º PA'!$C$4:$C$2000&gt;=L$4)*('Diário 4º PA'!$C$4:$C$2000&lt;=EOMONTH(L$4,0))*('Diário 4º PA'!$F$4:$F$2000))
+SUMPRODUCT(('Comp.'!$D$5:$D$475=$B83)*('Comp.'!$B$5:$B$475&gt;=L$4)*('Comp.'!$B$5:$B$475&lt;=EOMONTH(L$4,0))*('Comp.'!$E$5:$E$475))</f>
        <v>0</v>
      </c>
      <c r="M83" s="10">
        <f>SUMPRODUCT(('Diário 1º PA'!$E$4:$E$2000='Analítico Cp.'!$B83)*('Diário 1º PA'!$C$4:$C$2000&gt;=M$4)*('Diário 1º PA'!$C$4:$C$2000&lt;=EOMONTH(M$4,0))*('Diário 1º PA'!$F$4:$F$2000))
+SUMPRODUCT(('Diário 2º PA'!$E$4:$E$1997='Analítico Cp.'!$B83)*('Diário 2º PA'!$C$4:$C$1997&gt;=M$4)*('Diário 2º PA'!$C$4:$C$1997&lt;=EOMONTH(M$4,0))*('Diário 2º PA'!$F$4:$F$1997))
+SUMPRODUCT(('Diário 3º PA'!$E$4:$E$2018='Analítico Cp.'!$B83)*('Diário 3º PA'!$C$4:$C$2018&gt;=M$4)*('Diário 3º PA'!$C$4:$C$2018&lt;=EOMONTH(M$4,0))*('Diário 3º PA'!$F$4:$F$2018))
+SUMPRODUCT(('Diário 4º PA'!$E$4:$E$2000='Analítico Cp.'!$B83)*('Diário 4º PA'!$C$4:$C$2000&gt;=M$4)*('Diário 4º PA'!$C$4:$C$2000&lt;=EOMONTH(M$4,0))*('Diário 4º PA'!$F$4:$F$2000))
+SUMPRODUCT(('Comp.'!$D$5:$D$475=$B83)*('Comp.'!$B$5:$B$475&gt;=M$4)*('Comp.'!$B$5:$B$475&lt;=EOMONTH(M$4,0))*('Comp.'!$E$5:$E$475))</f>
        <v>0</v>
      </c>
      <c r="N83" s="10">
        <f>SUMPRODUCT(('Diário 1º PA'!$E$4:$E$2000='Analítico Cp.'!$B83)*('Diário 1º PA'!$C$4:$C$2000&gt;=N$4)*('Diário 1º PA'!$C$4:$C$2000&lt;=EOMONTH(N$4,0))*('Diário 1º PA'!$F$4:$F$2000))
+SUMPRODUCT(('Diário 2º PA'!$E$4:$E$1997='Analítico Cp.'!$B83)*('Diário 2º PA'!$C$4:$C$1997&gt;=N$4)*('Diário 2º PA'!$C$4:$C$1997&lt;=EOMONTH(N$4,0))*('Diário 2º PA'!$F$4:$F$1997))
+SUMPRODUCT(('Diário 3º PA'!$E$4:$E$2018='Analítico Cp.'!$B83)*('Diário 3º PA'!$C$4:$C$2018&gt;=N$4)*('Diário 3º PA'!$C$4:$C$2018&lt;=EOMONTH(N$4,0))*('Diário 3º PA'!$F$4:$F$2018))
+SUMPRODUCT(('Diário 4º PA'!$E$4:$E$2000='Analítico Cp.'!$B83)*('Diário 4º PA'!$C$4:$C$2000&gt;=N$4)*('Diário 4º PA'!$C$4:$C$2000&lt;=EOMONTH(N$4,0))*('Diário 4º PA'!$F$4:$F$2000))
+SUMPRODUCT(('Comp.'!$D$5:$D$475=$B83)*('Comp.'!$B$5:$B$475&gt;=N$4)*('Comp.'!$B$5:$B$475&lt;=EOMONTH(N$4,0))*('Comp.'!$E$5:$E$475))</f>
        <v>0</v>
      </c>
      <c r="O83" s="11">
        <f t="shared" si="14"/>
        <v>0</v>
      </c>
      <c r="P83" s="92">
        <f t="shared" si="13"/>
        <v>0</v>
      </c>
    </row>
    <row r="84" spans="1:16" ht="23.25" customHeight="1" x14ac:dyDescent="0.25">
      <c r="A84" s="36" t="s">
        <v>245</v>
      </c>
      <c r="B84" s="57" t="s">
        <v>246</v>
      </c>
      <c r="C84" s="10">
        <f>SUMPRODUCT(('Diário 1º PA'!$E$4:$E$2000='Analítico Cp.'!$B84)*('Diário 1º PA'!$C$4:$C$2000&gt;=C$4)*('Diário 1º PA'!$C$4:$C$2000&lt;=EOMONTH(C$4,0))*('Diário 1º PA'!$F$4:$F$2000))
+SUMPRODUCT(('Diário 2º PA'!$E$4:$E$1997='Analítico Cp.'!$B84)*('Diário 2º PA'!$C$4:$C$1997&gt;=C$4)*('Diário 2º PA'!$C$4:$C$1997&lt;=EOMONTH(C$4,0))*('Diário 2º PA'!$F$4:$F$1997))
+SUMPRODUCT(('Diário 3º PA'!$E$4:$E$2018='Analítico Cp.'!$B84)*('Diário 3º PA'!$C$4:$C$2018&gt;=C$4)*('Diário 3º PA'!$C$4:$C$2018&lt;=EOMONTH(C$4,0))*('Diário 3º PA'!$F$4:$F$2018))
+SUMPRODUCT(('Diário 4º PA'!$E$4:$E$2000='Analítico Cp.'!$B84)*('Diário 4º PA'!$C$4:$C$2000&gt;=C$4)*('Diário 4º PA'!$C$4:$C$2000&lt;=EOMONTH(C$4,0))*('Diário 4º PA'!$F$4:$F$2000))
+SUMPRODUCT(('Comp.'!$D$5:$D$475=$B84)*('Comp.'!$B$5:$B$475&gt;=C$4)*('Comp.'!$B$5:$B$475&lt;=EOMONTH(C$4,0))*('Comp.'!$E$5:$E$475))</f>
        <v>0</v>
      </c>
      <c r="D84" s="10">
        <f>SUMPRODUCT(('Diário 1º PA'!$E$4:$E$2000='Analítico Cp.'!$B84)*('Diário 1º PA'!$C$4:$C$2000&gt;=D$4)*('Diário 1º PA'!$C$4:$C$2000&lt;=EOMONTH(D$4,0))*('Diário 1º PA'!$F$4:$F$2000))
+SUMPRODUCT(('Diário 2º PA'!$E$4:$E$1997='Analítico Cp.'!$B84)*('Diário 2º PA'!$C$4:$C$1997&gt;=D$4)*('Diário 2º PA'!$C$4:$C$1997&lt;=EOMONTH(D$4,0))*('Diário 2º PA'!$F$4:$F$1997))
+SUMPRODUCT(('Diário 3º PA'!$E$4:$E$2018='Analítico Cp.'!$B84)*('Diário 3º PA'!$C$4:$C$2018&gt;=D$4)*('Diário 3º PA'!$C$4:$C$2018&lt;=EOMONTH(D$4,0))*('Diário 3º PA'!$F$4:$F$2018))
+SUMPRODUCT(('Diário 4º PA'!$E$4:$E$2000='Analítico Cp.'!$B84)*('Diário 4º PA'!$C$4:$C$2000&gt;=D$4)*('Diário 4º PA'!$C$4:$C$2000&lt;=EOMONTH(D$4,0))*('Diário 4º PA'!$F$4:$F$2000))
+SUMPRODUCT(('Comp.'!$D$5:$D$475=$B84)*('Comp.'!$B$5:$B$475&gt;=D$4)*('Comp.'!$B$5:$B$475&lt;=EOMONTH(D$4,0))*('Comp.'!$E$5:$E$475))</f>
        <v>0</v>
      </c>
      <c r="E84" s="10">
        <f>SUMPRODUCT(('Diário 1º PA'!$E$4:$E$2000='Analítico Cp.'!$B84)*('Diário 1º PA'!$C$4:$C$2000&gt;=E$4)*('Diário 1º PA'!$C$4:$C$2000&lt;=EOMONTH(E$4,0))*('Diário 1º PA'!$F$4:$F$2000))
+SUMPRODUCT(('Diário 2º PA'!$E$4:$E$1997='Analítico Cp.'!$B84)*('Diário 2º PA'!$C$4:$C$1997&gt;=E$4)*('Diário 2º PA'!$C$4:$C$1997&lt;=EOMONTH(E$4,0))*('Diário 2º PA'!$F$4:$F$1997))
+SUMPRODUCT(('Diário 3º PA'!$E$4:$E$2018='Analítico Cp.'!$B84)*('Diário 3º PA'!$C$4:$C$2018&gt;=E$4)*('Diário 3º PA'!$C$4:$C$2018&lt;=EOMONTH(E$4,0))*('Diário 3º PA'!$F$4:$F$2018))
+SUMPRODUCT(('Diário 4º PA'!$E$4:$E$2000='Analítico Cp.'!$B84)*('Diário 4º PA'!$C$4:$C$2000&gt;=E$4)*('Diário 4º PA'!$C$4:$C$2000&lt;=EOMONTH(E$4,0))*('Diário 4º PA'!$F$4:$F$2000))
+SUMPRODUCT(('Comp.'!$D$5:$D$475=$B84)*('Comp.'!$B$5:$B$475&gt;=E$4)*('Comp.'!$B$5:$B$475&lt;=EOMONTH(E$4,0))*('Comp.'!$E$5:$E$475))</f>
        <v>0</v>
      </c>
      <c r="F84" s="10">
        <f>SUMPRODUCT(('Diário 1º PA'!$E$4:$E$2000='Analítico Cp.'!$B84)*('Diário 1º PA'!$C$4:$C$2000&gt;=F$4)*('Diário 1º PA'!$C$4:$C$2000&lt;=EOMONTH(F$4,0))*('Diário 1º PA'!$F$4:$F$2000))
+SUMPRODUCT(('Diário 2º PA'!$E$4:$E$1997='Analítico Cp.'!$B84)*('Diário 2º PA'!$C$4:$C$1997&gt;=F$4)*('Diário 2º PA'!$C$4:$C$1997&lt;=EOMONTH(F$4,0))*('Diário 2º PA'!$F$4:$F$1997))
+SUMPRODUCT(('Diário 3º PA'!$E$4:$E$2018='Analítico Cp.'!$B84)*('Diário 3º PA'!$C$4:$C$2018&gt;=F$4)*('Diário 3º PA'!$C$4:$C$2018&lt;=EOMONTH(F$4,0))*('Diário 3º PA'!$F$4:$F$2018))
+SUMPRODUCT(('Diário 4º PA'!$E$4:$E$2000='Analítico Cp.'!$B84)*('Diário 4º PA'!$C$4:$C$2000&gt;=F$4)*('Diário 4º PA'!$C$4:$C$2000&lt;=EOMONTH(F$4,0))*('Diário 4º PA'!$F$4:$F$2000))
+SUMPRODUCT(('Comp.'!$D$5:$D$475=$B84)*('Comp.'!$B$5:$B$475&gt;=F$4)*('Comp.'!$B$5:$B$475&lt;=EOMONTH(F$4,0))*('Comp.'!$E$5:$E$475))</f>
        <v>0</v>
      </c>
      <c r="G84" s="10">
        <f>SUMPRODUCT(('Diário 1º PA'!$E$4:$E$2000='Analítico Cp.'!$B84)*('Diário 1º PA'!$C$4:$C$2000&gt;=G$4)*('Diário 1º PA'!$C$4:$C$2000&lt;=EOMONTH(G$4,0))*('Diário 1º PA'!$F$4:$F$2000))
+SUMPRODUCT(('Diário 2º PA'!$E$4:$E$1997='Analítico Cp.'!$B84)*('Diário 2º PA'!$C$4:$C$1997&gt;=G$4)*('Diário 2º PA'!$C$4:$C$1997&lt;=EOMONTH(G$4,0))*('Diário 2º PA'!$F$4:$F$1997))
+SUMPRODUCT(('Diário 3º PA'!$E$4:$E$2018='Analítico Cp.'!$B84)*('Diário 3º PA'!$C$4:$C$2018&gt;=G$4)*('Diário 3º PA'!$C$4:$C$2018&lt;=EOMONTH(G$4,0))*('Diário 3º PA'!$F$4:$F$2018))
+SUMPRODUCT(('Diário 4º PA'!$E$4:$E$2000='Analítico Cp.'!$B84)*('Diário 4º PA'!$C$4:$C$2000&gt;=G$4)*('Diário 4º PA'!$C$4:$C$2000&lt;=EOMONTH(G$4,0))*('Diário 4º PA'!$F$4:$F$2000))
+SUMPRODUCT(('Comp.'!$D$5:$D$475=$B84)*('Comp.'!$B$5:$B$475&gt;=G$4)*('Comp.'!$B$5:$B$475&lt;=EOMONTH(G$4,0))*('Comp.'!$E$5:$E$475))</f>
        <v>0</v>
      </c>
      <c r="H84" s="10">
        <f>SUMPRODUCT(('Diário 1º PA'!$E$4:$E$2000='Analítico Cp.'!$B84)*('Diário 1º PA'!$C$4:$C$2000&gt;=H$4)*('Diário 1º PA'!$C$4:$C$2000&lt;=EOMONTH(H$4,0))*('Diário 1º PA'!$F$4:$F$2000))
+SUMPRODUCT(('Diário 2º PA'!$E$4:$E$1997='Analítico Cp.'!$B84)*('Diário 2º PA'!$C$4:$C$1997&gt;=H$4)*('Diário 2º PA'!$C$4:$C$1997&lt;=EOMONTH(H$4,0))*('Diário 2º PA'!$F$4:$F$1997))
+SUMPRODUCT(('Diário 3º PA'!$E$4:$E$2018='Analítico Cp.'!$B84)*('Diário 3º PA'!$C$4:$C$2018&gt;=H$4)*('Diário 3º PA'!$C$4:$C$2018&lt;=EOMONTH(H$4,0))*('Diário 3º PA'!$F$4:$F$2018))
+SUMPRODUCT(('Diário 4º PA'!$E$4:$E$2000='Analítico Cp.'!$B84)*('Diário 4º PA'!$C$4:$C$2000&gt;=H$4)*('Diário 4º PA'!$C$4:$C$2000&lt;=EOMONTH(H$4,0))*('Diário 4º PA'!$F$4:$F$2000))
+SUMPRODUCT(('Comp.'!$D$5:$D$475=$B84)*('Comp.'!$B$5:$B$475&gt;=H$4)*('Comp.'!$B$5:$B$475&lt;=EOMONTH(H$4,0))*('Comp.'!$E$5:$E$475))</f>
        <v>0</v>
      </c>
      <c r="I84" s="10">
        <f>SUMPRODUCT(('Diário 1º PA'!$E$4:$E$2000='Analítico Cp.'!$B84)*('Diário 1º PA'!$C$4:$C$2000&gt;=I$4)*('Diário 1º PA'!$C$4:$C$2000&lt;=EOMONTH(I$4,0))*('Diário 1º PA'!$F$4:$F$2000))
+SUMPRODUCT(('Diário 2º PA'!$E$4:$E$1997='Analítico Cp.'!$B84)*('Diário 2º PA'!$C$4:$C$1997&gt;=I$4)*('Diário 2º PA'!$C$4:$C$1997&lt;=EOMONTH(I$4,0))*('Diário 2º PA'!$F$4:$F$1997))
+SUMPRODUCT(('Diário 3º PA'!$E$4:$E$2018='Analítico Cp.'!$B84)*('Diário 3º PA'!$C$4:$C$2018&gt;=I$4)*('Diário 3º PA'!$C$4:$C$2018&lt;=EOMONTH(I$4,0))*('Diário 3º PA'!$F$4:$F$2018))
+SUMPRODUCT(('Diário 4º PA'!$E$4:$E$2000='Analítico Cp.'!$B84)*('Diário 4º PA'!$C$4:$C$2000&gt;=I$4)*('Diário 4º PA'!$C$4:$C$2000&lt;=EOMONTH(I$4,0))*('Diário 4º PA'!$F$4:$F$2000))
+SUMPRODUCT(('Comp.'!$D$5:$D$475=$B84)*('Comp.'!$B$5:$B$475&gt;=I$4)*('Comp.'!$B$5:$B$475&lt;=EOMONTH(I$4,0))*('Comp.'!$E$5:$E$475))</f>
        <v>0</v>
      </c>
      <c r="J84" s="10">
        <f>SUMPRODUCT(('Diário 1º PA'!$E$4:$E$2000='Analítico Cp.'!$B84)*('Diário 1º PA'!$C$4:$C$2000&gt;=J$4)*('Diário 1º PA'!$C$4:$C$2000&lt;=EOMONTH(J$4,0))*('Diário 1º PA'!$F$4:$F$2000))
+SUMPRODUCT(('Diário 2º PA'!$E$4:$E$1997='Analítico Cp.'!$B84)*('Diário 2º PA'!$C$4:$C$1997&gt;=J$4)*('Diário 2º PA'!$C$4:$C$1997&lt;=EOMONTH(J$4,0))*('Diário 2º PA'!$F$4:$F$1997))
+SUMPRODUCT(('Diário 3º PA'!$E$4:$E$2018='Analítico Cp.'!$B84)*('Diário 3º PA'!$C$4:$C$2018&gt;=J$4)*('Diário 3º PA'!$C$4:$C$2018&lt;=EOMONTH(J$4,0))*('Diário 3º PA'!$F$4:$F$2018))
+SUMPRODUCT(('Diário 4º PA'!$E$4:$E$2000='Analítico Cp.'!$B84)*('Diário 4º PA'!$C$4:$C$2000&gt;=J$4)*('Diário 4º PA'!$C$4:$C$2000&lt;=EOMONTH(J$4,0))*('Diário 4º PA'!$F$4:$F$2000))
+SUMPRODUCT(('Comp.'!$D$5:$D$475=$B84)*('Comp.'!$B$5:$B$475&gt;=J$4)*('Comp.'!$B$5:$B$475&lt;=EOMONTH(J$4,0))*('Comp.'!$E$5:$E$475))</f>
        <v>0</v>
      </c>
      <c r="K84" s="10">
        <f>SUMPRODUCT(('Diário 1º PA'!$E$4:$E$2000='Analítico Cp.'!$B84)*('Diário 1º PA'!$C$4:$C$2000&gt;=K$4)*('Diário 1º PA'!$C$4:$C$2000&lt;=EOMONTH(K$4,0))*('Diário 1º PA'!$F$4:$F$2000))
+SUMPRODUCT(('Diário 2º PA'!$E$4:$E$1997='Analítico Cp.'!$B84)*('Diário 2º PA'!$C$4:$C$1997&gt;=K$4)*('Diário 2º PA'!$C$4:$C$1997&lt;=EOMONTH(K$4,0))*('Diário 2º PA'!$F$4:$F$1997))
+SUMPRODUCT(('Diário 3º PA'!$E$4:$E$2018='Analítico Cp.'!$B84)*('Diário 3º PA'!$C$4:$C$2018&gt;=K$4)*('Diário 3º PA'!$C$4:$C$2018&lt;=EOMONTH(K$4,0))*('Diário 3º PA'!$F$4:$F$2018))
+SUMPRODUCT(('Diário 4º PA'!$E$4:$E$2000='Analítico Cp.'!$B84)*('Diário 4º PA'!$C$4:$C$2000&gt;=K$4)*('Diário 4º PA'!$C$4:$C$2000&lt;=EOMONTH(K$4,0))*('Diário 4º PA'!$F$4:$F$2000))
+SUMPRODUCT(('Comp.'!$D$5:$D$475=$B84)*('Comp.'!$B$5:$B$475&gt;=K$4)*('Comp.'!$B$5:$B$475&lt;=EOMONTH(K$4,0))*('Comp.'!$E$5:$E$475))</f>
        <v>0</v>
      </c>
      <c r="L84" s="10">
        <f>SUMPRODUCT(('Diário 1º PA'!$E$4:$E$2000='Analítico Cp.'!$B84)*('Diário 1º PA'!$C$4:$C$2000&gt;=L$4)*('Diário 1º PA'!$C$4:$C$2000&lt;=EOMONTH(L$4,0))*('Diário 1º PA'!$F$4:$F$2000))
+SUMPRODUCT(('Diário 2º PA'!$E$4:$E$1997='Analítico Cp.'!$B84)*('Diário 2º PA'!$C$4:$C$1997&gt;=L$4)*('Diário 2º PA'!$C$4:$C$1997&lt;=EOMONTH(L$4,0))*('Diário 2º PA'!$F$4:$F$1997))
+SUMPRODUCT(('Diário 3º PA'!$E$4:$E$2018='Analítico Cp.'!$B84)*('Diário 3º PA'!$C$4:$C$2018&gt;=L$4)*('Diário 3º PA'!$C$4:$C$2018&lt;=EOMONTH(L$4,0))*('Diário 3º PA'!$F$4:$F$2018))
+SUMPRODUCT(('Diário 4º PA'!$E$4:$E$2000='Analítico Cp.'!$B84)*('Diário 4º PA'!$C$4:$C$2000&gt;=L$4)*('Diário 4º PA'!$C$4:$C$2000&lt;=EOMONTH(L$4,0))*('Diário 4º PA'!$F$4:$F$2000))
+SUMPRODUCT(('Comp.'!$D$5:$D$475=$B84)*('Comp.'!$B$5:$B$475&gt;=L$4)*('Comp.'!$B$5:$B$475&lt;=EOMONTH(L$4,0))*('Comp.'!$E$5:$E$475))</f>
        <v>0</v>
      </c>
      <c r="M84" s="10">
        <f>SUMPRODUCT(('Diário 1º PA'!$E$4:$E$2000='Analítico Cp.'!$B84)*('Diário 1º PA'!$C$4:$C$2000&gt;=M$4)*('Diário 1º PA'!$C$4:$C$2000&lt;=EOMONTH(M$4,0))*('Diário 1º PA'!$F$4:$F$2000))
+SUMPRODUCT(('Diário 2º PA'!$E$4:$E$1997='Analítico Cp.'!$B84)*('Diário 2º PA'!$C$4:$C$1997&gt;=M$4)*('Diário 2º PA'!$C$4:$C$1997&lt;=EOMONTH(M$4,0))*('Diário 2º PA'!$F$4:$F$1997))
+SUMPRODUCT(('Diário 3º PA'!$E$4:$E$2018='Analítico Cp.'!$B84)*('Diário 3º PA'!$C$4:$C$2018&gt;=M$4)*('Diário 3º PA'!$C$4:$C$2018&lt;=EOMONTH(M$4,0))*('Diário 3º PA'!$F$4:$F$2018))
+SUMPRODUCT(('Diário 4º PA'!$E$4:$E$2000='Analítico Cp.'!$B84)*('Diário 4º PA'!$C$4:$C$2000&gt;=M$4)*('Diário 4º PA'!$C$4:$C$2000&lt;=EOMONTH(M$4,0))*('Diário 4º PA'!$F$4:$F$2000))
+SUMPRODUCT(('Comp.'!$D$5:$D$475=$B84)*('Comp.'!$B$5:$B$475&gt;=M$4)*('Comp.'!$B$5:$B$475&lt;=EOMONTH(M$4,0))*('Comp.'!$E$5:$E$475))</f>
        <v>0</v>
      </c>
      <c r="N84" s="10">
        <f>SUMPRODUCT(('Diário 1º PA'!$E$4:$E$2000='Analítico Cp.'!$B84)*('Diário 1º PA'!$C$4:$C$2000&gt;=N$4)*('Diário 1º PA'!$C$4:$C$2000&lt;=EOMONTH(N$4,0))*('Diário 1º PA'!$F$4:$F$2000))
+SUMPRODUCT(('Diário 2º PA'!$E$4:$E$1997='Analítico Cp.'!$B84)*('Diário 2º PA'!$C$4:$C$1997&gt;=N$4)*('Diário 2º PA'!$C$4:$C$1997&lt;=EOMONTH(N$4,0))*('Diário 2º PA'!$F$4:$F$1997))
+SUMPRODUCT(('Diário 3º PA'!$E$4:$E$2018='Analítico Cp.'!$B84)*('Diário 3º PA'!$C$4:$C$2018&gt;=N$4)*('Diário 3º PA'!$C$4:$C$2018&lt;=EOMONTH(N$4,0))*('Diário 3º PA'!$F$4:$F$2018))
+SUMPRODUCT(('Diário 4º PA'!$E$4:$E$2000='Analítico Cp.'!$B84)*('Diário 4º PA'!$C$4:$C$2000&gt;=N$4)*('Diário 4º PA'!$C$4:$C$2000&lt;=EOMONTH(N$4,0))*('Diário 4º PA'!$F$4:$F$2000))
+SUMPRODUCT(('Comp.'!$D$5:$D$475=$B84)*('Comp.'!$B$5:$B$475&gt;=N$4)*('Comp.'!$B$5:$B$475&lt;=EOMONTH(N$4,0))*('Comp.'!$E$5:$E$475))</f>
        <v>0</v>
      </c>
      <c r="O84" s="11">
        <f t="shared" si="14"/>
        <v>0</v>
      </c>
      <c r="P84" s="92">
        <f t="shared" si="13"/>
        <v>0</v>
      </c>
    </row>
    <row r="85" spans="1:16" ht="23.25" customHeight="1" x14ac:dyDescent="0.25">
      <c r="A85" s="36" t="s">
        <v>247</v>
      </c>
      <c r="B85" s="57" t="s">
        <v>248</v>
      </c>
      <c r="C85" s="10">
        <f>SUMPRODUCT(('Diário 1º PA'!$E$4:$E$2000='Analítico Cp.'!$B85)*('Diário 1º PA'!$C$4:$C$2000&gt;=C$4)*('Diário 1º PA'!$C$4:$C$2000&lt;=EOMONTH(C$4,0))*('Diário 1º PA'!$F$4:$F$2000))
+SUMPRODUCT(('Diário 2º PA'!$E$4:$E$1997='Analítico Cp.'!$B85)*('Diário 2º PA'!$C$4:$C$1997&gt;=C$4)*('Diário 2º PA'!$C$4:$C$1997&lt;=EOMONTH(C$4,0))*('Diário 2º PA'!$F$4:$F$1997))
+SUMPRODUCT(('Diário 3º PA'!$E$4:$E$2018='Analítico Cp.'!$B85)*('Diário 3º PA'!$C$4:$C$2018&gt;=C$4)*('Diário 3º PA'!$C$4:$C$2018&lt;=EOMONTH(C$4,0))*('Diário 3º PA'!$F$4:$F$2018))
+SUMPRODUCT(('Diário 4º PA'!$E$4:$E$2000='Analítico Cp.'!$B85)*('Diário 4º PA'!$C$4:$C$2000&gt;=C$4)*('Diário 4º PA'!$C$4:$C$2000&lt;=EOMONTH(C$4,0))*('Diário 4º PA'!$F$4:$F$2000))
+SUMPRODUCT(('Comp.'!$D$5:$D$475=$B85)*('Comp.'!$B$5:$B$475&gt;=C$4)*('Comp.'!$B$5:$B$475&lt;=EOMONTH(C$4,0))*('Comp.'!$E$5:$E$475))</f>
        <v>0</v>
      </c>
      <c r="D85" s="10">
        <f>SUMPRODUCT(('Diário 1º PA'!$E$4:$E$2000='Analítico Cp.'!$B85)*('Diário 1º PA'!$C$4:$C$2000&gt;=D$4)*('Diário 1º PA'!$C$4:$C$2000&lt;=EOMONTH(D$4,0))*('Diário 1º PA'!$F$4:$F$2000))
+SUMPRODUCT(('Diário 2º PA'!$E$4:$E$1997='Analítico Cp.'!$B85)*('Diário 2º PA'!$C$4:$C$1997&gt;=D$4)*('Diário 2º PA'!$C$4:$C$1997&lt;=EOMONTH(D$4,0))*('Diário 2º PA'!$F$4:$F$1997))
+SUMPRODUCT(('Diário 3º PA'!$E$4:$E$2018='Analítico Cp.'!$B85)*('Diário 3º PA'!$C$4:$C$2018&gt;=D$4)*('Diário 3º PA'!$C$4:$C$2018&lt;=EOMONTH(D$4,0))*('Diário 3º PA'!$F$4:$F$2018))
+SUMPRODUCT(('Diário 4º PA'!$E$4:$E$2000='Analítico Cp.'!$B85)*('Diário 4º PA'!$C$4:$C$2000&gt;=D$4)*('Diário 4º PA'!$C$4:$C$2000&lt;=EOMONTH(D$4,0))*('Diário 4º PA'!$F$4:$F$2000))
+SUMPRODUCT(('Comp.'!$D$5:$D$475=$B85)*('Comp.'!$B$5:$B$475&gt;=D$4)*('Comp.'!$B$5:$B$475&lt;=EOMONTH(D$4,0))*('Comp.'!$E$5:$E$475))</f>
        <v>0</v>
      </c>
      <c r="E85" s="10">
        <f>SUMPRODUCT(('Diário 1º PA'!$E$4:$E$2000='Analítico Cp.'!$B85)*('Diário 1º PA'!$C$4:$C$2000&gt;=E$4)*('Diário 1º PA'!$C$4:$C$2000&lt;=EOMONTH(E$4,0))*('Diário 1º PA'!$F$4:$F$2000))
+SUMPRODUCT(('Diário 2º PA'!$E$4:$E$1997='Analítico Cp.'!$B85)*('Diário 2º PA'!$C$4:$C$1997&gt;=E$4)*('Diário 2º PA'!$C$4:$C$1997&lt;=EOMONTH(E$4,0))*('Diário 2º PA'!$F$4:$F$1997))
+SUMPRODUCT(('Diário 3º PA'!$E$4:$E$2018='Analítico Cp.'!$B85)*('Diário 3º PA'!$C$4:$C$2018&gt;=E$4)*('Diário 3º PA'!$C$4:$C$2018&lt;=EOMONTH(E$4,0))*('Diário 3º PA'!$F$4:$F$2018))
+SUMPRODUCT(('Diário 4º PA'!$E$4:$E$2000='Analítico Cp.'!$B85)*('Diário 4º PA'!$C$4:$C$2000&gt;=E$4)*('Diário 4º PA'!$C$4:$C$2000&lt;=EOMONTH(E$4,0))*('Diário 4º PA'!$F$4:$F$2000))
+SUMPRODUCT(('Comp.'!$D$5:$D$475=$B85)*('Comp.'!$B$5:$B$475&gt;=E$4)*('Comp.'!$B$5:$B$475&lt;=EOMONTH(E$4,0))*('Comp.'!$E$5:$E$475))</f>
        <v>0</v>
      </c>
      <c r="F85" s="10">
        <f>SUMPRODUCT(('Diário 1º PA'!$E$4:$E$2000='Analítico Cp.'!$B85)*('Diário 1º PA'!$C$4:$C$2000&gt;=F$4)*('Diário 1º PA'!$C$4:$C$2000&lt;=EOMONTH(F$4,0))*('Diário 1º PA'!$F$4:$F$2000))
+SUMPRODUCT(('Diário 2º PA'!$E$4:$E$1997='Analítico Cp.'!$B85)*('Diário 2º PA'!$C$4:$C$1997&gt;=F$4)*('Diário 2º PA'!$C$4:$C$1997&lt;=EOMONTH(F$4,0))*('Diário 2º PA'!$F$4:$F$1997))
+SUMPRODUCT(('Diário 3º PA'!$E$4:$E$2018='Analítico Cp.'!$B85)*('Diário 3º PA'!$C$4:$C$2018&gt;=F$4)*('Diário 3º PA'!$C$4:$C$2018&lt;=EOMONTH(F$4,0))*('Diário 3º PA'!$F$4:$F$2018))
+SUMPRODUCT(('Diário 4º PA'!$E$4:$E$2000='Analítico Cp.'!$B85)*('Diário 4º PA'!$C$4:$C$2000&gt;=F$4)*('Diário 4º PA'!$C$4:$C$2000&lt;=EOMONTH(F$4,0))*('Diário 4º PA'!$F$4:$F$2000))
+SUMPRODUCT(('Comp.'!$D$5:$D$475=$B85)*('Comp.'!$B$5:$B$475&gt;=F$4)*('Comp.'!$B$5:$B$475&lt;=EOMONTH(F$4,0))*('Comp.'!$E$5:$E$475))</f>
        <v>0</v>
      </c>
      <c r="G85" s="10">
        <f>SUMPRODUCT(('Diário 1º PA'!$E$4:$E$2000='Analítico Cp.'!$B85)*('Diário 1º PA'!$C$4:$C$2000&gt;=G$4)*('Diário 1º PA'!$C$4:$C$2000&lt;=EOMONTH(G$4,0))*('Diário 1º PA'!$F$4:$F$2000))
+SUMPRODUCT(('Diário 2º PA'!$E$4:$E$1997='Analítico Cp.'!$B85)*('Diário 2º PA'!$C$4:$C$1997&gt;=G$4)*('Diário 2º PA'!$C$4:$C$1997&lt;=EOMONTH(G$4,0))*('Diário 2º PA'!$F$4:$F$1997))
+SUMPRODUCT(('Diário 3º PA'!$E$4:$E$2018='Analítico Cp.'!$B85)*('Diário 3º PA'!$C$4:$C$2018&gt;=G$4)*('Diário 3º PA'!$C$4:$C$2018&lt;=EOMONTH(G$4,0))*('Diário 3º PA'!$F$4:$F$2018))
+SUMPRODUCT(('Diário 4º PA'!$E$4:$E$2000='Analítico Cp.'!$B85)*('Diário 4º PA'!$C$4:$C$2000&gt;=G$4)*('Diário 4º PA'!$C$4:$C$2000&lt;=EOMONTH(G$4,0))*('Diário 4º PA'!$F$4:$F$2000))
+SUMPRODUCT(('Comp.'!$D$5:$D$475=$B85)*('Comp.'!$B$5:$B$475&gt;=G$4)*('Comp.'!$B$5:$B$475&lt;=EOMONTH(G$4,0))*('Comp.'!$E$5:$E$475))</f>
        <v>0</v>
      </c>
      <c r="H85" s="10">
        <f>SUMPRODUCT(('Diário 1º PA'!$E$4:$E$2000='Analítico Cp.'!$B85)*('Diário 1º PA'!$C$4:$C$2000&gt;=H$4)*('Diário 1º PA'!$C$4:$C$2000&lt;=EOMONTH(H$4,0))*('Diário 1º PA'!$F$4:$F$2000))
+SUMPRODUCT(('Diário 2º PA'!$E$4:$E$1997='Analítico Cp.'!$B85)*('Diário 2º PA'!$C$4:$C$1997&gt;=H$4)*('Diário 2º PA'!$C$4:$C$1997&lt;=EOMONTH(H$4,0))*('Diário 2º PA'!$F$4:$F$1997))
+SUMPRODUCT(('Diário 3º PA'!$E$4:$E$2018='Analítico Cp.'!$B85)*('Diário 3º PA'!$C$4:$C$2018&gt;=H$4)*('Diário 3º PA'!$C$4:$C$2018&lt;=EOMONTH(H$4,0))*('Diário 3º PA'!$F$4:$F$2018))
+SUMPRODUCT(('Diário 4º PA'!$E$4:$E$2000='Analítico Cp.'!$B85)*('Diário 4º PA'!$C$4:$C$2000&gt;=H$4)*('Diário 4º PA'!$C$4:$C$2000&lt;=EOMONTH(H$4,0))*('Diário 4º PA'!$F$4:$F$2000))
+SUMPRODUCT(('Comp.'!$D$5:$D$475=$B85)*('Comp.'!$B$5:$B$475&gt;=H$4)*('Comp.'!$B$5:$B$475&lt;=EOMONTH(H$4,0))*('Comp.'!$E$5:$E$475))</f>
        <v>16038.5</v>
      </c>
      <c r="I85" s="10">
        <f>SUMPRODUCT(('Diário 1º PA'!$E$4:$E$2000='Analítico Cp.'!$B85)*('Diário 1º PA'!$C$4:$C$2000&gt;=I$4)*('Diário 1º PA'!$C$4:$C$2000&lt;=EOMONTH(I$4,0))*('Diário 1º PA'!$F$4:$F$2000))
+SUMPRODUCT(('Diário 2º PA'!$E$4:$E$1997='Analítico Cp.'!$B85)*('Diário 2º PA'!$C$4:$C$1997&gt;=I$4)*('Diário 2º PA'!$C$4:$C$1997&lt;=EOMONTH(I$4,0))*('Diário 2º PA'!$F$4:$F$1997))
+SUMPRODUCT(('Diário 3º PA'!$E$4:$E$2018='Analítico Cp.'!$B85)*('Diário 3º PA'!$C$4:$C$2018&gt;=I$4)*('Diário 3º PA'!$C$4:$C$2018&lt;=EOMONTH(I$4,0))*('Diário 3º PA'!$F$4:$F$2018))
+SUMPRODUCT(('Diário 4º PA'!$E$4:$E$2000='Analítico Cp.'!$B85)*('Diário 4º PA'!$C$4:$C$2000&gt;=I$4)*('Diário 4º PA'!$C$4:$C$2000&lt;=EOMONTH(I$4,0))*('Diário 4º PA'!$F$4:$F$2000))
+SUMPRODUCT(('Comp.'!$D$5:$D$475=$B85)*('Comp.'!$B$5:$B$475&gt;=I$4)*('Comp.'!$B$5:$B$475&lt;=EOMONTH(I$4,0))*('Comp.'!$E$5:$E$475))</f>
        <v>16039.07</v>
      </c>
      <c r="J85" s="10">
        <f>SUMPRODUCT(('Diário 1º PA'!$E$4:$E$2000='Analítico Cp.'!$B85)*('Diário 1º PA'!$C$4:$C$2000&gt;=J$4)*('Diário 1º PA'!$C$4:$C$2000&lt;=EOMONTH(J$4,0))*('Diário 1º PA'!$F$4:$F$2000))
+SUMPRODUCT(('Diário 2º PA'!$E$4:$E$1997='Analítico Cp.'!$B85)*('Diário 2º PA'!$C$4:$C$1997&gt;=J$4)*('Diário 2º PA'!$C$4:$C$1997&lt;=EOMONTH(J$4,0))*('Diário 2º PA'!$F$4:$F$1997))
+SUMPRODUCT(('Diário 3º PA'!$E$4:$E$2018='Analítico Cp.'!$B85)*('Diário 3º PA'!$C$4:$C$2018&gt;=J$4)*('Diário 3º PA'!$C$4:$C$2018&lt;=EOMONTH(J$4,0))*('Diário 3º PA'!$F$4:$F$2018))
+SUMPRODUCT(('Diário 4º PA'!$E$4:$E$2000='Analítico Cp.'!$B85)*('Diário 4º PA'!$C$4:$C$2000&gt;=J$4)*('Diário 4º PA'!$C$4:$C$2000&lt;=EOMONTH(J$4,0))*('Diário 4º PA'!$F$4:$F$2000))
+SUMPRODUCT(('Comp.'!$D$5:$D$475=$B85)*('Comp.'!$B$5:$B$475&gt;=J$4)*('Comp.'!$B$5:$B$475&lt;=EOMONTH(J$4,0))*('Comp.'!$E$5:$E$475))</f>
        <v>16039.07</v>
      </c>
      <c r="K85" s="10">
        <f>SUMPRODUCT(('Diário 1º PA'!$E$4:$E$2000='Analítico Cp.'!$B85)*('Diário 1º PA'!$C$4:$C$2000&gt;=K$4)*('Diário 1º PA'!$C$4:$C$2000&lt;=EOMONTH(K$4,0))*('Diário 1º PA'!$F$4:$F$2000))
+SUMPRODUCT(('Diário 2º PA'!$E$4:$E$1997='Analítico Cp.'!$B85)*('Diário 2º PA'!$C$4:$C$1997&gt;=K$4)*('Diário 2º PA'!$C$4:$C$1997&lt;=EOMONTH(K$4,0))*('Diário 2º PA'!$F$4:$F$1997))
+SUMPRODUCT(('Diário 3º PA'!$E$4:$E$2018='Analítico Cp.'!$B85)*('Diário 3º PA'!$C$4:$C$2018&gt;=K$4)*('Diário 3º PA'!$C$4:$C$2018&lt;=EOMONTH(K$4,0))*('Diário 3º PA'!$F$4:$F$2018))
+SUMPRODUCT(('Diário 4º PA'!$E$4:$E$2000='Analítico Cp.'!$B85)*('Diário 4º PA'!$C$4:$C$2000&gt;=K$4)*('Diário 4º PA'!$C$4:$C$2000&lt;=EOMONTH(K$4,0))*('Diário 4º PA'!$F$4:$F$2000))
+SUMPRODUCT(('Comp.'!$D$5:$D$475=$B85)*('Comp.'!$B$5:$B$475&gt;=K$4)*('Comp.'!$B$5:$B$475&lt;=EOMONTH(K$4,0))*('Comp.'!$E$5:$E$475))</f>
        <v>16039.07</v>
      </c>
      <c r="L85" s="10">
        <f>SUMPRODUCT(('Diário 1º PA'!$E$4:$E$2000='Analítico Cp.'!$B85)*('Diário 1º PA'!$C$4:$C$2000&gt;=L$4)*('Diário 1º PA'!$C$4:$C$2000&lt;=EOMONTH(L$4,0))*('Diário 1º PA'!$F$4:$F$2000))
+SUMPRODUCT(('Diário 2º PA'!$E$4:$E$1997='Analítico Cp.'!$B85)*('Diário 2º PA'!$C$4:$C$1997&gt;=L$4)*('Diário 2º PA'!$C$4:$C$1997&lt;=EOMONTH(L$4,0))*('Diário 2º PA'!$F$4:$F$1997))
+SUMPRODUCT(('Diário 3º PA'!$E$4:$E$2018='Analítico Cp.'!$B85)*('Diário 3º PA'!$C$4:$C$2018&gt;=L$4)*('Diário 3º PA'!$C$4:$C$2018&lt;=EOMONTH(L$4,0))*('Diário 3º PA'!$F$4:$F$2018))
+SUMPRODUCT(('Diário 4º PA'!$E$4:$E$2000='Analítico Cp.'!$B85)*('Diário 4º PA'!$C$4:$C$2000&gt;=L$4)*('Diário 4º PA'!$C$4:$C$2000&lt;=EOMONTH(L$4,0))*('Diário 4º PA'!$F$4:$F$2000))
+SUMPRODUCT(('Comp.'!$D$5:$D$475=$B85)*('Comp.'!$B$5:$B$475&gt;=L$4)*('Comp.'!$B$5:$B$475&lt;=EOMONTH(L$4,0))*('Comp.'!$E$5:$E$475))</f>
        <v>0</v>
      </c>
      <c r="M85" s="10">
        <f>SUMPRODUCT(('Diário 1º PA'!$E$4:$E$2000='Analítico Cp.'!$B85)*('Diário 1º PA'!$C$4:$C$2000&gt;=M$4)*('Diário 1º PA'!$C$4:$C$2000&lt;=EOMONTH(M$4,0))*('Diário 1º PA'!$F$4:$F$2000))
+SUMPRODUCT(('Diário 2º PA'!$E$4:$E$1997='Analítico Cp.'!$B85)*('Diário 2º PA'!$C$4:$C$1997&gt;=M$4)*('Diário 2º PA'!$C$4:$C$1997&lt;=EOMONTH(M$4,0))*('Diário 2º PA'!$F$4:$F$1997))
+SUMPRODUCT(('Diário 3º PA'!$E$4:$E$2018='Analítico Cp.'!$B85)*('Diário 3º PA'!$C$4:$C$2018&gt;=M$4)*('Diário 3º PA'!$C$4:$C$2018&lt;=EOMONTH(M$4,0))*('Diário 3º PA'!$F$4:$F$2018))
+SUMPRODUCT(('Diário 4º PA'!$E$4:$E$2000='Analítico Cp.'!$B85)*('Diário 4º PA'!$C$4:$C$2000&gt;=M$4)*('Diário 4º PA'!$C$4:$C$2000&lt;=EOMONTH(M$4,0))*('Diário 4º PA'!$F$4:$F$2000))
+SUMPRODUCT(('Comp.'!$D$5:$D$475=$B85)*('Comp.'!$B$5:$B$475&gt;=M$4)*('Comp.'!$B$5:$B$475&lt;=EOMONTH(M$4,0))*('Comp.'!$E$5:$E$475))</f>
        <v>0</v>
      </c>
      <c r="N85" s="10">
        <f>SUMPRODUCT(('Diário 1º PA'!$E$4:$E$2000='Analítico Cp.'!$B85)*('Diário 1º PA'!$C$4:$C$2000&gt;=N$4)*('Diário 1º PA'!$C$4:$C$2000&lt;=EOMONTH(N$4,0))*('Diário 1º PA'!$F$4:$F$2000))
+SUMPRODUCT(('Diário 2º PA'!$E$4:$E$1997='Analítico Cp.'!$B85)*('Diário 2º PA'!$C$4:$C$1997&gt;=N$4)*('Diário 2º PA'!$C$4:$C$1997&lt;=EOMONTH(N$4,0))*('Diário 2º PA'!$F$4:$F$1997))
+SUMPRODUCT(('Diário 3º PA'!$E$4:$E$2018='Analítico Cp.'!$B85)*('Diário 3º PA'!$C$4:$C$2018&gt;=N$4)*('Diário 3º PA'!$C$4:$C$2018&lt;=EOMONTH(N$4,0))*('Diário 3º PA'!$F$4:$F$2018))
+SUMPRODUCT(('Diário 4º PA'!$E$4:$E$2000='Analítico Cp.'!$B85)*('Diário 4º PA'!$C$4:$C$2000&gt;=N$4)*('Diário 4º PA'!$C$4:$C$2000&lt;=EOMONTH(N$4,0))*('Diário 4º PA'!$F$4:$F$2000))
+SUMPRODUCT(('Comp.'!$D$5:$D$475=$B85)*('Comp.'!$B$5:$B$475&gt;=N$4)*('Comp.'!$B$5:$B$475&lt;=EOMONTH(N$4,0))*('Comp.'!$E$5:$E$475))</f>
        <v>0</v>
      </c>
      <c r="O85" s="11">
        <f t="shared" si="14"/>
        <v>64155.71</v>
      </c>
      <c r="P85" s="92">
        <f t="shared" si="13"/>
        <v>0.17176650423437029</v>
      </c>
    </row>
    <row r="86" spans="1:16" ht="23.25" customHeight="1" x14ac:dyDescent="0.25">
      <c r="A86" s="36" t="s">
        <v>249</v>
      </c>
      <c r="B86" s="57" t="s">
        <v>250</v>
      </c>
      <c r="C86" s="10">
        <f>SUMPRODUCT(('Diário 1º PA'!$E$4:$E$2000='Analítico Cp.'!$B86)*('Diário 1º PA'!$C$4:$C$2000&gt;=C$4)*('Diário 1º PA'!$C$4:$C$2000&lt;=EOMONTH(C$4,0))*('Diário 1º PA'!$F$4:$F$2000))
+SUMPRODUCT(('Diário 2º PA'!$E$4:$E$1997='Analítico Cp.'!$B86)*('Diário 2º PA'!$C$4:$C$1997&gt;=C$4)*('Diário 2º PA'!$C$4:$C$1997&lt;=EOMONTH(C$4,0))*('Diário 2º PA'!$F$4:$F$1997))
+SUMPRODUCT(('Diário 3º PA'!$E$4:$E$2018='Analítico Cp.'!$B86)*('Diário 3º PA'!$C$4:$C$2018&gt;=C$4)*('Diário 3º PA'!$C$4:$C$2018&lt;=EOMONTH(C$4,0))*('Diário 3º PA'!$F$4:$F$2018))
+SUMPRODUCT(('Diário 4º PA'!$E$4:$E$2000='Analítico Cp.'!$B86)*('Diário 4º PA'!$C$4:$C$2000&gt;=C$4)*('Diário 4º PA'!$C$4:$C$2000&lt;=EOMONTH(C$4,0))*('Diário 4º PA'!$F$4:$F$2000))
+SUMPRODUCT(('Comp.'!$D$5:$D$475=$B86)*('Comp.'!$B$5:$B$475&gt;=C$4)*('Comp.'!$B$5:$B$475&lt;=EOMONTH(C$4,0))*('Comp.'!$E$5:$E$475))</f>
        <v>0</v>
      </c>
      <c r="D86" s="10">
        <f>SUMPRODUCT(('Diário 1º PA'!$E$4:$E$2000='Analítico Cp.'!$B86)*('Diário 1º PA'!$C$4:$C$2000&gt;=D$4)*('Diário 1º PA'!$C$4:$C$2000&lt;=EOMONTH(D$4,0))*('Diário 1º PA'!$F$4:$F$2000))
+SUMPRODUCT(('Diário 2º PA'!$E$4:$E$1997='Analítico Cp.'!$B86)*('Diário 2º PA'!$C$4:$C$1997&gt;=D$4)*('Diário 2º PA'!$C$4:$C$1997&lt;=EOMONTH(D$4,0))*('Diário 2º PA'!$F$4:$F$1997))
+SUMPRODUCT(('Diário 3º PA'!$E$4:$E$2018='Analítico Cp.'!$B86)*('Diário 3º PA'!$C$4:$C$2018&gt;=D$4)*('Diário 3º PA'!$C$4:$C$2018&lt;=EOMONTH(D$4,0))*('Diário 3º PA'!$F$4:$F$2018))
+SUMPRODUCT(('Diário 4º PA'!$E$4:$E$2000='Analítico Cp.'!$B86)*('Diário 4º PA'!$C$4:$C$2000&gt;=D$4)*('Diário 4º PA'!$C$4:$C$2000&lt;=EOMONTH(D$4,0))*('Diário 4º PA'!$F$4:$F$2000))
+SUMPRODUCT(('Comp.'!$D$5:$D$475=$B86)*('Comp.'!$B$5:$B$475&gt;=D$4)*('Comp.'!$B$5:$B$475&lt;=EOMONTH(D$4,0))*('Comp.'!$E$5:$E$475))</f>
        <v>0</v>
      </c>
      <c r="E86" s="10">
        <f>SUMPRODUCT(('Diário 1º PA'!$E$4:$E$2000='Analítico Cp.'!$B86)*('Diário 1º PA'!$C$4:$C$2000&gt;=E$4)*('Diário 1º PA'!$C$4:$C$2000&lt;=EOMONTH(E$4,0))*('Diário 1º PA'!$F$4:$F$2000))
+SUMPRODUCT(('Diário 2º PA'!$E$4:$E$1997='Analítico Cp.'!$B86)*('Diário 2º PA'!$C$4:$C$1997&gt;=E$4)*('Diário 2º PA'!$C$4:$C$1997&lt;=EOMONTH(E$4,0))*('Diário 2º PA'!$F$4:$F$1997))
+SUMPRODUCT(('Diário 3º PA'!$E$4:$E$2018='Analítico Cp.'!$B86)*('Diário 3º PA'!$C$4:$C$2018&gt;=E$4)*('Diário 3º PA'!$C$4:$C$2018&lt;=EOMONTH(E$4,0))*('Diário 3º PA'!$F$4:$F$2018))
+SUMPRODUCT(('Diário 4º PA'!$E$4:$E$2000='Analítico Cp.'!$B86)*('Diário 4º PA'!$C$4:$C$2000&gt;=E$4)*('Diário 4º PA'!$C$4:$C$2000&lt;=EOMONTH(E$4,0))*('Diário 4º PA'!$F$4:$F$2000))
+SUMPRODUCT(('Comp.'!$D$5:$D$475=$B86)*('Comp.'!$B$5:$B$475&gt;=E$4)*('Comp.'!$B$5:$B$475&lt;=EOMONTH(E$4,0))*('Comp.'!$E$5:$E$475))</f>
        <v>0</v>
      </c>
      <c r="F86" s="10">
        <f>SUMPRODUCT(('Diário 1º PA'!$E$4:$E$2000='Analítico Cp.'!$B86)*('Diário 1º PA'!$C$4:$C$2000&gt;=F$4)*('Diário 1º PA'!$C$4:$C$2000&lt;=EOMONTH(F$4,0))*('Diário 1º PA'!$F$4:$F$2000))
+SUMPRODUCT(('Diário 2º PA'!$E$4:$E$1997='Analítico Cp.'!$B86)*('Diário 2º PA'!$C$4:$C$1997&gt;=F$4)*('Diário 2º PA'!$C$4:$C$1997&lt;=EOMONTH(F$4,0))*('Diário 2º PA'!$F$4:$F$1997))
+SUMPRODUCT(('Diário 3º PA'!$E$4:$E$2018='Analítico Cp.'!$B86)*('Diário 3º PA'!$C$4:$C$2018&gt;=F$4)*('Diário 3º PA'!$C$4:$C$2018&lt;=EOMONTH(F$4,0))*('Diário 3º PA'!$F$4:$F$2018))
+SUMPRODUCT(('Diário 4º PA'!$E$4:$E$2000='Analítico Cp.'!$B86)*('Diário 4º PA'!$C$4:$C$2000&gt;=F$4)*('Diário 4º PA'!$C$4:$C$2000&lt;=EOMONTH(F$4,0))*('Diário 4º PA'!$F$4:$F$2000))
+SUMPRODUCT(('Comp.'!$D$5:$D$475=$B86)*('Comp.'!$B$5:$B$475&gt;=F$4)*('Comp.'!$B$5:$B$475&lt;=EOMONTH(F$4,0))*('Comp.'!$E$5:$E$475))</f>
        <v>0</v>
      </c>
      <c r="G86" s="10">
        <f>SUMPRODUCT(('Diário 1º PA'!$E$4:$E$2000='Analítico Cp.'!$B86)*('Diário 1º PA'!$C$4:$C$2000&gt;=G$4)*('Diário 1º PA'!$C$4:$C$2000&lt;=EOMONTH(G$4,0))*('Diário 1º PA'!$F$4:$F$2000))
+SUMPRODUCT(('Diário 2º PA'!$E$4:$E$1997='Analítico Cp.'!$B86)*('Diário 2º PA'!$C$4:$C$1997&gt;=G$4)*('Diário 2º PA'!$C$4:$C$1997&lt;=EOMONTH(G$4,0))*('Diário 2º PA'!$F$4:$F$1997))
+SUMPRODUCT(('Diário 3º PA'!$E$4:$E$2018='Analítico Cp.'!$B86)*('Diário 3º PA'!$C$4:$C$2018&gt;=G$4)*('Diário 3º PA'!$C$4:$C$2018&lt;=EOMONTH(G$4,0))*('Diário 3º PA'!$F$4:$F$2018))
+SUMPRODUCT(('Diário 4º PA'!$E$4:$E$2000='Analítico Cp.'!$B86)*('Diário 4º PA'!$C$4:$C$2000&gt;=G$4)*('Diário 4º PA'!$C$4:$C$2000&lt;=EOMONTH(G$4,0))*('Diário 4º PA'!$F$4:$F$2000))
+SUMPRODUCT(('Comp.'!$D$5:$D$475=$B86)*('Comp.'!$B$5:$B$475&gt;=G$4)*('Comp.'!$B$5:$B$475&lt;=EOMONTH(G$4,0))*('Comp.'!$E$5:$E$475))</f>
        <v>0</v>
      </c>
      <c r="H86" s="10">
        <f>SUMPRODUCT(('Diário 1º PA'!$E$4:$E$2000='Analítico Cp.'!$B86)*('Diário 1º PA'!$C$4:$C$2000&gt;=H$4)*('Diário 1º PA'!$C$4:$C$2000&lt;=EOMONTH(H$4,0))*('Diário 1º PA'!$F$4:$F$2000))
+SUMPRODUCT(('Diário 2º PA'!$E$4:$E$1997='Analítico Cp.'!$B86)*('Diário 2º PA'!$C$4:$C$1997&gt;=H$4)*('Diário 2º PA'!$C$4:$C$1997&lt;=EOMONTH(H$4,0))*('Diário 2º PA'!$F$4:$F$1997))
+SUMPRODUCT(('Diário 3º PA'!$E$4:$E$2018='Analítico Cp.'!$B86)*('Diário 3º PA'!$C$4:$C$2018&gt;=H$4)*('Diário 3º PA'!$C$4:$C$2018&lt;=EOMONTH(H$4,0))*('Diário 3º PA'!$F$4:$F$2018))
+SUMPRODUCT(('Diário 4º PA'!$E$4:$E$2000='Analítico Cp.'!$B86)*('Diário 4º PA'!$C$4:$C$2000&gt;=H$4)*('Diário 4º PA'!$C$4:$C$2000&lt;=EOMONTH(H$4,0))*('Diário 4º PA'!$F$4:$F$2000))
+SUMPRODUCT(('Comp.'!$D$5:$D$475=$B86)*('Comp.'!$B$5:$B$475&gt;=H$4)*('Comp.'!$B$5:$B$475&lt;=EOMONTH(H$4,0))*('Comp.'!$E$5:$E$475))</f>
        <v>0</v>
      </c>
      <c r="I86" s="10">
        <f>SUMPRODUCT(('Diário 1º PA'!$E$4:$E$2000='Analítico Cp.'!$B86)*('Diário 1º PA'!$C$4:$C$2000&gt;=I$4)*('Diário 1º PA'!$C$4:$C$2000&lt;=EOMONTH(I$4,0))*('Diário 1º PA'!$F$4:$F$2000))
+SUMPRODUCT(('Diário 2º PA'!$E$4:$E$1997='Analítico Cp.'!$B86)*('Diário 2º PA'!$C$4:$C$1997&gt;=I$4)*('Diário 2º PA'!$C$4:$C$1997&lt;=EOMONTH(I$4,0))*('Diário 2º PA'!$F$4:$F$1997))
+SUMPRODUCT(('Diário 3º PA'!$E$4:$E$2018='Analítico Cp.'!$B86)*('Diário 3º PA'!$C$4:$C$2018&gt;=I$4)*('Diário 3º PA'!$C$4:$C$2018&lt;=EOMONTH(I$4,0))*('Diário 3º PA'!$F$4:$F$2018))
+SUMPRODUCT(('Diário 4º PA'!$E$4:$E$2000='Analítico Cp.'!$B86)*('Diário 4º PA'!$C$4:$C$2000&gt;=I$4)*('Diário 4º PA'!$C$4:$C$2000&lt;=EOMONTH(I$4,0))*('Diário 4º PA'!$F$4:$F$2000))
+SUMPRODUCT(('Comp.'!$D$5:$D$475=$B86)*('Comp.'!$B$5:$B$475&gt;=I$4)*('Comp.'!$B$5:$B$475&lt;=EOMONTH(I$4,0))*('Comp.'!$E$5:$E$475))</f>
        <v>0</v>
      </c>
      <c r="J86" s="10">
        <f>SUMPRODUCT(('Diário 1º PA'!$E$4:$E$2000='Analítico Cp.'!$B86)*('Diário 1º PA'!$C$4:$C$2000&gt;=J$4)*('Diário 1º PA'!$C$4:$C$2000&lt;=EOMONTH(J$4,0))*('Diário 1º PA'!$F$4:$F$2000))
+SUMPRODUCT(('Diário 2º PA'!$E$4:$E$1997='Analítico Cp.'!$B86)*('Diário 2º PA'!$C$4:$C$1997&gt;=J$4)*('Diário 2º PA'!$C$4:$C$1997&lt;=EOMONTH(J$4,0))*('Diário 2º PA'!$F$4:$F$1997))
+SUMPRODUCT(('Diário 3º PA'!$E$4:$E$2018='Analítico Cp.'!$B86)*('Diário 3º PA'!$C$4:$C$2018&gt;=J$4)*('Diário 3º PA'!$C$4:$C$2018&lt;=EOMONTH(J$4,0))*('Diário 3º PA'!$F$4:$F$2018))
+SUMPRODUCT(('Diário 4º PA'!$E$4:$E$2000='Analítico Cp.'!$B86)*('Diário 4º PA'!$C$4:$C$2000&gt;=J$4)*('Diário 4º PA'!$C$4:$C$2000&lt;=EOMONTH(J$4,0))*('Diário 4º PA'!$F$4:$F$2000))
+SUMPRODUCT(('Comp.'!$D$5:$D$475=$B86)*('Comp.'!$B$5:$B$475&gt;=J$4)*('Comp.'!$B$5:$B$475&lt;=EOMONTH(J$4,0))*('Comp.'!$E$5:$E$475))</f>
        <v>0</v>
      </c>
      <c r="K86" s="10">
        <f>SUMPRODUCT(('Diário 1º PA'!$E$4:$E$2000='Analítico Cp.'!$B86)*('Diário 1º PA'!$C$4:$C$2000&gt;=K$4)*('Diário 1º PA'!$C$4:$C$2000&lt;=EOMONTH(K$4,0))*('Diário 1º PA'!$F$4:$F$2000))
+SUMPRODUCT(('Diário 2º PA'!$E$4:$E$1997='Analítico Cp.'!$B86)*('Diário 2º PA'!$C$4:$C$1997&gt;=K$4)*('Diário 2º PA'!$C$4:$C$1997&lt;=EOMONTH(K$4,0))*('Diário 2º PA'!$F$4:$F$1997))
+SUMPRODUCT(('Diário 3º PA'!$E$4:$E$2018='Analítico Cp.'!$B86)*('Diário 3º PA'!$C$4:$C$2018&gt;=K$4)*('Diário 3º PA'!$C$4:$C$2018&lt;=EOMONTH(K$4,0))*('Diário 3º PA'!$F$4:$F$2018))
+SUMPRODUCT(('Diário 4º PA'!$E$4:$E$2000='Analítico Cp.'!$B86)*('Diário 4º PA'!$C$4:$C$2000&gt;=K$4)*('Diário 4º PA'!$C$4:$C$2000&lt;=EOMONTH(K$4,0))*('Diário 4º PA'!$F$4:$F$2000))
+SUMPRODUCT(('Comp.'!$D$5:$D$475=$B86)*('Comp.'!$B$5:$B$475&gt;=K$4)*('Comp.'!$B$5:$B$475&lt;=EOMONTH(K$4,0))*('Comp.'!$E$5:$E$475))</f>
        <v>0</v>
      </c>
      <c r="L86" s="10">
        <f>SUMPRODUCT(('Diário 1º PA'!$E$4:$E$2000='Analítico Cp.'!$B86)*('Diário 1º PA'!$C$4:$C$2000&gt;=L$4)*('Diário 1º PA'!$C$4:$C$2000&lt;=EOMONTH(L$4,0))*('Diário 1º PA'!$F$4:$F$2000))
+SUMPRODUCT(('Diário 2º PA'!$E$4:$E$1997='Analítico Cp.'!$B86)*('Diário 2º PA'!$C$4:$C$1997&gt;=L$4)*('Diário 2º PA'!$C$4:$C$1997&lt;=EOMONTH(L$4,0))*('Diário 2º PA'!$F$4:$F$1997))
+SUMPRODUCT(('Diário 3º PA'!$E$4:$E$2018='Analítico Cp.'!$B86)*('Diário 3º PA'!$C$4:$C$2018&gt;=L$4)*('Diário 3º PA'!$C$4:$C$2018&lt;=EOMONTH(L$4,0))*('Diário 3º PA'!$F$4:$F$2018))
+SUMPRODUCT(('Diário 4º PA'!$E$4:$E$2000='Analítico Cp.'!$B86)*('Diário 4º PA'!$C$4:$C$2000&gt;=L$4)*('Diário 4º PA'!$C$4:$C$2000&lt;=EOMONTH(L$4,0))*('Diário 4º PA'!$F$4:$F$2000))
+SUMPRODUCT(('Comp.'!$D$5:$D$475=$B86)*('Comp.'!$B$5:$B$475&gt;=L$4)*('Comp.'!$B$5:$B$475&lt;=EOMONTH(L$4,0))*('Comp.'!$E$5:$E$475))</f>
        <v>0</v>
      </c>
      <c r="M86" s="10">
        <f>SUMPRODUCT(('Diário 1º PA'!$E$4:$E$2000='Analítico Cp.'!$B86)*('Diário 1º PA'!$C$4:$C$2000&gt;=M$4)*('Diário 1º PA'!$C$4:$C$2000&lt;=EOMONTH(M$4,0))*('Diário 1º PA'!$F$4:$F$2000))
+SUMPRODUCT(('Diário 2º PA'!$E$4:$E$1997='Analítico Cp.'!$B86)*('Diário 2º PA'!$C$4:$C$1997&gt;=M$4)*('Diário 2º PA'!$C$4:$C$1997&lt;=EOMONTH(M$4,0))*('Diário 2º PA'!$F$4:$F$1997))
+SUMPRODUCT(('Diário 3º PA'!$E$4:$E$2018='Analítico Cp.'!$B86)*('Diário 3º PA'!$C$4:$C$2018&gt;=M$4)*('Diário 3º PA'!$C$4:$C$2018&lt;=EOMONTH(M$4,0))*('Diário 3º PA'!$F$4:$F$2018))
+SUMPRODUCT(('Diário 4º PA'!$E$4:$E$2000='Analítico Cp.'!$B86)*('Diário 4º PA'!$C$4:$C$2000&gt;=M$4)*('Diário 4º PA'!$C$4:$C$2000&lt;=EOMONTH(M$4,0))*('Diário 4º PA'!$F$4:$F$2000))
+SUMPRODUCT(('Comp.'!$D$5:$D$475=$B86)*('Comp.'!$B$5:$B$475&gt;=M$4)*('Comp.'!$B$5:$B$475&lt;=EOMONTH(M$4,0))*('Comp.'!$E$5:$E$475))</f>
        <v>0</v>
      </c>
      <c r="N86" s="10">
        <f>SUMPRODUCT(('Diário 1º PA'!$E$4:$E$2000='Analítico Cp.'!$B86)*('Diário 1º PA'!$C$4:$C$2000&gt;=N$4)*('Diário 1º PA'!$C$4:$C$2000&lt;=EOMONTH(N$4,0))*('Diário 1º PA'!$F$4:$F$2000))
+SUMPRODUCT(('Diário 2º PA'!$E$4:$E$1997='Analítico Cp.'!$B86)*('Diário 2º PA'!$C$4:$C$1997&gt;=N$4)*('Diário 2º PA'!$C$4:$C$1997&lt;=EOMONTH(N$4,0))*('Diário 2º PA'!$F$4:$F$1997))
+SUMPRODUCT(('Diário 3º PA'!$E$4:$E$2018='Analítico Cp.'!$B86)*('Diário 3º PA'!$C$4:$C$2018&gt;=N$4)*('Diário 3º PA'!$C$4:$C$2018&lt;=EOMONTH(N$4,0))*('Diário 3º PA'!$F$4:$F$2018))
+SUMPRODUCT(('Diário 4º PA'!$E$4:$E$2000='Analítico Cp.'!$B86)*('Diário 4º PA'!$C$4:$C$2000&gt;=N$4)*('Diário 4º PA'!$C$4:$C$2000&lt;=EOMONTH(N$4,0))*('Diário 4º PA'!$F$4:$F$2000))
+SUMPRODUCT(('Comp.'!$D$5:$D$475=$B86)*('Comp.'!$B$5:$B$475&gt;=N$4)*('Comp.'!$B$5:$B$475&lt;=EOMONTH(N$4,0))*('Comp.'!$E$5:$E$475))</f>
        <v>0</v>
      </c>
      <c r="O86" s="11">
        <f t="shared" si="14"/>
        <v>0</v>
      </c>
      <c r="P86" s="92">
        <f t="shared" si="13"/>
        <v>0</v>
      </c>
    </row>
    <row r="87" spans="1:16" ht="23.25" customHeight="1" x14ac:dyDescent="0.25">
      <c r="A87" s="36" t="s">
        <v>251</v>
      </c>
      <c r="B87" s="57" t="s">
        <v>252</v>
      </c>
      <c r="C87" s="10">
        <f>SUMPRODUCT(('Diário 1º PA'!$E$4:$E$2000='Analítico Cp.'!$B87)*('Diário 1º PA'!$C$4:$C$2000&gt;=C$4)*('Diário 1º PA'!$C$4:$C$2000&lt;=EOMONTH(C$4,0))*('Diário 1º PA'!$F$4:$F$2000))
+SUMPRODUCT(('Diário 2º PA'!$E$4:$E$1997='Analítico Cp.'!$B87)*('Diário 2º PA'!$C$4:$C$1997&gt;=C$4)*('Diário 2º PA'!$C$4:$C$1997&lt;=EOMONTH(C$4,0))*('Diário 2º PA'!$F$4:$F$1997))
+SUMPRODUCT(('Diário 3º PA'!$E$4:$E$2018='Analítico Cp.'!$B87)*('Diário 3º PA'!$C$4:$C$2018&gt;=C$4)*('Diário 3º PA'!$C$4:$C$2018&lt;=EOMONTH(C$4,0))*('Diário 3º PA'!$F$4:$F$2018))
+SUMPRODUCT(('Diário 4º PA'!$E$4:$E$2000='Analítico Cp.'!$B87)*('Diário 4º PA'!$C$4:$C$2000&gt;=C$4)*('Diário 4º PA'!$C$4:$C$2000&lt;=EOMONTH(C$4,0))*('Diário 4º PA'!$F$4:$F$2000))
+SUMPRODUCT(('Comp.'!$D$5:$D$475=$B87)*('Comp.'!$B$5:$B$475&gt;=C$4)*('Comp.'!$B$5:$B$475&lt;=EOMONTH(C$4,0))*('Comp.'!$E$5:$E$475))</f>
        <v>0</v>
      </c>
      <c r="D87" s="10">
        <f>SUMPRODUCT(('Diário 1º PA'!$E$4:$E$2000='Analítico Cp.'!$B87)*('Diário 1º PA'!$C$4:$C$2000&gt;=D$4)*('Diário 1º PA'!$C$4:$C$2000&lt;=EOMONTH(D$4,0))*('Diário 1º PA'!$F$4:$F$2000))
+SUMPRODUCT(('Diário 2º PA'!$E$4:$E$1997='Analítico Cp.'!$B87)*('Diário 2º PA'!$C$4:$C$1997&gt;=D$4)*('Diário 2º PA'!$C$4:$C$1997&lt;=EOMONTH(D$4,0))*('Diário 2º PA'!$F$4:$F$1997))
+SUMPRODUCT(('Diário 3º PA'!$E$4:$E$2018='Analítico Cp.'!$B87)*('Diário 3º PA'!$C$4:$C$2018&gt;=D$4)*('Diário 3º PA'!$C$4:$C$2018&lt;=EOMONTH(D$4,0))*('Diário 3º PA'!$F$4:$F$2018))
+SUMPRODUCT(('Diário 4º PA'!$E$4:$E$2000='Analítico Cp.'!$B87)*('Diário 4º PA'!$C$4:$C$2000&gt;=D$4)*('Diário 4º PA'!$C$4:$C$2000&lt;=EOMONTH(D$4,0))*('Diário 4º PA'!$F$4:$F$2000))
+SUMPRODUCT(('Comp.'!$D$5:$D$475=$B87)*('Comp.'!$B$5:$B$475&gt;=D$4)*('Comp.'!$B$5:$B$475&lt;=EOMONTH(D$4,0))*('Comp.'!$E$5:$E$475))</f>
        <v>0</v>
      </c>
      <c r="E87" s="10">
        <f>SUMPRODUCT(('Diário 1º PA'!$E$4:$E$2000='Analítico Cp.'!$B87)*('Diário 1º PA'!$C$4:$C$2000&gt;=E$4)*('Diário 1º PA'!$C$4:$C$2000&lt;=EOMONTH(E$4,0))*('Diário 1º PA'!$F$4:$F$2000))
+SUMPRODUCT(('Diário 2º PA'!$E$4:$E$1997='Analítico Cp.'!$B87)*('Diário 2º PA'!$C$4:$C$1997&gt;=E$4)*('Diário 2º PA'!$C$4:$C$1997&lt;=EOMONTH(E$4,0))*('Diário 2º PA'!$F$4:$F$1997))
+SUMPRODUCT(('Diário 3º PA'!$E$4:$E$2018='Analítico Cp.'!$B87)*('Diário 3º PA'!$C$4:$C$2018&gt;=E$4)*('Diário 3º PA'!$C$4:$C$2018&lt;=EOMONTH(E$4,0))*('Diário 3º PA'!$F$4:$F$2018))
+SUMPRODUCT(('Diário 4º PA'!$E$4:$E$2000='Analítico Cp.'!$B87)*('Diário 4º PA'!$C$4:$C$2000&gt;=E$4)*('Diário 4º PA'!$C$4:$C$2000&lt;=EOMONTH(E$4,0))*('Diário 4º PA'!$F$4:$F$2000))
+SUMPRODUCT(('Comp.'!$D$5:$D$475=$B87)*('Comp.'!$B$5:$B$475&gt;=E$4)*('Comp.'!$B$5:$B$475&lt;=EOMONTH(E$4,0))*('Comp.'!$E$5:$E$475))</f>
        <v>0</v>
      </c>
      <c r="F87" s="10">
        <f>SUMPRODUCT(('Diário 1º PA'!$E$4:$E$2000='Analítico Cp.'!$B87)*('Diário 1º PA'!$C$4:$C$2000&gt;=F$4)*('Diário 1º PA'!$C$4:$C$2000&lt;=EOMONTH(F$4,0))*('Diário 1º PA'!$F$4:$F$2000))
+SUMPRODUCT(('Diário 2º PA'!$E$4:$E$1997='Analítico Cp.'!$B87)*('Diário 2º PA'!$C$4:$C$1997&gt;=F$4)*('Diário 2º PA'!$C$4:$C$1997&lt;=EOMONTH(F$4,0))*('Diário 2º PA'!$F$4:$F$1997))
+SUMPRODUCT(('Diário 3º PA'!$E$4:$E$2018='Analítico Cp.'!$B87)*('Diário 3º PA'!$C$4:$C$2018&gt;=F$4)*('Diário 3º PA'!$C$4:$C$2018&lt;=EOMONTH(F$4,0))*('Diário 3º PA'!$F$4:$F$2018))
+SUMPRODUCT(('Diário 4º PA'!$E$4:$E$2000='Analítico Cp.'!$B87)*('Diário 4º PA'!$C$4:$C$2000&gt;=F$4)*('Diário 4º PA'!$C$4:$C$2000&lt;=EOMONTH(F$4,0))*('Diário 4º PA'!$F$4:$F$2000))
+SUMPRODUCT(('Comp.'!$D$5:$D$475=$B87)*('Comp.'!$B$5:$B$475&gt;=F$4)*('Comp.'!$B$5:$B$475&lt;=EOMONTH(F$4,0))*('Comp.'!$E$5:$E$475))</f>
        <v>0</v>
      </c>
      <c r="G87" s="10">
        <f>SUMPRODUCT(('Diário 1º PA'!$E$4:$E$2000='Analítico Cp.'!$B87)*('Diário 1º PA'!$C$4:$C$2000&gt;=G$4)*('Diário 1º PA'!$C$4:$C$2000&lt;=EOMONTH(G$4,0))*('Diário 1º PA'!$F$4:$F$2000))
+SUMPRODUCT(('Diário 2º PA'!$E$4:$E$1997='Analítico Cp.'!$B87)*('Diário 2º PA'!$C$4:$C$1997&gt;=G$4)*('Diário 2º PA'!$C$4:$C$1997&lt;=EOMONTH(G$4,0))*('Diário 2º PA'!$F$4:$F$1997))
+SUMPRODUCT(('Diário 3º PA'!$E$4:$E$2018='Analítico Cp.'!$B87)*('Diário 3º PA'!$C$4:$C$2018&gt;=G$4)*('Diário 3º PA'!$C$4:$C$2018&lt;=EOMONTH(G$4,0))*('Diário 3º PA'!$F$4:$F$2018))
+SUMPRODUCT(('Diário 4º PA'!$E$4:$E$2000='Analítico Cp.'!$B87)*('Diário 4º PA'!$C$4:$C$2000&gt;=G$4)*('Diário 4º PA'!$C$4:$C$2000&lt;=EOMONTH(G$4,0))*('Diário 4º PA'!$F$4:$F$2000))
+SUMPRODUCT(('Comp.'!$D$5:$D$475=$B87)*('Comp.'!$B$5:$B$475&gt;=G$4)*('Comp.'!$B$5:$B$475&lt;=EOMONTH(G$4,0))*('Comp.'!$E$5:$E$475))</f>
        <v>0</v>
      </c>
      <c r="H87" s="10">
        <f>SUMPRODUCT(('Diário 1º PA'!$E$4:$E$2000='Analítico Cp.'!$B87)*('Diário 1º PA'!$C$4:$C$2000&gt;=H$4)*('Diário 1º PA'!$C$4:$C$2000&lt;=EOMONTH(H$4,0))*('Diário 1º PA'!$F$4:$F$2000))
+SUMPRODUCT(('Diário 2º PA'!$E$4:$E$1997='Analítico Cp.'!$B87)*('Diário 2º PA'!$C$4:$C$1997&gt;=H$4)*('Diário 2º PA'!$C$4:$C$1997&lt;=EOMONTH(H$4,0))*('Diário 2º PA'!$F$4:$F$1997))
+SUMPRODUCT(('Diário 3º PA'!$E$4:$E$2018='Analítico Cp.'!$B87)*('Diário 3º PA'!$C$4:$C$2018&gt;=H$4)*('Diário 3º PA'!$C$4:$C$2018&lt;=EOMONTH(H$4,0))*('Diário 3º PA'!$F$4:$F$2018))
+SUMPRODUCT(('Diário 4º PA'!$E$4:$E$2000='Analítico Cp.'!$B87)*('Diário 4º PA'!$C$4:$C$2000&gt;=H$4)*('Diário 4º PA'!$C$4:$C$2000&lt;=EOMONTH(H$4,0))*('Diário 4º PA'!$F$4:$F$2000))
+SUMPRODUCT(('Comp.'!$D$5:$D$475=$B87)*('Comp.'!$B$5:$B$475&gt;=H$4)*('Comp.'!$B$5:$B$475&lt;=EOMONTH(H$4,0))*('Comp.'!$E$5:$E$475))</f>
        <v>0</v>
      </c>
      <c r="I87" s="10">
        <f>SUMPRODUCT(('Diário 1º PA'!$E$4:$E$2000='Analítico Cp.'!$B87)*('Diário 1º PA'!$C$4:$C$2000&gt;=I$4)*('Diário 1º PA'!$C$4:$C$2000&lt;=EOMONTH(I$4,0))*('Diário 1º PA'!$F$4:$F$2000))
+SUMPRODUCT(('Diário 2º PA'!$E$4:$E$1997='Analítico Cp.'!$B87)*('Diário 2º PA'!$C$4:$C$1997&gt;=I$4)*('Diário 2º PA'!$C$4:$C$1997&lt;=EOMONTH(I$4,0))*('Diário 2º PA'!$F$4:$F$1997))
+SUMPRODUCT(('Diário 3º PA'!$E$4:$E$2018='Analítico Cp.'!$B87)*('Diário 3º PA'!$C$4:$C$2018&gt;=I$4)*('Diário 3º PA'!$C$4:$C$2018&lt;=EOMONTH(I$4,0))*('Diário 3º PA'!$F$4:$F$2018))
+SUMPRODUCT(('Diário 4º PA'!$E$4:$E$2000='Analítico Cp.'!$B87)*('Diário 4º PA'!$C$4:$C$2000&gt;=I$4)*('Diário 4º PA'!$C$4:$C$2000&lt;=EOMONTH(I$4,0))*('Diário 4º PA'!$F$4:$F$2000))
+SUMPRODUCT(('Comp.'!$D$5:$D$475=$B87)*('Comp.'!$B$5:$B$475&gt;=I$4)*('Comp.'!$B$5:$B$475&lt;=EOMONTH(I$4,0))*('Comp.'!$E$5:$E$475))</f>
        <v>0</v>
      </c>
      <c r="J87" s="10">
        <f>SUMPRODUCT(('Diário 1º PA'!$E$4:$E$2000='Analítico Cp.'!$B87)*('Diário 1º PA'!$C$4:$C$2000&gt;=J$4)*('Diário 1º PA'!$C$4:$C$2000&lt;=EOMONTH(J$4,0))*('Diário 1º PA'!$F$4:$F$2000))
+SUMPRODUCT(('Diário 2º PA'!$E$4:$E$1997='Analítico Cp.'!$B87)*('Diário 2º PA'!$C$4:$C$1997&gt;=J$4)*('Diário 2º PA'!$C$4:$C$1997&lt;=EOMONTH(J$4,0))*('Diário 2º PA'!$F$4:$F$1997))
+SUMPRODUCT(('Diário 3º PA'!$E$4:$E$2018='Analítico Cp.'!$B87)*('Diário 3º PA'!$C$4:$C$2018&gt;=J$4)*('Diário 3º PA'!$C$4:$C$2018&lt;=EOMONTH(J$4,0))*('Diário 3º PA'!$F$4:$F$2018))
+SUMPRODUCT(('Diário 4º PA'!$E$4:$E$2000='Analítico Cp.'!$B87)*('Diário 4º PA'!$C$4:$C$2000&gt;=J$4)*('Diário 4º PA'!$C$4:$C$2000&lt;=EOMONTH(J$4,0))*('Diário 4º PA'!$F$4:$F$2000))
+SUMPRODUCT(('Comp.'!$D$5:$D$475=$B87)*('Comp.'!$B$5:$B$475&gt;=J$4)*('Comp.'!$B$5:$B$475&lt;=EOMONTH(J$4,0))*('Comp.'!$E$5:$E$475))</f>
        <v>0</v>
      </c>
      <c r="K87" s="10">
        <f>SUMPRODUCT(('Diário 1º PA'!$E$4:$E$2000='Analítico Cp.'!$B87)*('Diário 1º PA'!$C$4:$C$2000&gt;=K$4)*('Diário 1º PA'!$C$4:$C$2000&lt;=EOMONTH(K$4,0))*('Diário 1º PA'!$F$4:$F$2000))
+SUMPRODUCT(('Diário 2º PA'!$E$4:$E$1997='Analítico Cp.'!$B87)*('Diário 2º PA'!$C$4:$C$1997&gt;=K$4)*('Diário 2º PA'!$C$4:$C$1997&lt;=EOMONTH(K$4,0))*('Diário 2º PA'!$F$4:$F$1997))
+SUMPRODUCT(('Diário 3º PA'!$E$4:$E$2018='Analítico Cp.'!$B87)*('Diário 3º PA'!$C$4:$C$2018&gt;=K$4)*('Diário 3º PA'!$C$4:$C$2018&lt;=EOMONTH(K$4,0))*('Diário 3º PA'!$F$4:$F$2018))
+SUMPRODUCT(('Diário 4º PA'!$E$4:$E$2000='Analítico Cp.'!$B87)*('Diário 4º PA'!$C$4:$C$2000&gt;=K$4)*('Diário 4º PA'!$C$4:$C$2000&lt;=EOMONTH(K$4,0))*('Diário 4º PA'!$F$4:$F$2000))
+SUMPRODUCT(('Comp.'!$D$5:$D$475=$B87)*('Comp.'!$B$5:$B$475&gt;=K$4)*('Comp.'!$B$5:$B$475&lt;=EOMONTH(K$4,0))*('Comp.'!$E$5:$E$475))</f>
        <v>0</v>
      </c>
      <c r="L87" s="10">
        <f>SUMPRODUCT(('Diário 1º PA'!$E$4:$E$2000='Analítico Cp.'!$B87)*('Diário 1º PA'!$C$4:$C$2000&gt;=L$4)*('Diário 1º PA'!$C$4:$C$2000&lt;=EOMONTH(L$4,0))*('Diário 1º PA'!$F$4:$F$2000))
+SUMPRODUCT(('Diário 2º PA'!$E$4:$E$1997='Analítico Cp.'!$B87)*('Diário 2º PA'!$C$4:$C$1997&gt;=L$4)*('Diário 2º PA'!$C$4:$C$1997&lt;=EOMONTH(L$4,0))*('Diário 2º PA'!$F$4:$F$1997))
+SUMPRODUCT(('Diário 3º PA'!$E$4:$E$2018='Analítico Cp.'!$B87)*('Diário 3º PA'!$C$4:$C$2018&gt;=L$4)*('Diário 3º PA'!$C$4:$C$2018&lt;=EOMONTH(L$4,0))*('Diário 3º PA'!$F$4:$F$2018))
+SUMPRODUCT(('Diário 4º PA'!$E$4:$E$2000='Analítico Cp.'!$B87)*('Diário 4º PA'!$C$4:$C$2000&gt;=L$4)*('Diário 4º PA'!$C$4:$C$2000&lt;=EOMONTH(L$4,0))*('Diário 4º PA'!$F$4:$F$2000))
+SUMPRODUCT(('Comp.'!$D$5:$D$475=$B87)*('Comp.'!$B$5:$B$475&gt;=L$4)*('Comp.'!$B$5:$B$475&lt;=EOMONTH(L$4,0))*('Comp.'!$E$5:$E$475))</f>
        <v>0</v>
      </c>
      <c r="M87" s="10">
        <f>SUMPRODUCT(('Diário 1º PA'!$E$4:$E$2000='Analítico Cp.'!$B87)*('Diário 1º PA'!$C$4:$C$2000&gt;=M$4)*('Diário 1º PA'!$C$4:$C$2000&lt;=EOMONTH(M$4,0))*('Diário 1º PA'!$F$4:$F$2000))
+SUMPRODUCT(('Diário 2º PA'!$E$4:$E$1997='Analítico Cp.'!$B87)*('Diário 2º PA'!$C$4:$C$1997&gt;=M$4)*('Diário 2º PA'!$C$4:$C$1997&lt;=EOMONTH(M$4,0))*('Diário 2º PA'!$F$4:$F$1997))
+SUMPRODUCT(('Diário 3º PA'!$E$4:$E$2018='Analítico Cp.'!$B87)*('Diário 3º PA'!$C$4:$C$2018&gt;=M$4)*('Diário 3º PA'!$C$4:$C$2018&lt;=EOMONTH(M$4,0))*('Diário 3º PA'!$F$4:$F$2018))
+SUMPRODUCT(('Diário 4º PA'!$E$4:$E$2000='Analítico Cp.'!$B87)*('Diário 4º PA'!$C$4:$C$2000&gt;=M$4)*('Diário 4º PA'!$C$4:$C$2000&lt;=EOMONTH(M$4,0))*('Diário 4º PA'!$F$4:$F$2000))
+SUMPRODUCT(('Comp.'!$D$5:$D$475=$B87)*('Comp.'!$B$5:$B$475&gt;=M$4)*('Comp.'!$B$5:$B$475&lt;=EOMONTH(M$4,0))*('Comp.'!$E$5:$E$475))</f>
        <v>0</v>
      </c>
      <c r="N87" s="10">
        <f>SUMPRODUCT(('Diário 1º PA'!$E$4:$E$2000='Analítico Cp.'!$B87)*('Diário 1º PA'!$C$4:$C$2000&gt;=N$4)*('Diário 1º PA'!$C$4:$C$2000&lt;=EOMONTH(N$4,0))*('Diário 1º PA'!$F$4:$F$2000))
+SUMPRODUCT(('Diário 2º PA'!$E$4:$E$1997='Analítico Cp.'!$B87)*('Diário 2º PA'!$C$4:$C$1997&gt;=N$4)*('Diário 2º PA'!$C$4:$C$1997&lt;=EOMONTH(N$4,0))*('Diário 2º PA'!$F$4:$F$1997))
+SUMPRODUCT(('Diário 3º PA'!$E$4:$E$2018='Analítico Cp.'!$B87)*('Diário 3º PA'!$C$4:$C$2018&gt;=N$4)*('Diário 3º PA'!$C$4:$C$2018&lt;=EOMONTH(N$4,0))*('Diário 3º PA'!$F$4:$F$2018))
+SUMPRODUCT(('Diário 4º PA'!$E$4:$E$2000='Analítico Cp.'!$B87)*('Diário 4º PA'!$C$4:$C$2000&gt;=N$4)*('Diário 4º PA'!$C$4:$C$2000&lt;=EOMONTH(N$4,0))*('Diário 4º PA'!$F$4:$F$2000))
+SUMPRODUCT(('Comp.'!$D$5:$D$475=$B87)*('Comp.'!$B$5:$B$475&gt;=N$4)*('Comp.'!$B$5:$B$475&lt;=EOMONTH(N$4,0))*('Comp.'!$E$5:$E$475))</f>
        <v>0</v>
      </c>
      <c r="O87" s="11">
        <f t="shared" si="14"/>
        <v>0</v>
      </c>
      <c r="P87" s="92">
        <f t="shared" si="13"/>
        <v>0</v>
      </c>
    </row>
    <row r="88" spans="1:16" ht="23.25" customHeight="1" x14ac:dyDescent="0.25">
      <c r="A88" s="36" t="s">
        <v>253</v>
      </c>
      <c r="B88" s="57" t="s">
        <v>254</v>
      </c>
      <c r="C88" s="10">
        <f>SUMPRODUCT(('Diário 1º PA'!$E$4:$E$2000='Analítico Cp.'!$B88)*('Diário 1º PA'!$C$4:$C$2000&gt;=C$4)*('Diário 1º PA'!$C$4:$C$2000&lt;=EOMONTH(C$4,0))*('Diário 1º PA'!$F$4:$F$2000))
+SUMPRODUCT(('Diário 2º PA'!$E$4:$E$1997='Analítico Cp.'!$B88)*('Diário 2º PA'!$C$4:$C$1997&gt;=C$4)*('Diário 2º PA'!$C$4:$C$1997&lt;=EOMONTH(C$4,0))*('Diário 2º PA'!$F$4:$F$1997))
+SUMPRODUCT(('Diário 3º PA'!$E$4:$E$2018='Analítico Cp.'!$B88)*('Diário 3º PA'!$C$4:$C$2018&gt;=C$4)*('Diário 3º PA'!$C$4:$C$2018&lt;=EOMONTH(C$4,0))*('Diário 3º PA'!$F$4:$F$2018))
+SUMPRODUCT(('Diário 4º PA'!$E$4:$E$2000='Analítico Cp.'!$B88)*('Diário 4º PA'!$C$4:$C$2000&gt;=C$4)*('Diário 4º PA'!$C$4:$C$2000&lt;=EOMONTH(C$4,0))*('Diário 4º PA'!$F$4:$F$2000))
+SUMPRODUCT(('Comp.'!$D$5:$D$475=$B88)*('Comp.'!$B$5:$B$475&gt;=C$4)*('Comp.'!$B$5:$B$475&lt;=EOMONTH(C$4,0))*('Comp.'!$E$5:$E$475))</f>
        <v>0</v>
      </c>
      <c r="D88" s="10">
        <f>SUMPRODUCT(('Diário 1º PA'!$E$4:$E$2000='Analítico Cp.'!$B88)*('Diário 1º PA'!$C$4:$C$2000&gt;=D$4)*('Diário 1º PA'!$C$4:$C$2000&lt;=EOMONTH(D$4,0))*('Diário 1º PA'!$F$4:$F$2000))
+SUMPRODUCT(('Diário 2º PA'!$E$4:$E$1997='Analítico Cp.'!$B88)*('Diário 2º PA'!$C$4:$C$1997&gt;=D$4)*('Diário 2º PA'!$C$4:$C$1997&lt;=EOMONTH(D$4,0))*('Diário 2º PA'!$F$4:$F$1997))
+SUMPRODUCT(('Diário 3º PA'!$E$4:$E$2018='Analítico Cp.'!$B88)*('Diário 3º PA'!$C$4:$C$2018&gt;=D$4)*('Diário 3º PA'!$C$4:$C$2018&lt;=EOMONTH(D$4,0))*('Diário 3º PA'!$F$4:$F$2018))
+SUMPRODUCT(('Diário 4º PA'!$E$4:$E$2000='Analítico Cp.'!$B88)*('Diário 4º PA'!$C$4:$C$2000&gt;=D$4)*('Diário 4º PA'!$C$4:$C$2000&lt;=EOMONTH(D$4,0))*('Diário 4º PA'!$F$4:$F$2000))
+SUMPRODUCT(('Comp.'!$D$5:$D$475=$B88)*('Comp.'!$B$5:$B$475&gt;=D$4)*('Comp.'!$B$5:$B$475&lt;=EOMONTH(D$4,0))*('Comp.'!$E$5:$E$475))</f>
        <v>0</v>
      </c>
      <c r="E88" s="10">
        <f>SUMPRODUCT(('Diário 1º PA'!$E$4:$E$2000='Analítico Cp.'!$B88)*('Diário 1º PA'!$C$4:$C$2000&gt;=E$4)*('Diário 1º PA'!$C$4:$C$2000&lt;=EOMONTH(E$4,0))*('Diário 1º PA'!$F$4:$F$2000))
+SUMPRODUCT(('Diário 2º PA'!$E$4:$E$1997='Analítico Cp.'!$B88)*('Diário 2º PA'!$C$4:$C$1997&gt;=E$4)*('Diário 2º PA'!$C$4:$C$1997&lt;=EOMONTH(E$4,0))*('Diário 2º PA'!$F$4:$F$1997))
+SUMPRODUCT(('Diário 3º PA'!$E$4:$E$2018='Analítico Cp.'!$B88)*('Diário 3º PA'!$C$4:$C$2018&gt;=E$4)*('Diário 3º PA'!$C$4:$C$2018&lt;=EOMONTH(E$4,0))*('Diário 3º PA'!$F$4:$F$2018))
+SUMPRODUCT(('Diário 4º PA'!$E$4:$E$2000='Analítico Cp.'!$B88)*('Diário 4º PA'!$C$4:$C$2000&gt;=E$4)*('Diário 4º PA'!$C$4:$C$2000&lt;=EOMONTH(E$4,0))*('Diário 4º PA'!$F$4:$F$2000))
+SUMPRODUCT(('Comp.'!$D$5:$D$475=$B88)*('Comp.'!$B$5:$B$475&gt;=E$4)*('Comp.'!$B$5:$B$475&lt;=EOMONTH(E$4,0))*('Comp.'!$E$5:$E$475))</f>
        <v>0</v>
      </c>
      <c r="F88" s="10">
        <f>SUMPRODUCT(('Diário 1º PA'!$E$4:$E$2000='Analítico Cp.'!$B88)*('Diário 1º PA'!$C$4:$C$2000&gt;=F$4)*('Diário 1º PA'!$C$4:$C$2000&lt;=EOMONTH(F$4,0))*('Diário 1º PA'!$F$4:$F$2000))
+SUMPRODUCT(('Diário 2º PA'!$E$4:$E$1997='Analítico Cp.'!$B88)*('Diário 2º PA'!$C$4:$C$1997&gt;=F$4)*('Diário 2º PA'!$C$4:$C$1997&lt;=EOMONTH(F$4,0))*('Diário 2º PA'!$F$4:$F$1997))
+SUMPRODUCT(('Diário 3º PA'!$E$4:$E$2018='Analítico Cp.'!$B88)*('Diário 3º PA'!$C$4:$C$2018&gt;=F$4)*('Diário 3º PA'!$C$4:$C$2018&lt;=EOMONTH(F$4,0))*('Diário 3º PA'!$F$4:$F$2018))
+SUMPRODUCT(('Diário 4º PA'!$E$4:$E$2000='Analítico Cp.'!$B88)*('Diário 4º PA'!$C$4:$C$2000&gt;=F$4)*('Diário 4º PA'!$C$4:$C$2000&lt;=EOMONTH(F$4,0))*('Diário 4º PA'!$F$4:$F$2000))
+SUMPRODUCT(('Comp.'!$D$5:$D$475=$B88)*('Comp.'!$B$5:$B$475&gt;=F$4)*('Comp.'!$B$5:$B$475&lt;=EOMONTH(F$4,0))*('Comp.'!$E$5:$E$475))</f>
        <v>0</v>
      </c>
      <c r="G88" s="10">
        <f>SUMPRODUCT(('Diário 1º PA'!$E$4:$E$2000='Analítico Cp.'!$B88)*('Diário 1º PA'!$C$4:$C$2000&gt;=G$4)*('Diário 1º PA'!$C$4:$C$2000&lt;=EOMONTH(G$4,0))*('Diário 1º PA'!$F$4:$F$2000))
+SUMPRODUCT(('Diário 2º PA'!$E$4:$E$1997='Analítico Cp.'!$B88)*('Diário 2º PA'!$C$4:$C$1997&gt;=G$4)*('Diário 2º PA'!$C$4:$C$1997&lt;=EOMONTH(G$4,0))*('Diário 2º PA'!$F$4:$F$1997))
+SUMPRODUCT(('Diário 3º PA'!$E$4:$E$2018='Analítico Cp.'!$B88)*('Diário 3º PA'!$C$4:$C$2018&gt;=G$4)*('Diário 3º PA'!$C$4:$C$2018&lt;=EOMONTH(G$4,0))*('Diário 3º PA'!$F$4:$F$2018))
+SUMPRODUCT(('Diário 4º PA'!$E$4:$E$2000='Analítico Cp.'!$B88)*('Diário 4º PA'!$C$4:$C$2000&gt;=G$4)*('Diário 4º PA'!$C$4:$C$2000&lt;=EOMONTH(G$4,0))*('Diário 4º PA'!$F$4:$F$2000))
+SUMPRODUCT(('Comp.'!$D$5:$D$475=$B88)*('Comp.'!$B$5:$B$475&gt;=G$4)*('Comp.'!$B$5:$B$475&lt;=EOMONTH(G$4,0))*('Comp.'!$E$5:$E$475))</f>
        <v>0</v>
      </c>
      <c r="H88" s="10">
        <f>SUMPRODUCT(('Diário 1º PA'!$E$4:$E$2000='Analítico Cp.'!$B88)*('Diário 1º PA'!$C$4:$C$2000&gt;=H$4)*('Diário 1º PA'!$C$4:$C$2000&lt;=EOMONTH(H$4,0))*('Diário 1º PA'!$F$4:$F$2000))
+SUMPRODUCT(('Diário 2º PA'!$E$4:$E$1997='Analítico Cp.'!$B88)*('Diário 2º PA'!$C$4:$C$1997&gt;=H$4)*('Diário 2º PA'!$C$4:$C$1997&lt;=EOMONTH(H$4,0))*('Diário 2º PA'!$F$4:$F$1997))
+SUMPRODUCT(('Diário 3º PA'!$E$4:$E$2018='Analítico Cp.'!$B88)*('Diário 3º PA'!$C$4:$C$2018&gt;=H$4)*('Diário 3º PA'!$C$4:$C$2018&lt;=EOMONTH(H$4,0))*('Diário 3º PA'!$F$4:$F$2018))
+SUMPRODUCT(('Diário 4º PA'!$E$4:$E$2000='Analítico Cp.'!$B88)*('Diário 4º PA'!$C$4:$C$2000&gt;=H$4)*('Diário 4º PA'!$C$4:$C$2000&lt;=EOMONTH(H$4,0))*('Diário 4º PA'!$F$4:$F$2000))
+SUMPRODUCT(('Comp.'!$D$5:$D$475=$B88)*('Comp.'!$B$5:$B$475&gt;=H$4)*('Comp.'!$B$5:$B$475&lt;=EOMONTH(H$4,0))*('Comp.'!$E$5:$E$475))</f>
        <v>0</v>
      </c>
      <c r="I88" s="10">
        <f>SUMPRODUCT(('Diário 1º PA'!$E$4:$E$2000='Analítico Cp.'!$B88)*('Diário 1º PA'!$C$4:$C$2000&gt;=I$4)*('Diário 1º PA'!$C$4:$C$2000&lt;=EOMONTH(I$4,0))*('Diário 1º PA'!$F$4:$F$2000))
+SUMPRODUCT(('Diário 2º PA'!$E$4:$E$1997='Analítico Cp.'!$B88)*('Diário 2º PA'!$C$4:$C$1997&gt;=I$4)*('Diário 2º PA'!$C$4:$C$1997&lt;=EOMONTH(I$4,0))*('Diário 2º PA'!$F$4:$F$1997))
+SUMPRODUCT(('Diário 3º PA'!$E$4:$E$2018='Analítico Cp.'!$B88)*('Diário 3º PA'!$C$4:$C$2018&gt;=I$4)*('Diário 3º PA'!$C$4:$C$2018&lt;=EOMONTH(I$4,0))*('Diário 3º PA'!$F$4:$F$2018))
+SUMPRODUCT(('Diário 4º PA'!$E$4:$E$2000='Analítico Cp.'!$B88)*('Diário 4º PA'!$C$4:$C$2000&gt;=I$4)*('Diário 4º PA'!$C$4:$C$2000&lt;=EOMONTH(I$4,0))*('Diário 4º PA'!$F$4:$F$2000))
+SUMPRODUCT(('Comp.'!$D$5:$D$475=$B88)*('Comp.'!$B$5:$B$475&gt;=I$4)*('Comp.'!$B$5:$B$475&lt;=EOMONTH(I$4,0))*('Comp.'!$E$5:$E$475))</f>
        <v>0</v>
      </c>
      <c r="J88" s="10">
        <f>SUMPRODUCT(('Diário 1º PA'!$E$4:$E$2000='Analítico Cp.'!$B88)*('Diário 1º PA'!$C$4:$C$2000&gt;=J$4)*('Diário 1º PA'!$C$4:$C$2000&lt;=EOMONTH(J$4,0))*('Diário 1º PA'!$F$4:$F$2000))
+SUMPRODUCT(('Diário 2º PA'!$E$4:$E$1997='Analítico Cp.'!$B88)*('Diário 2º PA'!$C$4:$C$1997&gt;=J$4)*('Diário 2º PA'!$C$4:$C$1997&lt;=EOMONTH(J$4,0))*('Diário 2º PA'!$F$4:$F$1997))
+SUMPRODUCT(('Diário 3º PA'!$E$4:$E$2018='Analítico Cp.'!$B88)*('Diário 3º PA'!$C$4:$C$2018&gt;=J$4)*('Diário 3º PA'!$C$4:$C$2018&lt;=EOMONTH(J$4,0))*('Diário 3º PA'!$F$4:$F$2018))
+SUMPRODUCT(('Diário 4º PA'!$E$4:$E$2000='Analítico Cp.'!$B88)*('Diário 4º PA'!$C$4:$C$2000&gt;=J$4)*('Diário 4º PA'!$C$4:$C$2000&lt;=EOMONTH(J$4,0))*('Diário 4º PA'!$F$4:$F$2000))
+SUMPRODUCT(('Comp.'!$D$5:$D$475=$B88)*('Comp.'!$B$5:$B$475&gt;=J$4)*('Comp.'!$B$5:$B$475&lt;=EOMONTH(J$4,0))*('Comp.'!$E$5:$E$475))</f>
        <v>0</v>
      </c>
      <c r="K88" s="10">
        <f>SUMPRODUCT(('Diário 1º PA'!$E$4:$E$2000='Analítico Cp.'!$B88)*('Diário 1º PA'!$C$4:$C$2000&gt;=K$4)*('Diário 1º PA'!$C$4:$C$2000&lt;=EOMONTH(K$4,0))*('Diário 1º PA'!$F$4:$F$2000))
+SUMPRODUCT(('Diário 2º PA'!$E$4:$E$1997='Analítico Cp.'!$B88)*('Diário 2º PA'!$C$4:$C$1997&gt;=K$4)*('Diário 2º PA'!$C$4:$C$1997&lt;=EOMONTH(K$4,0))*('Diário 2º PA'!$F$4:$F$1997))
+SUMPRODUCT(('Diário 3º PA'!$E$4:$E$2018='Analítico Cp.'!$B88)*('Diário 3º PA'!$C$4:$C$2018&gt;=K$4)*('Diário 3º PA'!$C$4:$C$2018&lt;=EOMONTH(K$4,0))*('Diário 3º PA'!$F$4:$F$2018))
+SUMPRODUCT(('Diário 4º PA'!$E$4:$E$2000='Analítico Cp.'!$B88)*('Diário 4º PA'!$C$4:$C$2000&gt;=K$4)*('Diário 4º PA'!$C$4:$C$2000&lt;=EOMONTH(K$4,0))*('Diário 4º PA'!$F$4:$F$2000))
+SUMPRODUCT(('Comp.'!$D$5:$D$475=$B88)*('Comp.'!$B$5:$B$475&gt;=K$4)*('Comp.'!$B$5:$B$475&lt;=EOMONTH(K$4,0))*('Comp.'!$E$5:$E$475))</f>
        <v>0</v>
      </c>
      <c r="L88" s="10">
        <f>SUMPRODUCT(('Diário 1º PA'!$E$4:$E$2000='Analítico Cp.'!$B88)*('Diário 1º PA'!$C$4:$C$2000&gt;=L$4)*('Diário 1º PA'!$C$4:$C$2000&lt;=EOMONTH(L$4,0))*('Diário 1º PA'!$F$4:$F$2000))
+SUMPRODUCT(('Diário 2º PA'!$E$4:$E$1997='Analítico Cp.'!$B88)*('Diário 2º PA'!$C$4:$C$1997&gt;=L$4)*('Diário 2º PA'!$C$4:$C$1997&lt;=EOMONTH(L$4,0))*('Diário 2º PA'!$F$4:$F$1997))
+SUMPRODUCT(('Diário 3º PA'!$E$4:$E$2018='Analítico Cp.'!$B88)*('Diário 3º PA'!$C$4:$C$2018&gt;=L$4)*('Diário 3º PA'!$C$4:$C$2018&lt;=EOMONTH(L$4,0))*('Diário 3º PA'!$F$4:$F$2018))
+SUMPRODUCT(('Diário 4º PA'!$E$4:$E$2000='Analítico Cp.'!$B88)*('Diário 4º PA'!$C$4:$C$2000&gt;=L$4)*('Diário 4º PA'!$C$4:$C$2000&lt;=EOMONTH(L$4,0))*('Diário 4º PA'!$F$4:$F$2000))
+SUMPRODUCT(('Comp.'!$D$5:$D$475=$B88)*('Comp.'!$B$5:$B$475&gt;=L$4)*('Comp.'!$B$5:$B$475&lt;=EOMONTH(L$4,0))*('Comp.'!$E$5:$E$475))</f>
        <v>0</v>
      </c>
      <c r="M88" s="10">
        <f>SUMPRODUCT(('Diário 1º PA'!$E$4:$E$2000='Analítico Cp.'!$B88)*('Diário 1º PA'!$C$4:$C$2000&gt;=M$4)*('Diário 1º PA'!$C$4:$C$2000&lt;=EOMONTH(M$4,0))*('Diário 1º PA'!$F$4:$F$2000))
+SUMPRODUCT(('Diário 2º PA'!$E$4:$E$1997='Analítico Cp.'!$B88)*('Diário 2º PA'!$C$4:$C$1997&gt;=M$4)*('Diário 2º PA'!$C$4:$C$1997&lt;=EOMONTH(M$4,0))*('Diário 2º PA'!$F$4:$F$1997))
+SUMPRODUCT(('Diário 3º PA'!$E$4:$E$2018='Analítico Cp.'!$B88)*('Diário 3º PA'!$C$4:$C$2018&gt;=M$4)*('Diário 3º PA'!$C$4:$C$2018&lt;=EOMONTH(M$4,0))*('Diário 3º PA'!$F$4:$F$2018))
+SUMPRODUCT(('Diário 4º PA'!$E$4:$E$2000='Analítico Cp.'!$B88)*('Diário 4º PA'!$C$4:$C$2000&gt;=M$4)*('Diário 4º PA'!$C$4:$C$2000&lt;=EOMONTH(M$4,0))*('Diário 4º PA'!$F$4:$F$2000))
+SUMPRODUCT(('Comp.'!$D$5:$D$475=$B88)*('Comp.'!$B$5:$B$475&gt;=M$4)*('Comp.'!$B$5:$B$475&lt;=EOMONTH(M$4,0))*('Comp.'!$E$5:$E$475))</f>
        <v>0</v>
      </c>
      <c r="N88" s="10">
        <f>SUMPRODUCT(('Diário 1º PA'!$E$4:$E$2000='Analítico Cp.'!$B88)*('Diário 1º PA'!$C$4:$C$2000&gt;=N$4)*('Diário 1º PA'!$C$4:$C$2000&lt;=EOMONTH(N$4,0))*('Diário 1º PA'!$F$4:$F$2000))
+SUMPRODUCT(('Diário 2º PA'!$E$4:$E$1997='Analítico Cp.'!$B88)*('Diário 2º PA'!$C$4:$C$1997&gt;=N$4)*('Diário 2º PA'!$C$4:$C$1997&lt;=EOMONTH(N$4,0))*('Diário 2º PA'!$F$4:$F$1997))
+SUMPRODUCT(('Diário 3º PA'!$E$4:$E$2018='Analítico Cp.'!$B88)*('Diário 3º PA'!$C$4:$C$2018&gt;=N$4)*('Diário 3º PA'!$C$4:$C$2018&lt;=EOMONTH(N$4,0))*('Diário 3º PA'!$F$4:$F$2018))
+SUMPRODUCT(('Diário 4º PA'!$E$4:$E$2000='Analítico Cp.'!$B88)*('Diário 4º PA'!$C$4:$C$2000&gt;=N$4)*('Diário 4º PA'!$C$4:$C$2000&lt;=EOMONTH(N$4,0))*('Diário 4º PA'!$F$4:$F$2000))
+SUMPRODUCT(('Comp.'!$D$5:$D$475=$B88)*('Comp.'!$B$5:$B$475&gt;=N$4)*('Comp.'!$B$5:$B$475&lt;=EOMONTH(N$4,0))*('Comp.'!$E$5:$E$475))</f>
        <v>0</v>
      </c>
      <c r="O88" s="11">
        <f t="shared" si="14"/>
        <v>0</v>
      </c>
      <c r="P88" s="92">
        <f t="shared" si="13"/>
        <v>0</v>
      </c>
    </row>
    <row r="89" spans="1:16" ht="23.25" customHeight="1" x14ac:dyDescent="0.25">
      <c r="A89" s="36" t="s">
        <v>255</v>
      </c>
      <c r="B89" s="57" t="s">
        <v>256</v>
      </c>
      <c r="C89" s="10">
        <f>SUMPRODUCT(('Diário 1º PA'!$E$4:$E$2000='Analítico Cp.'!$B89)*('Diário 1º PA'!$C$4:$C$2000&gt;=C$4)*('Diário 1º PA'!$C$4:$C$2000&lt;=EOMONTH(C$4,0))*('Diário 1º PA'!$F$4:$F$2000))
+SUMPRODUCT(('Diário 2º PA'!$E$4:$E$1997='Analítico Cp.'!$B89)*('Diário 2º PA'!$C$4:$C$1997&gt;=C$4)*('Diário 2º PA'!$C$4:$C$1997&lt;=EOMONTH(C$4,0))*('Diário 2º PA'!$F$4:$F$1997))
+SUMPRODUCT(('Diário 3º PA'!$E$4:$E$2018='Analítico Cp.'!$B89)*('Diário 3º PA'!$C$4:$C$2018&gt;=C$4)*('Diário 3º PA'!$C$4:$C$2018&lt;=EOMONTH(C$4,0))*('Diário 3º PA'!$F$4:$F$2018))
+SUMPRODUCT(('Diário 4º PA'!$E$4:$E$2000='Analítico Cp.'!$B89)*('Diário 4º PA'!$C$4:$C$2000&gt;=C$4)*('Diário 4º PA'!$C$4:$C$2000&lt;=EOMONTH(C$4,0))*('Diário 4º PA'!$F$4:$F$2000))
+SUMPRODUCT(('Comp.'!$D$5:$D$475=$B89)*('Comp.'!$B$5:$B$475&gt;=C$4)*('Comp.'!$B$5:$B$475&lt;=EOMONTH(C$4,0))*('Comp.'!$E$5:$E$475))</f>
        <v>0</v>
      </c>
      <c r="D89" s="10">
        <f>SUMPRODUCT(('Diário 1º PA'!$E$4:$E$2000='Analítico Cp.'!$B89)*('Diário 1º PA'!$C$4:$C$2000&gt;=D$4)*('Diário 1º PA'!$C$4:$C$2000&lt;=EOMONTH(D$4,0))*('Diário 1º PA'!$F$4:$F$2000))
+SUMPRODUCT(('Diário 2º PA'!$E$4:$E$1997='Analítico Cp.'!$B89)*('Diário 2º PA'!$C$4:$C$1997&gt;=D$4)*('Diário 2º PA'!$C$4:$C$1997&lt;=EOMONTH(D$4,0))*('Diário 2º PA'!$F$4:$F$1997))
+SUMPRODUCT(('Diário 3º PA'!$E$4:$E$2018='Analítico Cp.'!$B89)*('Diário 3º PA'!$C$4:$C$2018&gt;=D$4)*('Diário 3º PA'!$C$4:$C$2018&lt;=EOMONTH(D$4,0))*('Diário 3º PA'!$F$4:$F$2018))
+SUMPRODUCT(('Diário 4º PA'!$E$4:$E$2000='Analítico Cp.'!$B89)*('Diário 4º PA'!$C$4:$C$2000&gt;=D$4)*('Diário 4º PA'!$C$4:$C$2000&lt;=EOMONTH(D$4,0))*('Diário 4º PA'!$F$4:$F$2000))
+SUMPRODUCT(('Comp.'!$D$5:$D$475=$B89)*('Comp.'!$B$5:$B$475&gt;=D$4)*('Comp.'!$B$5:$B$475&lt;=EOMONTH(D$4,0))*('Comp.'!$E$5:$E$475))</f>
        <v>0</v>
      </c>
      <c r="E89" s="10">
        <f>SUMPRODUCT(('Diário 1º PA'!$E$4:$E$2000='Analítico Cp.'!$B89)*('Diário 1º PA'!$C$4:$C$2000&gt;=E$4)*('Diário 1º PA'!$C$4:$C$2000&lt;=EOMONTH(E$4,0))*('Diário 1º PA'!$F$4:$F$2000))
+SUMPRODUCT(('Diário 2º PA'!$E$4:$E$1997='Analítico Cp.'!$B89)*('Diário 2º PA'!$C$4:$C$1997&gt;=E$4)*('Diário 2º PA'!$C$4:$C$1997&lt;=EOMONTH(E$4,0))*('Diário 2º PA'!$F$4:$F$1997))
+SUMPRODUCT(('Diário 3º PA'!$E$4:$E$2018='Analítico Cp.'!$B89)*('Diário 3º PA'!$C$4:$C$2018&gt;=E$4)*('Diário 3º PA'!$C$4:$C$2018&lt;=EOMONTH(E$4,0))*('Diário 3º PA'!$F$4:$F$2018))
+SUMPRODUCT(('Diário 4º PA'!$E$4:$E$2000='Analítico Cp.'!$B89)*('Diário 4º PA'!$C$4:$C$2000&gt;=E$4)*('Diário 4º PA'!$C$4:$C$2000&lt;=EOMONTH(E$4,0))*('Diário 4º PA'!$F$4:$F$2000))
+SUMPRODUCT(('Comp.'!$D$5:$D$475=$B89)*('Comp.'!$B$5:$B$475&gt;=E$4)*('Comp.'!$B$5:$B$475&lt;=EOMONTH(E$4,0))*('Comp.'!$E$5:$E$475))</f>
        <v>0</v>
      </c>
      <c r="F89" s="10">
        <f>SUMPRODUCT(('Diário 1º PA'!$E$4:$E$2000='Analítico Cp.'!$B89)*('Diário 1º PA'!$C$4:$C$2000&gt;=F$4)*('Diário 1º PA'!$C$4:$C$2000&lt;=EOMONTH(F$4,0))*('Diário 1º PA'!$F$4:$F$2000))
+SUMPRODUCT(('Diário 2º PA'!$E$4:$E$1997='Analítico Cp.'!$B89)*('Diário 2º PA'!$C$4:$C$1997&gt;=F$4)*('Diário 2º PA'!$C$4:$C$1997&lt;=EOMONTH(F$4,0))*('Diário 2º PA'!$F$4:$F$1997))
+SUMPRODUCT(('Diário 3º PA'!$E$4:$E$2018='Analítico Cp.'!$B89)*('Diário 3º PA'!$C$4:$C$2018&gt;=F$4)*('Diário 3º PA'!$C$4:$C$2018&lt;=EOMONTH(F$4,0))*('Diário 3º PA'!$F$4:$F$2018))
+SUMPRODUCT(('Diário 4º PA'!$E$4:$E$2000='Analítico Cp.'!$B89)*('Diário 4º PA'!$C$4:$C$2000&gt;=F$4)*('Diário 4º PA'!$C$4:$C$2000&lt;=EOMONTH(F$4,0))*('Diário 4º PA'!$F$4:$F$2000))
+SUMPRODUCT(('Comp.'!$D$5:$D$475=$B89)*('Comp.'!$B$5:$B$475&gt;=F$4)*('Comp.'!$B$5:$B$475&lt;=EOMONTH(F$4,0))*('Comp.'!$E$5:$E$475))</f>
        <v>0</v>
      </c>
      <c r="G89" s="10">
        <f>SUMPRODUCT(('Diário 1º PA'!$E$4:$E$2000='Analítico Cp.'!$B89)*('Diário 1º PA'!$C$4:$C$2000&gt;=G$4)*('Diário 1º PA'!$C$4:$C$2000&lt;=EOMONTH(G$4,0))*('Diário 1º PA'!$F$4:$F$2000))
+SUMPRODUCT(('Diário 2º PA'!$E$4:$E$1997='Analítico Cp.'!$B89)*('Diário 2º PA'!$C$4:$C$1997&gt;=G$4)*('Diário 2º PA'!$C$4:$C$1997&lt;=EOMONTH(G$4,0))*('Diário 2º PA'!$F$4:$F$1997))
+SUMPRODUCT(('Diário 3º PA'!$E$4:$E$2018='Analítico Cp.'!$B89)*('Diário 3º PA'!$C$4:$C$2018&gt;=G$4)*('Diário 3º PA'!$C$4:$C$2018&lt;=EOMONTH(G$4,0))*('Diário 3º PA'!$F$4:$F$2018))
+SUMPRODUCT(('Diário 4º PA'!$E$4:$E$2000='Analítico Cp.'!$B89)*('Diário 4º PA'!$C$4:$C$2000&gt;=G$4)*('Diário 4º PA'!$C$4:$C$2000&lt;=EOMONTH(G$4,0))*('Diário 4º PA'!$F$4:$F$2000))
+SUMPRODUCT(('Comp.'!$D$5:$D$475=$B89)*('Comp.'!$B$5:$B$475&gt;=G$4)*('Comp.'!$B$5:$B$475&lt;=EOMONTH(G$4,0))*('Comp.'!$E$5:$E$475))</f>
        <v>0</v>
      </c>
      <c r="H89" s="10">
        <f>SUMPRODUCT(('Diário 1º PA'!$E$4:$E$2000='Analítico Cp.'!$B89)*('Diário 1º PA'!$C$4:$C$2000&gt;=H$4)*('Diário 1º PA'!$C$4:$C$2000&lt;=EOMONTH(H$4,0))*('Diário 1º PA'!$F$4:$F$2000))
+SUMPRODUCT(('Diário 2º PA'!$E$4:$E$1997='Analítico Cp.'!$B89)*('Diário 2º PA'!$C$4:$C$1997&gt;=H$4)*('Diário 2º PA'!$C$4:$C$1997&lt;=EOMONTH(H$4,0))*('Diário 2º PA'!$F$4:$F$1997))
+SUMPRODUCT(('Diário 3º PA'!$E$4:$E$2018='Analítico Cp.'!$B89)*('Diário 3º PA'!$C$4:$C$2018&gt;=H$4)*('Diário 3º PA'!$C$4:$C$2018&lt;=EOMONTH(H$4,0))*('Diário 3º PA'!$F$4:$F$2018))
+SUMPRODUCT(('Diário 4º PA'!$E$4:$E$2000='Analítico Cp.'!$B89)*('Diário 4º PA'!$C$4:$C$2000&gt;=H$4)*('Diário 4º PA'!$C$4:$C$2000&lt;=EOMONTH(H$4,0))*('Diário 4º PA'!$F$4:$F$2000))
+SUMPRODUCT(('Comp.'!$D$5:$D$475=$B89)*('Comp.'!$B$5:$B$475&gt;=H$4)*('Comp.'!$B$5:$B$475&lt;=EOMONTH(H$4,0))*('Comp.'!$E$5:$E$475))</f>
        <v>0</v>
      </c>
      <c r="I89" s="10">
        <f>SUMPRODUCT(('Diário 1º PA'!$E$4:$E$2000='Analítico Cp.'!$B89)*('Diário 1º PA'!$C$4:$C$2000&gt;=I$4)*('Diário 1º PA'!$C$4:$C$2000&lt;=EOMONTH(I$4,0))*('Diário 1º PA'!$F$4:$F$2000))
+SUMPRODUCT(('Diário 2º PA'!$E$4:$E$1997='Analítico Cp.'!$B89)*('Diário 2º PA'!$C$4:$C$1997&gt;=I$4)*('Diário 2º PA'!$C$4:$C$1997&lt;=EOMONTH(I$4,0))*('Diário 2º PA'!$F$4:$F$1997))
+SUMPRODUCT(('Diário 3º PA'!$E$4:$E$2018='Analítico Cp.'!$B89)*('Diário 3º PA'!$C$4:$C$2018&gt;=I$4)*('Diário 3º PA'!$C$4:$C$2018&lt;=EOMONTH(I$4,0))*('Diário 3º PA'!$F$4:$F$2018))
+SUMPRODUCT(('Diário 4º PA'!$E$4:$E$2000='Analítico Cp.'!$B89)*('Diário 4º PA'!$C$4:$C$2000&gt;=I$4)*('Diário 4º PA'!$C$4:$C$2000&lt;=EOMONTH(I$4,0))*('Diário 4º PA'!$F$4:$F$2000))
+SUMPRODUCT(('Comp.'!$D$5:$D$475=$B89)*('Comp.'!$B$5:$B$475&gt;=I$4)*('Comp.'!$B$5:$B$475&lt;=EOMONTH(I$4,0))*('Comp.'!$E$5:$E$475))</f>
        <v>0</v>
      </c>
      <c r="J89" s="10">
        <f>SUMPRODUCT(('Diário 1º PA'!$E$4:$E$2000='Analítico Cp.'!$B89)*('Diário 1º PA'!$C$4:$C$2000&gt;=J$4)*('Diário 1º PA'!$C$4:$C$2000&lt;=EOMONTH(J$4,0))*('Diário 1º PA'!$F$4:$F$2000))
+SUMPRODUCT(('Diário 2º PA'!$E$4:$E$1997='Analítico Cp.'!$B89)*('Diário 2º PA'!$C$4:$C$1997&gt;=J$4)*('Diário 2º PA'!$C$4:$C$1997&lt;=EOMONTH(J$4,0))*('Diário 2º PA'!$F$4:$F$1997))
+SUMPRODUCT(('Diário 3º PA'!$E$4:$E$2018='Analítico Cp.'!$B89)*('Diário 3º PA'!$C$4:$C$2018&gt;=J$4)*('Diário 3º PA'!$C$4:$C$2018&lt;=EOMONTH(J$4,0))*('Diário 3º PA'!$F$4:$F$2018))
+SUMPRODUCT(('Diário 4º PA'!$E$4:$E$2000='Analítico Cp.'!$B89)*('Diário 4º PA'!$C$4:$C$2000&gt;=J$4)*('Diário 4º PA'!$C$4:$C$2000&lt;=EOMONTH(J$4,0))*('Diário 4º PA'!$F$4:$F$2000))
+SUMPRODUCT(('Comp.'!$D$5:$D$475=$B89)*('Comp.'!$B$5:$B$475&gt;=J$4)*('Comp.'!$B$5:$B$475&lt;=EOMONTH(J$4,0))*('Comp.'!$E$5:$E$475))</f>
        <v>0</v>
      </c>
      <c r="K89" s="10">
        <f>SUMPRODUCT(('Diário 1º PA'!$E$4:$E$2000='Analítico Cp.'!$B89)*('Diário 1º PA'!$C$4:$C$2000&gt;=K$4)*('Diário 1º PA'!$C$4:$C$2000&lt;=EOMONTH(K$4,0))*('Diário 1º PA'!$F$4:$F$2000))
+SUMPRODUCT(('Diário 2º PA'!$E$4:$E$1997='Analítico Cp.'!$B89)*('Diário 2º PA'!$C$4:$C$1997&gt;=K$4)*('Diário 2º PA'!$C$4:$C$1997&lt;=EOMONTH(K$4,0))*('Diário 2º PA'!$F$4:$F$1997))
+SUMPRODUCT(('Diário 3º PA'!$E$4:$E$2018='Analítico Cp.'!$B89)*('Diário 3º PA'!$C$4:$C$2018&gt;=K$4)*('Diário 3º PA'!$C$4:$C$2018&lt;=EOMONTH(K$4,0))*('Diário 3º PA'!$F$4:$F$2018))
+SUMPRODUCT(('Diário 4º PA'!$E$4:$E$2000='Analítico Cp.'!$B89)*('Diário 4º PA'!$C$4:$C$2000&gt;=K$4)*('Diário 4º PA'!$C$4:$C$2000&lt;=EOMONTH(K$4,0))*('Diário 4º PA'!$F$4:$F$2000))
+SUMPRODUCT(('Comp.'!$D$5:$D$475=$B89)*('Comp.'!$B$5:$B$475&gt;=K$4)*('Comp.'!$B$5:$B$475&lt;=EOMONTH(K$4,0))*('Comp.'!$E$5:$E$475))</f>
        <v>0</v>
      </c>
      <c r="L89" s="10">
        <f>SUMPRODUCT(('Diário 1º PA'!$E$4:$E$2000='Analítico Cp.'!$B89)*('Diário 1º PA'!$C$4:$C$2000&gt;=L$4)*('Diário 1º PA'!$C$4:$C$2000&lt;=EOMONTH(L$4,0))*('Diário 1º PA'!$F$4:$F$2000))
+SUMPRODUCT(('Diário 2º PA'!$E$4:$E$1997='Analítico Cp.'!$B89)*('Diário 2º PA'!$C$4:$C$1997&gt;=L$4)*('Diário 2º PA'!$C$4:$C$1997&lt;=EOMONTH(L$4,0))*('Diário 2º PA'!$F$4:$F$1997))
+SUMPRODUCT(('Diário 3º PA'!$E$4:$E$2018='Analítico Cp.'!$B89)*('Diário 3º PA'!$C$4:$C$2018&gt;=L$4)*('Diário 3º PA'!$C$4:$C$2018&lt;=EOMONTH(L$4,0))*('Diário 3º PA'!$F$4:$F$2018))
+SUMPRODUCT(('Diário 4º PA'!$E$4:$E$2000='Analítico Cp.'!$B89)*('Diário 4º PA'!$C$4:$C$2000&gt;=L$4)*('Diário 4º PA'!$C$4:$C$2000&lt;=EOMONTH(L$4,0))*('Diário 4º PA'!$F$4:$F$2000))
+SUMPRODUCT(('Comp.'!$D$5:$D$475=$B89)*('Comp.'!$B$5:$B$475&gt;=L$4)*('Comp.'!$B$5:$B$475&lt;=EOMONTH(L$4,0))*('Comp.'!$E$5:$E$475))</f>
        <v>0</v>
      </c>
      <c r="M89" s="10">
        <f>SUMPRODUCT(('Diário 1º PA'!$E$4:$E$2000='Analítico Cp.'!$B89)*('Diário 1º PA'!$C$4:$C$2000&gt;=M$4)*('Diário 1º PA'!$C$4:$C$2000&lt;=EOMONTH(M$4,0))*('Diário 1º PA'!$F$4:$F$2000))
+SUMPRODUCT(('Diário 2º PA'!$E$4:$E$1997='Analítico Cp.'!$B89)*('Diário 2º PA'!$C$4:$C$1997&gt;=M$4)*('Diário 2º PA'!$C$4:$C$1997&lt;=EOMONTH(M$4,0))*('Diário 2º PA'!$F$4:$F$1997))
+SUMPRODUCT(('Diário 3º PA'!$E$4:$E$2018='Analítico Cp.'!$B89)*('Diário 3º PA'!$C$4:$C$2018&gt;=M$4)*('Diário 3º PA'!$C$4:$C$2018&lt;=EOMONTH(M$4,0))*('Diário 3º PA'!$F$4:$F$2018))
+SUMPRODUCT(('Diário 4º PA'!$E$4:$E$2000='Analítico Cp.'!$B89)*('Diário 4º PA'!$C$4:$C$2000&gt;=M$4)*('Diário 4º PA'!$C$4:$C$2000&lt;=EOMONTH(M$4,0))*('Diário 4º PA'!$F$4:$F$2000))
+SUMPRODUCT(('Comp.'!$D$5:$D$475=$B89)*('Comp.'!$B$5:$B$475&gt;=M$4)*('Comp.'!$B$5:$B$475&lt;=EOMONTH(M$4,0))*('Comp.'!$E$5:$E$475))</f>
        <v>0</v>
      </c>
      <c r="N89" s="10">
        <f>SUMPRODUCT(('Diário 1º PA'!$E$4:$E$2000='Analítico Cp.'!$B89)*('Diário 1º PA'!$C$4:$C$2000&gt;=N$4)*('Diário 1º PA'!$C$4:$C$2000&lt;=EOMONTH(N$4,0))*('Diário 1º PA'!$F$4:$F$2000))
+SUMPRODUCT(('Diário 2º PA'!$E$4:$E$1997='Analítico Cp.'!$B89)*('Diário 2º PA'!$C$4:$C$1997&gt;=N$4)*('Diário 2º PA'!$C$4:$C$1997&lt;=EOMONTH(N$4,0))*('Diário 2º PA'!$F$4:$F$1997))
+SUMPRODUCT(('Diário 3º PA'!$E$4:$E$2018='Analítico Cp.'!$B89)*('Diário 3º PA'!$C$4:$C$2018&gt;=N$4)*('Diário 3º PA'!$C$4:$C$2018&lt;=EOMONTH(N$4,0))*('Diário 3º PA'!$F$4:$F$2018))
+SUMPRODUCT(('Diário 4º PA'!$E$4:$E$2000='Analítico Cp.'!$B89)*('Diário 4º PA'!$C$4:$C$2000&gt;=N$4)*('Diário 4º PA'!$C$4:$C$2000&lt;=EOMONTH(N$4,0))*('Diário 4º PA'!$F$4:$F$2000))
+SUMPRODUCT(('Comp.'!$D$5:$D$475=$B89)*('Comp.'!$B$5:$B$475&gt;=N$4)*('Comp.'!$B$5:$B$475&lt;=EOMONTH(N$4,0))*('Comp.'!$E$5:$E$475))</f>
        <v>0</v>
      </c>
      <c r="O89" s="11">
        <f t="shared" si="14"/>
        <v>0</v>
      </c>
      <c r="P89" s="92">
        <f t="shared" si="13"/>
        <v>0</v>
      </c>
    </row>
    <row r="90" spans="1:16" ht="23.25" customHeight="1" x14ac:dyDescent="0.25">
      <c r="A90" s="36" t="s">
        <v>257</v>
      </c>
      <c r="B90" s="57" t="s">
        <v>258</v>
      </c>
      <c r="C90" s="10">
        <f>SUMPRODUCT(('Diário 1º PA'!$E$4:$E$2000='Analítico Cp.'!$B90)*('Diário 1º PA'!$C$4:$C$2000&gt;=C$4)*('Diário 1º PA'!$C$4:$C$2000&lt;=EOMONTH(C$4,0))*('Diário 1º PA'!$F$4:$F$2000))
+SUMPRODUCT(('Diário 2º PA'!$E$4:$E$1997='Analítico Cp.'!$B90)*('Diário 2º PA'!$C$4:$C$1997&gt;=C$4)*('Diário 2º PA'!$C$4:$C$1997&lt;=EOMONTH(C$4,0))*('Diário 2º PA'!$F$4:$F$1997))
+SUMPRODUCT(('Diário 3º PA'!$E$4:$E$2018='Analítico Cp.'!$B90)*('Diário 3º PA'!$C$4:$C$2018&gt;=C$4)*('Diário 3º PA'!$C$4:$C$2018&lt;=EOMONTH(C$4,0))*('Diário 3º PA'!$F$4:$F$2018))
+SUMPRODUCT(('Diário 4º PA'!$E$4:$E$2000='Analítico Cp.'!$B90)*('Diário 4º PA'!$C$4:$C$2000&gt;=C$4)*('Diário 4º PA'!$C$4:$C$2000&lt;=EOMONTH(C$4,0))*('Diário 4º PA'!$F$4:$F$2000))
+SUMPRODUCT(('Comp.'!$D$5:$D$475=$B90)*('Comp.'!$B$5:$B$475&gt;=C$4)*('Comp.'!$B$5:$B$475&lt;=EOMONTH(C$4,0))*('Comp.'!$E$5:$E$475))</f>
        <v>0</v>
      </c>
      <c r="D90" s="10">
        <f>SUMPRODUCT(('Diário 1º PA'!$E$4:$E$2000='Analítico Cp.'!$B90)*('Diário 1º PA'!$C$4:$C$2000&gt;=D$4)*('Diário 1º PA'!$C$4:$C$2000&lt;=EOMONTH(D$4,0))*('Diário 1º PA'!$F$4:$F$2000))
+SUMPRODUCT(('Diário 2º PA'!$E$4:$E$1997='Analítico Cp.'!$B90)*('Diário 2º PA'!$C$4:$C$1997&gt;=D$4)*('Diário 2º PA'!$C$4:$C$1997&lt;=EOMONTH(D$4,0))*('Diário 2º PA'!$F$4:$F$1997))
+SUMPRODUCT(('Diário 3º PA'!$E$4:$E$2018='Analítico Cp.'!$B90)*('Diário 3º PA'!$C$4:$C$2018&gt;=D$4)*('Diário 3º PA'!$C$4:$C$2018&lt;=EOMONTH(D$4,0))*('Diário 3º PA'!$F$4:$F$2018))
+SUMPRODUCT(('Diário 4º PA'!$E$4:$E$2000='Analítico Cp.'!$B90)*('Diário 4º PA'!$C$4:$C$2000&gt;=D$4)*('Diário 4º PA'!$C$4:$C$2000&lt;=EOMONTH(D$4,0))*('Diário 4º PA'!$F$4:$F$2000))
+SUMPRODUCT(('Comp.'!$D$5:$D$475=$B90)*('Comp.'!$B$5:$B$475&gt;=D$4)*('Comp.'!$B$5:$B$475&lt;=EOMONTH(D$4,0))*('Comp.'!$E$5:$E$475))</f>
        <v>0</v>
      </c>
      <c r="E90" s="10">
        <f>SUMPRODUCT(('Diário 1º PA'!$E$4:$E$2000='Analítico Cp.'!$B90)*('Diário 1º PA'!$C$4:$C$2000&gt;=E$4)*('Diário 1º PA'!$C$4:$C$2000&lt;=EOMONTH(E$4,0))*('Diário 1º PA'!$F$4:$F$2000))
+SUMPRODUCT(('Diário 2º PA'!$E$4:$E$1997='Analítico Cp.'!$B90)*('Diário 2º PA'!$C$4:$C$1997&gt;=E$4)*('Diário 2º PA'!$C$4:$C$1997&lt;=EOMONTH(E$4,0))*('Diário 2º PA'!$F$4:$F$1997))
+SUMPRODUCT(('Diário 3º PA'!$E$4:$E$2018='Analítico Cp.'!$B90)*('Diário 3º PA'!$C$4:$C$2018&gt;=E$4)*('Diário 3º PA'!$C$4:$C$2018&lt;=EOMONTH(E$4,0))*('Diário 3º PA'!$F$4:$F$2018))
+SUMPRODUCT(('Diário 4º PA'!$E$4:$E$2000='Analítico Cp.'!$B90)*('Diário 4º PA'!$C$4:$C$2000&gt;=E$4)*('Diário 4º PA'!$C$4:$C$2000&lt;=EOMONTH(E$4,0))*('Diário 4º PA'!$F$4:$F$2000))
+SUMPRODUCT(('Comp.'!$D$5:$D$475=$B90)*('Comp.'!$B$5:$B$475&gt;=E$4)*('Comp.'!$B$5:$B$475&lt;=EOMONTH(E$4,0))*('Comp.'!$E$5:$E$475))</f>
        <v>0</v>
      </c>
      <c r="F90" s="10">
        <f>SUMPRODUCT(('Diário 1º PA'!$E$4:$E$2000='Analítico Cp.'!$B90)*('Diário 1º PA'!$C$4:$C$2000&gt;=F$4)*('Diário 1º PA'!$C$4:$C$2000&lt;=EOMONTH(F$4,0))*('Diário 1º PA'!$F$4:$F$2000))
+SUMPRODUCT(('Diário 2º PA'!$E$4:$E$1997='Analítico Cp.'!$B90)*('Diário 2º PA'!$C$4:$C$1997&gt;=F$4)*('Diário 2º PA'!$C$4:$C$1997&lt;=EOMONTH(F$4,0))*('Diário 2º PA'!$F$4:$F$1997))
+SUMPRODUCT(('Diário 3º PA'!$E$4:$E$2018='Analítico Cp.'!$B90)*('Diário 3º PA'!$C$4:$C$2018&gt;=F$4)*('Diário 3º PA'!$C$4:$C$2018&lt;=EOMONTH(F$4,0))*('Diário 3º PA'!$F$4:$F$2018))
+SUMPRODUCT(('Diário 4º PA'!$E$4:$E$2000='Analítico Cp.'!$B90)*('Diário 4º PA'!$C$4:$C$2000&gt;=F$4)*('Diário 4º PA'!$C$4:$C$2000&lt;=EOMONTH(F$4,0))*('Diário 4º PA'!$F$4:$F$2000))
+SUMPRODUCT(('Comp.'!$D$5:$D$475=$B90)*('Comp.'!$B$5:$B$475&gt;=F$4)*('Comp.'!$B$5:$B$475&lt;=EOMONTH(F$4,0))*('Comp.'!$E$5:$E$475))</f>
        <v>34.75</v>
      </c>
      <c r="G90" s="10">
        <f>SUMPRODUCT(('Diário 1º PA'!$E$4:$E$2000='Analítico Cp.'!$B90)*('Diário 1º PA'!$C$4:$C$2000&gt;=G$4)*('Diário 1º PA'!$C$4:$C$2000&lt;=EOMONTH(G$4,0))*('Diário 1º PA'!$F$4:$F$2000))
+SUMPRODUCT(('Diário 2º PA'!$E$4:$E$1997='Analítico Cp.'!$B90)*('Diário 2º PA'!$C$4:$C$1997&gt;=G$4)*('Diário 2º PA'!$C$4:$C$1997&lt;=EOMONTH(G$4,0))*('Diário 2º PA'!$F$4:$F$1997))
+SUMPRODUCT(('Diário 3º PA'!$E$4:$E$2018='Analítico Cp.'!$B90)*('Diário 3º PA'!$C$4:$C$2018&gt;=G$4)*('Diário 3º PA'!$C$4:$C$2018&lt;=EOMONTH(G$4,0))*('Diário 3º PA'!$F$4:$F$2018))
+SUMPRODUCT(('Diário 4º PA'!$E$4:$E$2000='Analítico Cp.'!$B90)*('Diário 4º PA'!$C$4:$C$2000&gt;=G$4)*('Diário 4º PA'!$C$4:$C$2000&lt;=EOMONTH(G$4,0))*('Diário 4º PA'!$F$4:$F$2000))
+SUMPRODUCT(('Comp.'!$D$5:$D$475=$B90)*('Comp.'!$B$5:$B$475&gt;=G$4)*('Comp.'!$B$5:$B$475&lt;=EOMONTH(G$4,0))*('Comp.'!$E$5:$E$475))</f>
        <v>90.21</v>
      </c>
      <c r="H90" s="10">
        <f>SUMPRODUCT(('Diário 1º PA'!$E$4:$E$2000='Analítico Cp.'!$B90)*('Diário 1º PA'!$C$4:$C$2000&gt;=H$4)*('Diário 1º PA'!$C$4:$C$2000&lt;=EOMONTH(H$4,0))*('Diário 1º PA'!$F$4:$F$2000))
+SUMPRODUCT(('Diário 2º PA'!$E$4:$E$1997='Analítico Cp.'!$B90)*('Diário 2º PA'!$C$4:$C$1997&gt;=H$4)*('Diário 2º PA'!$C$4:$C$1997&lt;=EOMONTH(H$4,0))*('Diário 2º PA'!$F$4:$F$1997))
+SUMPRODUCT(('Diário 3º PA'!$E$4:$E$2018='Analítico Cp.'!$B90)*('Diário 3º PA'!$C$4:$C$2018&gt;=H$4)*('Diário 3º PA'!$C$4:$C$2018&lt;=EOMONTH(H$4,0))*('Diário 3º PA'!$F$4:$F$2018))
+SUMPRODUCT(('Diário 4º PA'!$E$4:$E$2000='Analítico Cp.'!$B90)*('Diário 4º PA'!$C$4:$C$2000&gt;=H$4)*('Diário 4º PA'!$C$4:$C$2000&lt;=EOMONTH(H$4,0))*('Diário 4º PA'!$F$4:$F$2000))
+SUMPRODUCT(('Comp.'!$D$5:$D$475=$B90)*('Comp.'!$B$5:$B$475&gt;=H$4)*('Comp.'!$B$5:$B$475&lt;=EOMONTH(H$4,0))*('Comp.'!$E$5:$E$475))</f>
        <v>140.24</v>
      </c>
      <c r="I90" s="10">
        <f>SUMPRODUCT(('Diário 1º PA'!$E$4:$E$2000='Analítico Cp.'!$B90)*('Diário 1º PA'!$C$4:$C$2000&gt;=I$4)*('Diário 1º PA'!$C$4:$C$2000&lt;=EOMONTH(I$4,0))*('Diário 1º PA'!$F$4:$F$2000))
+SUMPRODUCT(('Diário 2º PA'!$E$4:$E$1997='Analítico Cp.'!$B90)*('Diário 2º PA'!$C$4:$C$1997&gt;=I$4)*('Diário 2º PA'!$C$4:$C$1997&lt;=EOMONTH(I$4,0))*('Diário 2º PA'!$F$4:$F$1997))
+SUMPRODUCT(('Diário 3º PA'!$E$4:$E$2018='Analítico Cp.'!$B90)*('Diário 3º PA'!$C$4:$C$2018&gt;=I$4)*('Diário 3º PA'!$C$4:$C$2018&lt;=EOMONTH(I$4,0))*('Diário 3º PA'!$F$4:$F$2018))
+SUMPRODUCT(('Diário 4º PA'!$E$4:$E$2000='Analítico Cp.'!$B90)*('Diário 4º PA'!$C$4:$C$2000&gt;=I$4)*('Diário 4º PA'!$C$4:$C$2000&lt;=EOMONTH(I$4,0))*('Diário 4º PA'!$F$4:$F$2000))
+SUMPRODUCT(('Comp.'!$D$5:$D$475=$B90)*('Comp.'!$B$5:$B$475&gt;=I$4)*('Comp.'!$B$5:$B$475&lt;=EOMONTH(I$4,0))*('Comp.'!$E$5:$E$475))</f>
        <v>0</v>
      </c>
      <c r="J90" s="10">
        <f>SUMPRODUCT(('Diário 1º PA'!$E$4:$E$2000='Analítico Cp.'!$B90)*('Diário 1º PA'!$C$4:$C$2000&gt;=J$4)*('Diário 1º PA'!$C$4:$C$2000&lt;=EOMONTH(J$4,0))*('Diário 1º PA'!$F$4:$F$2000))
+SUMPRODUCT(('Diário 2º PA'!$E$4:$E$1997='Analítico Cp.'!$B90)*('Diário 2º PA'!$C$4:$C$1997&gt;=J$4)*('Diário 2º PA'!$C$4:$C$1997&lt;=EOMONTH(J$4,0))*('Diário 2º PA'!$F$4:$F$1997))
+SUMPRODUCT(('Diário 3º PA'!$E$4:$E$2018='Analítico Cp.'!$B90)*('Diário 3º PA'!$C$4:$C$2018&gt;=J$4)*('Diário 3º PA'!$C$4:$C$2018&lt;=EOMONTH(J$4,0))*('Diário 3º PA'!$F$4:$F$2018))
+SUMPRODUCT(('Diário 4º PA'!$E$4:$E$2000='Analítico Cp.'!$B90)*('Diário 4º PA'!$C$4:$C$2000&gt;=J$4)*('Diário 4º PA'!$C$4:$C$2000&lt;=EOMONTH(J$4,0))*('Diário 4º PA'!$F$4:$F$2000))
+SUMPRODUCT(('Comp.'!$D$5:$D$475=$B90)*('Comp.'!$B$5:$B$475&gt;=J$4)*('Comp.'!$B$5:$B$475&lt;=EOMONTH(J$4,0))*('Comp.'!$E$5:$E$475))</f>
        <v>0</v>
      </c>
      <c r="K90" s="10">
        <f>SUMPRODUCT(('Diário 1º PA'!$E$4:$E$2000='Analítico Cp.'!$B90)*('Diário 1º PA'!$C$4:$C$2000&gt;=K$4)*('Diário 1º PA'!$C$4:$C$2000&lt;=EOMONTH(K$4,0))*('Diário 1º PA'!$F$4:$F$2000))
+SUMPRODUCT(('Diário 2º PA'!$E$4:$E$1997='Analítico Cp.'!$B90)*('Diário 2º PA'!$C$4:$C$1997&gt;=K$4)*('Diário 2º PA'!$C$4:$C$1997&lt;=EOMONTH(K$4,0))*('Diário 2º PA'!$F$4:$F$1997))
+SUMPRODUCT(('Diário 3º PA'!$E$4:$E$2018='Analítico Cp.'!$B90)*('Diário 3º PA'!$C$4:$C$2018&gt;=K$4)*('Diário 3º PA'!$C$4:$C$2018&lt;=EOMONTH(K$4,0))*('Diário 3º PA'!$F$4:$F$2018))
+SUMPRODUCT(('Diário 4º PA'!$E$4:$E$2000='Analítico Cp.'!$B90)*('Diário 4º PA'!$C$4:$C$2000&gt;=K$4)*('Diário 4º PA'!$C$4:$C$2000&lt;=EOMONTH(K$4,0))*('Diário 4º PA'!$F$4:$F$2000))
+SUMPRODUCT(('Comp.'!$D$5:$D$475=$B90)*('Comp.'!$B$5:$B$475&gt;=K$4)*('Comp.'!$B$5:$B$475&lt;=EOMONTH(K$4,0))*('Comp.'!$E$5:$E$475))</f>
        <v>0</v>
      </c>
      <c r="L90" s="10">
        <f>SUMPRODUCT(('Diário 1º PA'!$E$4:$E$2000='Analítico Cp.'!$B90)*('Diário 1º PA'!$C$4:$C$2000&gt;=L$4)*('Diário 1º PA'!$C$4:$C$2000&lt;=EOMONTH(L$4,0))*('Diário 1º PA'!$F$4:$F$2000))
+SUMPRODUCT(('Diário 2º PA'!$E$4:$E$1997='Analítico Cp.'!$B90)*('Diário 2º PA'!$C$4:$C$1997&gt;=L$4)*('Diário 2º PA'!$C$4:$C$1997&lt;=EOMONTH(L$4,0))*('Diário 2º PA'!$F$4:$F$1997))
+SUMPRODUCT(('Diário 3º PA'!$E$4:$E$2018='Analítico Cp.'!$B90)*('Diário 3º PA'!$C$4:$C$2018&gt;=L$4)*('Diário 3º PA'!$C$4:$C$2018&lt;=EOMONTH(L$4,0))*('Diário 3º PA'!$F$4:$F$2018))
+SUMPRODUCT(('Diário 4º PA'!$E$4:$E$2000='Analítico Cp.'!$B90)*('Diário 4º PA'!$C$4:$C$2000&gt;=L$4)*('Diário 4º PA'!$C$4:$C$2000&lt;=EOMONTH(L$4,0))*('Diário 4º PA'!$F$4:$F$2000))
+SUMPRODUCT(('Comp.'!$D$5:$D$475=$B90)*('Comp.'!$B$5:$B$475&gt;=L$4)*('Comp.'!$B$5:$B$475&lt;=EOMONTH(L$4,0))*('Comp.'!$E$5:$E$475))</f>
        <v>0</v>
      </c>
      <c r="M90" s="10">
        <f>SUMPRODUCT(('Diário 1º PA'!$E$4:$E$2000='Analítico Cp.'!$B90)*('Diário 1º PA'!$C$4:$C$2000&gt;=M$4)*('Diário 1º PA'!$C$4:$C$2000&lt;=EOMONTH(M$4,0))*('Diário 1º PA'!$F$4:$F$2000))
+SUMPRODUCT(('Diário 2º PA'!$E$4:$E$1997='Analítico Cp.'!$B90)*('Diário 2º PA'!$C$4:$C$1997&gt;=M$4)*('Diário 2º PA'!$C$4:$C$1997&lt;=EOMONTH(M$4,0))*('Diário 2º PA'!$F$4:$F$1997))
+SUMPRODUCT(('Diário 3º PA'!$E$4:$E$2018='Analítico Cp.'!$B90)*('Diário 3º PA'!$C$4:$C$2018&gt;=M$4)*('Diário 3º PA'!$C$4:$C$2018&lt;=EOMONTH(M$4,0))*('Diário 3º PA'!$F$4:$F$2018))
+SUMPRODUCT(('Diário 4º PA'!$E$4:$E$2000='Analítico Cp.'!$B90)*('Diário 4º PA'!$C$4:$C$2000&gt;=M$4)*('Diário 4º PA'!$C$4:$C$2000&lt;=EOMONTH(M$4,0))*('Diário 4º PA'!$F$4:$F$2000))
+SUMPRODUCT(('Comp.'!$D$5:$D$475=$B90)*('Comp.'!$B$5:$B$475&gt;=M$4)*('Comp.'!$B$5:$B$475&lt;=EOMONTH(M$4,0))*('Comp.'!$E$5:$E$475))</f>
        <v>0</v>
      </c>
      <c r="N90" s="10">
        <f>SUMPRODUCT(('Diário 1º PA'!$E$4:$E$2000='Analítico Cp.'!$B90)*('Diário 1º PA'!$C$4:$C$2000&gt;=N$4)*('Diário 1º PA'!$C$4:$C$2000&lt;=EOMONTH(N$4,0))*('Diário 1º PA'!$F$4:$F$2000))
+SUMPRODUCT(('Diário 2º PA'!$E$4:$E$1997='Analítico Cp.'!$B90)*('Diário 2º PA'!$C$4:$C$1997&gt;=N$4)*('Diário 2º PA'!$C$4:$C$1997&lt;=EOMONTH(N$4,0))*('Diário 2º PA'!$F$4:$F$1997))
+SUMPRODUCT(('Diário 3º PA'!$E$4:$E$2018='Analítico Cp.'!$B90)*('Diário 3º PA'!$C$4:$C$2018&gt;=N$4)*('Diário 3º PA'!$C$4:$C$2018&lt;=EOMONTH(N$4,0))*('Diário 3º PA'!$F$4:$F$2018))
+SUMPRODUCT(('Diário 4º PA'!$E$4:$E$2000='Analítico Cp.'!$B90)*('Diário 4º PA'!$C$4:$C$2000&gt;=N$4)*('Diário 4º PA'!$C$4:$C$2000&lt;=EOMONTH(N$4,0))*('Diário 4º PA'!$F$4:$F$2000))
+SUMPRODUCT(('Comp.'!$D$5:$D$475=$B90)*('Comp.'!$B$5:$B$475&gt;=N$4)*('Comp.'!$B$5:$B$475&lt;=EOMONTH(N$4,0))*('Comp.'!$E$5:$E$475))</f>
        <v>0</v>
      </c>
      <c r="O90" s="11">
        <f t="shared" si="14"/>
        <v>265.2</v>
      </c>
      <c r="P90" s="92">
        <f t="shared" ref="P90:P120" si="15">IF($O$138=0,0,O90/$O$138)</f>
        <v>7.100299711897039E-4</v>
      </c>
    </row>
    <row r="91" spans="1:16" ht="23.25" customHeight="1" x14ac:dyDescent="0.25">
      <c r="A91" s="36" t="s">
        <v>259</v>
      </c>
      <c r="B91" s="57" t="s">
        <v>260</v>
      </c>
      <c r="C91" s="10">
        <f>SUMPRODUCT(('Diário 1º PA'!$E$4:$E$2000='Analítico Cp.'!$B91)*('Diário 1º PA'!$C$4:$C$2000&gt;=C$4)*('Diário 1º PA'!$C$4:$C$2000&lt;=EOMONTH(C$4,0))*('Diário 1º PA'!$F$4:$F$2000))
+SUMPRODUCT(('Diário 2º PA'!$E$4:$E$1997='Analítico Cp.'!$B91)*('Diário 2º PA'!$C$4:$C$1997&gt;=C$4)*('Diário 2º PA'!$C$4:$C$1997&lt;=EOMONTH(C$4,0))*('Diário 2º PA'!$F$4:$F$1997))
+SUMPRODUCT(('Diário 3º PA'!$E$4:$E$2018='Analítico Cp.'!$B91)*('Diário 3º PA'!$C$4:$C$2018&gt;=C$4)*('Diário 3º PA'!$C$4:$C$2018&lt;=EOMONTH(C$4,0))*('Diário 3º PA'!$F$4:$F$2018))
+SUMPRODUCT(('Diário 4º PA'!$E$4:$E$2000='Analítico Cp.'!$B91)*('Diário 4º PA'!$C$4:$C$2000&gt;=C$4)*('Diário 4º PA'!$C$4:$C$2000&lt;=EOMONTH(C$4,0))*('Diário 4º PA'!$F$4:$F$2000))
+SUMPRODUCT(('Comp.'!$D$5:$D$475=$B91)*('Comp.'!$B$5:$B$475&gt;=C$4)*('Comp.'!$B$5:$B$475&lt;=EOMONTH(C$4,0))*('Comp.'!$E$5:$E$475))</f>
        <v>0</v>
      </c>
      <c r="D91" s="10">
        <f>SUMPRODUCT(('Diário 1º PA'!$E$4:$E$2000='Analítico Cp.'!$B91)*('Diário 1º PA'!$C$4:$C$2000&gt;=D$4)*('Diário 1º PA'!$C$4:$C$2000&lt;=EOMONTH(D$4,0))*('Diário 1º PA'!$F$4:$F$2000))
+SUMPRODUCT(('Diário 2º PA'!$E$4:$E$1997='Analítico Cp.'!$B91)*('Diário 2º PA'!$C$4:$C$1997&gt;=D$4)*('Diário 2º PA'!$C$4:$C$1997&lt;=EOMONTH(D$4,0))*('Diário 2º PA'!$F$4:$F$1997))
+SUMPRODUCT(('Diário 3º PA'!$E$4:$E$2018='Analítico Cp.'!$B91)*('Diário 3º PA'!$C$4:$C$2018&gt;=D$4)*('Diário 3º PA'!$C$4:$C$2018&lt;=EOMONTH(D$4,0))*('Diário 3º PA'!$F$4:$F$2018))
+SUMPRODUCT(('Diário 4º PA'!$E$4:$E$2000='Analítico Cp.'!$B91)*('Diário 4º PA'!$C$4:$C$2000&gt;=D$4)*('Diário 4º PA'!$C$4:$C$2000&lt;=EOMONTH(D$4,0))*('Diário 4º PA'!$F$4:$F$2000))
+SUMPRODUCT(('Comp.'!$D$5:$D$475=$B91)*('Comp.'!$B$5:$B$475&gt;=D$4)*('Comp.'!$B$5:$B$475&lt;=EOMONTH(D$4,0))*('Comp.'!$E$5:$E$475))</f>
        <v>0</v>
      </c>
      <c r="E91" s="10">
        <f>SUMPRODUCT(('Diário 1º PA'!$E$4:$E$2000='Analítico Cp.'!$B91)*('Diário 1º PA'!$C$4:$C$2000&gt;=E$4)*('Diário 1º PA'!$C$4:$C$2000&lt;=EOMONTH(E$4,0))*('Diário 1º PA'!$F$4:$F$2000))
+SUMPRODUCT(('Diário 2º PA'!$E$4:$E$1997='Analítico Cp.'!$B91)*('Diário 2º PA'!$C$4:$C$1997&gt;=E$4)*('Diário 2º PA'!$C$4:$C$1997&lt;=EOMONTH(E$4,0))*('Diário 2º PA'!$F$4:$F$1997))
+SUMPRODUCT(('Diário 3º PA'!$E$4:$E$2018='Analítico Cp.'!$B91)*('Diário 3º PA'!$C$4:$C$2018&gt;=E$4)*('Diário 3º PA'!$C$4:$C$2018&lt;=EOMONTH(E$4,0))*('Diário 3º PA'!$F$4:$F$2018))
+SUMPRODUCT(('Diário 4º PA'!$E$4:$E$2000='Analítico Cp.'!$B91)*('Diário 4º PA'!$C$4:$C$2000&gt;=E$4)*('Diário 4º PA'!$C$4:$C$2000&lt;=EOMONTH(E$4,0))*('Diário 4º PA'!$F$4:$F$2000))
+SUMPRODUCT(('Comp.'!$D$5:$D$475=$B91)*('Comp.'!$B$5:$B$475&gt;=E$4)*('Comp.'!$B$5:$B$475&lt;=EOMONTH(E$4,0))*('Comp.'!$E$5:$E$475))</f>
        <v>0</v>
      </c>
      <c r="F91" s="10">
        <f>SUMPRODUCT(('Diário 1º PA'!$E$4:$E$2000='Analítico Cp.'!$B91)*('Diário 1º PA'!$C$4:$C$2000&gt;=F$4)*('Diário 1º PA'!$C$4:$C$2000&lt;=EOMONTH(F$4,0))*('Diário 1º PA'!$F$4:$F$2000))
+SUMPRODUCT(('Diário 2º PA'!$E$4:$E$1997='Analítico Cp.'!$B91)*('Diário 2º PA'!$C$4:$C$1997&gt;=F$4)*('Diário 2º PA'!$C$4:$C$1997&lt;=EOMONTH(F$4,0))*('Diário 2º PA'!$F$4:$F$1997))
+SUMPRODUCT(('Diário 3º PA'!$E$4:$E$2018='Analítico Cp.'!$B91)*('Diário 3º PA'!$C$4:$C$2018&gt;=F$4)*('Diário 3º PA'!$C$4:$C$2018&lt;=EOMONTH(F$4,0))*('Diário 3º PA'!$F$4:$F$2018))
+SUMPRODUCT(('Diário 4º PA'!$E$4:$E$2000='Analítico Cp.'!$B91)*('Diário 4º PA'!$C$4:$C$2000&gt;=F$4)*('Diário 4º PA'!$C$4:$C$2000&lt;=EOMONTH(F$4,0))*('Diário 4º PA'!$F$4:$F$2000))
+SUMPRODUCT(('Comp.'!$D$5:$D$475=$B91)*('Comp.'!$B$5:$B$475&gt;=F$4)*('Comp.'!$B$5:$B$475&lt;=EOMONTH(F$4,0))*('Comp.'!$E$5:$E$475))</f>
        <v>0</v>
      </c>
      <c r="G91" s="10">
        <f>SUMPRODUCT(('Diário 1º PA'!$E$4:$E$2000='Analítico Cp.'!$B91)*('Diário 1º PA'!$C$4:$C$2000&gt;=G$4)*('Diário 1º PA'!$C$4:$C$2000&lt;=EOMONTH(G$4,0))*('Diário 1º PA'!$F$4:$F$2000))
+SUMPRODUCT(('Diário 2º PA'!$E$4:$E$1997='Analítico Cp.'!$B91)*('Diário 2º PA'!$C$4:$C$1997&gt;=G$4)*('Diário 2º PA'!$C$4:$C$1997&lt;=EOMONTH(G$4,0))*('Diário 2º PA'!$F$4:$F$1997))
+SUMPRODUCT(('Diário 3º PA'!$E$4:$E$2018='Analítico Cp.'!$B91)*('Diário 3º PA'!$C$4:$C$2018&gt;=G$4)*('Diário 3º PA'!$C$4:$C$2018&lt;=EOMONTH(G$4,0))*('Diário 3º PA'!$F$4:$F$2018))
+SUMPRODUCT(('Diário 4º PA'!$E$4:$E$2000='Analítico Cp.'!$B91)*('Diário 4º PA'!$C$4:$C$2000&gt;=G$4)*('Diário 4º PA'!$C$4:$C$2000&lt;=EOMONTH(G$4,0))*('Diário 4º PA'!$F$4:$F$2000))
+SUMPRODUCT(('Comp.'!$D$5:$D$475=$B91)*('Comp.'!$B$5:$B$475&gt;=G$4)*('Comp.'!$B$5:$B$475&lt;=EOMONTH(G$4,0))*('Comp.'!$E$5:$E$475))</f>
        <v>0</v>
      </c>
      <c r="H91" s="10">
        <f>SUMPRODUCT(('Diário 1º PA'!$E$4:$E$2000='Analítico Cp.'!$B91)*('Diário 1º PA'!$C$4:$C$2000&gt;=H$4)*('Diário 1º PA'!$C$4:$C$2000&lt;=EOMONTH(H$4,0))*('Diário 1º PA'!$F$4:$F$2000))
+SUMPRODUCT(('Diário 2º PA'!$E$4:$E$1997='Analítico Cp.'!$B91)*('Diário 2º PA'!$C$4:$C$1997&gt;=H$4)*('Diário 2º PA'!$C$4:$C$1997&lt;=EOMONTH(H$4,0))*('Diário 2º PA'!$F$4:$F$1997))
+SUMPRODUCT(('Diário 3º PA'!$E$4:$E$2018='Analítico Cp.'!$B91)*('Diário 3º PA'!$C$4:$C$2018&gt;=H$4)*('Diário 3º PA'!$C$4:$C$2018&lt;=EOMONTH(H$4,0))*('Diário 3º PA'!$F$4:$F$2018))
+SUMPRODUCT(('Diário 4º PA'!$E$4:$E$2000='Analítico Cp.'!$B91)*('Diário 4º PA'!$C$4:$C$2000&gt;=H$4)*('Diário 4º PA'!$C$4:$C$2000&lt;=EOMONTH(H$4,0))*('Diário 4º PA'!$F$4:$F$2000))
+SUMPRODUCT(('Comp.'!$D$5:$D$475=$B91)*('Comp.'!$B$5:$B$475&gt;=H$4)*('Comp.'!$B$5:$B$475&lt;=EOMONTH(H$4,0))*('Comp.'!$E$5:$E$475))</f>
        <v>0</v>
      </c>
      <c r="I91" s="10">
        <f>SUMPRODUCT(('Diário 1º PA'!$E$4:$E$2000='Analítico Cp.'!$B91)*('Diário 1º PA'!$C$4:$C$2000&gt;=I$4)*('Diário 1º PA'!$C$4:$C$2000&lt;=EOMONTH(I$4,0))*('Diário 1º PA'!$F$4:$F$2000))
+SUMPRODUCT(('Diário 2º PA'!$E$4:$E$1997='Analítico Cp.'!$B91)*('Diário 2º PA'!$C$4:$C$1997&gt;=I$4)*('Diário 2º PA'!$C$4:$C$1997&lt;=EOMONTH(I$4,0))*('Diário 2º PA'!$F$4:$F$1997))
+SUMPRODUCT(('Diário 3º PA'!$E$4:$E$2018='Analítico Cp.'!$B91)*('Diário 3º PA'!$C$4:$C$2018&gt;=I$4)*('Diário 3º PA'!$C$4:$C$2018&lt;=EOMONTH(I$4,0))*('Diário 3º PA'!$F$4:$F$2018))
+SUMPRODUCT(('Diário 4º PA'!$E$4:$E$2000='Analítico Cp.'!$B91)*('Diário 4º PA'!$C$4:$C$2000&gt;=I$4)*('Diário 4º PA'!$C$4:$C$2000&lt;=EOMONTH(I$4,0))*('Diário 4º PA'!$F$4:$F$2000))
+SUMPRODUCT(('Comp.'!$D$5:$D$475=$B91)*('Comp.'!$B$5:$B$475&gt;=I$4)*('Comp.'!$B$5:$B$475&lt;=EOMONTH(I$4,0))*('Comp.'!$E$5:$E$475))</f>
        <v>0</v>
      </c>
      <c r="J91" s="10">
        <f>SUMPRODUCT(('Diário 1º PA'!$E$4:$E$2000='Analítico Cp.'!$B91)*('Diário 1º PA'!$C$4:$C$2000&gt;=J$4)*('Diário 1º PA'!$C$4:$C$2000&lt;=EOMONTH(J$4,0))*('Diário 1º PA'!$F$4:$F$2000))
+SUMPRODUCT(('Diário 2º PA'!$E$4:$E$1997='Analítico Cp.'!$B91)*('Diário 2º PA'!$C$4:$C$1997&gt;=J$4)*('Diário 2º PA'!$C$4:$C$1997&lt;=EOMONTH(J$4,0))*('Diário 2º PA'!$F$4:$F$1997))
+SUMPRODUCT(('Diário 3º PA'!$E$4:$E$2018='Analítico Cp.'!$B91)*('Diário 3º PA'!$C$4:$C$2018&gt;=J$4)*('Diário 3º PA'!$C$4:$C$2018&lt;=EOMONTH(J$4,0))*('Diário 3º PA'!$F$4:$F$2018))
+SUMPRODUCT(('Diário 4º PA'!$E$4:$E$2000='Analítico Cp.'!$B91)*('Diário 4º PA'!$C$4:$C$2000&gt;=J$4)*('Diário 4º PA'!$C$4:$C$2000&lt;=EOMONTH(J$4,0))*('Diário 4º PA'!$F$4:$F$2000))
+SUMPRODUCT(('Comp.'!$D$5:$D$475=$B91)*('Comp.'!$B$5:$B$475&gt;=J$4)*('Comp.'!$B$5:$B$475&lt;=EOMONTH(J$4,0))*('Comp.'!$E$5:$E$475))</f>
        <v>0</v>
      </c>
      <c r="K91" s="10">
        <f>SUMPRODUCT(('Diário 1º PA'!$E$4:$E$2000='Analítico Cp.'!$B91)*('Diário 1º PA'!$C$4:$C$2000&gt;=K$4)*('Diário 1º PA'!$C$4:$C$2000&lt;=EOMONTH(K$4,0))*('Diário 1º PA'!$F$4:$F$2000))
+SUMPRODUCT(('Diário 2º PA'!$E$4:$E$1997='Analítico Cp.'!$B91)*('Diário 2º PA'!$C$4:$C$1997&gt;=K$4)*('Diário 2º PA'!$C$4:$C$1997&lt;=EOMONTH(K$4,0))*('Diário 2º PA'!$F$4:$F$1997))
+SUMPRODUCT(('Diário 3º PA'!$E$4:$E$2018='Analítico Cp.'!$B91)*('Diário 3º PA'!$C$4:$C$2018&gt;=K$4)*('Diário 3º PA'!$C$4:$C$2018&lt;=EOMONTH(K$4,0))*('Diário 3º PA'!$F$4:$F$2018))
+SUMPRODUCT(('Diário 4º PA'!$E$4:$E$2000='Analítico Cp.'!$B91)*('Diário 4º PA'!$C$4:$C$2000&gt;=K$4)*('Diário 4º PA'!$C$4:$C$2000&lt;=EOMONTH(K$4,0))*('Diário 4º PA'!$F$4:$F$2000))
+SUMPRODUCT(('Comp.'!$D$5:$D$475=$B91)*('Comp.'!$B$5:$B$475&gt;=K$4)*('Comp.'!$B$5:$B$475&lt;=EOMONTH(K$4,0))*('Comp.'!$E$5:$E$475))</f>
        <v>0</v>
      </c>
      <c r="L91" s="10">
        <f>SUMPRODUCT(('Diário 1º PA'!$E$4:$E$2000='Analítico Cp.'!$B91)*('Diário 1º PA'!$C$4:$C$2000&gt;=L$4)*('Diário 1º PA'!$C$4:$C$2000&lt;=EOMONTH(L$4,0))*('Diário 1º PA'!$F$4:$F$2000))
+SUMPRODUCT(('Diário 2º PA'!$E$4:$E$1997='Analítico Cp.'!$B91)*('Diário 2º PA'!$C$4:$C$1997&gt;=L$4)*('Diário 2º PA'!$C$4:$C$1997&lt;=EOMONTH(L$4,0))*('Diário 2º PA'!$F$4:$F$1997))
+SUMPRODUCT(('Diário 3º PA'!$E$4:$E$2018='Analítico Cp.'!$B91)*('Diário 3º PA'!$C$4:$C$2018&gt;=L$4)*('Diário 3º PA'!$C$4:$C$2018&lt;=EOMONTH(L$4,0))*('Diário 3º PA'!$F$4:$F$2018))
+SUMPRODUCT(('Diário 4º PA'!$E$4:$E$2000='Analítico Cp.'!$B91)*('Diário 4º PA'!$C$4:$C$2000&gt;=L$4)*('Diário 4º PA'!$C$4:$C$2000&lt;=EOMONTH(L$4,0))*('Diário 4º PA'!$F$4:$F$2000))
+SUMPRODUCT(('Comp.'!$D$5:$D$475=$B91)*('Comp.'!$B$5:$B$475&gt;=L$4)*('Comp.'!$B$5:$B$475&lt;=EOMONTH(L$4,0))*('Comp.'!$E$5:$E$475))</f>
        <v>0</v>
      </c>
      <c r="M91" s="10">
        <f>SUMPRODUCT(('Diário 1º PA'!$E$4:$E$2000='Analítico Cp.'!$B91)*('Diário 1º PA'!$C$4:$C$2000&gt;=M$4)*('Diário 1º PA'!$C$4:$C$2000&lt;=EOMONTH(M$4,0))*('Diário 1º PA'!$F$4:$F$2000))
+SUMPRODUCT(('Diário 2º PA'!$E$4:$E$1997='Analítico Cp.'!$B91)*('Diário 2º PA'!$C$4:$C$1997&gt;=M$4)*('Diário 2º PA'!$C$4:$C$1997&lt;=EOMONTH(M$4,0))*('Diário 2º PA'!$F$4:$F$1997))
+SUMPRODUCT(('Diário 3º PA'!$E$4:$E$2018='Analítico Cp.'!$B91)*('Diário 3º PA'!$C$4:$C$2018&gt;=M$4)*('Diário 3º PA'!$C$4:$C$2018&lt;=EOMONTH(M$4,0))*('Diário 3º PA'!$F$4:$F$2018))
+SUMPRODUCT(('Diário 4º PA'!$E$4:$E$2000='Analítico Cp.'!$B91)*('Diário 4º PA'!$C$4:$C$2000&gt;=M$4)*('Diário 4º PA'!$C$4:$C$2000&lt;=EOMONTH(M$4,0))*('Diário 4º PA'!$F$4:$F$2000))
+SUMPRODUCT(('Comp.'!$D$5:$D$475=$B91)*('Comp.'!$B$5:$B$475&gt;=M$4)*('Comp.'!$B$5:$B$475&lt;=EOMONTH(M$4,0))*('Comp.'!$E$5:$E$475))</f>
        <v>0</v>
      </c>
      <c r="N91" s="10">
        <f>SUMPRODUCT(('Diário 1º PA'!$E$4:$E$2000='Analítico Cp.'!$B91)*('Diário 1º PA'!$C$4:$C$2000&gt;=N$4)*('Diário 1º PA'!$C$4:$C$2000&lt;=EOMONTH(N$4,0))*('Diário 1º PA'!$F$4:$F$2000))
+SUMPRODUCT(('Diário 2º PA'!$E$4:$E$1997='Analítico Cp.'!$B91)*('Diário 2º PA'!$C$4:$C$1997&gt;=N$4)*('Diário 2º PA'!$C$4:$C$1997&lt;=EOMONTH(N$4,0))*('Diário 2º PA'!$F$4:$F$1997))
+SUMPRODUCT(('Diário 3º PA'!$E$4:$E$2018='Analítico Cp.'!$B91)*('Diário 3º PA'!$C$4:$C$2018&gt;=N$4)*('Diário 3º PA'!$C$4:$C$2018&lt;=EOMONTH(N$4,0))*('Diário 3º PA'!$F$4:$F$2018))
+SUMPRODUCT(('Diário 4º PA'!$E$4:$E$2000='Analítico Cp.'!$B91)*('Diário 4º PA'!$C$4:$C$2000&gt;=N$4)*('Diário 4º PA'!$C$4:$C$2000&lt;=EOMONTH(N$4,0))*('Diário 4º PA'!$F$4:$F$2000))
+SUMPRODUCT(('Comp.'!$D$5:$D$475=$B91)*('Comp.'!$B$5:$B$475&gt;=N$4)*('Comp.'!$B$5:$B$475&lt;=EOMONTH(N$4,0))*('Comp.'!$E$5:$E$475))</f>
        <v>0</v>
      </c>
      <c r="O91" s="11">
        <f t="shared" si="14"/>
        <v>0</v>
      </c>
      <c r="P91" s="92">
        <f t="shared" si="15"/>
        <v>0</v>
      </c>
    </row>
    <row r="92" spans="1:16" ht="23.25" customHeight="1" x14ac:dyDescent="0.25">
      <c r="A92" s="36" t="s">
        <v>261</v>
      </c>
      <c r="B92" s="57" t="s">
        <v>262</v>
      </c>
      <c r="C92" s="10">
        <f>SUMPRODUCT(('Diário 1º PA'!$E$4:$E$2000='Analítico Cp.'!$B92)*('Diário 1º PA'!$C$4:$C$2000&gt;=C$4)*('Diário 1º PA'!$C$4:$C$2000&lt;=EOMONTH(C$4,0))*('Diário 1º PA'!$F$4:$F$2000))
+SUMPRODUCT(('Diário 2º PA'!$E$4:$E$1997='Analítico Cp.'!$B92)*('Diário 2º PA'!$C$4:$C$1997&gt;=C$4)*('Diário 2º PA'!$C$4:$C$1997&lt;=EOMONTH(C$4,0))*('Diário 2º PA'!$F$4:$F$1997))
+SUMPRODUCT(('Diário 3º PA'!$E$4:$E$2018='Analítico Cp.'!$B92)*('Diário 3º PA'!$C$4:$C$2018&gt;=C$4)*('Diário 3º PA'!$C$4:$C$2018&lt;=EOMONTH(C$4,0))*('Diário 3º PA'!$F$4:$F$2018))
+SUMPRODUCT(('Diário 4º PA'!$E$4:$E$2000='Analítico Cp.'!$B92)*('Diário 4º PA'!$C$4:$C$2000&gt;=C$4)*('Diário 4º PA'!$C$4:$C$2000&lt;=EOMONTH(C$4,0))*('Diário 4º PA'!$F$4:$F$2000))
+SUMPRODUCT(('Comp.'!$D$5:$D$475=$B92)*('Comp.'!$B$5:$B$475&gt;=C$4)*('Comp.'!$B$5:$B$475&lt;=EOMONTH(C$4,0))*('Comp.'!$E$5:$E$475))</f>
        <v>0</v>
      </c>
      <c r="D92" s="10">
        <f>SUMPRODUCT(('Diário 1º PA'!$E$4:$E$2000='Analítico Cp.'!$B92)*('Diário 1º PA'!$C$4:$C$2000&gt;=D$4)*('Diário 1º PA'!$C$4:$C$2000&lt;=EOMONTH(D$4,0))*('Diário 1º PA'!$F$4:$F$2000))
+SUMPRODUCT(('Diário 2º PA'!$E$4:$E$1997='Analítico Cp.'!$B92)*('Diário 2º PA'!$C$4:$C$1997&gt;=D$4)*('Diário 2º PA'!$C$4:$C$1997&lt;=EOMONTH(D$4,0))*('Diário 2º PA'!$F$4:$F$1997))
+SUMPRODUCT(('Diário 3º PA'!$E$4:$E$2018='Analítico Cp.'!$B92)*('Diário 3º PA'!$C$4:$C$2018&gt;=D$4)*('Diário 3º PA'!$C$4:$C$2018&lt;=EOMONTH(D$4,0))*('Diário 3º PA'!$F$4:$F$2018))
+SUMPRODUCT(('Diário 4º PA'!$E$4:$E$2000='Analítico Cp.'!$B92)*('Diário 4º PA'!$C$4:$C$2000&gt;=D$4)*('Diário 4º PA'!$C$4:$C$2000&lt;=EOMONTH(D$4,0))*('Diário 4º PA'!$F$4:$F$2000))
+SUMPRODUCT(('Comp.'!$D$5:$D$475=$B92)*('Comp.'!$B$5:$B$475&gt;=D$4)*('Comp.'!$B$5:$B$475&lt;=EOMONTH(D$4,0))*('Comp.'!$E$5:$E$475))</f>
        <v>0</v>
      </c>
      <c r="E92" s="10">
        <f>SUMPRODUCT(('Diário 1º PA'!$E$4:$E$2000='Analítico Cp.'!$B92)*('Diário 1º PA'!$C$4:$C$2000&gt;=E$4)*('Diário 1º PA'!$C$4:$C$2000&lt;=EOMONTH(E$4,0))*('Diário 1º PA'!$F$4:$F$2000))
+SUMPRODUCT(('Diário 2º PA'!$E$4:$E$1997='Analítico Cp.'!$B92)*('Diário 2º PA'!$C$4:$C$1997&gt;=E$4)*('Diário 2º PA'!$C$4:$C$1997&lt;=EOMONTH(E$4,0))*('Diário 2º PA'!$F$4:$F$1997))
+SUMPRODUCT(('Diário 3º PA'!$E$4:$E$2018='Analítico Cp.'!$B92)*('Diário 3º PA'!$C$4:$C$2018&gt;=E$4)*('Diário 3º PA'!$C$4:$C$2018&lt;=EOMONTH(E$4,0))*('Diário 3º PA'!$F$4:$F$2018))
+SUMPRODUCT(('Diário 4º PA'!$E$4:$E$2000='Analítico Cp.'!$B92)*('Diário 4º PA'!$C$4:$C$2000&gt;=E$4)*('Diário 4º PA'!$C$4:$C$2000&lt;=EOMONTH(E$4,0))*('Diário 4º PA'!$F$4:$F$2000))
+SUMPRODUCT(('Comp.'!$D$5:$D$475=$B92)*('Comp.'!$B$5:$B$475&gt;=E$4)*('Comp.'!$B$5:$B$475&lt;=EOMONTH(E$4,0))*('Comp.'!$E$5:$E$475))</f>
        <v>0</v>
      </c>
      <c r="F92" s="10">
        <f>SUMPRODUCT(('Diário 1º PA'!$E$4:$E$2000='Analítico Cp.'!$B92)*('Diário 1º PA'!$C$4:$C$2000&gt;=F$4)*('Diário 1º PA'!$C$4:$C$2000&lt;=EOMONTH(F$4,0))*('Diário 1º PA'!$F$4:$F$2000))
+SUMPRODUCT(('Diário 2º PA'!$E$4:$E$1997='Analítico Cp.'!$B92)*('Diário 2º PA'!$C$4:$C$1997&gt;=F$4)*('Diário 2º PA'!$C$4:$C$1997&lt;=EOMONTH(F$4,0))*('Diário 2º PA'!$F$4:$F$1997))
+SUMPRODUCT(('Diário 3º PA'!$E$4:$E$2018='Analítico Cp.'!$B92)*('Diário 3º PA'!$C$4:$C$2018&gt;=F$4)*('Diário 3º PA'!$C$4:$C$2018&lt;=EOMONTH(F$4,0))*('Diário 3º PA'!$F$4:$F$2018))
+SUMPRODUCT(('Diário 4º PA'!$E$4:$E$2000='Analítico Cp.'!$B92)*('Diário 4º PA'!$C$4:$C$2000&gt;=F$4)*('Diário 4º PA'!$C$4:$C$2000&lt;=EOMONTH(F$4,0))*('Diário 4º PA'!$F$4:$F$2000))
+SUMPRODUCT(('Comp.'!$D$5:$D$475=$B92)*('Comp.'!$B$5:$B$475&gt;=F$4)*('Comp.'!$B$5:$B$475&lt;=EOMONTH(F$4,0))*('Comp.'!$E$5:$E$475))</f>
        <v>0</v>
      </c>
      <c r="G92" s="10">
        <f>SUMPRODUCT(('Diário 1º PA'!$E$4:$E$2000='Analítico Cp.'!$B92)*('Diário 1º PA'!$C$4:$C$2000&gt;=G$4)*('Diário 1º PA'!$C$4:$C$2000&lt;=EOMONTH(G$4,0))*('Diário 1º PA'!$F$4:$F$2000))
+SUMPRODUCT(('Diário 2º PA'!$E$4:$E$1997='Analítico Cp.'!$B92)*('Diário 2º PA'!$C$4:$C$1997&gt;=G$4)*('Diário 2º PA'!$C$4:$C$1997&lt;=EOMONTH(G$4,0))*('Diário 2º PA'!$F$4:$F$1997))
+SUMPRODUCT(('Diário 3º PA'!$E$4:$E$2018='Analítico Cp.'!$B92)*('Diário 3º PA'!$C$4:$C$2018&gt;=G$4)*('Diário 3º PA'!$C$4:$C$2018&lt;=EOMONTH(G$4,0))*('Diário 3º PA'!$F$4:$F$2018))
+SUMPRODUCT(('Diário 4º PA'!$E$4:$E$2000='Analítico Cp.'!$B92)*('Diário 4º PA'!$C$4:$C$2000&gt;=G$4)*('Diário 4º PA'!$C$4:$C$2000&lt;=EOMONTH(G$4,0))*('Diário 4º PA'!$F$4:$F$2000))
+SUMPRODUCT(('Comp.'!$D$5:$D$475=$B92)*('Comp.'!$B$5:$B$475&gt;=G$4)*('Comp.'!$B$5:$B$475&lt;=EOMONTH(G$4,0))*('Comp.'!$E$5:$E$475))</f>
        <v>0</v>
      </c>
      <c r="H92" s="10">
        <f>SUMPRODUCT(('Diário 1º PA'!$E$4:$E$2000='Analítico Cp.'!$B92)*('Diário 1º PA'!$C$4:$C$2000&gt;=H$4)*('Diário 1º PA'!$C$4:$C$2000&lt;=EOMONTH(H$4,0))*('Diário 1º PA'!$F$4:$F$2000))
+SUMPRODUCT(('Diário 2º PA'!$E$4:$E$1997='Analítico Cp.'!$B92)*('Diário 2º PA'!$C$4:$C$1997&gt;=H$4)*('Diário 2º PA'!$C$4:$C$1997&lt;=EOMONTH(H$4,0))*('Diário 2º PA'!$F$4:$F$1997))
+SUMPRODUCT(('Diário 3º PA'!$E$4:$E$2018='Analítico Cp.'!$B92)*('Diário 3º PA'!$C$4:$C$2018&gt;=H$4)*('Diário 3º PA'!$C$4:$C$2018&lt;=EOMONTH(H$4,0))*('Diário 3º PA'!$F$4:$F$2018))
+SUMPRODUCT(('Diário 4º PA'!$E$4:$E$2000='Analítico Cp.'!$B92)*('Diário 4º PA'!$C$4:$C$2000&gt;=H$4)*('Diário 4º PA'!$C$4:$C$2000&lt;=EOMONTH(H$4,0))*('Diário 4º PA'!$F$4:$F$2000))
+SUMPRODUCT(('Comp.'!$D$5:$D$475=$B92)*('Comp.'!$B$5:$B$475&gt;=H$4)*('Comp.'!$B$5:$B$475&lt;=EOMONTH(H$4,0))*('Comp.'!$E$5:$E$475))</f>
        <v>0</v>
      </c>
      <c r="I92" s="10">
        <f>SUMPRODUCT(('Diário 1º PA'!$E$4:$E$2000='Analítico Cp.'!$B92)*('Diário 1º PA'!$C$4:$C$2000&gt;=I$4)*('Diário 1º PA'!$C$4:$C$2000&lt;=EOMONTH(I$4,0))*('Diário 1º PA'!$F$4:$F$2000))
+SUMPRODUCT(('Diário 2º PA'!$E$4:$E$1997='Analítico Cp.'!$B92)*('Diário 2º PA'!$C$4:$C$1997&gt;=I$4)*('Diário 2º PA'!$C$4:$C$1997&lt;=EOMONTH(I$4,0))*('Diário 2º PA'!$F$4:$F$1997))
+SUMPRODUCT(('Diário 3º PA'!$E$4:$E$2018='Analítico Cp.'!$B92)*('Diário 3º PA'!$C$4:$C$2018&gt;=I$4)*('Diário 3º PA'!$C$4:$C$2018&lt;=EOMONTH(I$4,0))*('Diário 3º PA'!$F$4:$F$2018))
+SUMPRODUCT(('Diário 4º PA'!$E$4:$E$2000='Analítico Cp.'!$B92)*('Diário 4º PA'!$C$4:$C$2000&gt;=I$4)*('Diário 4º PA'!$C$4:$C$2000&lt;=EOMONTH(I$4,0))*('Diário 4º PA'!$F$4:$F$2000))
+SUMPRODUCT(('Comp.'!$D$5:$D$475=$B92)*('Comp.'!$B$5:$B$475&gt;=I$4)*('Comp.'!$B$5:$B$475&lt;=EOMONTH(I$4,0))*('Comp.'!$E$5:$E$475))</f>
        <v>140.18</v>
      </c>
      <c r="J92" s="10">
        <f>SUMPRODUCT(('Diário 1º PA'!$E$4:$E$2000='Analítico Cp.'!$B92)*('Diário 1º PA'!$C$4:$C$2000&gt;=J$4)*('Diário 1º PA'!$C$4:$C$2000&lt;=EOMONTH(J$4,0))*('Diário 1º PA'!$F$4:$F$2000))
+SUMPRODUCT(('Diário 2º PA'!$E$4:$E$1997='Analítico Cp.'!$B92)*('Diário 2º PA'!$C$4:$C$1997&gt;=J$4)*('Diário 2º PA'!$C$4:$C$1997&lt;=EOMONTH(J$4,0))*('Diário 2º PA'!$F$4:$F$1997))
+SUMPRODUCT(('Diário 3º PA'!$E$4:$E$2018='Analítico Cp.'!$B92)*('Diário 3º PA'!$C$4:$C$2018&gt;=J$4)*('Diário 3º PA'!$C$4:$C$2018&lt;=EOMONTH(J$4,0))*('Diário 3º PA'!$F$4:$F$2018))
+SUMPRODUCT(('Diário 4º PA'!$E$4:$E$2000='Analítico Cp.'!$B92)*('Diário 4º PA'!$C$4:$C$2000&gt;=J$4)*('Diário 4º PA'!$C$4:$C$2000&lt;=EOMONTH(J$4,0))*('Diário 4º PA'!$F$4:$F$2000))
+SUMPRODUCT(('Comp.'!$D$5:$D$475=$B92)*('Comp.'!$B$5:$B$475&gt;=J$4)*('Comp.'!$B$5:$B$475&lt;=EOMONTH(J$4,0))*('Comp.'!$E$5:$E$475))</f>
        <v>70.09</v>
      </c>
      <c r="K92" s="10">
        <f>SUMPRODUCT(('Diário 1º PA'!$E$4:$E$2000='Analítico Cp.'!$B92)*('Diário 1º PA'!$C$4:$C$2000&gt;=K$4)*('Diário 1º PA'!$C$4:$C$2000&lt;=EOMONTH(K$4,0))*('Diário 1º PA'!$F$4:$F$2000))
+SUMPRODUCT(('Diário 2º PA'!$E$4:$E$1997='Analítico Cp.'!$B92)*('Diário 2º PA'!$C$4:$C$1997&gt;=K$4)*('Diário 2º PA'!$C$4:$C$1997&lt;=EOMONTH(K$4,0))*('Diário 2º PA'!$F$4:$F$1997))
+SUMPRODUCT(('Diário 3º PA'!$E$4:$E$2018='Analítico Cp.'!$B92)*('Diário 3º PA'!$C$4:$C$2018&gt;=K$4)*('Diário 3º PA'!$C$4:$C$2018&lt;=EOMONTH(K$4,0))*('Diário 3º PA'!$F$4:$F$2018))
+SUMPRODUCT(('Diário 4º PA'!$E$4:$E$2000='Analítico Cp.'!$B92)*('Diário 4º PA'!$C$4:$C$2000&gt;=K$4)*('Diário 4º PA'!$C$4:$C$2000&lt;=EOMONTH(K$4,0))*('Diário 4º PA'!$F$4:$F$2000))
+SUMPRODUCT(('Comp.'!$D$5:$D$475=$B92)*('Comp.'!$B$5:$B$475&gt;=K$4)*('Comp.'!$B$5:$B$475&lt;=EOMONTH(K$4,0))*('Comp.'!$E$5:$E$475))</f>
        <v>70.09</v>
      </c>
      <c r="L92" s="10">
        <f>SUMPRODUCT(('Diário 1º PA'!$E$4:$E$2000='Analítico Cp.'!$B92)*('Diário 1º PA'!$C$4:$C$2000&gt;=L$4)*('Diário 1º PA'!$C$4:$C$2000&lt;=EOMONTH(L$4,0))*('Diário 1º PA'!$F$4:$F$2000))
+SUMPRODUCT(('Diário 2º PA'!$E$4:$E$1997='Analítico Cp.'!$B92)*('Diário 2º PA'!$C$4:$C$1997&gt;=L$4)*('Diário 2º PA'!$C$4:$C$1997&lt;=EOMONTH(L$4,0))*('Diário 2º PA'!$F$4:$F$1997))
+SUMPRODUCT(('Diário 3º PA'!$E$4:$E$2018='Analítico Cp.'!$B92)*('Diário 3º PA'!$C$4:$C$2018&gt;=L$4)*('Diário 3º PA'!$C$4:$C$2018&lt;=EOMONTH(L$4,0))*('Diário 3º PA'!$F$4:$F$2018))
+SUMPRODUCT(('Diário 4º PA'!$E$4:$E$2000='Analítico Cp.'!$B92)*('Diário 4º PA'!$C$4:$C$2000&gt;=L$4)*('Diário 4º PA'!$C$4:$C$2000&lt;=EOMONTH(L$4,0))*('Diário 4º PA'!$F$4:$F$2000))
+SUMPRODUCT(('Comp.'!$D$5:$D$475=$B92)*('Comp.'!$B$5:$B$475&gt;=L$4)*('Comp.'!$B$5:$B$475&lt;=EOMONTH(L$4,0))*('Comp.'!$E$5:$E$475))</f>
        <v>0</v>
      </c>
      <c r="M92" s="10">
        <f>SUMPRODUCT(('Diário 1º PA'!$E$4:$E$2000='Analítico Cp.'!$B92)*('Diário 1º PA'!$C$4:$C$2000&gt;=M$4)*('Diário 1º PA'!$C$4:$C$2000&lt;=EOMONTH(M$4,0))*('Diário 1º PA'!$F$4:$F$2000))
+SUMPRODUCT(('Diário 2º PA'!$E$4:$E$1997='Analítico Cp.'!$B92)*('Diário 2º PA'!$C$4:$C$1997&gt;=M$4)*('Diário 2º PA'!$C$4:$C$1997&lt;=EOMONTH(M$4,0))*('Diário 2º PA'!$F$4:$F$1997))
+SUMPRODUCT(('Diário 3º PA'!$E$4:$E$2018='Analítico Cp.'!$B92)*('Diário 3º PA'!$C$4:$C$2018&gt;=M$4)*('Diário 3º PA'!$C$4:$C$2018&lt;=EOMONTH(M$4,0))*('Diário 3º PA'!$F$4:$F$2018))
+SUMPRODUCT(('Diário 4º PA'!$E$4:$E$2000='Analítico Cp.'!$B92)*('Diário 4º PA'!$C$4:$C$2000&gt;=M$4)*('Diário 4º PA'!$C$4:$C$2000&lt;=EOMONTH(M$4,0))*('Diário 4º PA'!$F$4:$F$2000))
+SUMPRODUCT(('Comp.'!$D$5:$D$475=$B92)*('Comp.'!$B$5:$B$475&gt;=M$4)*('Comp.'!$B$5:$B$475&lt;=EOMONTH(M$4,0))*('Comp.'!$E$5:$E$475))</f>
        <v>0</v>
      </c>
      <c r="N92" s="10">
        <f>SUMPRODUCT(('Diário 1º PA'!$E$4:$E$2000='Analítico Cp.'!$B92)*('Diário 1º PA'!$C$4:$C$2000&gt;=N$4)*('Diário 1º PA'!$C$4:$C$2000&lt;=EOMONTH(N$4,0))*('Diário 1º PA'!$F$4:$F$2000))
+SUMPRODUCT(('Diário 2º PA'!$E$4:$E$1997='Analítico Cp.'!$B92)*('Diário 2º PA'!$C$4:$C$1997&gt;=N$4)*('Diário 2º PA'!$C$4:$C$1997&lt;=EOMONTH(N$4,0))*('Diário 2º PA'!$F$4:$F$1997))
+SUMPRODUCT(('Diário 3º PA'!$E$4:$E$2018='Analítico Cp.'!$B92)*('Diário 3º PA'!$C$4:$C$2018&gt;=N$4)*('Diário 3º PA'!$C$4:$C$2018&lt;=EOMONTH(N$4,0))*('Diário 3º PA'!$F$4:$F$2018))
+SUMPRODUCT(('Diário 4º PA'!$E$4:$E$2000='Analítico Cp.'!$B92)*('Diário 4º PA'!$C$4:$C$2000&gt;=N$4)*('Diário 4º PA'!$C$4:$C$2000&lt;=EOMONTH(N$4,0))*('Diário 4º PA'!$F$4:$F$2000))
+SUMPRODUCT(('Comp.'!$D$5:$D$475=$B92)*('Comp.'!$B$5:$B$475&gt;=N$4)*('Comp.'!$B$5:$B$475&lt;=EOMONTH(N$4,0))*('Comp.'!$E$5:$E$475))</f>
        <v>0</v>
      </c>
      <c r="O92" s="11">
        <f t="shared" si="14"/>
        <v>280.36</v>
      </c>
      <c r="P92" s="92">
        <f t="shared" si="15"/>
        <v>7.5061841147339896E-4</v>
      </c>
    </row>
    <row r="93" spans="1:16" ht="23.25" customHeight="1" x14ac:dyDescent="0.25">
      <c r="A93" s="36" t="s">
        <v>263</v>
      </c>
      <c r="B93" s="57" t="s">
        <v>264</v>
      </c>
      <c r="C93" s="10">
        <f>SUMPRODUCT(('Diário 1º PA'!$E$4:$E$2000='Analítico Cp.'!$B93)*('Diário 1º PA'!$C$4:$C$2000&gt;=C$4)*('Diário 1º PA'!$C$4:$C$2000&lt;=EOMONTH(C$4,0))*('Diário 1º PA'!$F$4:$F$2000))
+SUMPRODUCT(('Diário 2º PA'!$E$4:$E$1997='Analítico Cp.'!$B93)*('Diário 2º PA'!$C$4:$C$1997&gt;=C$4)*('Diário 2º PA'!$C$4:$C$1997&lt;=EOMONTH(C$4,0))*('Diário 2º PA'!$F$4:$F$1997))
+SUMPRODUCT(('Diário 3º PA'!$E$4:$E$2018='Analítico Cp.'!$B93)*('Diário 3º PA'!$C$4:$C$2018&gt;=C$4)*('Diário 3º PA'!$C$4:$C$2018&lt;=EOMONTH(C$4,0))*('Diário 3º PA'!$F$4:$F$2018))
+SUMPRODUCT(('Diário 4º PA'!$E$4:$E$2000='Analítico Cp.'!$B93)*('Diário 4º PA'!$C$4:$C$2000&gt;=C$4)*('Diário 4º PA'!$C$4:$C$2000&lt;=EOMONTH(C$4,0))*('Diário 4º PA'!$F$4:$F$2000))
+SUMPRODUCT(('Comp.'!$D$5:$D$475=$B93)*('Comp.'!$B$5:$B$475&gt;=C$4)*('Comp.'!$B$5:$B$475&lt;=EOMONTH(C$4,0))*('Comp.'!$E$5:$E$475))</f>
        <v>0</v>
      </c>
      <c r="D93" s="10">
        <f>SUMPRODUCT(('Diário 1º PA'!$E$4:$E$2000='Analítico Cp.'!$B93)*('Diário 1º PA'!$C$4:$C$2000&gt;=D$4)*('Diário 1º PA'!$C$4:$C$2000&lt;=EOMONTH(D$4,0))*('Diário 1º PA'!$F$4:$F$2000))
+SUMPRODUCT(('Diário 2º PA'!$E$4:$E$1997='Analítico Cp.'!$B93)*('Diário 2º PA'!$C$4:$C$1997&gt;=D$4)*('Diário 2º PA'!$C$4:$C$1997&lt;=EOMONTH(D$4,0))*('Diário 2º PA'!$F$4:$F$1997))
+SUMPRODUCT(('Diário 3º PA'!$E$4:$E$2018='Analítico Cp.'!$B93)*('Diário 3º PA'!$C$4:$C$2018&gt;=D$4)*('Diário 3º PA'!$C$4:$C$2018&lt;=EOMONTH(D$4,0))*('Diário 3º PA'!$F$4:$F$2018))
+SUMPRODUCT(('Diário 4º PA'!$E$4:$E$2000='Analítico Cp.'!$B93)*('Diário 4º PA'!$C$4:$C$2000&gt;=D$4)*('Diário 4º PA'!$C$4:$C$2000&lt;=EOMONTH(D$4,0))*('Diário 4º PA'!$F$4:$F$2000))
+SUMPRODUCT(('Comp.'!$D$5:$D$475=$B93)*('Comp.'!$B$5:$B$475&gt;=D$4)*('Comp.'!$B$5:$B$475&lt;=EOMONTH(D$4,0))*('Comp.'!$E$5:$E$475))</f>
        <v>0</v>
      </c>
      <c r="E93" s="10">
        <f>SUMPRODUCT(('Diário 1º PA'!$E$4:$E$2000='Analítico Cp.'!$B93)*('Diário 1º PA'!$C$4:$C$2000&gt;=E$4)*('Diário 1º PA'!$C$4:$C$2000&lt;=EOMONTH(E$4,0))*('Diário 1º PA'!$F$4:$F$2000))
+SUMPRODUCT(('Diário 2º PA'!$E$4:$E$1997='Analítico Cp.'!$B93)*('Diário 2º PA'!$C$4:$C$1997&gt;=E$4)*('Diário 2º PA'!$C$4:$C$1997&lt;=EOMONTH(E$4,0))*('Diário 2º PA'!$F$4:$F$1997))
+SUMPRODUCT(('Diário 3º PA'!$E$4:$E$2018='Analítico Cp.'!$B93)*('Diário 3º PA'!$C$4:$C$2018&gt;=E$4)*('Diário 3º PA'!$C$4:$C$2018&lt;=EOMONTH(E$4,0))*('Diário 3º PA'!$F$4:$F$2018))
+SUMPRODUCT(('Diário 4º PA'!$E$4:$E$2000='Analítico Cp.'!$B93)*('Diário 4º PA'!$C$4:$C$2000&gt;=E$4)*('Diário 4º PA'!$C$4:$C$2000&lt;=EOMONTH(E$4,0))*('Diário 4º PA'!$F$4:$F$2000))
+SUMPRODUCT(('Comp.'!$D$5:$D$475=$B93)*('Comp.'!$B$5:$B$475&gt;=E$4)*('Comp.'!$B$5:$B$475&lt;=EOMONTH(E$4,0))*('Comp.'!$E$5:$E$475))</f>
        <v>0</v>
      </c>
      <c r="F93" s="10">
        <f>SUMPRODUCT(('Diário 1º PA'!$E$4:$E$2000='Analítico Cp.'!$B93)*('Diário 1º PA'!$C$4:$C$2000&gt;=F$4)*('Diário 1º PA'!$C$4:$C$2000&lt;=EOMONTH(F$4,0))*('Diário 1º PA'!$F$4:$F$2000))
+SUMPRODUCT(('Diário 2º PA'!$E$4:$E$1997='Analítico Cp.'!$B93)*('Diário 2º PA'!$C$4:$C$1997&gt;=F$4)*('Diário 2º PA'!$C$4:$C$1997&lt;=EOMONTH(F$4,0))*('Diário 2º PA'!$F$4:$F$1997))
+SUMPRODUCT(('Diário 3º PA'!$E$4:$E$2018='Analítico Cp.'!$B93)*('Diário 3º PA'!$C$4:$C$2018&gt;=F$4)*('Diário 3º PA'!$C$4:$C$2018&lt;=EOMONTH(F$4,0))*('Diário 3º PA'!$F$4:$F$2018))
+SUMPRODUCT(('Diário 4º PA'!$E$4:$E$2000='Analítico Cp.'!$B93)*('Diário 4º PA'!$C$4:$C$2000&gt;=F$4)*('Diário 4º PA'!$C$4:$C$2000&lt;=EOMONTH(F$4,0))*('Diário 4º PA'!$F$4:$F$2000))
+SUMPRODUCT(('Comp.'!$D$5:$D$475=$B93)*('Comp.'!$B$5:$B$475&gt;=F$4)*('Comp.'!$B$5:$B$475&lt;=EOMONTH(F$4,0))*('Comp.'!$E$5:$E$475))</f>
        <v>0</v>
      </c>
      <c r="G93" s="10">
        <f>SUMPRODUCT(('Diário 1º PA'!$E$4:$E$2000='Analítico Cp.'!$B93)*('Diário 1º PA'!$C$4:$C$2000&gt;=G$4)*('Diário 1º PA'!$C$4:$C$2000&lt;=EOMONTH(G$4,0))*('Diário 1º PA'!$F$4:$F$2000))
+SUMPRODUCT(('Diário 2º PA'!$E$4:$E$1997='Analítico Cp.'!$B93)*('Diário 2º PA'!$C$4:$C$1997&gt;=G$4)*('Diário 2º PA'!$C$4:$C$1997&lt;=EOMONTH(G$4,0))*('Diário 2º PA'!$F$4:$F$1997))
+SUMPRODUCT(('Diário 3º PA'!$E$4:$E$2018='Analítico Cp.'!$B93)*('Diário 3º PA'!$C$4:$C$2018&gt;=G$4)*('Diário 3º PA'!$C$4:$C$2018&lt;=EOMONTH(G$4,0))*('Diário 3º PA'!$F$4:$F$2018))
+SUMPRODUCT(('Diário 4º PA'!$E$4:$E$2000='Analítico Cp.'!$B93)*('Diário 4º PA'!$C$4:$C$2000&gt;=G$4)*('Diário 4º PA'!$C$4:$C$2000&lt;=EOMONTH(G$4,0))*('Diário 4º PA'!$F$4:$F$2000))
+SUMPRODUCT(('Comp.'!$D$5:$D$475=$B93)*('Comp.'!$B$5:$B$475&gt;=G$4)*('Comp.'!$B$5:$B$475&lt;=EOMONTH(G$4,0))*('Comp.'!$E$5:$E$475))</f>
        <v>0</v>
      </c>
      <c r="H93" s="10">
        <f>SUMPRODUCT(('Diário 1º PA'!$E$4:$E$2000='Analítico Cp.'!$B93)*('Diário 1º PA'!$C$4:$C$2000&gt;=H$4)*('Diário 1º PA'!$C$4:$C$2000&lt;=EOMONTH(H$4,0))*('Diário 1º PA'!$F$4:$F$2000))
+SUMPRODUCT(('Diário 2º PA'!$E$4:$E$1997='Analítico Cp.'!$B93)*('Diário 2º PA'!$C$4:$C$1997&gt;=H$4)*('Diário 2º PA'!$C$4:$C$1997&lt;=EOMONTH(H$4,0))*('Diário 2º PA'!$F$4:$F$1997))
+SUMPRODUCT(('Diário 3º PA'!$E$4:$E$2018='Analítico Cp.'!$B93)*('Diário 3º PA'!$C$4:$C$2018&gt;=H$4)*('Diário 3º PA'!$C$4:$C$2018&lt;=EOMONTH(H$4,0))*('Diário 3º PA'!$F$4:$F$2018))
+SUMPRODUCT(('Diário 4º PA'!$E$4:$E$2000='Analítico Cp.'!$B93)*('Diário 4º PA'!$C$4:$C$2000&gt;=H$4)*('Diário 4º PA'!$C$4:$C$2000&lt;=EOMONTH(H$4,0))*('Diário 4º PA'!$F$4:$F$2000))
+SUMPRODUCT(('Comp.'!$D$5:$D$475=$B93)*('Comp.'!$B$5:$B$475&gt;=H$4)*('Comp.'!$B$5:$B$475&lt;=EOMONTH(H$4,0))*('Comp.'!$E$5:$E$475))</f>
        <v>0</v>
      </c>
      <c r="I93" s="10">
        <f>SUMPRODUCT(('Diário 1º PA'!$E$4:$E$2000='Analítico Cp.'!$B93)*('Diário 1º PA'!$C$4:$C$2000&gt;=I$4)*('Diário 1º PA'!$C$4:$C$2000&lt;=EOMONTH(I$4,0))*('Diário 1º PA'!$F$4:$F$2000))
+SUMPRODUCT(('Diário 2º PA'!$E$4:$E$1997='Analítico Cp.'!$B93)*('Diário 2º PA'!$C$4:$C$1997&gt;=I$4)*('Diário 2º PA'!$C$4:$C$1997&lt;=EOMONTH(I$4,0))*('Diário 2º PA'!$F$4:$F$1997))
+SUMPRODUCT(('Diário 3º PA'!$E$4:$E$2018='Analítico Cp.'!$B93)*('Diário 3º PA'!$C$4:$C$2018&gt;=I$4)*('Diário 3º PA'!$C$4:$C$2018&lt;=EOMONTH(I$4,0))*('Diário 3º PA'!$F$4:$F$2018))
+SUMPRODUCT(('Diário 4º PA'!$E$4:$E$2000='Analítico Cp.'!$B93)*('Diário 4º PA'!$C$4:$C$2000&gt;=I$4)*('Diário 4º PA'!$C$4:$C$2000&lt;=EOMONTH(I$4,0))*('Diário 4º PA'!$F$4:$F$2000))
+SUMPRODUCT(('Comp.'!$D$5:$D$475=$B93)*('Comp.'!$B$5:$B$475&gt;=I$4)*('Comp.'!$B$5:$B$475&lt;=EOMONTH(I$4,0))*('Comp.'!$E$5:$E$475))</f>
        <v>0</v>
      </c>
      <c r="J93" s="10">
        <f>SUMPRODUCT(('Diário 1º PA'!$E$4:$E$2000='Analítico Cp.'!$B93)*('Diário 1º PA'!$C$4:$C$2000&gt;=J$4)*('Diário 1º PA'!$C$4:$C$2000&lt;=EOMONTH(J$4,0))*('Diário 1º PA'!$F$4:$F$2000))
+SUMPRODUCT(('Diário 2º PA'!$E$4:$E$1997='Analítico Cp.'!$B93)*('Diário 2º PA'!$C$4:$C$1997&gt;=J$4)*('Diário 2º PA'!$C$4:$C$1997&lt;=EOMONTH(J$4,0))*('Diário 2º PA'!$F$4:$F$1997))
+SUMPRODUCT(('Diário 3º PA'!$E$4:$E$2018='Analítico Cp.'!$B93)*('Diário 3º PA'!$C$4:$C$2018&gt;=J$4)*('Diário 3º PA'!$C$4:$C$2018&lt;=EOMONTH(J$4,0))*('Diário 3º PA'!$F$4:$F$2018))
+SUMPRODUCT(('Diário 4º PA'!$E$4:$E$2000='Analítico Cp.'!$B93)*('Diário 4º PA'!$C$4:$C$2000&gt;=J$4)*('Diário 4º PA'!$C$4:$C$2000&lt;=EOMONTH(J$4,0))*('Diário 4º PA'!$F$4:$F$2000))
+SUMPRODUCT(('Comp.'!$D$5:$D$475=$B93)*('Comp.'!$B$5:$B$475&gt;=J$4)*('Comp.'!$B$5:$B$475&lt;=EOMONTH(J$4,0))*('Comp.'!$E$5:$E$475))</f>
        <v>0</v>
      </c>
      <c r="K93" s="10">
        <f>SUMPRODUCT(('Diário 1º PA'!$E$4:$E$2000='Analítico Cp.'!$B93)*('Diário 1º PA'!$C$4:$C$2000&gt;=K$4)*('Diário 1º PA'!$C$4:$C$2000&lt;=EOMONTH(K$4,0))*('Diário 1º PA'!$F$4:$F$2000))
+SUMPRODUCT(('Diário 2º PA'!$E$4:$E$1997='Analítico Cp.'!$B93)*('Diário 2º PA'!$C$4:$C$1997&gt;=K$4)*('Diário 2º PA'!$C$4:$C$1997&lt;=EOMONTH(K$4,0))*('Diário 2º PA'!$F$4:$F$1997))
+SUMPRODUCT(('Diário 3º PA'!$E$4:$E$2018='Analítico Cp.'!$B93)*('Diário 3º PA'!$C$4:$C$2018&gt;=K$4)*('Diário 3º PA'!$C$4:$C$2018&lt;=EOMONTH(K$4,0))*('Diário 3º PA'!$F$4:$F$2018))
+SUMPRODUCT(('Diário 4º PA'!$E$4:$E$2000='Analítico Cp.'!$B93)*('Diário 4º PA'!$C$4:$C$2000&gt;=K$4)*('Diário 4º PA'!$C$4:$C$2000&lt;=EOMONTH(K$4,0))*('Diário 4º PA'!$F$4:$F$2000))
+SUMPRODUCT(('Comp.'!$D$5:$D$475=$B93)*('Comp.'!$B$5:$B$475&gt;=K$4)*('Comp.'!$B$5:$B$475&lt;=EOMONTH(K$4,0))*('Comp.'!$E$5:$E$475))</f>
        <v>0</v>
      </c>
      <c r="L93" s="10">
        <f>SUMPRODUCT(('Diário 1º PA'!$E$4:$E$2000='Analítico Cp.'!$B93)*('Diário 1º PA'!$C$4:$C$2000&gt;=L$4)*('Diário 1º PA'!$C$4:$C$2000&lt;=EOMONTH(L$4,0))*('Diário 1º PA'!$F$4:$F$2000))
+SUMPRODUCT(('Diário 2º PA'!$E$4:$E$1997='Analítico Cp.'!$B93)*('Diário 2º PA'!$C$4:$C$1997&gt;=L$4)*('Diário 2º PA'!$C$4:$C$1997&lt;=EOMONTH(L$4,0))*('Diário 2º PA'!$F$4:$F$1997))
+SUMPRODUCT(('Diário 3º PA'!$E$4:$E$2018='Analítico Cp.'!$B93)*('Diário 3º PA'!$C$4:$C$2018&gt;=L$4)*('Diário 3º PA'!$C$4:$C$2018&lt;=EOMONTH(L$4,0))*('Diário 3º PA'!$F$4:$F$2018))
+SUMPRODUCT(('Diário 4º PA'!$E$4:$E$2000='Analítico Cp.'!$B93)*('Diário 4º PA'!$C$4:$C$2000&gt;=L$4)*('Diário 4º PA'!$C$4:$C$2000&lt;=EOMONTH(L$4,0))*('Diário 4º PA'!$F$4:$F$2000))
+SUMPRODUCT(('Comp.'!$D$5:$D$475=$B93)*('Comp.'!$B$5:$B$475&gt;=L$4)*('Comp.'!$B$5:$B$475&lt;=EOMONTH(L$4,0))*('Comp.'!$E$5:$E$475))</f>
        <v>0</v>
      </c>
      <c r="M93" s="10">
        <f>SUMPRODUCT(('Diário 1º PA'!$E$4:$E$2000='Analítico Cp.'!$B93)*('Diário 1º PA'!$C$4:$C$2000&gt;=M$4)*('Diário 1º PA'!$C$4:$C$2000&lt;=EOMONTH(M$4,0))*('Diário 1º PA'!$F$4:$F$2000))
+SUMPRODUCT(('Diário 2º PA'!$E$4:$E$1997='Analítico Cp.'!$B93)*('Diário 2º PA'!$C$4:$C$1997&gt;=M$4)*('Diário 2º PA'!$C$4:$C$1997&lt;=EOMONTH(M$4,0))*('Diário 2º PA'!$F$4:$F$1997))
+SUMPRODUCT(('Diário 3º PA'!$E$4:$E$2018='Analítico Cp.'!$B93)*('Diário 3º PA'!$C$4:$C$2018&gt;=M$4)*('Diário 3º PA'!$C$4:$C$2018&lt;=EOMONTH(M$4,0))*('Diário 3º PA'!$F$4:$F$2018))
+SUMPRODUCT(('Diário 4º PA'!$E$4:$E$2000='Analítico Cp.'!$B93)*('Diário 4º PA'!$C$4:$C$2000&gt;=M$4)*('Diário 4º PA'!$C$4:$C$2000&lt;=EOMONTH(M$4,0))*('Diário 4º PA'!$F$4:$F$2000))
+SUMPRODUCT(('Comp.'!$D$5:$D$475=$B93)*('Comp.'!$B$5:$B$475&gt;=M$4)*('Comp.'!$B$5:$B$475&lt;=EOMONTH(M$4,0))*('Comp.'!$E$5:$E$475))</f>
        <v>0</v>
      </c>
      <c r="N93" s="10">
        <f>SUMPRODUCT(('Diário 1º PA'!$E$4:$E$2000='Analítico Cp.'!$B93)*('Diário 1º PA'!$C$4:$C$2000&gt;=N$4)*('Diário 1º PA'!$C$4:$C$2000&lt;=EOMONTH(N$4,0))*('Diário 1º PA'!$F$4:$F$2000))
+SUMPRODUCT(('Diário 2º PA'!$E$4:$E$1997='Analítico Cp.'!$B93)*('Diário 2º PA'!$C$4:$C$1997&gt;=N$4)*('Diário 2º PA'!$C$4:$C$1997&lt;=EOMONTH(N$4,0))*('Diário 2º PA'!$F$4:$F$1997))
+SUMPRODUCT(('Diário 3º PA'!$E$4:$E$2018='Analítico Cp.'!$B93)*('Diário 3º PA'!$C$4:$C$2018&gt;=N$4)*('Diário 3º PA'!$C$4:$C$2018&lt;=EOMONTH(N$4,0))*('Diário 3º PA'!$F$4:$F$2018))
+SUMPRODUCT(('Diário 4º PA'!$E$4:$E$2000='Analítico Cp.'!$B93)*('Diário 4º PA'!$C$4:$C$2000&gt;=N$4)*('Diário 4º PA'!$C$4:$C$2000&lt;=EOMONTH(N$4,0))*('Diário 4º PA'!$F$4:$F$2000))
+SUMPRODUCT(('Comp.'!$D$5:$D$475=$B93)*('Comp.'!$B$5:$B$475&gt;=N$4)*('Comp.'!$B$5:$B$475&lt;=EOMONTH(N$4,0))*('Comp.'!$E$5:$E$475))</f>
        <v>0</v>
      </c>
      <c r="O93" s="11">
        <f t="shared" si="14"/>
        <v>0</v>
      </c>
      <c r="P93" s="92">
        <f t="shared" si="15"/>
        <v>0</v>
      </c>
    </row>
    <row r="94" spans="1:16" ht="23.25" customHeight="1" x14ac:dyDescent="0.25">
      <c r="A94" s="36" t="s">
        <v>265</v>
      </c>
      <c r="B94" s="57" t="s">
        <v>266</v>
      </c>
      <c r="C94" s="10">
        <f>SUMPRODUCT(('Diário 1º PA'!$E$4:$E$2000='Analítico Cp.'!$B94)*('Diário 1º PA'!$C$4:$C$2000&gt;=C$4)*('Diário 1º PA'!$C$4:$C$2000&lt;=EOMONTH(C$4,0))*('Diário 1º PA'!$F$4:$F$2000))
+SUMPRODUCT(('Diário 2º PA'!$E$4:$E$1997='Analítico Cp.'!$B94)*('Diário 2º PA'!$C$4:$C$1997&gt;=C$4)*('Diário 2º PA'!$C$4:$C$1997&lt;=EOMONTH(C$4,0))*('Diário 2º PA'!$F$4:$F$1997))
+SUMPRODUCT(('Diário 3º PA'!$E$4:$E$2018='Analítico Cp.'!$B94)*('Diário 3º PA'!$C$4:$C$2018&gt;=C$4)*('Diário 3º PA'!$C$4:$C$2018&lt;=EOMONTH(C$4,0))*('Diário 3º PA'!$F$4:$F$2018))
+SUMPRODUCT(('Diário 4º PA'!$E$4:$E$2000='Analítico Cp.'!$B94)*('Diário 4º PA'!$C$4:$C$2000&gt;=C$4)*('Diário 4º PA'!$C$4:$C$2000&lt;=EOMONTH(C$4,0))*('Diário 4º PA'!$F$4:$F$2000))
+SUMPRODUCT(('Comp.'!$D$5:$D$475=$B94)*('Comp.'!$B$5:$B$475&gt;=C$4)*('Comp.'!$B$5:$B$475&lt;=EOMONTH(C$4,0))*('Comp.'!$E$5:$E$475))</f>
        <v>0</v>
      </c>
      <c r="D94" s="10">
        <f>SUMPRODUCT(('Diário 1º PA'!$E$4:$E$2000='Analítico Cp.'!$B94)*('Diário 1º PA'!$C$4:$C$2000&gt;=D$4)*('Diário 1º PA'!$C$4:$C$2000&lt;=EOMONTH(D$4,0))*('Diário 1º PA'!$F$4:$F$2000))
+SUMPRODUCT(('Diário 2º PA'!$E$4:$E$1997='Analítico Cp.'!$B94)*('Diário 2º PA'!$C$4:$C$1997&gt;=D$4)*('Diário 2º PA'!$C$4:$C$1997&lt;=EOMONTH(D$4,0))*('Diário 2º PA'!$F$4:$F$1997))
+SUMPRODUCT(('Diário 3º PA'!$E$4:$E$2018='Analítico Cp.'!$B94)*('Diário 3º PA'!$C$4:$C$2018&gt;=D$4)*('Diário 3º PA'!$C$4:$C$2018&lt;=EOMONTH(D$4,0))*('Diário 3º PA'!$F$4:$F$2018))
+SUMPRODUCT(('Diário 4º PA'!$E$4:$E$2000='Analítico Cp.'!$B94)*('Diário 4º PA'!$C$4:$C$2000&gt;=D$4)*('Diário 4º PA'!$C$4:$C$2000&lt;=EOMONTH(D$4,0))*('Diário 4º PA'!$F$4:$F$2000))
+SUMPRODUCT(('Comp.'!$D$5:$D$475=$B94)*('Comp.'!$B$5:$B$475&gt;=D$4)*('Comp.'!$B$5:$B$475&lt;=EOMONTH(D$4,0))*('Comp.'!$E$5:$E$475))</f>
        <v>0</v>
      </c>
      <c r="E94" s="10">
        <f>SUMPRODUCT(('Diário 1º PA'!$E$4:$E$2000='Analítico Cp.'!$B94)*('Diário 1º PA'!$C$4:$C$2000&gt;=E$4)*('Diário 1º PA'!$C$4:$C$2000&lt;=EOMONTH(E$4,0))*('Diário 1º PA'!$F$4:$F$2000))
+SUMPRODUCT(('Diário 2º PA'!$E$4:$E$1997='Analítico Cp.'!$B94)*('Diário 2º PA'!$C$4:$C$1997&gt;=E$4)*('Diário 2º PA'!$C$4:$C$1997&lt;=EOMONTH(E$4,0))*('Diário 2º PA'!$F$4:$F$1997))
+SUMPRODUCT(('Diário 3º PA'!$E$4:$E$2018='Analítico Cp.'!$B94)*('Diário 3º PA'!$C$4:$C$2018&gt;=E$4)*('Diário 3º PA'!$C$4:$C$2018&lt;=EOMONTH(E$4,0))*('Diário 3º PA'!$F$4:$F$2018))
+SUMPRODUCT(('Diário 4º PA'!$E$4:$E$2000='Analítico Cp.'!$B94)*('Diário 4º PA'!$C$4:$C$2000&gt;=E$4)*('Diário 4º PA'!$C$4:$C$2000&lt;=EOMONTH(E$4,0))*('Diário 4º PA'!$F$4:$F$2000))
+SUMPRODUCT(('Comp.'!$D$5:$D$475=$B94)*('Comp.'!$B$5:$B$475&gt;=E$4)*('Comp.'!$B$5:$B$475&lt;=EOMONTH(E$4,0))*('Comp.'!$E$5:$E$475))</f>
        <v>0</v>
      </c>
      <c r="F94" s="10">
        <f>SUMPRODUCT(('Diário 1º PA'!$E$4:$E$2000='Analítico Cp.'!$B94)*('Diário 1º PA'!$C$4:$C$2000&gt;=F$4)*('Diário 1º PA'!$C$4:$C$2000&lt;=EOMONTH(F$4,0))*('Diário 1º PA'!$F$4:$F$2000))
+SUMPRODUCT(('Diário 2º PA'!$E$4:$E$1997='Analítico Cp.'!$B94)*('Diário 2º PA'!$C$4:$C$1997&gt;=F$4)*('Diário 2º PA'!$C$4:$C$1997&lt;=EOMONTH(F$4,0))*('Diário 2º PA'!$F$4:$F$1997))
+SUMPRODUCT(('Diário 3º PA'!$E$4:$E$2018='Analítico Cp.'!$B94)*('Diário 3º PA'!$C$4:$C$2018&gt;=F$4)*('Diário 3º PA'!$C$4:$C$2018&lt;=EOMONTH(F$4,0))*('Diário 3º PA'!$F$4:$F$2018))
+SUMPRODUCT(('Diário 4º PA'!$E$4:$E$2000='Analítico Cp.'!$B94)*('Diário 4º PA'!$C$4:$C$2000&gt;=F$4)*('Diário 4º PA'!$C$4:$C$2000&lt;=EOMONTH(F$4,0))*('Diário 4º PA'!$F$4:$F$2000))
+SUMPRODUCT(('Comp.'!$D$5:$D$475=$B94)*('Comp.'!$B$5:$B$475&gt;=F$4)*('Comp.'!$B$5:$B$475&lt;=EOMONTH(F$4,0))*('Comp.'!$E$5:$E$475))</f>
        <v>0</v>
      </c>
      <c r="G94" s="10">
        <f>SUMPRODUCT(('Diário 1º PA'!$E$4:$E$2000='Analítico Cp.'!$B94)*('Diário 1º PA'!$C$4:$C$2000&gt;=G$4)*('Diário 1º PA'!$C$4:$C$2000&lt;=EOMONTH(G$4,0))*('Diário 1º PA'!$F$4:$F$2000))
+SUMPRODUCT(('Diário 2º PA'!$E$4:$E$1997='Analítico Cp.'!$B94)*('Diário 2º PA'!$C$4:$C$1997&gt;=G$4)*('Diário 2º PA'!$C$4:$C$1997&lt;=EOMONTH(G$4,0))*('Diário 2º PA'!$F$4:$F$1997))
+SUMPRODUCT(('Diário 3º PA'!$E$4:$E$2018='Analítico Cp.'!$B94)*('Diário 3º PA'!$C$4:$C$2018&gt;=G$4)*('Diário 3º PA'!$C$4:$C$2018&lt;=EOMONTH(G$4,0))*('Diário 3º PA'!$F$4:$F$2018))
+SUMPRODUCT(('Diário 4º PA'!$E$4:$E$2000='Analítico Cp.'!$B94)*('Diário 4º PA'!$C$4:$C$2000&gt;=G$4)*('Diário 4º PA'!$C$4:$C$2000&lt;=EOMONTH(G$4,0))*('Diário 4º PA'!$F$4:$F$2000))
+SUMPRODUCT(('Comp.'!$D$5:$D$475=$B94)*('Comp.'!$B$5:$B$475&gt;=G$4)*('Comp.'!$B$5:$B$475&lt;=EOMONTH(G$4,0))*('Comp.'!$E$5:$E$475))</f>
        <v>0</v>
      </c>
      <c r="H94" s="10">
        <f>SUMPRODUCT(('Diário 1º PA'!$E$4:$E$2000='Analítico Cp.'!$B94)*('Diário 1º PA'!$C$4:$C$2000&gt;=H$4)*('Diário 1º PA'!$C$4:$C$2000&lt;=EOMONTH(H$4,0))*('Diário 1º PA'!$F$4:$F$2000))
+SUMPRODUCT(('Diário 2º PA'!$E$4:$E$1997='Analítico Cp.'!$B94)*('Diário 2º PA'!$C$4:$C$1997&gt;=H$4)*('Diário 2º PA'!$C$4:$C$1997&lt;=EOMONTH(H$4,0))*('Diário 2º PA'!$F$4:$F$1997))
+SUMPRODUCT(('Diário 3º PA'!$E$4:$E$2018='Analítico Cp.'!$B94)*('Diário 3º PA'!$C$4:$C$2018&gt;=H$4)*('Diário 3º PA'!$C$4:$C$2018&lt;=EOMONTH(H$4,0))*('Diário 3º PA'!$F$4:$F$2018))
+SUMPRODUCT(('Diário 4º PA'!$E$4:$E$2000='Analítico Cp.'!$B94)*('Diário 4º PA'!$C$4:$C$2000&gt;=H$4)*('Diário 4º PA'!$C$4:$C$2000&lt;=EOMONTH(H$4,0))*('Diário 4º PA'!$F$4:$F$2000))
+SUMPRODUCT(('Comp.'!$D$5:$D$475=$B94)*('Comp.'!$B$5:$B$475&gt;=H$4)*('Comp.'!$B$5:$B$475&lt;=EOMONTH(H$4,0))*('Comp.'!$E$5:$E$475))</f>
        <v>0</v>
      </c>
      <c r="I94" s="10">
        <f>SUMPRODUCT(('Diário 1º PA'!$E$4:$E$2000='Analítico Cp.'!$B94)*('Diário 1º PA'!$C$4:$C$2000&gt;=I$4)*('Diário 1º PA'!$C$4:$C$2000&lt;=EOMONTH(I$4,0))*('Diário 1º PA'!$F$4:$F$2000))
+SUMPRODUCT(('Diário 2º PA'!$E$4:$E$1997='Analítico Cp.'!$B94)*('Diário 2º PA'!$C$4:$C$1997&gt;=I$4)*('Diário 2º PA'!$C$4:$C$1997&lt;=EOMONTH(I$4,0))*('Diário 2º PA'!$F$4:$F$1997))
+SUMPRODUCT(('Diário 3º PA'!$E$4:$E$2018='Analítico Cp.'!$B94)*('Diário 3º PA'!$C$4:$C$2018&gt;=I$4)*('Diário 3º PA'!$C$4:$C$2018&lt;=EOMONTH(I$4,0))*('Diário 3º PA'!$F$4:$F$2018))
+SUMPRODUCT(('Diário 4º PA'!$E$4:$E$2000='Analítico Cp.'!$B94)*('Diário 4º PA'!$C$4:$C$2000&gt;=I$4)*('Diário 4º PA'!$C$4:$C$2000&lt;=EOMONTH(I$4,0))*('Diário 4º PA'!$F$4:$F$2000))
+SUMPRODUCT(('Comp.'!$D$5:$D$475=$B94)*('Comp.'!$B$5:$B$475&gt;=I$4)*('Comp.'!$B$5:$B$475&lt;=EOMONTH(I$4,0))*('Comp.'!$E$5:$E$475))</f>
        <v>0</v>
      </c>
      <c r="J94" s="10">
        <f>SUMPRODUCT(('Diário 1º PA'!$E$4:$E$2000='Analítico Cp.'!$B94)*('Diário 1º PA'!$C$4:$C$2000&gt;=J$4)*('Diário 1º PA'!$C$4:$C$2000&lt;=EOMONTH(J$4,0))*('Diário 1º PA'!$F$4:$F$2000))
+SUMPRODUCT(('Diário 2º PA'!$E$4:$E$1997='Analítico Cp.'!$B94)*('Diário 2º PA'!$C$4:$C$1997&gt;=J$4)*('Diário 2º PA'!$C$4:$C$1997&lt;=EOMONTH(J$4,0))*('Diário 2º PA'!$F$4:$F$1997))
+SUMPRODUCT(('Diário 3º PA'!$E$4:$E$2018='Analítico Cp.'!$B94)*('Diário 3º PA'!$C$4:$C$2018&gt;=J$4)*('Diário 3º PA'!$C$4:$C$2018&lt;=EOMONTH(J$4,0))*('Diário 3º PA'!$F$4:$F$2018))
+SUMPRODUCT(('Diário 4º PA'!$E$4:$E$2000='Analítico Cp.'!$B94)*('Diário 4º PA'!$C$4:$C$2000&gt;=J$4)*('Diário 4º PA'!$C$4:$C$2000&lt;=EOMONTH(J$4,0))*('Diário 4º PA'!$F$4:$F$2000))
+SUMPRODUCT(('Comp.'!$D$5:$D$475=$B94)*('Comp.'!$B$5:$B$475&gt;=J$4)*('Comp.'!$B$5:$B$475&lt;=EOMONTH(J$4,0))*('Comp.'!$E$5:$E$475))</f>
        <v>0</v>
      </c>
      <c r="K94" s="10">
        <f>SUMPRODUCT(('Diário 1º PA'!$E$4:$E$2000='Analítico Cp.'!$B94)*('Diário 1º PA'!$C$4:$C$2000&gt;=K$4)*('Diário 1º PA'!$C$4:$C$2000&lt;=EOMONTH(K$4,0))*('Diário 1º PA'!$F$4:$F$2000))
+SUMPRODUCT(('Diário 2º PA'!$E$4:$E$1997='Analítico Cp.'!$B94)*('Diário 2º PA'!$C$4:$C$1997&gt;=K$4)*('Diário 2º PA'!$C$4:$C$1997&lt;=EOMONTH(K$4,0))*('Diário 2º PA'!$F$4:$F$1997))
+SUMPRODUCT(('Diário 3º PA'!$E$4:$E$2018='Analítico Cp.'!$B94)*('Diário 3º PA'!$C$4:$C$2018&gt;=K$4)*('Diário 3º PA'!$C$4:$C$2018&lt;=EOMONTH(K$4,0))*('Diário 3º PA'!$F$4:$F$2018))
+SUMPRODUCT(('Diário 4º PA'!$E$4:$E$2000='Analítico Cp.'!$B94)*('Diário 4º PA'!$C$4:$C$2000&gt;=K$4)*('Diário 4º PA'!$C$4:$C$2000&lt;=EOMONTH(K$4,0))*('Diário 4º PA'!$F$4:$F$2000))
+SUMPRODUCT(('Comp.'!$D$5:$D$475=$B94)*('Comp.'!$B$5:$B$475&gt;=K$4)*('Comp.'!$B$5:$B$475&lt;=EOMONTH(K$4,0))*('Comp.'!$E$5:$E$475))</f>
        <v>0</v>
      </c>
      <c r="L94" s="10">
        <f>SUMPRODUCT(('Diário 1º PA'!$E$4:$E$2000='Analítico Cp.'!$B94)*('Diário 1º PA'!$C$4:$C$2000&gt;=L$4)*('Diário 1º PA'!$C$4:$C$2000&lt;=EOMONTH(L$4,0))*('Diário 1º PA'!$F$4:$F$2000))
+SUMPRODUCT(('Diário 2º PA'!$E$4:$E$1997='Analítico Cp.'!$B94)*('Diário 2º PA'!$C$4:$C$1997&gt;=L$4)*('Diário 2º PA'!$C$4:$C$1997&lt;=EOMONTH(L$4,0))*('Diário 2º PA'!$F$4:$F$1997))
+SUMPRODUCT(('Diário 3º PA'!$E$4:$E$2018='Analítico Cp.'!$B94)*('Diário 3º PA'!$C$4:$C$2018&gt;=L$4)*('Diário 3º PA'!$C$4:$C$2018&lt;=EOMONTH(L$4,0))*('Diário 3º PA'!$F$4:$F$2018))
+SUMPRODUCT(('Diário 4º PA'!$E$4:$E$2000='Analítico Cp.'!$B94)*('Diário 4º PA'!$C$4:$C$2000&gt;=L$4)*('Diário 4º PA'!$C$4:$C$2000&lt;=EOMONTH(L$4,0))*('Diário 4º PA'!$F$4:$F$2000))
+SUMPRODUCT(('Comp.'!$D$5:$D$475=$B94)*('Comp.'!$B$5:$B$475&gt;=L$4)*('Comp.'!$B$5:$B$475&lt;=EOMONTH(L$4,0))*('Comp.'!$E$5:$E$475))</f>
        <v>0</v>
      </c>
      <c r="M94" s="10">
        <f>SUMPRODUCT(('Diário 1º PA'!$E$4:$E$2000='Analítico Cp.'!$B94)*('Diário 1º PA'!$C$4:$C$2000&gt;=M$4)*('Diário 1º PA'!$C$4:$C$2000&lt;=EOMONTH(M$4,0))*('Diário 1º PA'!$F$4:$F$2000))
+SUMPRODUCT(('Diário 2º PA'!$E$4:$E$1997='Analítico Cp.'!$B94)*('Diário 2º PA'!$C$4:$C$1997&gt;=M$4)*('Diário 2º PA'!$C$4:$C$1997&lt;=EOMONTH(M$4,0))*('Diário 2º PA'!$F$4:$F$1997))
+SUMPRODUCT(('Diário 3º PA'!$E$4:$E$2018='Analítico Cp.'!$B94)*('Diário 3º PA'!$C$4:$C$2018&gt;=M$4)*('Diário 3º PA'!$C$4:$C$2018&lt;=EOMONTH(M$4,0))*('Diário 3º PA'!$F$4:$F$2018))
+SUMPRODUCT(('Diário 4º PA'!$E$4:$E$2000='Analítico Cp.'!$B94)*('Diário 4º PA'!$C$4:$C$2000&gt;=M$4)*('Diário 4º PA'!$C$4:$C$2000&lt;=EOMONTH(M$4,0))*('Diário 4º PA'!$F$4:$F$2000))
+SUMPRODUCT(('Comp.'!$D$5:$D$475=$B94)*('Comp.'!$B$5:$B$475&gt;=M$4)*('Comp.'!$B$5:$B$475&lt;=EOMONTH(M$4,0))*('Comp.'!$E$5:$E$475))</f>
        <v>0</v>
      </c>
      <c r="N94" s="10">
        <f>SUMPRODUCT(('Diário 1º PA'!$E$4:$E$2000='Analítico Cp.'!$B94)*('Diário 1º PA'!$C$4:$C$2000&gt;=N$4)*('Diário 1º PA'!$C$4:$C$2000&lt;=EOMONTH(N$4,0))*('Diário 1º PA'!$F$4:$F$2000))
+SUMPRODUCT(('Diário 2º PA'!$E$4:$E$1997='Analítico Cp.'!$B94)*('Diário 2º PA'!$C$4:$C$1997&gt;=N$4)*('Diário 2º PA'!$C$4:$C$1997&lt;=EOMONTH(N$4,0))*('Diário 2º PA'!$F$4:$F$1997))
+SUMPRODUCT(('Diário 3º PA'!$E$4:$E$2018='Analítico Cp.'!$B94)*('Diário 3º PA'!$C$4:$C$2018&gt;=N$4)*('Diário 3º PA'!$C$4:$C$2018&lt;=EOMONTH(N$4,0))*('Diário 3º PA'!$F$4:$F$2018))
+SUMPRODUCT(('Diário 4º PA'!$E$4:$E$2000='Analítico Cp.'!$B94)*('Diário 4º PA'!$C$4:$C$2000&gt;=N$4)*('Diário 4º PA'!$C$4:$C$2000&lt;=EOMONTH(N$4,0))*('Diário 4º PA'!$F$4:$F$2000))
+SUMPRODUCT(('Comp.'!$D$5:$D$475=$B94)*('Comp.'!$B$5:$B$475&gt;=N$4)*('Comp.'!$B$5:$B$475&lt;=EOMONTH(N$4,0))*('Comp.'!$E$5:$E$475))</f>
        <v>0</v>
      </c>
      <c r="O94" s="11">
        <f t="shared" si="14"/>
        <v>0</v>
      </c>
      <c r="P94" s="92">
        <f t="shared" si="15"/>
        <v>0</v>
      </c>
    </row>
    <row r="95" spans="1:16" ht="23.25" customHeight="1" x14ac:dyDescent="0.25">
      <c r="A95" s="36" t="s">
        <v>267</v>
      </c>
      <c r="B95" s="57" t="s">
        <v>268</v>
      </c>
      <c r="C95" s="10">
        <f>SUMPRODUCT(('Diário 1º PA'!$E$4:$E$2000='Analítico Cp.'!$B95)*('Diário 1º PA'!$C$4:$C$2000&gt;=C$4)*('Diário 1º PA'!$C$4:$C$2000&lt;=EOMONTH(C$4,0))*('Diário 1º PA'!$F$4:$F$2000))
+SUMPRODUCT(('Diário 2º PA'!$E$4:$E$1997='Analítico Cp.'!$B95)*('Diário 2º PA'!$C$4:$C$1997&gt;=C$4)*('Diário 2º PA'!$C$4:$C$1997&lt;=EOMONTH(C$4,0))*('Diário 2º PA'!$F$4:$F$1997))
+SUMPRODUCT(('Diário 3º PA'!$E$4:$E$2018='Analítico Cp.'!$B95)*('Diário 3º PA'!$C$4:$C$2018&gt;=C$4)*('Diário 3º PA'!$C$4:$C$2018&lt;=EOMONTH(C$4,0))*('Diário 3º PA'!$F$4:$F$2018))
+SUMPRODUCT(('Diário 4º PA'!$E$4:$E$2000='Analítico Cp.'!$B95)*('Diário 4º PA'!$C$4:$C$2000&gt;=C$4)*('Diário 4º PA'!$C$4:$C$2000&lt;=EOMONTH(C$4,0))*('Diário 4º PA'!$F$4:$F$2000))
+SUMPRODUCT(('Comp.'!$D$5:$D$475=$B95)*('Comp.'!$B$5:$B$475&gt;=C$4)*('Comp.'!$B$5:$B$475&lt;=EOMONTH(C$4,0))*('Comp.'!$E$5:$E$475))</f>
        <v>0</v>
      </c>
      <c r="D95" s="10">
        <f>SUMPRODUCT(('Diário 1º PA'!$E$4:$E$2000='Analítico Cp.'!$B95)*('Diário 1º PA'!$C$4:$C$2000&gt;=D$4)*('Diário 1º PA'!$C$4:$C$2000&lt;=EOMONTH(D$4,0))*('Diário 1º PA'!$F$4:$F$2000))
+SUMPRODUCT(('Diário 2º PA'!$E$4:$E$1997='Analítico Cp.'!$B95)*('Diário 2º PA'!$C$4:$C$1997&gt;=D$4)*('Diário 2º PA'!$C$4:$C$1997&lt;=EOMONTH(D$4,0))*('Diário 2º PA'!$F$4:$F$1997))
+SUMPRODUCT(('Diário 3º PA'!$E$4:$E$2018='Analítico Cp.'!$B95)*('Diário 3º PA'!$C$4:$C$2018&gt;=D$4)*('Diário 3º PA'!$C$4:$C$2018&lt;=EOMONTH(D$4,0))*('Diário 3º PA'!$F$4:$F$2018))
+SUMPRODUCT(('Diário 4º PA'!$E$4:$E$2000='Analítico Cp.'!$B95)*('Diário 4º PA'!$C$4:$C$2000&gt;=D$4)*('Diário 4º PA'!$C$4:$C$2000&lt;=EOMONTH(D$4,0))*('Diário 4º PA'!$F$4:$F$2000))
+SUMPRODUCT(('Comp.'!$D$5:$D$475=$B95)*('Comp.'!$B$5:$B$475&gt;=D$4)*('Comp.'!$B$5:$B$475&lt;=EOMONTH(D$4,0))*('Comp.'!$E$5:$E$475))</f>
        <v>0</v>
      </c>
      <c r="E95" s="10">
        <f>SUMPRODUCT(('Diário 1º PA'!$E$4:$E$2000='Analítico Cp.'!$B95)*('Diário 1º PA'!$C$4:$C$2000&gt;=E$4)*('Diário 1º PA'!$C$4:$C$2000&lt;=EOMONTH(E$4,0))*('Diário 1º PA'!$F$4:$F$2000))
+SUMPRODUCT(('Diário 2º PA'!$E$4:$E$1997='Analítico Cp.'!$B95)*('Diário 2º PA'!$C$4:$C$1997&gt;=E$4)*('Diário 2º PA'!$C$4:$C$1997&lt;=EOMONTH(E$4,0))*('Diário 2º PA'!$F$4:$F$1997))
+SUMPRODUCT(('Diário 3º PA'!$E$4:$E$2018='Analítico Cp.'!$B95)*('Diário 3º PA'!$C$4:$C$2018&gt;=E$4)*('Diário 3º PA'!$C$4:$C$2018&lt;=EOMONTH(E$4,0))*('Diário 3º PA'!$F$4:$F$2018))
+SUMPRODUCT(('Diário 4º PA'!$E$4:$E$2000='Analítico Cp.'!$B95)*('Diário 4º PA'!$C$4:$C$2000&gt;=E$4)*('Diário 4º PA'!$C$4:$C$2000&lt;=EOMONTH(E$4,0))*('Diário 4º PA'!$F$4:$F$2000))
+SUMPRODUCT(('Comp.'!$D$5:$D$475=$B95)*('Comp.'!$B$5:$B$475&gt;=E$4)*('Comp.'!$B$5:$B$475&lt;=EOMONTH(E$4,0))*('Comp.'!$E$5:$E$475))</f>
        <v>0</v>
      </c>
      <c r="F95" s="10">
        <f>SUMPRODUCT(('Diário 1º PA'!$E$4:$E$2000='Analítico Cp.'!$B95)*('Diário 1º PA'!$C$4:$C$2000&gt;=F$4)*('Diário 1º PA'!$C$4:$C$2000&lt;=EOMONTH(F$4,0))*('Diário 1º PA'!$F$4:$F$2000))
+SUMPRODUCT(('Diário 2º PA'!$E$4:$E$1997='Analítico Cp.'!$B95)*('Diário 2º PA'!$C$4:$C$1997&gt;=F$4)*('Diário 2º PA'!$C$4:$C$1997&lt;=EOMONTH(F$4,0))*('Diário 2º PA'!$F$4:$F$1997))
+SUMPRODUCT(('Diário 3º PA'!$E$4:$E$2018='Analítico Cp.'!$B95)*('Diário 3º PA'!$C$4:$C$2018&gt;=F$4)*('Diário 3º PA'!$C$4:$C$2018&lt;=EOMONTH(F$4,0))*('Diário 3º PA'!$F$4:$F$2018))
+SUMPRODUCT(('Diário 4º PA'!$E$4:$E$2000='Analítico Cp.'!$B95)*('Diário 4º PA'!$C$4:$C$2000&gt;=F$4)*('Diário 4º PA'!$C$4:$C$2000&lt;=EOMONTH(F$4,0))*('Diário 4º PA'!$F$4:$F$2000))
+SUMPRODUCT(('Comp.'!$D$5:$D$475=$B95)*('Comp.'!$B$5:$B$475&gt;=F$4)*('Comp.'!$B$5:$B$475&lt;=EOMONTH(F$4,0))*('Comp.'!$E$5:$E$475))</f>
        <v>0</v>
      </c>
      <c r="G95" s="10">
        <f>SUMPRODUCT(('Diário 1º PA'!$E$4:$E$2000='Analítico Cp.'!$B95)*('Diário 1º PA'!$C$4:$C$2000&gt;=G$4)*('Diário 1º PA'!$C$4:$C$2000&lt;=EOMONTH(G$4,0))*('Diário 1º PA'!$F$4:$F$2000))
+SUMPRODUCT(('Diário 2º PA'!$E$4:$E$1997='Analítico Cp.'!$B95)*('Diário 2º PA'!$C$4:$C$1997&gt;=G$4)*('Diário 2º PA'!$C$4:$C$1997&lt;=EOMONTH(G$4,0))*('Diário 2º PA'!$F$4:$F$1997))
+SUMPRODUCT(('Diário 3º PA'!$E$4:$E$2018='Analítico Cp.'!$B95)*('Diário 3º PA'!$C$4:$C$2018&gt;=G$4)*('Diário 3º PA'!$C$4:$C$2018&lt;=EOMONTH(G$4,0))*('Diário 3º PA'!$F$4:$F$2018))
+SUMPRODUCT(('Diário 4º PA'!$E$4:$E$2000='Analítico Cp.'!$B95)*('Diário 4º PA'!$C$4:$C$2000&gt;=G$4)*('Diário 4º PA'!$C$4:$C$2000&lt;=EOMONTH(G$4,0))*('Diário 4º PA'!$F$4:$F$2000))
+SUMPRODUCT(('Comp.'!$D$5:$D$475=$B95)*('Comp.'!$B$5:$B$475&gt;=G$4)*('Comp.'!$B$5:$B$475&lt;=EOMONTH(G$4,0))*('Comp.'!$E$5:$E$475))</f>
        <v>0</v>
      </c>
      <c r="H95" s="10">
        <f>SUMPRODUCT(('Diário 1º PA'!$E$4:$E$2000='Analítico Cp.'!$B95)*('Diário 1º PA'!$C$4:$C$2000&gt;=H$4)*('Diário 1º PA'!$C$4:$C$2000&lt;=EOMONTH(H$4,0))*('Diário 1º PA'!$F$4:$F$2000))
+SUMPRODUCT(('Diário 2º PA'!$E$4:$E$1997='Analítico Cp.'!$B95)*('Diário 2º PA'!$C$4:$C$1997&gt;=H$4)*('Diário 2º PA'!$C$4:$C$1997&lt;=EOMONTH(H$4,0))*('Diário 2º PA'!$F$4:$F$1997))
+SUMPRODUCT(('Diário 3º PA'!$E$4:$E$2018='Analítico Cp.'!$B95)*('Diário 3º PA'!$C$4:$C$2018&gt;=H$4)*('Diário 3º PA'!$C$4:$C$2018&lt;=EOMONTH(H$4,0))*('Diário 3º PA'!$F$4:$F$2018))
+SUMPRODUCT(('Diário 4º PA'!$E$4:$E$2000='Analítico Cp.'!$B95)*('Diário 4º PA'!$C$4:$C$2000&gt;=H$4)*('Diário 4º PA'!$C$4:$C$2000&lt;=EOMONTH(H$4,0))*('Diário 4º PA'!$F$4:$F$2000))
+SUMPRODUCT(('Comp.'!$D$5:$D$475=$B95)*('Comp.'!$B$5:$B$475&gt;=H$4)*('Comp.'!$B$5:$B$475&lt;=EOMONTH(H$4,0))*('Comp.'!$E$5:$E$475))</f>
        <v>0</v>
      </c>
      <c r="I95" s="10">
        <f>SUMPRODUCT(('Diário 1º PA'!$E$4:$E$2000='Analítico Cp.'!$B95)*('Diário 1º PA'!$C$4:$C$2000&gt;=I$4)*('Diário 1º PA'!$C$4:$C$2000&lt;=EOMONTH(I$4,0))*('Diário 1º PA'!$F$4:$F$2000))
+SUMPRODUCT(('Diário 2º PA'!$E$4:$E$1997='Analítico Cp.'!$B95)*('Diário 2º PA'!$C$4:$C$1997&gt;=I$4)*('Diário 2º PA'!$C$4:$C$1997&lt;=EOMONTH(I$4,0))*('Diário 2º PA'!$F$4:$F$1997))
+SUMPRODUCT(('Diário 3º PA'!$E$4:$E$2018='Analítico Cp.'!$B95)*('Diário 3º PA'!$C$4:$C$2018&gt;=I$4)*('Diário 3º PA'!$C$4:$C$2018&lt;=EOMONTH(I$4,0))*('Diário 3º PA'!$F$4:$F$2018))
+SUMPRODUCT(('Diário 4º PA'!$E$4:$E$2000='Analítico Cp.'!$B95)*('Diário 4º PA'!$C$4:$C$2000&gt;=I$4)*('Diário 4º PA'!$C$4:$C$2000&lt;=EOMONTH(I$4,0))*('Diário 4º PA'!$F$4:$F$2000))
+SUMPRODUCT(('Comp.'!$D$5:$D$475=$B95)*('Comp.'!$B$5:$B$475&gt;=I$4)*('Comp.'!$B$5:$B$475&lt;=EOMONTH(I$4,0))*('Comp.'!$E$5:$E$475))</f>
        <v>0</v>
      </c>
      <c r="J95" s="10">
        <f>SUMPRODUCT(('Diário 1º PA'!$E$4:$E$2000='Analítico Cp.'!$B95)*('Diário 1º PA'!$C$4:$C$2000&gt;=J$4)*('Diário 1º PA'!$C$4:$C$2000&lt;=EOMONTH(J$4,0))*('Diário 1º PA'!$F$4:$F$2000))
+SUMPRODUCT(('Diário 2º PA'!$E$4:$E$1997='Analítico Cp.'!$B95)*('Diário 2º PA'!$C$4:$C$1997&gt;=J$4)*('Diário 2º PA'!$C$4:$C$1997&lt;=EOMONTH(J$4,0))*('Diário 2º PA'!$F$4:$F$1997))
+SUMPRODUCT(('Diário 3º PA'!$E$4:$E$2018='Analítico Cp.'!$B95)*('Diário 3º PA'!$C$4:$C$2018&gt;=J$4)*('Diário 3º PA'!$C$4:$C$2018&lt;=EOMONTH(J$4,0))*('Diário 3º PA'!$F$4:$F$2018))
+SUMPRODUCT(('Diário 4º PA'!$E$4:$E$2000='Analítico Cp.'!$B95)*('Diário 4º PA'!$C$4:$C$2000&gt;=J$4)*('Diário 4º PA'!$C$4:$C$2000&lt;=EOMONTH(J$4,0))*('Diário 4º PA'!$F$4:$F$2000))
+SUMPRODUCT(('Comp.'!$D$5:$D$475=$B95)*('Comp.'!$B$5:$B$475&gt;=J$4)*('Comp.'!$B$5:$B$475&lt;=EOMONTH(J$4,0))*('Comp.'!$E$5:$E$475))</f>
        <v>0</v>
      </c>
      <c r="K95" s="10">
        <f>SUMPRODUCT(('Diário 1º PA'!$E$4:$E$2000='Analítico Cp.'!$B95)*('Diário 1º PA'!$C$4:$C$2000&gt;=K$4)*('Diário 1º PA'!$C$4:$C$2000&lt;=EOMONTH(K$4,0))*('Diário 1º PA'!$F$4:$F$2000))
+SUMPRODUCT(('Diário 2º PA'!$E$4:$E$1997='Analítico Cp.'!$B95)*('Diário 2º PA'!$C$4:$C$1997&gt;=K$4)*('Diário 2º PA'!$C$4:$C$1997&lt;=EOMONTH(K$4,0))*('Diário 2º PA'!$F$4:$F$1997))
+SUMPRODUCT(('Diário 3º PA'!$E$4:$E$2018='Analítico Cp.'!$B95)*('Diário 3º PA'!$C$4:$C$2018&gt;=K$4)*('Diário 3º PA'!$C$4:$C$2018&lt;=EOMONTH(K$4,0))*('Diário 3º PA'!$F$4:$F$2018))
+SUMPRODUCT(('Diário 4º PA'!$E$4:$E$2000='Analítico Cp.'!$B95)*('Diário 4º PA'!$C$4:$C$2000&gt;=K$4)*('Diário 4º PA'!$C$4:$C$2000&lt;=EOMONTH(K$4,0))*('Diário 4º PA'!$F$4:$F$2000))
+SUMPRODUCT(('Comp.'!$D$5:$D$475=$B95)*('Comp.'!$B$5:$B$475&gt;=K$4)*('Comp.'!$B$5:$B$475&lt;=EOMONTH(K$4,0))*('Comp.'!$E$5:$E$475))</f>
        <v>0</v>
      </c>
      <c r="L95" s="10">
        <f>SUMPRODUCT(('Diário 1º PA'!$E$4:$E$2000='Analítico Cp.'!$B95)*('Diário 1º PA'!$C$4:$C$2000&gt;=L$4)*('Diário 1º PA'!$C$4:$C$2000&lt;=EOMONTH(L$4,0))*('Diário 1º PA'!$F$4:$F$2000))
+SUMPRODUCT(('Diário 2º PA'!$E$4:$E$1997='Analítico Cp.'!$B95)*('Diário 2º PA'!$C$4:$C$1997&gt;=L$4)*('Diário 2º PA'!$C$4:$C$1997&lt;=EOMONTH(L$4,0))*('Diário 2º PA'!$F$4:$F$1997))
+SUMPRODUCT(('Diário 3º PA'!$E$4:$E$2018='Analítico Cp.'!$B95)*('Diário 3º PA'!$C$4:$C$2018&gt;=L$4)*('Diário 3º PA'!$C$4:$C$2018&lt;=EOMONTH(L$4,0))*('Diário 3º PA'!$F$4:$F$2018))
+SUMPRODUCT(('Diário 4º PA'!$E$4:$E$2000='Analítico Cp.'!$B95)*('Diário 4º PA'!$C$4:$C$2000&gt;=L$4)*('Diário 4º PA'!$C$4:$C$2000&lt;=EOMONTH(L$4,0))*('Diário 4º PA'!$F$4:$F$2000))
+SUMPRODUCT(('Comp.'!$D$5:$D$475=$B95)*('Comp.'!$B$5:$B$475&gt;=L$4)*('Comp.'!$B$5:$B$475&lt;=EOMONTH(L$4,0))*('Comp.'!$E$5:$E$475))</f>
        <v>0</v>
      </c>
      <c r="M95" s="10">
        <f>SUMPRODUCT(('Diário 1º PA'!$E$4:$E$2000='Analítico Cp.'!$B95)*('Diário 1º PA'!$C$4:$C$2000&gt;=M$4)*('Diário 1º PA'!$C$4:$C$2000&lt;=EOMONTH(M$4,0))*('Diário 1º PA'!$F$4:$F$2000))
+SUMPRODUCT(('Diário 2º PA'!$E$4:$E$1997='Analítico Cp.'!$B95)*('Diário 2º PA'!$C$4:$C$1997&gt;=M$4)*('Diário 2º PA'!$C$4:$C$1997&lt;=EOMONTH(M$4,0))*('Diário 2º PA'!$F$4:$F$1997))
+SUMPRODUCT(('Diário 3º PA'!$E$4:$E$2018='Analítico Cp.'!$B95)*('Diário 3º PA'!$C$4:$C$2018&gt;=M$4)*('Diário 3º PA'!$C$4:$C$2018&lt;=EOMONTH(M$4,0))*('Diário 3º PA'!$F$4:$F$2018))
+SUMPRODUCT(('Diário 4º PA'!$E$4:$E$2000='Analítico Cp.'!$B95)*('Diário 4º PA'!$C$4:$C$2000&gt;=M$4)*('Diário 4º PA'!$C$4:$C$2000&lt;=EOMONTH(M$4,0))*('Diário 4º PA'!$F$4:$F$2000))
+SUMPRODUCT(('Comp.'!$D$5:$D$475=$B95)*('Comp.'!$B$5:$B$475&gt;=M$4)*('Comp.'!$B$5:$B$475&lt;=EOMONTH(M$4,0))*('Comp.'!$E$5:$E$475))</f>
        <v>0</v>
      </c>
      <c r="N95" s="10">
        <f>SUMPRODUCT(('Diário 1º PA'!$E$4:$E$2000='Analítico Cp.'!$B95)*('Diário 1º PA'!$C$4:$C$2000&gt;=N$4)*('Diário 1º PA'!$C$4:$C$2000&lt;=EOMONTH(N$4,0))*('Diário 1º PA'!$F$4:$F$2000))
+SUMPRODUCT(('Diário 2º PA'!$E$4:$E$1997='Analítico Cp.'!$B95)*('Diário 2º PA'!$C$4:$C$1997&gt;=N$4)*('Diário 2º PA'!$C$4:$C$1997&lt;=EOMONTH(N$4,0))*('Diário 2º PA'!$F$4:$F$1997))
+SUMPRODUCT(('Diário 3º PA'!$E$4:$E$2018='Analítico Cp.'!$B95)*('Diário 3º PA'!$C$4:$C$2018&gt;=N$4)*('Diário 3º PA'!$C$4:$C$2018&lt;=EOMONTH(N$4,0))*('Diário 3º PA'!$F$4:$F$2018))
+SUMPRODUCT(('Diário 4º PA'!$E$4:$E$2000='Analítico Cp.'!$B95)*('Diário 4º PA'!$C$4:$C$2000&gt;=N$4)*('Diário 4º PA'!$C$4:$C$2000&lt;=EOMONTH(N$4,0))*('Diário 4º PA'!$F$4:$F$2000))
+SUMPRODUCT(('Comp.'!$D$5:$D$475=$B95)*('Comp.'!$B$5:$B$475&gt;=N$4)*('Comp.'!$B$5:$B$475&lt;=EOMONTH(N$4,0))*('Comp.'!$E$5:$E$475))</f>
        <v>0</v>
      </c>
      <c r="O95" s="11">
        <f t="shared" si="14"/>
        <v>0</v>
      </c>
      <c r="P95" s="92">
        <f t="shared" si="15"/>
        <v>0</v>
      </c>
    </row>
    <row r="96" spans="1:16" ht="23.25" customHeight="1" x14ac:dyDescent="0.25">
      <c r="A96" s="36" t="s">
        <v>269</v>
      </c>
      <c r="B96" s="57" t="s">
        <v>270</v>
      </c>
      <c r="C96" s="10">
        <f>SUMPRODUCT(('Diário 1º PA'!$E$4:$E$2000='Analítico Cp.'!$B96)*('Diário 1º PA'!$C$4:$C$2000&gt;=C$4)*('Diário 1º PA'!$C$4:$C$2000&lt;=EOMONTH(C$4,0))*('Diário 1º PA'!$F$4:$F$2000))
+SUMPRODUCT(('Diário 2º PA'!$E$4:$E$1997='Analítico Cp.'!$B96)*('Diário 2º PA'!$C$4:$C$1997&gt;=C$4)*('Diário 2º PA'!$C$4:$C$1997&lt;=EOMONTH(C$4,0))*('Diário 2º PA'!$F$4:$F$1997))
+SUMPRODUCT(('Diário 3º PA'!$E$4:$E$2018='Analítico Cp.'!$B96)*('Diário 3º PA'!$C$4:$C$2018&gt;=C$4)*('Diário 3º PA'!$C$4:$C$2018&lt;=EOMONTH(C$4,0))*('Diário 3º PA'!$F$4:$F$2018))
+SUMPRODUCT(('Diário 4º PA'!$E$4:$E$2000='Analítico Cp.'!$B96)*('Diário 4º PA'!$C$4:$C$2000&gt;=C$4)*('Diário 4º PA'!$C$4:$C$2000&lt;=EOMONTH(C$4,0))*('Diário 4º PA'!$F$4:$F$2000))
+SUMPRODUCT(('Comp.'!$D$5:$D$475=$B96)*('Comp.'!$B$5:$B$475&gt;=C$4)*('Comp.'!$B$5:$B$475&lt;=EOMONTH(C$4,0))*('Comp.'!$E$5:$E$475))</f>
        <v>0</v>
      </c>
      <c r="D96" s="10">
        <f>SUMPRODUCT(('Diário 1º PA'!$E$4:$E$2000='Analítico Cp.'!$B96)*('Diário 1º PA'!$C$4:$C$2000&gt;=D$4)*('Diário 1º PA'!$C$4:$C$2000&lt;=EOMONTH(D$4,0))*('Diário 1º PA'!$F$4:$F$2000))
+SUMPRODUCT(('Diário 2º PA'!$E$4:$E$1997='Analítico Cp.'!$B96)*('Diário 2º PA'!$C$4:$C$1997&gt;=D$4)*('Diário 2º PA'!$C$4:$C$1997&lt;=EOMONTH(D$4,0))*('Diário 2º PA'!$F$4:$F$1997))
+SUMPRODUCT(('Diário 3º PA'!$E$4:$E$2018='Analítico Cp.'!$B96)*('Diário 3º PA'!$C$4:$C$2018&gt;=D$4)*('Diário 3º PA'!$C$4:$C$2018&lt;=EOMONTH(D$4,0))*('Diário 3º PA'!$F$4:$F$2018))
+SUMPRODUCT(('Diário 4º PA'!$E$4:$E$2000='Analítico Cp.'!$B96)*('Diário 4º PA'!$C$4:$C$2000&gt;=D$4)*('Diário 4º PA'!$C$4:$C$2000&lt;=EOMONTH(D$4,0))*('Diário 4º PA'!$F$4:$F$2000))
+SUMPRODUCT(('Comp.'!$D$5:$D$475=$B96)*('Comp.'!$B$5:$B$475&gt;=D$4)*('Comp.'!$B$5:$B$475&lt;=EOMONTH(D$4,0))*('Comp.'!$E$5:$E$475))</f>
        <v>0</v>
      </c>
      <c r="E96" s="10">
        <f>SUMPRODUCT(('Diário 1º PA'!$E$4:$E$2000='Analítico Cp.'!$B96)*('Diário 1º PA'!$C$4:$C$2000&gt;=E$4)*('Diário 1º PA'!$C$4:$C$2000&lt;=EOMONTH(E$4,0))*('Diário 1º PA'!$F$4:$F$2000))
+SUMPRODUCT(('Diário 2º PA'!$E$4:$E$1997='Analítico Cp.'!$B96)*('Diário 2º PA'!$C$4:$C$1997&gt;=E$4)*('Diário 2º PA'!$C$4:$C$1997&lt;=EOMONTH(E$4,0))*('Diário 2º PA'!$F$4:$F$1997))
+SUMPRODUCT(('Diário 3º PA'!$E$4:$E$2018='Analítico Cp.'!$B96)*('Diário 3º PA'!$C$4:$C$2018&gt;=E$4)*('Diário 3º PA'!$C$4:$C$2018&lt;=EOMONTH(E$4,0))*('Diário 3º PA'!$F$4:$F$2018))
+SUMPRODUCT(('Diário 4º PA'!$E$4:$E$2000='Analítico Cp.'!$B96)*('Diário 4º PA'!$C$4:$C$2000&gt;=E$4)*('Diário 4º PA'!$C$4:$C$2000&lt;=EOMONTH(E$4,0))*('Diário 4º PA'!$F$4:$F$2000))
+SUMPRODUCT(('Comp.'!$D$5:$D$475=$B96)*('Comp.'!$B$5:$B$475&gt;=E$4)*('Comp.'!$B$5:$B$475&lt;=EOMONTH(E$4,0))*('Comp.'!$E$5:$E$475))</f>
        <v>0</v>
      </c>
      <c r="F96" s="10">
        <f>SUMPRODUCT(('Diário 1º PA'!$E$4:$E$2000='Analítico Cp.'!$B96)*('Diário 1º PA'!$C$4:$C$2000&gt;=F$4)*('Diário 1º PA'!$C$4:$C$2000&lt;=EOMONTH(F$4,0))*('Diário 1º PA'!$F$4:$F$2000))
+SUMPRODUCT(('Diário 2º PA'!$E$4:$E$1997='Analítico Cp.'!$B96)*('Diário 2º PA'!$C$4:$C$1997&gt;=F$4)*('Diário 2º PA'!$C$4:$C$1997&lt;=EOMONTH(F$4,0))*('Diário 2º PA'!$F$4:$F$1997))
+SUMPRODUCT(('Diário 3º PA'!$E$4:$E$2018='Analítico Cp.'!$B96)*('Diário 3º PA'!$C$4:$C$2018&gt;=F$4)*('Diário 3º PA'!$C$4:$C$2018&lt;=EOMONTH(F$4,0))*('Diário 3º PA'!$F$4:$F$2018))
+SUMPRODUCT(('Diário 4º PA'!$E$4:$E$2000='Analítico Cp.'!$B96)*('Diário 4º PA'!$C$4:$C$2000&gt;=F$4)*('Diário 4º PA'!$C$4:$C$2000&lt;=EOMONTH(F$4,0))*('Diário 4º PA'!$F$4:$F$2000))
+SUMPRODUCT(('Comp.'!$D$5:$D$475=$B96)*('Comp.'!$B$5:$B$475&gt;=F$4)*('Comp.'!$B$5:$B$475&lt;=EOMONTH(F$4,0))*('Comp.'!$E$5:$E$475))</f>
        <v>0</v>
      </c>
      <c r="G96" s="10">
        <f>SUMPRODUCT(('Diário 1º PA'!$E$4:$E$2000='Analítico Cp.'!$B96)*('Diário 1º PA'!$C$4:$C$2000&gt;=G$4)*('Diário 1º PA'!$C$4:$C$2000&lt;=EOMONTH(G$4,0))*('Diário 1º PA'!$F$4:$F$2000))
+SUMPRODUCT(('Diário 2º PA'!$E$4:$E$1997='Analítico Cp.'!$B96)*('Diário 2º PA'!$C$4:$C$1997&gt;=G$4)*('Diário 2º PA'!$C$4:$C$1997&lt;=EOMONTH(G$4,0))*('Diário 2º PA'!$F$4:$F$1997))
+SUMPRODUCT(('Diário 3º PA'!$E$4:$E$2018='Analítico Cp.'!$B96)*('Diário 3º PA'!$C$4:$C$2018&gt;=G$4)*('Diário 3º PA'!$C$4:$C$2018&lt;=EOMONTH(G$4,0))*('Diário 3º PA'!$F$4:$F$2018))
+SUMPRODUCT(('Diário 4º PA'!$E$4:$E$2000='Analítico Cp.'!$B96)*('Diário 4º PA'!$C$4:$C$2000&gt;=G$4)*('Diário 4º PA'!$C$4:$C$2000&lt;=EOMONTH(G$4,0))*('Diário 4º PA'!$F$4:$F$2000))
+SUMPRODUCT(('Comp.'!$D$5:$D$475=$B96)*('Comp.'!$B$5:$B$475&gt;=G$4)*('Comp.'!$B$5:$B$475&lt;=EOMONTH(G$4,0))*('Comp.'!$E$5:$E$475))</f>
        <v>0</v>
      </c>
      <c r="H96" s="10">
        <f>SUMPRODUCT(('Diário 1º PA'!$E$4:$E$2000='Analítico Cp.'!$B96)*('Diário 1º PA'!$C$4:$C$2000&gt;=H$4)*('Diário 1º PA'!$C$4:$C$2000&lt;=EOMONTH(H$4,0))*('Diário 1º PA'!$F$4:$F$2000))
+SUMPRODUCT(('Diário 2º PA'!$E$4:$E$1997='Analítico Cp.'!$B96)*('Diário 2º PA'!$C$4:$C$1997&gt;=H$4)*('Diário 2º PA'!$C$4:$C$1997&lt;=EOMONTH(H$4,0))*('Diário 2º PA'!$F$4:$F$1997))
+SUMPRODUCT(('Diário 3º PA'!$E$4:$E$2018='Analítico Cp.'!$B96)*('Diário 3º PA'!$C$4:$C$2018&gt;=H$4)*('Diário 3º PA'!$C$4:$C$2018&lt;=EOMONTH(H$4,0))*('Diário 3º PA'!$F$4:$F$2018))
+SUMPRODUCT(('Diário 4º PA'!$E$4:$E$2000='Analítico Cp.'!$B96)*('Diário 4º PA'!$C$4:$C$2000&gt;=H$4)*('Diário 4º PA'!$C$4:$C$2000&lt;=EOMONTH(H$4,0))*('Diário 4º PA'!$F$4:$F$2000))
+SUMPRODUCT(('Comp.'!$D$5:$D$475=$B96)*('Comp.'!$B$5:$B$475&gt;=H$4)*('Comp.'!$B$5:$B$475&lt;=EOMONTH(H$4,0))*('Comp.'!$E$5:$E$475))</f>
        <v>0</v>
      </c>
      <c r="I96" s="10">
        <f>SUMPRODUCT(('Diário 1º PA'!$E$4:$E$2000='Analítico Cp.'!$B96)*('Diário 1º PA'!$C$4:$C$2000&gt;=I$4)*('Diário 1º PA'!$C$4:$C$2000&lt;=EOMONTH(I$4,0))*('Diário 1º PA'!$F$4:$F$2000))
+SUMPRODUCT(('Diário 2º PA'!$E$4:$E$1997='Analítico Cp.'!$B96)*('Diário 2º PA'!$C$4:$C$1997&gt;=I$4)*('Diário 2º PA'!$C$4:$C$1997&lt;=EOMONTH(I$4,0))*('Diário 2º PA'!$F$4:$F$1997))
+SUMPRODUCT(('Diário 3º PA'!$E$4:$E$2018='Analítico Cp.'!$B96)*('Diário 3º PA'!$C$4:$C$2018&gt;=I$4)*('Diário 3º PA'!$C$4:$C$2018&lt;=EOMONTH(I$4,0))*('Diário 3º PA'!$F$4:$F$2018))
+SUMPRODUCT(('Diário 4º PA'!$E$4:$E$2000='Analítico Cp.'!$B96)*('Diário 4º PA'!$C$4:$C$2000&gt;=I$4)*('Diário 4º PA'!$C$4:$C$2000&lt;=EOMONTH(I$4,0))*('Diário 4º PA'!$F$4:$F$2000))
+SUMPRODUCT(('Comp.'!$D$5:$D$475=$B96)*('Comp.'!$B$5:$B$475&gt;=I$4)*('Comp.'!$B$5:$B$475&lt;=EOMONTH(I$4,0))*('Comp.'!$E$5:$E$475))</f>
        <v>0</v>
      </c>
      <c r="J96" s="10">
        <f>SUMPRODUCT(('Diário 1º PA'!$E$4:$E$2000='Analítico Cp.'!$B96)*('Diário 1º PA'!$C$4:$C$2000&gt;=J$4)*('Diário 1º PA'!$C$4:$C$2000&lt;=EOMONTH(J$4,0))*('Diário 1º PA'!$F$4:$F$2000))
+SUMPRODUCT(('Diário 2º PA'!$E$4:$E$1997='Analítico Cp.'!$B96)*('Diário 2º PA'!$C$4:$C$1997&gt;=J$4)*('Diário 2º PA'!$C$4:$C$1997&lt;=EOMONTH(J$4,0))*('Diário 2º PA'!$F$4:$F$1997))
+SUMPRODUCT(('Diário 3º PA'!$E$4:$E$2018='Analítico Cp.'!$B96)*('Diário 3º PA'!$C$4:$C$2018&gt;=J$4)*('Diário 3º PA'!$C$4:$C$2018&lt;=EOMONTH(J$4,0))*('Diário 3º PA'!$F$4:$F$2018))
+SUMPRODUCT(('Diário 4º PA'!$E$4:$E$2000='Analítico Cp.'!$B96)*('Diário 4º PA'!$C$4:$C$2000&gt;=J$4)*('Diário 4º PA'!$C$4:$C$2000&lt;=EOMONTH(J$4,0))*('Diário 4º PA'!$F$4:$F$2000))
+SUMPRODUCT(('Comp.'!$D$5:$D$475=$B96)*('Comp.'!$B$5:$B$475&gt;=J$4)*('Comp.'!$B$5:$B$475&lt;=EOMONTH(J$4,0))*('Comp.'!$E$5:$E$475))</f>
        <v>0</v>
      </c>
      <c r="K96" s="10">
        <f>SUMPRODUCT(('Diário 1º PA'!$E$4:$E$2000='Analítico Cp.'!$B96)*('Diário 1º PA'!$C$4:$C$2000&gt;=K$4)*('Diário 1º PA'!$C$4:$C$2000&lt;=EOMONTH(K$4,0))*('Diário 1º PA'!$F$4:$F$2000))
+SUMPRODUCT(('Diário 2º PA'!$E$4:$E$1997='Analítico Cp.'!$B96)*('Diário 2º PA'!$C$4:$C$1997&gt;=K$4)*('Diário 2º PA'!$C$4:$C$1997&lt;=EOMONTH(K$4,0))*('Diário 2º PA'!$F$4:$F$1997))
+SUMPRODUCT(('Diário 3º PA'!$E$4:$E$2018='Analítico Cp.'!$B96)*('Diário 3º PA'!$C$4:$C$2018&gt;=K$4)*('Diário 3º PA'!$C$4:$C$2018&lt;=EOMONTH(K$4,0))*('Diário 3º PA'!$F$4:$F$2018))
+SUMPRODUCT(('Diário 4º PA'!$E$4:$E$2000='Analítico Cp.'!$B96)*('Diário 4º PA'!$C$4:$C$2000&gt;=K$4)*('Diário 4º PA'!$C$4:$C$2000&lt;=EOMONTH(K$4,0))*('Diário 4º PA'!$F$4:$F$2000))
+SUMPRODUCT(('Comp.'!$D$5:$D$475=$B96)*('Comp.'!$B$5:$B$475&gt;=K$4)*('Comp.'!$B$5:$B$475&lt;=EOMONTH(K$4,0))*('Comp.'!$E$5:$E$475))</f>
        <v>0</v>
      </c>
      <c r="L96" s="10">
        <f>SUMPRODUCT(('Diário 1º PA'!$E$4:$E$2000='Analítico Cp.'!$B96)*('Diário 1º PA'!$C$4:$C$2000&gt;=L$4)*('Diário 1º PA'!$C$4:$C$2000&lt;=EOMONTH(L$4,0))*('Diário 1º PA'!$F$4:$F$2000))
+SUMPRODUCT(('Diário 2º PA'!$E$4:$E$1997='Analítico Cp.'!$B96)*('Diário 2º PA'!$C$4:$C$1997&gt;=L$4)*('Diário 2º PA'!$C$4:$C$1997&lt;=EOMONTH(L$4,0))*('Diário 2º PA'!$F$4:$F$1997))
+SUMPRODUCT(('Diário 3º PA'!$E$4:$E$2018='Analítico Cp.'!$B96)*('Diário 3º PA'!$C$4:$C$2018&gt;=L$4)*('Diário 3º PA'!$C$4:$C$2018&lt;=EOMONTH(L$4,0))*('Diário 3º PA'!$F$4:$F$2018))
+SUMPRODUCT(('Diário 4º PA'!$E$4:$E$2000='Analítico Cp.'!$B96)*('Diário 4º PA'!$C$4:$C$2000&gt;=L$4)*('Diário 4º PA'!$C$4:$C$2000&lt;=EOMONTH(L$4,0))*('Diário 4º PA'!$F$4:$F$2000))
+SUMPRODUCT(('Comp.'!$D$5:$D$475=$B96)*('Comp.'!$B$5:$B$475&gt;=L$4)*('Comp.'!$B$5:$B$475&lt;=EOMONTH(L$4,0))*('Comp.'!$E$5:$E$475))</f>
        <v>0</v>
      </c>
      <c r="M96" s="10">
        <f>SUMPRODUCT(('Diário 1º PA'!$E$4:$E$2000='Analítico Cp.'!$B96)*('Diário 1º PA'!$C$4:$C$2000&gt;=M$4)*('Diário 1º PA'!$C$4:$C$2000&lt;=EOMONTH(M$4,0))*('Diário 1º PA'!$F$4:$F$2000))
+SUMPRODUCT(('Diário 2º PA'!$E$4:$E$1997='Analítico Cp.'!$B96)*('Diário 2º PA'!$C$4:$C$1997&gt;=M$4)*('Diário 2º PA'!$C$4:$C$1997&lt;=EOMONTH(M$4,0))*('Diário 2º PA'!$F$4:$F$1997))
+SUMPRODUCT(('Diário 3º PA'!$E$4:$E$2018='Analítico Cp.'!$B96)*('Diário 3º PA'!$C$4:$C$2018&gt;=M$4)*('Diário 3º PA'!$C$4:$C$2018&lt;=EOMONTH(M$4,0))*('Diário 3º PA'!$F$4:$F$2018))
+SUMPRODUCT(('Diário 4º PA'!$E$4:$E$2000='Analítico Cp.'!$B96)*('Diário 4º PA'!$C$4:$C$2000&gt;=M$4)*('Diário 4º PA'!$C$4:$C$2000&lt;=EOMONTH(M$4,0))*('Diário 4º PA'!$F$4:$F$2000))
+SUMPRODUCT(('Comp.'!$D$5:$D$475=$B96)*('Comp.'!$B$5:$B$475&gt;=M$4)*('Comp.'!$B$5:$B$475&lt;=EOMONTH(M$4,0))*('Comp.'!$E$5:$E$475))</f>
        <v>0</v>
      </c>
      <c r="N96" s="10">
        <f>SUMPRODUCT(('Diário 1º PA'!$E$4:$E$2000='Analítico Cp.'!$B96)*('Diário 1º PA'!$C$4:$C$2000&gt;=N$4)*('Diário 1º PA'!$C$4:$C$2000&lt;=EOMONTH(N$4,0))*('Diário 1º PA'!$F$4:$F$2000))
+SUMPRODUCT(('Diário 2º PA'!$E$4:$E$1997='Analítico Cp.'!$B96)*('Diário 2º PA'!$C$4:$C$1997&gt;=N$4)*('Diário 2º PA'!$C$4:$C$1997&lt;=EOMONTH(N$4,0))*('Diário 2º PA'!$F$4:$F$1997))
+SUMPRODUCT(('Diário 3º PA'!$E$4:$E$2018='Analítico Cp.'!$B96)*('Diário 3º PA'!$C$4:$C$2018&gt;=N$4)*('Diário 3º PA'!$C$4:$C$2018&lt;=EOMONTH(N$4,0))*('Diário 3º PA'!$F$4:$F$2018))
+SUMPRODUCT(('Diário 4º PA'!$E$4:$E$2000='Analítico Cp.'!$B96)*('Diário 4º PA'!$C$4:$C$2000&gt;=N$4)*('Diário 4º PA'!$C$4:$C$2000&lt;=EOMONTH(N$4,0))*('Diário 4º PA'!$F$4:$F$2000))
+SUMPRODUCT(('Comp.'!$D$5:$D$475=$B96)*('Comp.'!$B$5:$B$475&gt;=N$4)*('Comp.'!$B$5:$B$475&lt;=EOMONTH(N$4,0))*('Comp.'!$E$5:$E$475))</f>
        <v>0</v>
      </c>
      <c r="O96" s="11">
        <f t="shared" si="14"/>
        <v>0</v>
      </c>
      <c r="P96" s="92">
        <f t="shared" si="15"/>
        <v>0</v>
      </c>
    </row>
    <row r="97" spans="1:16" ht="23.25" customHeight="1" x14ac:dyDescent="0.25">
      <c r="A97" s="36" t="s">
        <v>271</v>
      </c>
      <c r="B97" s="57" t="s">
        <v>272</v>
      </c>
      <c r="C97" s="10">
        <f>SUMPRODUCT(('Diário 1º PA'!$E$4:$E$2000='Analítico Cp.'!$B97)*('Diário 1º PA'!$C$4:$C$2000&gt;=C$4)*('Diário 1º PA'!$C$4:$C$2000&lt;=EOMONTH(C$4,0))*('Diário 1º PA'!$F$4:$F$2000))
+SUMPRODUCT(('Diário 2º PA'!$E$4:$E$1997='Analítico Cp.'!$B97)*('Diário 2º PA'!$C$4:$C$1997&gt;=C$4)*('Diário 2º PA'!$C$4:$C$1997&lt;=EOMONTH(C$4,0))*('Diário 2º PA'!$F$4:$F$1997))
+SUMPRODUCT(('Diário 3º PA'!$E$4:$E$2018='Analítico Cp.'!$B97)*('Diário 3º PA'!$C$4:$C$2018&gt;=C$4)*('Diário 3º PA'!$C$4:$C$2018&lt;=EOMONTH(C$4,0))*('Diário 3º PA'!$F$4:$F$2018))
+SUMPRODUCT(('Diário 4º PA'!$E$4:$E$2000='Analítico Cp.'!$B97)*('Diário 4º PA'!$C$4:$C$2000&gt;=C$4)*('Diário 4º PA'!$C$4:$C$2000&lt;=EOMONTH(C$4,0))*('Diário 4º PA'!$F$4:$F$2000))
+SUMPRODUCT(('Comp.'!$D$5:$D$475=$B97)*('Comp.'!$B$5:$B$475&gt;=C$4)*('Comp.'!$B$5:$B$475&lt;=EOMONTH(C$4,0))*('Comp.'!$E$5:$E$475))</f>
        <v>0</v>
      </c>
      <c r="D97" s="10">
        <f>SUMPRODUCT(('Diário 1º PA'!$E$4:$E$2000='Analítico Cp.'!$B97)*('Diário 1º PA'!$C$4:$C$2000&gt;=D$4)*('Diário 1º PA'!$C$4:$C$2000&lt;=EOMONTH(D$4,0))*('Diário 1º PA'!$F$4:$F$2000))
+SUMPRODUCT(('Diário 2º PA'!$E$4:$E$1997='Analítico Cp.'!$B97)*('Diário 2º PA'!$C$4:$C$1997&gt;=D$4)*('Diário 2º PA'!$C$4:$C$1997&lt;=EOMONTH(D$4,0))*('Diário 2º PA'!$F$4:$F$1997))
+SUMPRODUCT(('Diário 3º PA'!$E$4:$E$2018='Analítico Cp.'!$B97)*('Diário 3º PA'!$C$4:$C$2018&gt;=D$4)*('Diário 3º PA'!$C$4:$C$2018&lt;=EOMONTH(D$4,0))*('Diário 3º PA'!$F$4:$F$2018))
+SUMPRODUCT(('Diário 4º PA'!$E$4:$E$2000='Analítico Cp.'!$B97)*('Diário 4º PA'!$C$4:$C$2000&gt;=D$4)*('Diário 4º PA'!$C$4:$C$2000&lt;=EOMONTH(D$4,0))*('Diário 4º PA'!$F$4:$F$2000))
+SUMPRODUCT(('Comp.'!$D$5:$D$475=$B97)*('Comp.'!$B$5:$B$475&gt;=D$4)*('Comp.'!$B$5:$B$475&lt;=EOMONTH(D$4,0))*('Comp.'!$E$5:$E$475))</f>
        <v>0</v>
      </c>
      <c r="E97" s="10">
        <f>SUMPRODUCT(('Diário 1º PA'!$E$4:$E$2000='Analítico Cp.'!$B97)*('Diário 1º PA'!$C$4:$C$2000&gt;=E$4)*('Diário 1º PA'!$C$4:$C$2000&lt;=EOMONTH(E$4,0))*('Diário 1º PA'!$F$4:$F$2000))
+SUMPRODUCT(('Diário 2º PA'!$E$4:$E$1997='Analítico Cp.'!$B97)*('Diário 2º PA'!$C$4:$C$1997&gt;=E$4)*('Diário 2º PA'!$C$4:$C$1997&lt;=EOMONTH(E$4,0))*('Diário 2º PA'!$F$4:$F$1997))
+SUMPRODUCT(('Diário 3º PA'!$E$4:$E$2018='Analítico Cp.'!$B97)*('Diário 3º PA'!$C$4:$C$2018&gt;=E$4)*('Diário 3º PA'!$C$4:$C$2018&lt;=EOMONTH(E$4,0))*('Diário 3º PA'!$F$4:$F$2018))
+SUMPRODUCT(('Diário 4º PA'!$E$4:$E$2000='Analítico Cp.'!$B97)*('Diário 4º PA'!$C$4:$C$2000&gt;=E$4)*('Diário 4º PA'!$C$4:$C$2000&lt;=EOMONTH(E$4,0))*('Diário 4º PA'!$F$4:$F$2000))
+SUMPRODUCT(('Comp.'!$D$5:$D$475=$B97)*('Comp.'!$B$5:$B$475&gt;=E$4)*('Comp.'!$B$5:$B$475&lt;=EOMONTH(E$4,0))*('Comp.'!$E$5:$E$475))</f>
        <v>0</v>
      </c>
      <c r="F97" s="10">
        <f>SUMPRODUCT(('Diário 1º PA'!$E$4:$E$2000='Analítico Cp.'!$B97)*('Diário 1º PA'!$C$4:$C$2000&gt;=F$4)*('Diário 1º PA'!$C$4:$C$2000&lt;=EOMONTH(F$4,0))*('Diário 1º PA'!$F$4:$F$2000))
+SUMPRODUCT(('Diário 2º PA'!$E$4:$E$1997='Analítico Cp.'!$B97)*('Diário 2º PA'!$C$4:$C$1997&gt;=F$4)*('Diário 2º PA'!$C$4:$C$1997&lt;=EOMONTH(F$4,0))*('Diário 2º PA'!$F$4:$F$1997))
+SUMPRODUCT(('Diário 3º PA'!$E$4:$E$2018='Analítico Cp.'!$B97)*('Diário 3º PA'!$C$4:$C$2018&gt;=F$4)*('Diário 3º PA'!$C$4:$C$2018&lt;=EOMONTH(F$4,0))*('Diário 3º PA'!$F$4:$F$2018))
+SUMPRODUCT(('Diário 4º PA'!$E$4:$E$2000='Analítico Cp.'!$B97)*('Diário 4º PA'!$C$4:$C$2000&gt;=F$4)*('Diário 4º PA'!$C$4:$C$2000&lt;=EOMONTH(F$4,0))*('Diário 4º PA'!$F$4:$F$2000))
+SUMPRODUCT(('Comp.'!$D$5:$D$475=$B97)*('Comp.'!$B$5:$B$475&gt;=F$4)*('Comp.'!$B$5:$B$475&lt;=EOMONTH(F$4,0))*('Comp.'!$E$5:$E$475))</f>
        <v>0</v>
      </c>
      <c r="G97" s="10">
        <f>SUMPRODUCT(('Diário 1º PA'!$E$4:$E$2000='Analítico Cp.'!$B97)*('Diário 1º PA'!$C$4:$C$2000&gt;=G$4)*('Diário 1º PA'!$C$4:$C$2000&lt;=EOMONTH(G$4,0))*('Diário 1º PA'!$F$4:$F$2000))
+SUMPRODUCT(('Diário 2º PA'!$E$4:$E$1997='Analítico Cp.'!$B97)*('Diário 2º PA'!$C$4:$C$1997&gt;=G$4)*('Diário 2º PA'!$C$4:$C$1997&lt;=EOMONTH(G$4,0))*('Diário 2º PA'!$F$4:$F$1997))
+SUMPRODUCT(('Diário 3º PA'!$E$4:$E$2018='Analítico Cp.'!$B97)*('Diário 3º PA'!$C$4:$C$2018&gt;=G$4)*('Diário 3º PA'!$C$4:$C$2018&lt;=EOMONTH(G$4,0))*('Diário 3º PA'!$F$4:$F$2018))
+SUMPRODUCT(('Diário 4º PA'!$E$4:$E$2000='Analítico Cp.'!$B97)*('Diário 4º PA'!$C$4:$C$2000&gt;=G$4)*('Diário 4º PA'!$C$4:$C$2000&lt;=EOMONTH(G$4,0))*('Diário 4º PA'!$F$4:$F$2000))
+SUMPRODUCT(('Comp.'!$D$5:$D$475=$B97)*('Comp.'!$B$5:$B$475&gt;=G$4)*('Comp.'!$B$5:$B$475&lt;=EOMONTH(G$4,0))*('Comp.'!$E$5:$E$475))</f>
        <v>0</v>
      </c>
      <c r="H97" s="10">
        <f>SUMPRODUCT(('Diário 1º PA'!$E$4:$E$2000='Analítico Cp.'!$B97)*('Diário 1º PA'!$C$4:$C$2000&gt;=H$4)*('Diário 1º PA'!$C$4:$C$2000&lt;=EOMONTH(H$4,0))*('Diário 1º PA'!$F$4:$F$2000))
+SUMPRODUCT(('Diário 2º PA'!$E$4:$E$1997='Analítico Cp.'!$B97)*('Diário 2º PA'!$C$4:$C$1997&gt;=H$4)*('Diário 2º PA'!$C$4:$C$1997&lt;=EOMONTH(H$4,0))*('Diário 2º PA'!$F$4:$F$1997))
+SUMPRODUCT(('Diário 3º PA'!$E$4:$E$2018='Analítico Cp.'!$B97)*('Diário 3º PA'!$C$4:$C$2018&gt;=H$4)*('Diário 3º PA'!$C$4:$C$2018&lt;=EOMONTH(H$4,0))*('Diário 3º PA'!$F$4:$F$2018))
+SUMPRODUCT(('Diário 4º PA'!$E$4:$E$2000='Analítico Cp.'!$B97)*('Diário 4º PA'!$C$4:$C$2000&gt;=H$4)*('Diário 4º PA'!$C$4:$C$2000&lt;=EOMONTH(H$4,0))*('Diário 4º PA'!$F$4:$F$2000))
+SUMPRODUCT(('Comp.'!$D$5:$D$475=$B97)*('Comp.'!$B$5:$B$475&gt;=H$4)*('Comp.'!$B$5:$B$475&lt;=EOMONTH(H$4,0))*('Comp.'!$E$5:$E$475))</f>
        <v>0</v>
      </c>
      <c r="I97" s="10">
        <f>SUMPRODUCT(('Diário 1º PA'!$E$4:$E$2000='Analítico Cp.'!$B97)*('Diário 1º PA'!$C$4:$C$2000&gt;=I$4)*('Diário 1º PA'!$C$4:$C$2000&lt;=EOMONTH(I$4,0))*('Diário 1º PA'!$F$4:$F$2000))
+SUMPRODUCT(('Diário 2º PA'!$E$4:$E$1997='Analítico Cp.'!$B97)*('Diário 2º PA'!$C$4:$C$1997&gt;=I$4)*('Diário 2º PA'!$C$4:$C$1997&lt;=EOMONTH(I$4,0))*('Diário 2º PA'!$F$4:$F$1997))
+SUMPRODUCT(('Diário 3º PA'!$E$4:$E$2018='Analítico Cp.'!$B97)*('Diário 3º PA'!$C$4:$C$2018&gt;=I$4)*('Diário 3º PA'!$C$4:$C$2018&lt;=EOMONTH(I$4,0))*('Diário 3º PA'!$F$4:$F$2018))
+SUMPRODUCT(('Diário 4º PA'!$E$4:$E$2000='Analítico Cp.'!$B97)*('Diário 4º PA'!$C$4:$C$2000&gt;=I$4)*('Diário 4º PA'!$C$4:$C$2000&lt;=EOMONTH(I$4,0))*('Diário 4º PA'!$F$4:$F$2000))
+SUMPRODUCT(('Comp.'!$D$5:$D$475=$B97)*('Comp.'!$B$5:$B$475&gt;=I$4)*('Comp.'!$B$5:$B$475&lt;=EOMONTH(I$4,0))*('Comp.'!$E$5:$E$475))</f>
        <v>0</v>
      </c>
      <c r="J97" s="10">
        <f>SUMPRODUCT(('Diário 1º PA'!$E$4:$E$2000='Analítico Cp.'!$B97)*('Diário 1º PA'!$C$4:$C$2000&gt;=J$4)*('Diário 1º PA'!$C$4:$C$2000&lt;=EOMONTH(J$4,0))*('Diário 1º PA'!$F$4:$F$2000))
+SUMPRODUCT(('Diário 2º PA'!$E$4:$E$1997='Analítico Cp.'!$B97)*('Diário 2º PA'!$C$4:$C$1997&gt;=J$4)*('Diário 2º PA'!$C$4:$C$1997&lt;=EOMONTH(J$4,0))*('Diário 2º PA'!$F$4:$F$1997))
+SUMPRODUCT(('Diário 3º PA'!$E$4:$E$2018='Analítico Cp.'!$B97)*('Diário 3º PA'!$C$4:$C$2018&gt;=J$4)*('Diário 3º PA'!$C$4:$C$2018&lt;=EOMONTH(J$4,0))*('Diário 3º PA'!$F$4:$F$2018))
+SUMPRODUCT(('Diário 4º PA'!$E$4:$E$2000='Analítico Cp.'!$B97)*('Diário 4º PA'!$C$4:$C$2000&gt;=J$4)*('Diário 4º PA'!$C$4:$C$2000&lt;=EOMONTH(J$4,0))*('Diário 4º PA'!$F$4:$F$2000))
+SUMPRODUCT(('Comp.'!$D$5:$D$475=$B97)*('Comp.'!$B$5:$B$475&gt;=J$4)*('Comp.'!$B$5:$B$475&lt;=EOMONTH(J$4,0))*('Comp.'!$E$5:$E$475))</f>
        <v>0</v>
      </c>
      <c r="K97" s="10">
        <f>SUMPRODUCT(('Diário 1º PA'!$E$4:$E$2000='Analítico Cp.'!$B97)*('Diário 1º PA'!$C$4:$C$2000&gt;=K$4)*('Diário 1º PA'!$C$4:$C$2000&lt;=EOMONTH(K$4,0))*('Diário 1º PA'!$F$4:$F$2000))
+SUMPRODUCT(('Diário 2º PA'!$E$4:$E$1997='Analítico Cp.'!$B97)*('Diário 2º PA'!$C$4:$C$1997&gt;=K$4)*('Diário 2º PA'!$C$4:$C$1997&lt;=EOMONTH(K$4,0))*('Diário 2º PA'!$F$4:$F$1997))
+SUMPRODUCT(('Diário 3º PA'!$E$4:$E$2018='Analítico Cp.'!$B97)*('Diário 3º PA'!$C$4:$C$2018&gt;=K$4)*('Diário 3º PA'!$C$4:$C$2018&lt;=EOMONTH(K$4,0))*('Diário 3º PA'!$F$4:$F$2018))
+SUMPRODUCT(('Diário 4º PA'!$E$4:$E$2000='Analítico Cp.'!$B97)*('Diário 4º PA'!$C$4:$C$2000&gt;=K$4)*('Diário 4º PA'!$C$4:$C$2000&lt;=EOMONTH(K$4,0))*('Diário 4º PA'!$F$4:$F$2000))
+SUMPRODUCT(('Comp.'!$D$5:$D$475=$B97)*('Comp.'!$B$5:$B$475&gt;=K$4)*('Comp.'!$B$5:$B$475&lt;=EOMONTH(K$4,0))*('Comp.'!$E$5:$E$475))</f>
        <v>0</v>
      </c>
      <c r="L97" s="10">
        <f>SUMPRODUCT(('Diário 1º PA'!$E$4:$E$2000='Analítico Cp.'!$B97)*('Diário 1º PA'!$C$4:$C$2000&gt;=L$4)*('Diário 1º PA'!$C$4:$C$2000&lt;=EOMONTH(L$4,0))*('Diário 1º PA'!$F$4:$F$2000))
+SUMPRODUCT(('Diário 2º PA'!$E$4:$E$1997='Analítico Cp.'!$B97)*('Diário 2º PA'!$C$4:$C$1997&gt;=L$4)*('Diário 2º PA'!$C$4:$C$1997&lt;=EOMONTH(L$4,0))*('Diário 2º PA'!$F$4:$F$1997))
+SUMPRODUCT(('Diário 3º PA'!$E$4:$E$2018='Analítico Cp.'!$B97)*('Diário 3º PA'!$C$4:$C$2018&gt;=L$4)*('Diário 3º PA'!$C$4:$C$2018&lt;=EOMONTH(L$4,0))*('Diário 3º PA'!$F$4:$F$2018))
+SUMPRODUCT(('Diário 4º PA'!$E$4:$E$2000='Analítico Cp.'!$B97)*('Diário 4º PA'!$C$4:$C$2000&gt;=L$4)*('Diário 4º PA'!$C$4:$C$2000&lt;=EOMONTH(L$4,0))*('Diário 4º PA'!$F$4:$F$2000))
+SUMPRODUCT(('Comp.'!$D$5:$D$475=$B97)*('Comp.'!$B$5:$B$475&gt;=L$4)*('Comp.'!$B$5:$B$475&lt;=EOMONTH(L$4,0))*('Comp.'!$E$5:$E$475))</f>
        <v>0</v>
      </c>
      <c r="M97" s="10">
        <f>SUMPRODUCT(('Diário 1º PA'!$E$4:$E$2000='Analítico Cp.'!$B97)*('Diário 1º PA'!$C$4:$C$2000&gt;=M$4)*('Diário 1º PA'!$C$4:$C$2000&lt;=EOMONTH(M$4,0))*('Diário 1º PA'!$F$4:$F$2000))
+SUMPRODUCT(('Diário 2º PA'!$E$4:$E$1997='Analítico Cp.'!$B97)*('Diário 2º PA'!$C$4:$C$1997&gt;=M$4)*('Diário 2º PA'!$C$4:$C$1997&lt;=EOMONTH(M$4,0))*('Diário 2º PA'!$F$4:$F$1997))
+SUMPRODUCT(('Diário 3º PA'!$E$4:$E$2018='Analítico Cp.'!$B97)*('Diário 3º PA'!$C$4:$C$2018&gt;=M$4)*('Diário 3º PA'!$C$4:$C$2018&lt;=EOMONTH(M$4,0))*('Diário 3º PA'!$F$4:$F$2018))
+SUMPRODUCT(('Diário 4º PA'!$E$4:$E$2000='Analítico Cp.'!$B97)*('Diário 4º PA'!$C$4:$C$2000&gt;=M$4)*('Diário 4º PA'!$C$4:$C$2000&lt;=EOMONTH(M$4,0))*('Diário 4º PA'!$F$4:$F$2000))
+SUMPRODUCT(('Comp.'!$D$5:$D$475=$B97)*('Comp.'!$B$5:$B$475&gt;=M$4)*('Comp.'!$B$5:$B$475&lt;=EOMONTH(M$4,0))*('Comp.'!$E$5:$E$475))</f>
        <v>0</v>
      </c>
      <c r="N97" s="10">
        <f>SUMPRODUCT(('Diário 1º PA'!$E$4:$E$2000='Analítico Cp.'!$B97)*('Diário 1º PA'!$C$4:$C$2000&gt;=N$4)*('Diário 1º PA'!$C$4:$C$2000&lt;=EOMONTH(N$4,0))*('Diário 1º PA'!$F$4:$F$2000))
+SUMPRODUCT(('Diário 2º PA'!$E$4:$E$1997='Analítico Cp.'!$B97)*('Diário 2º PA'!$C$4:$C$1997&gt;=N$4)*('Diário 2º PA'!$C$4:$C$1997&lt;=EOMONTH(N$4,0))*('Diário 2º PA'!$F$4:$F$1997))
+SUMPRODUCT(('Diário 3º PA'!$E$4:$E$2018='Analítico Cp.'!$B97)*('Diário 3º PA'!$C$4:$C$2018&gt;=N$4)*('Diário 3º PA'!$C$4:$C$2018&lt;=EOMONTH(N$4,0))*('Diário 3º PA'!$F$4:$F$2018))
+SUMPRODUCT(('Diário 4º PA'!$E$4:$E$2000='Analítico Cp.'!$B97)*('Diário 4º PA'!$C$4:$C$2000&gt;=N$4)*('Diário 4º PA'!$C$4:$C$2000&lt;=EOMONTH(N$4,0))*('Diário 4º PA'!$F$4:$F$2000))
+SUMPRODUCT(('Comp.'!$D$5:$D$475=$B97)*('Comp.'!$B$5:$B$475&gt;=N$4)*('Comp.'!$B$5:$B$475&lt;=EOMONTH(N$4,0))*('Comp.'!$E$5:$E$475))</f>
        <v>0</v>
      </c>
      <c r="O97" s="11">
        <f t="shared" si="14"/>
        <v>0</v>
      </c>
      <c r="P97" s="92">
        <f t="shared" si="15"/>
        <v>0</v>
      </c>
    </row>
    <row r="98" spans="1:16" ht="23.25" customHeight="1" x14ac:dyDescent="0.25">
      <c r="A98" s="36" t="s">
        <v>273</v>
      </c>
      <c r="B98" s="57" t="s">
        <v>274</v>
      </c>
      <c r="C98" s="10">
        <f>SUMPRODUCT(('Diário 1º PA'!$E$4:$E$2000='Analítico Cp.'!$B98)*('Diário 1º PA'!$C$4:$C$2000&gt;=C$4)*('Diário 1º PA'!$C$4:$C$2000&lt;=EOMONTH(C$4,0))*('Diário 1º PA'!$F$4:$F$2000))
+SUMPRODUCT(('Diário 2º PA'!$E$4:$E$1997='Analítico Cp.'!$B98)*('Diário 2º PA'!$C$4:$C$1997&gt;=C$4)*('Diário 2º PA'!$C$4:$C$1997&lt;=EOMONTH(C$4,0))*('Diário 2º PA'!$F$4:$F$1997))
+SUMPRODUCT(('Diário 3º PA'!$E$4:$E$2018='Analítico Cp.'!$B98)*('Diário 3º PA'!$C$4:$C$2018&gt;=C$4)*('Diário 3º PA'!$C$4:$C$2018&lt;=EOMONTH(C$4,0))*('Diário 3º PA'!$F$4:$F$2018))
+SUMPRODUCT(('Diário 4º PA'!$E$4:$E$2000='Analítico Cp.'!$B98)*('Diário 4º PA'!$C$4:$C$2000&gt;=C$4)*('Diário 4º PA'!$C$4:$C$2000&lt;=EOMONTH(C$4,0))*('Diário 4º PA'!$F$4:$F$2000))
+SUMPRODUCT(('Comp.'!$D$5:$D$475=$B98)*('Comp.'!$B$5:$B$475&gt;=C$4)*('Comp.'!$B$5:$B$475&lt;=EOMONTH(C$4,0))*('Comp.'!$E$5:$E$475))</f>
        <v>0</v>
      </c>
      <c r="D98" s="10">
        <f>SUMPRODUCT(('Diário 1º PA'!$E$4:$E$2000='Analítico Cp.'!$B98)*('Diário 1º PA'!$C$4:$C$2000&gt;=D$4)*('Diário 1º PA'!$C$4:$C$2000&lt;=EOMONTH(D$4,0))*('Diário 1º PA'!$F$4:$F$2000))
+SUMPRODUCT(('Diário 2º PA'!$E$4:$E$1997='Analítico Cp.'!$B98)*('Diário 2º PA'!$C$4:$C$1997&gt;=D$4)*('Diário 2º PA'!$C$4:$C$1997&lt;=EOMONTH(D$4,0))*('Diário 2º PA'!$F$4:$F$1997))
+SUMPRODUCT(('Diário 3º PA'!$E$4:$E$2018='Analítico Cp.'!$B98)*('Diário 3º PA'!$C$4:$C$2018&gt;=D$4)*('Diário 3º PA'!$C$4:$C$2018&lt;=EOMONTH(D$4,0))*('Diário 3º PA'!$F$4:$F$2018))
+SUMPRODUCT(('Diário 4º PA'!$E$4:$E$2000='Analítico Cp.'!$B98)*('Diário 4º PA'!$C$4:$C$2000&gt;=D$4)*('Diário 4º PA'!$C$4:$C$2000&lt;=EOMONTH(D$4,0))*('Diário 4º PA'!$F$4:$F$2000))
+SUMPRODUCT(('Comp.'!$D$5:$D$475=$B98)*('Comp.'!$B$5:$B$475&gt;=D$4)*('Comp.'!$B$5:$B$475&lt;=EOMONTH(D$4,0))*('Comp.'!$E$5:$E$475))</f>
        <v>0</v>
      </c>
      <c r="E98" s="10">
        <f>SUMPRODUCT(('Diário 1º PA'!$E$4:$E$2000='Analítico Cp.'!$B98)*('Diário 1º PA'!$C$4:$C$2000&gt;=E$4)*('Diário 1º PA'!$C$4:$C$2000&lt;=EOMONTH(E$4,0))*('Diário 1º PA'!$F$4:$F$2000))
+SUMPRODUCT(('Diário 2º PA'!$E$4:$E$1997='Analítico Cp.'!$B98)*('Diário 2º PA'!$C$4:$C$1997&gt;=E$4)*('Diário 2º PA'!$C$4:$C$1997&lt;=EOMONTH(E$4,0))*('Diário 2º PA'!$F$4:$F$1997))
+SUMPRODUCT(('Diário 3º PA'!$E$4:$E$2018='Analítico Cp.'!$B98)*('Diário 3º PA'!$C$4:$C$2018&gt;=E$4)*('Diário 3º PA'!$C$4:$C$2018&lt;=EOMONTH(E$4,0))*('Diário 3º PA'!$F$4:$F$2018))
+SUMPRODUCT(('Diário 4º PA'!$E$4:$E$2000='Analítico Cp.'!$B98)*('Diário 4º PA'!$C$4:$C$2000&gt;=E$4)*('Diário 4º PA'!$C$4:$C$2000&lt;=EOMONTH(E$4,0))*('Diário 4º PA'!$F$4:$F$2000))
+SUMPRODUCT(('Comp.'!$D$5:$D$475=$B98)*('Comp.'!$B$5:$B$475&gt;=E$4)*('Comp.'!$B$5:$B$475&lt;=EOMONTH(E$4,0))*('Comp.'!$E$5:$E$475))</f>
        <v>0</v>
      </c>
      <c r="F98" s="10">
        <f>SUMPRODUCT(('Diário 1º PA'!$E$4:$E$2000='Analítico Cp.'!$B98)*('Diário 1º PA'!$C$4:$C$2000&gt;=F$4)*('Diário 1º PA'!$C$4:$C$2000&lt;=EOMONTH(F$4,0))*('Diário 1º PA'!$F$4:$F$2000))
+SUMPRODUCT(('Diário 2º PA'!$E$4:$E$1997='Analítico Cp.'!$B98)*('Diário 2º PA'!$C$4:$C$1997&gt;=F$4)*('Diário 2º PA'!$C$4:$C$1997&lt;=EOMONTH(F$4,0))*('Diário 2º PA'!$F$4:$F$1997))
+SUMPRODUCT(('Diário 3º PA'!$E$4:$E$2018='Analítico Cp.'!$B98)*('Diário 3º PA'!$C$4:$C$2018&gt;=F$4)*('Diário 3º PA'!$C$4:$C$2018&lt;=EOMONTH(F$4,0))*('Diário 3º PA'!$F$4:$F$2018))
+SUMPRODUCT(('Diário 4º PA'!$E$4:$E$2000='Analítico Cp.'!$B98)*('Diário 4º PA'!$C$4:$C$2000&gt;=F$4)*('Diário 4º PA'!$C$4:$C$2000&lt;=EOMONTH(F$4,0))*('Diário 4º PA'!$F$4:$F$2000))
+SUMPRODUCT(('Comp.'!$D$5:$D$475=$B98)*('Comp.'!$B$5:$B$475&gt;=F$4)*('Comp.'!$B$5:$B$475&lt;=EOMONTH(F$4,0))*('Comp.'!$E$5:$E$475))</f>
        <v>0</v>
      </c>
      <c r="G98" s="10">
        <f>SUMPRODUCT(('Diário 1º PA'!$E$4:$E$2000='Analítico Cp.'!$B98)*('Diário 1º PA'!$C$4:$C$2000&gt;=G$4)*('Diário 1º PA'!$C$4:$C$2000&lt;=EOMONTH(G$4,0))*('Diário 1º PA'!$F$4:$F$2000))
+SUMPRODUCT(('Diário 2º PA'!$E$4:$E$1997='Analítico Cp.'!$B98)*('Diário 2º PA'!$C$4:$C$1997&gt;=G$4)*('Diário 2º PA'!$C$4:$C$1997&lt;=EOMONTH(G$4,0))*('Diário 2º PA'!$F$4:$F$1997))
+SUMPRODUCT(('Diário 3º PA'!$E$4:$E$2018='Analítico Cp.'!$B98)*('Diário 3º PA'!$C$4:$C$2018&gt;=G$4)*('Diário 3º PA'!$C$4:$C$2018&lt;=EOMONTH(G$4,0))*('Diário 3º PA'!$F$4:$F$2018))
+SUMPRODUCT(('Diário 4º PA'!$E$4:$E$2000='Analítico Cp.'!$B98)*('Diário 4º PA'!$C$4:$C$2000&gt;=G$4)*('Diário 4º PA'!$C$4:$C$2000&lt;=EOMONTH(G$4,0))*('Diário 4º PA'!$F$4:$F$2000))
+SUMPRODUCT(('Comp.'!$D$5:$D$475=$B98)*('Comp.'!$B$5:$B$475&gt;=G$4)*('Comp.'!$B$5:$B$475&lt;=EOMONTH(G$4,0))*('Comp.'!$E$5:$E$475))</f>
        <v>0</v>
      </c>
      <c r="H98" s="10">
        <f>SUMPRODUCT(('Diário 1º PA'!$E$4:$E$2000='Analítico Cp.'!$B98)*('Diário 1º PA'!$C$4:$C$2000&gt;=H$4)*('Diário 1º PA'!$C$4:$C$2000&lt;=EOMONTH(H$4,0))*('Diário 1º PA'!$F$4:$F$2000))
+SUMPRODUCT(('Diário 2º PA'!$E$4:$E$1997='Analítico Cp.'!$B98)*('Diário 2º PA'!$C$4:$C$1997&gt;=H$4)*('Diário 2º PA'!$C$4:$C$1997&lt;=EOMONTH(H$4,0))*('Diário 2º PA'!$F$4:$F$1997))
+SUMPRODUCT(('Diário 3º PA'!$E$4:$E$2018='Analítico Cp.'!$B98)*('Diário 3º PA'!$C$4:$C$2018&gt;=H$4)*('Diário 3º PA'!$C$4:$C$2018&lt;=EOMONTH(H$4,0))*('Diário 3º PA'!$F$4:$F$2018))
+SUMPRODUCT(('Diário 4º PA'!$E$4:$E$2000='Analítico Cp.'!$B98)*('Diário 4º PA'!$C$4:$C$2000&gt;=H$4)*('Diário 4º PA'!$C$4:$C$2000&lt;=EOMONTH(H$4,0))*('Diário 4º PA'!$F$4:$F$2000))
+SUMPRODUCT(('Comp.'!$D$5:$D$475=$B98)*('Comp.'!$B$5:$B$475&gt;=H$4)*('Comp.'!$B$5:$B$475&lt;=EOMONTH(H$4,0))*('Comp.'!$E$5:$E$475))</f>
        <v>0</v>
      </c>
      <c r="I98" s="10">
        <f>SUMPRODUCT(('Diário 1º PA'!$E$4:$E$2000='Analítico Cp.'!$B98)*('Diário 1º PA'!$C$4:$C$2000&gt;=I$4)*('Diário 1º PA'!$C$4:$C$2000&lt;=EOMONTH(I$4,0))*('Diário 1º PA'!$F$4:$F$2000))
+SUMPRODUCT(('Diário 2º PA'!$E$4:$E$1997='Analítico Cp.'!$B98)*('Diário 2º PA'!$C$4:$C$1997&gt;=I$4)*('Diário 2º PA'!$C$4:$C$1997&lt;=EOMONTH(I$4,0))*('Diário 2º PA'!$F$4:$F$1997))
+SUMPRODUCT(('Diário 3º PA'!$E$4:$E$2018='Analítico Cp.'!$B98)*('Diário 3º PA'!$C$4:$C$2018&gt;=I$4)*('Diário 3º PA'!$C$4:$C$2018&lt;=EOMONTH(I$4,0))*('Diário 3º PA'!$F$4:$F$2018))
+SUMPRODUCT(('Diário 4º PA'!$E$4:$E$2000='Analítico Cp.'!$B98)*('Diário 4º PA'!$C$4:$C$2000&gt;=I$4)*('Diário 4º PA'!$C$4:$C$2000&lt;=EOMONTH(I$4,0))*('Diário 4º PA'!$F$4:$F$2000))
+SUMPRODUCT(('Comp.'!$D$5:$D$475=$B98)*('Comp.'!$B$5:$B$475&gt;=I$4)*('Comp.'!$B$5:$B$475&lt;=EOMONTH(I$4,0))*('Comp.'!$E$5:$E$475))</f>
        <v>0</v>
      </c>
      <c r="J98" s="10">
        <f>SUMPRODUCT(('Diário 1º PA'!$E$4:$E$2000='Analítico Cp.'!$B98)*('Diário 1º PA'!$C$4:$C$2000&gt;=J$4)*('Diário 1º PA'!$C$4:$C$2000&lt;=EOMONTH(J$4,0))*('Diário 1º PA'!$F$4:$F$2000))
+SUMPRODUCT(('Diário 2º PA'!$E$4:$E$1997='Analítico Cp.'!$B98)*('Diário 2º PA'!$C$4:$C$1997&gt;=J$4)*('Diário 2º PA'!$C$4:$C$1997&lt;=EOMONTH(J$4,0))*('Diário 2º PA'!$F$4:$F$1997))
+SUMPRODUCT(('Diário 3º PA'!$E$4:$E$2018='Analítico Cp.'!$B98)*('Diário 3º PA'!$C$4:$C$2018&gt;=J$4)*('Diário 3º PA'!$C$4:$C$2018&lt;=EOMONTH(J$4,0))*('Diário 3º PA'!$F$4:$F$2018))
+SUMPRODUCT(('Diário 4º PA'!$E$4:$E$2000='Analítico Cp.'!$B98)*('Diário 4º PA'!$C$4:$C$2000&gt;=J$4)*('Diário 4º PA'!$C$4:$C$2000&lt;=EOMONTH(J$4,0))*('Diário 4º PA'!$F$4:$F$2000))
+SUMPRODUCT(('Comp.'!$D$5:$D$475=$B98)*('Comp.'!$B$5:$B$475&gt;=J$4)*('Comp.'!$B$5:$B$475&lt;=EOMONTH(J$4,0))*('Comp.'!$E$5:$E$475))</f>
        <v>0</v>
      </c>
      <c r="K98" s="10">
        <f>SUMPRODUCT(('Diário 1º PA'!$E$4:$E$2000='Analítico Cp.'!$B98)*('Diário 1º PA'!$C$4:$C$2000&gt;=K$4)*('Diário 1º PA'!$C$4:$C$2000&lt;=EOMONTH(K$4,0))*('Diário 1º PA'!$F$4:$F$2000))
+SUMPRODUCT(('Diário 2º PA'!$E$4:$E$1997='Analítico Cp.'!$B98)*('Diário 2º PA'!$C$4:$C$1997&gt;=K$4)*('Diário 2º PA'!$C$4:$C$1997&lt;=EOMONTH(K$4,0))*('Diário 2º PA'!$F$4:$F$1997))
+SUMPRODUCT(('Diário 3º PA'!$E$4:$E$2018='Analítico Cp.'!$B98)*('Diário 3º PA'!$C$4:$C$2018&gt;=K$4)*('Diário 3º PA'!$C$4:$C$2018&lt;=EOMONTH(K$4,0))*('Diário 3º PA'!$F$4:$F$2018))
+SUMPRODUCT(('Diário 4º PA'!$E$4:$E$2000='Analítico Cp.'!$B98)*('Diário 4º PA'!$C$4:$C$2000&gt;=K$4)*('Diário 4º PA'!$C$4:$C$2000&lt;=EOMONTH(K$4,0))*('Diário 4º PA'!$F$4:$F$2000))
+SUMPRODUCT(('Comp.'!$D$5:$D$475=$B98)*('Comp.'!$B$5:$B$475&gt;=K$4)*('Comp.'!$B$5:$B$475&lt;=EOMONTH(K$4,0))*('Comp.'!$E$5:$E$475))</f>
        <v>0</v>
      </c>
      <c r="L98" s="10">
        <f>SUMPRODUCT(('Diário 1º PA'!$E$4:$E$2000='Analítico Cp.'!$B98)*('Diário 1º PA'!$C$4:$C$2000&gt;=L$4)*('Diário 1º PA'!$C$4:$C$2000&lt;=EOMONTH(L$4,0))*('Diário 1º PA'!$F$4:$F$2000))
+SUMPRODUCT(('Diário 2º PA'!$E$4:$E$1997='Analítico Cp.'!$B98)*('Diário 2º PA'!$C$4:$C$1997&gt;=L$4)*('Diário 2º PA'!$C$4:$C$1997&lt;=EOMONTH(L$4,0))*('Diário 2º PA'!$F$4:$F$1997))
+SUMPRODUCT(('Diário 3º PA'!$E$4:$E$2018='Analítico Cp.'!$B98)*('Diário 3º PA'!$C$4:$C$2018&gt;=L$4)*('Diário 3º PA'!$C$4:$C$2018&lt;=EOMONTH(L$4,0))*('Diário 3º PA'!$F$4:$F$2018))
+SUMPRODUCT(('Diário 4º PA'!$E$4:$E$2000='Analítico Cp.'!$B98)*('Diário 4º PA'!$C$4:$C$2000&gt;=L$4)*('Diário 4º PA'!$C$4:$C$2000&lt;=EOMONTH(L$4,0))*('Diário 4º PA'!$F$4:$F$2000))
+SUMPRODUCT(('Comp.'!$D$5:$D$475=$B98)*('Comp.'!$B$5:$B$475&gt;=L$4)*('Comp.'!$B$5:$B$475&lt;=EOMONTH(L$4,0))*('Comp.'!$E$5:$E$475))</f>
        <v>0</v>
      </c>
      <c r="M98" s="10">
        <f>SUMPRODUCT(('Diário 1º PA'!$E$4:$E$2000='Analítico Cp.'!$B98)*('Diário 1º PA'!$C$4:$C$2000&gt;=M$4)*('Diário 1º PA'!$C$4:$C$2000&lt;=EOMONTH(M$4,0))*('Diário 1º PA'!$F$4:$F$2000))
+SUMPRODUCT(('Diário 2º PA'!$E$4:$E$1997='Analítico Cp.'!$B98)*('Diário 2º PA'!$C$4:$C$1997&gt;=M$4)*('Diário 2º PA'!$C$4:$C$1997&lt;=EOMONTH(M$4,0))*('Diário 2º PA'!$F$4:$F$1997))
+SUMPRODUCT(('Diário 3º PA'!$E$4:$E$2018='Analítico Cp.'!$B98)*('Diário 3º PA'!$C$4:$C$2018&gt;=M$4)*('Diário 3º PA'!$C$4:$C$2018&lt;=EOMONTH(M$4,0))*('Diário 3º PA'!$F$4:$F$2018))
+SUMPRODUCT(('Diário 4º PA'!$E$4:$E$2000='Analítico Cp.'!$B98)*('Diário 4º PA'!$C$4:$C$2000&gt;=M$4)*('Diário 4º PA'!$C$4:$C$2000&lt;=EOMONTH(M$4,0))*('Diário 4º PA'!$F$4:$F$2000))
+SUMPRODUCT(('Comp.'!$D$5:$D$475=$B98)*('Comp.'!$B$5:$B$475&gt;=M$4)*('Comp.'!$B$5:$B$475&lt;=EOMONTH(M$4,0))*('Comp.'!$E$5:$E$475))</f>
        <v>0</v>
      </c>
      <c r="N98" s="10">
        <f>SUMPRODUCT(('Diário 1º PA'!$E$4:$E$2000='Analítico Cp.'!$B98)*('Diário 1º PA'!$C$4:$C$2000&gt;=N$4)*('Diário 1º PA'!$C$4:$C$2000&lt;=EOMONTH(N$4,0))*('Diário 1º PA'!$F$4:$F$2000))
+SUMPRODUCT(('Diário 2º PA'!$E$4:$E$1997='Analítico Cp.'!$B98)*('Diário 2º PA'!$C$4:$C$1997&gt;=N$4)*('Diário 2º PA'!$C$4:$C$1997&lt;=EOMONTH(N$4,0))*('Diário 2º PA'!$F$4:$F$1997))
+SUMPRODUCT(('Diário 3º PA'!$E$4:$E$2018='Analítico Cp.'!$B98)*('Diário 3º PA'!$C$4:$C$2018&gt;=N$4)*('Diário 3º PA'!$C$4:$C$2018&lt;=EOMONTH(N$4,0))*('Diário 3º PA'!$F$4:$F$2018))
+SUMPRODUCT(('Diário 4º PA'!$E$4:$E$2000='Analítico Cp.'!$B98)*('Diário 4º PA'!$C$4:$C$2000&gt;=N$4)*('Diário 4º PA'!$C$4:$C$2000&lt;=EOMONTH(N$4,0))*('Diário 4º PA'!$F$4:$F$2000))
+SUMPRODUCT(('Comp.'!$D$5:$D$475=$B98)*('Comp.'!$B$5:$B$475&gt;=N$4)*('Comp.'!$B$5:$B$475&lt;=EOMONTH(N$4,0))*('Comp.'!$E$5:$E$475))</f>
        <v>0</v>
      </c>
      <c r="O98" s="11">
        <f t="shared" si="14"/>
        <v>0</v>
      </c>
      <c r="P98" s="92">
        <f t="shared" si="15"/>
        <v>0</v>
      </c>
    </row>
    <row r="99" spans="1:16" ht="23.25" customHeight="1" x14ac:dyDescent="0.25">
      <c r="A99" s="36" t="s">
        <v>275</v>
      </c>
      <c r="B99" s="57" t="s">
        <v>276</v>
      </c>
      <c r="C99" s="10">
        <f>SUMPRODUCT(('Diário 1º PA'!$E$4:$E$2000='Analítico Cp.'!$B99)*('Diário 1º PA'!$C$4:$C$2000&gt;=C$4)*('Diário 1º PA'!$C$4:$C$2000&lt;=EOMONTH(C$4,0))*('Diário 1º PA'!$F$4:$F$2000))
+SUMPRODUCT(('Diário 2º PA'!$E$4:$E$1997='Analítico Cp.'!$B99)*('Diário 2º PA'!$C$4:$C$1997&gt;=C$4)*('Diário 2º PA'!$C$4:$C$1997&lt;=EOMONTH(C$4,0))*('Diário 2º PA'!$F$4:$F$1997))
+SUMPRODUCT(('Diário 3º PA'!$E$4:$E$2018='Analítico Cp.'!$B99)*('Diário 3º PA'!$C$4:$C$2018&gt;=C$4)*('Diário 3º PA'!$C$4:$C$2018&lt;=EOMONTH(C$4,0))*('Diário 3º PA'!$F$4:$F$2018))
+SUMPRODUCT(('Diário 4º PA'!$E$4:$E$2000='Analítico Cp.'!$B99)*('Diário 4º PA'!$C$4:$C$2000&gt;=C$4)*('Diário 4º PA'!$C$4:$C$2000&lt;=EOMONTH(C$4,0))*('Diário 4º PA'!$F$4:$F$2000))
+SUMPRODUCT(('Comp.'!$D$5:$D$475=$B99)*('Comp.'!$B$5:$B$475&gt;=C$4)*('Comp.'!$B$5:$B$475&lt;=EOMONTH(C$4,0))*('Comp.'!$E$5:$E$475))</f>
        <v>0</v>
      </c>
      <c r="D99" s="10">
        <f>SUMPRODUCT(('Diário 1º PA'!$E$4:$E$2000='Analítico Cp.'!$B99)*('Diário 1º PA'!$C$4:$C$2000&gt;=D$4)*('Diário 1º PA'!$C$4:$C$2000&lt;=EOMONTH(D$4,0))*('Diário 1º PA'!$F$4:$F$2000))
+SUMPRODUCT(('Diário 2º PA'!$E$4:$E$1997='Analítico Cp.'!$B99)*('Diário 2º PA'!$C$4:$C$1997&gt;=D$4)*('Diário 2º PA'!$C$4:$C$1997&lt;=EOMONTH(D$4,0))*('Diário 2º PA'!$F$4:$F$1997))
+SUMPRODUCT(('Diário 3º PA'!$E$4:$E$2018='Analítico Cp.'!$B99)*('Diário 3º PA'!$C$4:$C$2018&gt;=D$4)*('Diário 3º PA'!$C$4:$C$2018&lt;=EOMONTH(D$4,0))*('Diário 3º PA'!$F$4:$F$2018))
+SUMPRODUCT(('Diário 4º PA'!$E$4:$E$2000='Analítico Cp.'!$B99)*('Diário 4º PA'!$C$4:$C$2000&gt;=D$4)*('Diário 4º PA'!$C$4:$C$2000&lt;=EOMONTH(D$4,0))*('Diário 4º PA'!$F$4:$F$2000))
+SUMPRODUCT(('Comp.'!$D$5:$D$475=$B99)*('Comp.'!$B$5:$B$475&gt;=D$4)*('Comp.'!$B$5:$B$475&lt;=EOMONTH(D$4,0))*('Comp.'!$E$5:$E$475))</f>
        <v>0</v>
      </c>
      <c r="E99" s="10">
        <f>SUMPRODUCT(('Diário 1º PA'!$E$4:$E$2000='Analítico Cp.'!$B99)*('Diário 1º PA'!$C$4:$C$2000&gt;=E$4)*('Diário 1º PA'!$C$4:$C$2000&lt;=EOMONTH(E$4,0))*('Diário 1º PA'!$F$4:$F$2000))
+SUMPRODUCT(('Diário 2º PA'!$E$4:$E$1997='Analítico Cp.'!$B99)*('Diário 2º PA'!$C$4:$C$1997&gt;=E$4)*('Diário 2º PA'!$C$4:$C$1997&lt;=EOMONTH(E$4,0))*('Diário 2º PA'!$F$4:$F$1997))
+SUMPRODUCT(('Diário 3º PA'!$E$4:$E$2018='Analítico Cp.'!$B99)*('Diário 3º PA'!$C$4:$C$2018&gt;=E$4)*('Diário 3º PA'!$C$4:$C$2018&lt;=EOMONTH(E$4,0))*('Diário 3º PA'!$F$4:$F$2018))
+SUMPRODUCT(('Diário 4º PA'!$E$4:$E$2000='Analítico Cp.'!$B99)*('Diário 4º PA'!$C$4:$C$2000&gt;=E$4)*('Diário 4º PA'!$C$4:$C$2000&lt;=EOMONTH(E$4,0))*('Diário 4º PA'!$F$4:$F$2000))
+SUMPRODUCT(('Comp.'!$D$5:$D$475=$B99)*('Comp.'!$B$5:$B$475&gt;=E$4)*('Comp.'!$B$5:$B$475&lt;=EOMONTH(E$4,0))*('Comp.'!$E$5:$E$475))</f>
        <v>0</v>
      </c>
      <c r="F99" s="10">
        <f>SUMPRODUCT(('Diário 1º PA'!$E$4:$E$2000='Analítico Cp.'!$B99)*('Diário 1º PA'!$C$4:$C$2000&gt;=F$4)*('Diário 1º PA'!$C$4:$C$2000&lt;=EOMONTH(F$4,0))*('Diário 1º PA'!$F$4:$F$2000))
+SUMPRODUCT(('Diário 2º PA'!$E$4:$E$1997='Analítico Cp.'!$B99)*('Diário 2º PA'!$C$4:$C$1997&gt;=F$4)*('Diário 2º PA'!$C$4:$C$1997&lt;=EOMONTH(F$4,0))*('Diário 2º PA'!$F$4:$F$1997))
+SUMPRODUCT(('Diário 3º PA'!$E$4:$E$2018='Analítico Cp.'!$B99)*('Diário 3º PA'!$C$4:$C$2018&gt;=F$4)*('Diário 3º PA'!$C$4:$C$2018&lt;=EOMONTH(F$4,0))*('Diário 3º PA'!$F$4:$F$2018))
+SUMPRODUCT(('Diário 4º PA'!$E$4:$E$2000='Analítico Cp.'!$B99)*('Diário 4º PA'!$C$4:$C$2000&gt;=F$4)*('Diário 4º PA'!$C$4:$C$2000&lt;=EOMONTH(F$4,0))*('Diário 4º PA'!$F$4:$F$2000))
+SUMPRODUCT(('Comp.'!$D$5:$D$475=$B99)*('Comp.'!$B$5:$B$475&gt;=F$4)*('Comp.'!$B$5:$B$475&lt;=EOMONTH(F$4,0))*('Comp.'!$E$5:$E$475))</f>
        <v>0</v>
      </c>
      <c r="G99" s="10">
        <f>SUMPRODUCT(('Diário 1º PA'!$E$4:$E$2000='Analítico Cp.'!$B99)*('Diário 1º PA'!$C$4:$C$2000&gt;=G$4)*('Diário 1º PA'!$C$4:$C$2000&lt;=EOMONTH(G$4,0))*('Diário 1º PA'!$F$4:$F$2000))
+SUMPRODUCT(('Diário 2º PA'!$E$4:$E$1997='Analítico Cp.'!$B99)*('Diário 2º PA'!$C$4:$C$1997&gt;=G$4)*('Diário 2º PA'!$C$4:$C$1997&lt;=EOMONTH(G$4,0))*('Diário 2º PA'!$F$4:$F$1997))
+SUMPRODUCT(('Diário 3º PA'!$E$4:$E$2018='Analítico Cp.'!$B99)*('Diário 3º PA'!$C$4:$C$2018&gt;=G$4)*('Diário 3º PA'!$C$4:$C$2018&lt;=EOMONTH(G$4,0))*('Diário 3º PA'!$F$4:$F$2018))
+SUMPRODUCT(('Diário 4º PA'!$E$4:$E$2000='Analítico Cp.'!$B99)*('Diário 4º PA'!$C$4:$C$2000&gt;=G$4)*('Diário 4º PA'!$C$4:$C$2000&lt;=EOMONTH(G$4,0))*('Diário 4º PA'!$F$4:$F$2000))
+SUMPRODUCT(('Comp.'!$D$5:$D$475=$B99)*('Comp.'!$B$5:$B$475&gt;=G$4)*('Comp.'!$B$5:$B$475&lt;=EOMONTH(G$4,0))*('Comp.'!$E$5:$E$475))</f>
        <v>0</v>
      </c>
      <c r="H99" s="10">
        <f>SUMPRODUCT(('Diário 1º PA'!$E$4:$E$2000='Analítico Cp.'!$B99)*('Diário 1º PA'!$C$4:$C$2000&gt;=H$4)*('Diário 1º PA'!$C$4:$C$2000&lt;=EOMONTH(H$4,0))*('Diário 1º PA'!$F$4:$F$2000))
+SUMPRODUCT(('Diário 2º PA'!$E$4:$E$1997='Analítico Cp.'!$B99)*('Diário 2º PA'!$C$4:$C$1997&gt;=H$4)*('Diário 2º PA'!$C$4:$C$1997&lt;=EOMONTH(H$4,0))*('Diário 2º PA'!$F$4:$F$1997))
+SUMPRODUCT(('Diário 3º PA'!$E$4:$E$2018='Analítico Cp.'!$B99)*('Diário 3º PA'!$C$4:$C$2018&gt;=H$4)*('Diário 3º PA'!$C$4:$C$2018&lt;=EOMONTH(H$4,0))*('Diário 3º PA'!$F$4:$F$2018))
+SUMPRODUCT(('Diário 4º PA'!$E$4:$E$2000='Analítico Cp.'!$B99)*('Diário 4º PA'!$C$4:$C$2000&gt;=H$4)*('Diário 4º PA'!$C$4:$C$2000&lt;=EOMONTH(H$4,0))*('Diário 4º PA'!$F$4:$F$2000))
+SUMPRODUCT(('Comp.'!$D$5:$D$475=$B99)*('Comp.'!$B$5:$B$475&gt;=H$4)*('Comp.'!$B$5:$B$475&lt;=EOMONTH(H$4,0))*('Comp.'!$E$5:$E$475))</f>
        <v>0</v>
      </c>
      <c r="I99" s="10">
        <f>SUMPRODUCT(('Diário 1º PA'!$E$4:$E$2000='Analítico Cp.'!$B99)*('Diário 1º PA'!$C$4:$C$2000&gt;=I$4)*('Diário 1º PA'!$C$4:$C$2000&lt;=EOMONTH(I$4,0))*('Diário 1º PA'!$F$4:$F$2000))
+SUMPRODUCT(('Diário 2º PA'!$E$4:$E$1997='Analítico Cp.'!$B99)*('Diário 2º PA'!$C$4:$C$1997&gt;=I$4)*('Diário 2º PA'!$C$4:$C$1997&lt;=EOMONTH(I$4,0))*('Diário 2º PA'!$F$4:$F$1997))
+SUMPRODUCT(('Diário 3º PA'!$E$4:$E$2018='Analítico Cp.'!$B99)*('Diário 3º PA'!$C$4:$C$2018&gt;=I$4)*('Diário 3º PA'!$C$4:$C$2018&lt;=EOMONTH(I$4,0))*('Diário 3º PA'!$F$4:$F$2018))
+SUMPRODUCT(('Diário 4º PA'!$E$4:$E$2000='Analítico Cp.'!$B99)*('Diário 4º PA'!$C$4:$C$2000&gt;=I$4)*('Diário 4º PA'!$C$4:$C$2000&lt;=EOMONTH(I$4,0))*('Diário 4º PA'!$F$4:$F$2000))
+SUMPRODUCT(('Comp.'!$D$5:$D$475=$B99)*('Comp.'!$B$5:$B$475&gt;=I$4)*('Comp.'!$B$5:$B$475&lt;=EOMONTH(I$4,0))*('Comp.'!$E$5:$E$475))</f>
        <v>0</v>
      </c>
      <c r="J99" s="10">
        <f>SUMPRODUCT(('Diário 1º PA'!$E$4:$E$2000='Analítico Cp.'!$B99)*('Diário 1º PA'!$C$4:$C$2000&gt;=J$4)*('Diário 1º PA'!$C$4:$C$2000&lt;=EOMONTH(J$4,0))*('Diário 1º PA'!$F$4:$F$2000))
+SUMPRODUCT(('Diário 2º PA'!$E$4:$E$1997='Analítico Cp.'!$B99)*('Diário 2º PA'!$C$4:$C$1997&gt;=J$4)*('Diário 2º PA'!$C$4:$C$1997&lt;=EOMONTH(J$4,0))*('Diário 2º PA'!$F$4:$F$1997))
+SUMPRODUCT(('Diário 3º PA'!$E$4:$E$2018='Analítico Cp.'!$B99)*('Diário 3º PA'!$C$4:$C$2018&gt;=J$4)*('Diário 3º PA'!$C$4:$C$2018&lt;=EOMONTH(J$4,0))*('Diário 3º PA'!$F$4:$F$2018))
+SUMPRODUCT(('Diário 4º PA'!$E$4:$E$2000='Analítico Cp.'!$B99)*('Diário 4º PA'!$C$4:$C$2000&gt;=J$4)*('Diário 4º PA'!$C$4:$C$2000&lt;=EOMONTH(J$4,0))*('Diário 4º PA'!$F$4:$F$2000))
+SUMPRODUCT(('Comp.'!$D$5:$D$475=$B99)*('Comp.'!$B$5:$B$475&gt;=J$4)*('Comp.'!$B$5:$B$475&lt;=EOMONTH(J$4,0))*('Comp.'!$E$5:$E$475))</f>
        <v>0</v>
      </c>
      <c r="K99" s="10">
        <f>SUMPRODUCT(('Diário 1º PA'!$E$4:$E$2000='Analítico Cp.'!$B99)*('Diário 1º PA'!$C$4:$C$2000&gt;=K$4)*('Diário 1º PA'!$C$4:$C$2000&lt;=EOMONTH(K$4,0))*('Diário 1º PA'!$F$4:$F$2000))
+SUMPRODUCT(('Diário 2º PA'!$E$4:$E$1997='Analítico Cp.'!$B99)*('Diário 2º PA'!$C$4:$C$1997&gt;=K$4)*('Diário 2º PA'!$C$4:$C$1997&lt;=EOMONTH(K$4,0))*('Diário 2º PA'!$F$4:$F$1997))
+SUMPRODUCT(('Diário 3º PA'!$E$4:$E$2018='Analítico Cp.'!$B99)*('Diário 3º PA'!$C$4:$C$2018&gt;=K$4)*('Diário 3º PA'!$C$4:$C$2018&lt;=EOMONTH(K$4,0))*('Diário 3º PA'!$F$4:$F$2018))
+SUMPRODUCT(('Diário 4º PA'!$E$4:$E$2000='Analítico Cp.'!$B99)*('Diário 4º PA'!$C$4:$C$2000&gt;=K$4)*('Diário 4º PA'!$C$4:$C$2000&lt;=EOMONTH(K$4,0))*('Diário 4º PA'!$F$4:$F$2000))
+SUMPRODUCT(('Comp.'!$D$5:$D$475=$B99)*('Comp.'!$B$5:$B$475&gt;=K$4)*('Comp.'!$B$5:$B$475&lt;=EOMONTH(K$4,0))*('Comp.'!$E$5:$E$475))</f>
        <v>0</v>
      </c>
      <c r="L99" s="10">
        <f>SUMPRODUCT(('Diário 1º PA'!$E$4:$E$2000='Analítico Cp.'!$B99)*('Diário 1º PA'!$C$4:$C$2000&gt;=L$4)*('Diário 1º PA'!$C$4:$C$2000&lt;=EOMONTH(L$4,0))*('Diário 1º PA'!$F$4:$F$2000))
+SUMPRODUCT(('Diário 2º PA'!$E$4:$E$1997='Analítico Cp.'!$B99)*('Diário 2º PA'!$C$4:$C$1997&gt;=L$4)*('Diário 2º PA'!$C$4:$C$1997&lt;=EOMONTH(L$4,0))*('Diário 2º PA'!$F$4:$F$1997))
+SUMPRODUCT(('Diário 3º PA'!$E$4:$E$2018='Analítico Cp.'!$B99)*('Diário 3º PA'!$C$4:$C$2018&gt;=L$4)*('Diário 3º PA'!$C$4:$C$2018&lt;=EOMONTH(L$4,0))*('Diário 3º PA'!$F$4:$F$2018))
+SUMPRODUCT(('Diário 4º PA'!$E$4:$E$2000='Analítico Cp.'!$B99)*('Diário 4º PA'!$C$4:$C$2000&gt;=L$4)*('Diário 4º PA'!$C$4:$C$2000&lt;=EOMONTH(L$4,0))*('Diário 4º PA'!$F$4:$F$2000))
+SUMPRODUCT(('Comp.'!$D$5:$D$475=$B99)*('Comp.'!$B$5:$B$475&gt;=L$4)*('Comp.'!$B$5:$B$475&lt;=EOMONTH(L$4,0))*('Comp.'!$E$5:$E$475))</f>
        <v>0</v>
      </c>
      <c r="M99" s="10">
        <f>SUMPRODUCT(('Diário 1º PA'!$E$4:$E$2000='Analítico Cp.'!$B99)*('Diário 1º PA'!$C$4:$C$2000&gt;=M$4)*('Diário 1º PA'!$C$4:$C$2000&lt;=EOMONTH(M$4,0))*('Diário 1º PA'!$F$4:$F$2000))
+SUMPRODUCT(('Diário 2º PA'!$E$4:$E$1997='Analítico Cp.'!$B99)*('Diário 2º PA'!$C$4:$C$1997&gt;=M$4)*('Diário 2º PA'!$C$4:$C$1997&lt;=EOMONTH(M$4,0))*('Diário 2º PA'!$F$4:$F$1997))
+SUMPRODUCT(('Diário 3º PA'!$E$4:$E$2018='Analítico Cp.'!$B99)*('Diário 3º PA'!$C$4:$C$2018&gt;=M$4)*('Diário 3º PA'!$C$4:$C$2018&lt;=EOMONTH(M$4,0))*('Diário 3º PA'!$F$4:$F$2018))
+SUMPRODUCT(('Diário 4º PA'!$E$4:$E$2000='Analítico Cp.'!$B99)*('Diário 4º PA'!$C$4:$C$2000&gt;=M$4)*('Diário 4º PA'!$C$4:$C$2000&lt;=EOMONTH(M$4,0))*('Diário 4º PA'!$F$4:$F$2000))
+SUMPRODUCT(('Comp.'!$D$5:$D$475=$B99)*('Comp.'!$B$5:$B$475&gt;=M$4)*('Comp.'!$B$5:$B$475&lt;=EOMONTH(M$4,0))*('Comp.'!$E$5:$E$475))</f>
        <v>0</v>
      </c>
      <c r="N99" s="10">
        <f>SUMPRODUCT(('Diário 1º PA'!$E$4:$E$2000='Analítico Cp.'!$B99)*('Diário 1º PA'!$C$4:$C$2000&gt;=N$4)*('Diário 1º PA'!$C$4:$C$2000&lt;=EOMONTH(N$4,0))*('Diário 1º PA'!$F$4:$F$2000))
+SUMPRODUCT(('Diário 2º PA'!$E$4:$E$1997='Analítico Cp.'!$B99)*('Diário 2º PA'!$C$4:$C$1997&gt;=N$4)*('Diário 2º PA'!$C$4:$C$1997&lt;=EOMONTH(N$4,0))*('Diário 2º PA'!$F$4:$F$1997))
+SUMPRODUCT(('Diário 3º PA'!$E$4:$E$2018='Analítico Cp.'!$B99)*('Diário 3º PA'!$C$4:$C$2018&gt;=N$4)*('Diário 3º PA'!$C$4:$C$2018&lt;=EOMONTH(N$4,0))*('Diário 3º PA'!$F$4:$F$2018))
+SUMPRODUCT(('Diário 4º PA'!$E$4:$E$2000='Analítico Cp.'!$B99)*('Diário 4º PA'!$C$4:$C$2000&gt;=N$4)*('Diário 4º PA'!$C$4:$C$2000&lt;=EOMONTH(N$4,0))*('Diário 4º PA'!$F$4:$F$2000))
+SUMPRODUCT(('Comp.'!$D$5:$D$475=$B99)*('Comp.'!$B$5:$B$475&gt;=N$4)*('Comp.'!$B$5:$B$475&lt;=EOMONTH(N$4,0))*('Comp.'!$E$5:$E$475))</f>
        <v>0</v>
      </c>
      <c r="O99" s="11">
        <f t="shared" si="14"/>
        <v>0</v>
      </c>
      <c r="P99" s="92">
        <f t="shared" si="15"/>
        <v>0</v>
      </c>
    </row>
    <row r="100" spans="1:16" ht="23.25" customHeight="1" x14ac:dyDescent="0.25">
      <c r="A100" s="36" t="s">
        <v>277</v>
      </c>
      <c r="B100" s="57" t="s">
        <v>278</v>
      </c>
      <c r="C100" s="10">
        <f>SUMPRODUCT(('Diário 1º PA'!$E$4:$E$2000='Analítico Cp.'!$B100)*('Diário 1º PA'!$C$4:$C$2000&gt;=C$4)*('Diário 1º PA'!$C$4:$C$2000&lt;=EOMONTH(C$4,0))*('Diário 1º PA'!$F$4:$F$2000))
+SUMPRODUCT(('Diário 2º PA'!$E$4:$E$1997='Analítico Cp.'!$B100)*('Diário 2º PA'!$C$4:$C$1997&gt;=C$4)*('Diário 2º PA'!$C$4:$C$1997&lt;=EOMONTH(C$4,0))*('Diário 2º PA'!$F$4:$F$1997))
+SUMPRODUCT(('Diário 3º PA'!$E$4:$E$2018='Analítico Cp.'!$B100)*('Diário 3º PA'!$C$4:$C$2018&gt;=C$4)*('Diário 3º PA'!$C$4:$C$2018&lt;=EOMONTH(C$4,0))*('Diário 3º PA'!$F$4:$F$2018))
+SUMPRODUCT(('Diário 4º PA'!$E$4:$E$2000='Analítico Cp.'!$B100)*('Diário 4º PA'!$C$4:$C$2000&gt;=C$4)*('Diário 4º PA'!$C$4:$C$2000&lt;=EOMONTH(C$4,0))*('Diário 4º PA'!$F$4:$F$2000))
+SUMPRODUCT(('Comp.'!$D$5:$D$475=$B100)*('Comp.'!$B$5:$B$475&gt;=C$4)*('Comp.'!$B$5:$B$475&lt;=EOMONTH(C$4,0))*('Comp.'!$E$5:$E$475))</f>
        <v>0</v>
      </c>
      <c r="D100" s="10">
        <f>SUMPRODUCT(('Diário 1º PA'!$E$4:$E$2000='Analítico Cp.'!$B100)*('Diário 1º PA'!$C$4:$C$2000&gt;=D$4)*('Diário 1º PA'!$C$4:$C$2000&lt;=EOMONTH(D$4,0))*('Diário 1º PA'!$F$4:$F$2000))
+SUMPRODUCT(('Diário 2º PA'!$E$4:$E$1997='Analítico Cp.'!$B100)*('Diário 2º PA'!$C$4:$C$1997&gt;=D$4)*('Diário 2º PA'!$C$4:$C$1997&lt;=EOMONTH(D$4,0))*('Diário 2º PA'!$F$4:$F$1997))
+SUMPRODUCT(('Diário 3º PA'!$E$4:$E$2018='Analítico Cp.'!$B100)*('Diário 3º PA'!$C$4:$C$2018&gt;=D$4)*('Diário 3º PA'!$C$4:$C$2018&lt;=EOMONTH(D$4,0))*('Diário 3º PA'!$F$4:$F$2018))
+SUMPRODUCT(('Diário 4º PA'!$E$4:$E$2000='Analítico Cp.'!$B100)*('Diário 4º PA'!$C$4:$C$2000&gt;=D$4)*('Diário 4º PA'!$C$4:$C$2000&lt;=EOMONTH(D$4,0))*('Diário 4º PA'!$F$4:$F$2000))
+SUMPRODUCT(('Comp.'!$D$5:$D$475=$B100)*('Comp.'!$B$5:$B$475&gt;=D$4)*('Comp.'!$B$5:$B$475&lt;=EOMONTH(D$4,0))*('Comp.'!$E$5:$E$475))</f>
        <v>0</v>
      </c>
      <c r="E100" s="10">
        <f>SUMPRODUCT(('Diário 1º PA'!$E$4:$E$2000='Analítico Cp.'!$B100)*('Diário 1º PA'!$C$4:$C$2000&gt;=E$4)*('Diário 1º PA'!$C$4:$C$2000&lt;=EOMONTH(E$4,0))*('Diário 1º PA'!$F$4:$F$2000))
+SUMPRODUCT(('Diário 2º PA'!$E$4:$E$1997='Analítico Cp.'!$B100)*('Diário 2º PA'!$C$4:$C$1997&gt;=E$4)*('Diário 2º PA'!$C$4:$C$1997&lt;=EOMONTH(E$4,0))*('Diário 2º PA'!$F$4:$F$1997))
+SUMPRODUCT(('Diário 3º PA'!$E$4:$E$2018='Analítico Cp.'!$B100)*('Diário 3º PA'!$C$4:$C$2018&gt;=E$4)*('Diário 3º PA'!$C$4:$C$2018&lt;=EOMONTH(E$4,0))*('Diário 3º PA'!$F$4:$F$2018))
+SUMPRODUCT(('Diário 4º PA'!$E$4:$E$2000='Analítico Cp.'!$B100)*('Diário 4º PA'!$C$4:$C$2000&gt;=E$4)*('Diário 4º PA'!$C$4:$C$2000&lt;=EOMONTH(E$4,0))*('Diário 4º PA'!$F$4:$F$2000))
+SUMPRODUCT(('Comp.'!$D$5:$D$475=$B100)*('Comp.'!$B$5:$B$475&gt;=E$4)*('Comp.'!$B$5:$B$475&lt;=EOMONTH(E$4,0))*('Comp.'!$E$5:$E$475))</f>
        <v>0</v>
      </c>
      <c r="F100" s="10">
        <f>SUMPRODUCT(('Diário 1º PA'!$E$4:$E$2000='Analítico Cp.'!$B100)*('Diário 1º PA'!$C$4:$C$2000&gt;=F$4)*('Diário 1º PA'!$C$4:$C$2000&lt;=EOMONTH(F$4,0))*('Diário 1º PA'!$F$4:$F$2000))
+SUMPRODUCT(('Diário 2º PA'!$E$4:$E$1997='Analítico Cp.'!$B100)*('Diário 2º PA'!$C$4:$C$1997&gt;=F$4)*('Diário 2º PA'!$C$4:$C$1997&lt;=EOMONTH(F$4,0))*('Diário 2º PA'!$F$4:$F$1997))
+SUMPRODUCT(('Diário 3º PA'!$E$4:$E$2018='Analítico Cp.'!$B100)*('Diário 3º PA'!$C$4:$C$2018&gt;=F$4)*('Diário 3º PA'!$C$4:$C$2018&lt;=EOMONTH(F$4,0))*('Diário 3º PA'!$F$4:$F$2018))
+SUMPRODUCT(('Diário 4º PA'!$E$4:$E$2000='Analítico Cp.'!$B100)*('Diário 4º PA'!$C$4:$C$2000&gt;=F$4)*('Diário 4º PA'!$C$4:$C$2000&lt;=EOMONTH(F$4,0))*('Diário 4º PA'!$F$4:$F$2000))
+SUMPRODUCT(('Comp.'!$D$5:$D$475=$B100)*('Comp.'!$B$5:$B$475&gt;=F$4)*('Comp.'!$B$5:$B$475&lt;=EOMONTH(F$4,0))*('Comp.'!$E$5:$E$475))</f>
        <v>0</v>
      </c>
      <c r="G100" s="10">
        <f>SUMPRODUCT(('Diário 1º PA'!$E$4:$E$2000='Analítico Cp.'!$B100)*('Diário 1º PA'!$C$4:$C$2000&gt;=G$4)*('Diário 1º PA'!$C$4:$C$2000&lt;=EOMONTH(G$4,0))*('Diário 1º PA'!$F$4:$F$2000))
+SUMPRODUCT(('Diário 2º PA'!$E$4:$E$1997='Analítico Cp.'!$B100)*('Diário 2º PA'!$C$4:$C$1997&gt;=G$4)*('Diário 2º PA'!$C$4:$C$1997&lt;=EOMONTH(G$4,0))*('Diário 2º PA'!$F$4:$F$1997))
+SUMPRODUCT(('Diário 3º PA'!$E$4:$E$2018='Analítico Cp.'!$B100)*('Diário 3º PA'!$C$4:$C$2018&gt;=G$4)*('Diário 3º PA'!$C$4:$C$2018&lt;=EOMONTH(G$4,0))*('Diário 3º PA'!$F$4:$F$2018))
+SUMPRODUCT(('Diário 4º PA'!$E$4:$E$2000='Analítico Cp.'!$B100)*('Diário 4º PA'!$C$4:$C$2000&gt;=G$4)*('Diário 4º PA'!$C$4:$C$2000&lt;=EOMONTH(G$4,0))*('Diário 4º PA'!$F$4:$F$2000))
+SUMPRODUCT(('Comp.'!$D$5:$D$475=$B100)*('Comp.'!$B$5:$B$475&gt;=G$4)*('Comp.'!$B$5:$B$475&lt;=EOMONTH(G$4,0))*('Comp.'!$E$5:$E$475))</f>
        <v>0</v>
      </c>
      <c r="H100" s="10">
        <f>SUMPRODUCT(('Diário 1º PA'!$E$4:$E$2000='Analítico Cp.'!$B100)*('Diário 1º PA'!$C$4:$C$2000&gt;=H$4)*('Diário 1º PA'!$C$4:$C$2000&lt;=EOMONTH(H$4,0))*('Diário 1º PA'!$F$4:$F$2000))
+SUMPRODUCT(('Diário 2º PA'!$E$4:$E$1997='Analítico Cp.'!$B100)*('Diário 2º PA'!$C$4:$C$1997&gt;=H$4)*('Diário 2º PA'!$C$4:$C$1997&lt;=EOMONTH(H$4,0))*('Diário 2º PA'!$F$4:$F$1997))
+SUMPRODUCT(('Diário 3º PA'!$E$4:$E$2018='Analítico Cp.'!$B100)*('Diário 3º PA'!$C$4:$C$2018&gt;=H$4)*('Diário 3º PA'!$C$4:$C$2018&lt;=EOMONTH(H$4,0))*('Diário 3º PA'!$F$4:$F$2018))
+SUMPRODUCT(('Diário 4º PA'!$E$4:$E$2000='Analítico Cp.'!$B100)*('Diário 4º PA'!$C$4:$C$2000&gt;=H$4)*('Diário 4º PA'!$C$4:$C$2000&lt;=EOMONTH(H$4,0))*('Diário 4º PA'!$F$4:$F$2000))
+SUMPRODUCT(('Comp.'!$D$5:$D$475=$B100)*('Comp.'!$B$5:$B$475&gt;=H$4)*('Comp.'!$B$5:$B$475&lt;=EOMONTH(H$4,0))*('Comp.'!$E$5:$E$475))</f>
        <v>0</v>
      </c>
      <c r="I100" s="10">
        <f>SUMPRODUCT(('Diário 1º PA'!$E$4:$E$2000='Analítico Cp.'!$B100)*('Diário 1º PA'!$C$4:$C$2000&gt;=I$4)*('Diário 1º PA'!$C$4:$C$2000&lt;=EOMONTH(I$4,0))*('Diário 1º PA'!$F$4:$F$2000))
+SUMPRODUCT(('Diário 2º PA'!$E$4:$E$1997='Analítico Cp.'!$B100)*('Diário 2º PA'!$C$4:$C$1997&gt;=I$4)*('Diário 2º PA'!$C$4:$C$1997&lt;=EOMONTH(I$4,0))*('Diário 2º PA'!$F$4:$F$1997))
+SUMPRODUCT(('Diário 3º PA'!$E$4:$E$2018='Analítico Cp.'!$B100)*('Diário 3º PA'!$C$4:$C$2018&gt;=I$4)*('Diário 3º PA'!$C$4:$C$2018&lt;=EOMONTH(I$4,0))*('Diário 3º PA'!$F$4:$F$2018))
+SUMPRODUCT(('Diário 4º PA'!$E$4:$E$2000='Analítico Cp.'!$B100)*('Diário 4º PA'!$C$4:$C$2000&gt;=I$4)*('Diário 4º PA'!$C$4:$C$2000&lt;=EOMONTH(I$4,0))*('Diário 4º PA'!$F$4:$F$2000))
+SUMPRODUCT(('Comp.'!$D$5:$D$475=$B100)*('Comp.'!$B$5:$B$475&gt;=I$4)*('Comp.'!$B$5:$B$475&lt;=EOMONTH(I$4,0))*('Comp.'!$E$5:$E$475))</f>
        <v>0</v>
      </c>
      <c r="J100" s="10">
        <f>SUMPRODUCT(('Diário 1º PA'!$E$4:$E$2000='Analítico Cp.'!$B100)*('Diário 1º PA'!$C$4:$C$2000&gt;=J$4)*('Diário 1º PA'!$C$4:$C$2000&lt;=EOMONTH(J$4,0))*('Diário 1º PA'!$F$4:$F$2000))
+SUMPRODUCT(('Diário 2º PA'!$E$4:$E$1997='Analítico Cp.'!$B100)*('Diário 2º PA'!$C$4:$C$1997&gt;=J$4)*('Diário 2º PA'!$C$4:$C$1997&lt;=EOMONTH(J$4,0))*('Diário 2º PA'!$F$4:$F$1997))
+SUMPRODUCT(('Diário 3º PA'!$E$4:$E$2018='Analítico Cp.'!$B100)*('Diário 3º PA'!$C$4:$C$2018&gt;=J$4)*('Diário 3º PA'!$C$4:$C$2018&lt;=EOMONTH(J$4,0))*('Diário 3º PA'!$F$4:$F$2018))
+SUMPRODUCT(('Diário 4º PA'!$E$4:$E$2000='Analítico Cp.'!$B100)*('Diário 4º PA'!$C$4:$C$2000&gt;=J$4)*('Diário 4º PA'!$C$4:$C$2000&lt;=EOMONTH(J$4,0))*('Diário 4º PA'!$F$4:$F$2000))
+SUMPRODUCT(('Comp.'!$D$5:$D$475=$B100)*('Comp.'!$B$5:$B$475&gt;=J$4)*('Comp.'!$B$5:$B$475&lt;=EOMONTH(J$4,0))*('Comp.'!$E$5:$E$475))</f>
        <v>0</v>
      </c>
      <c r="K100" s="10">
        <f>SUMPRODUCT(('Diário 1º PA'!$E$4:$E$2000='Analítico Cp.'!$B100)*('Diário 1º PA'!$C$4:$C$2000&gt;=K$4)*('Diário 1º PA'!$C$4:$C$2000&lt;=EOMONTH(K$4,0))*('Diário 1º PA'!$F$4:$F$2000))
+SUMPRODUCT(('Diário 2º PA'!$E$4:$E$1997='Analítico Cp.'!$B100)*('Diário 2º PA'!$C$4:$C$1997&gt;=K$4)*('Diário 2º PA'!$C$4:$C$1997&lt;=EOMONTH(K$4,0))*('Diário 2º PA'!$F$4:$F$1997))
+SUMPRODUCT(('Diário 3º PA'!$E$4:$E$2018='Analítico Cp.'!$B100)*('Diário 3º PA'!$C$4:$C$2018&gt;=K$4)*('Diário 3º PA'!$C$4:$C$2018&lt;=EOMONTH(K$4,0))*('Diário 3º PA'!$F$4:$F$2018))
+SUMPRODUCT(('Diário 4º PA'!$E$4:$E$2000='Analítico Cp.'!$B100)*('Diário 4º PA'!$C$4:$C$2000&gt;=K$4)*('Diário 4º PA'!$C$4:$C$2000&lt;=EOMONTH(K$4,0))*('Diário 4º PA'!$F$4:$F$2000))
+SUMPRODUCT(('Comp.'!$D$5:$D$475=$B100)*('Comp.'!$B$5:$B$475&gt;=K$4)*('Comp.'!$B$5:$B$475&lt;=EOMONTH(K$4,0))*('Comp.'!$E$5:$E$475))</f>
        <v>0</v>
      </c>
      <c r="L100" s="10">
        <f>SUMPRODUCT(('Diário 1º PA'!$E$4:$E$2000='Analítico Cp.'!$B100)*('Diário 1º PA'!$C$4:$C$2000&gt;=L$4)*('Diário 1º PA'!$C$4:$C$2000&lt;=EOMONTH(L$4,0))*('Diário 1º PA'!$F$4:$F$2000))
+SUMPRODUCT(('Diário 2º PA'!$E$4:$E$1997='Analítico Cp.'!$B100)*('Diário 2º PA'!$C$4:$C$1997&gt;=L$4)*('Diário 2º PA'!$C$4:$C$1997&lt;=EOMONTH(L$4,0))*('Diário 2º PA'!$F$4:$F$1997))
+SUMPRODUCT(('Diário 3º PA'!$E$4:$E$2018='Analítico Cp.'!$B100)*('Diário 3º PA'!$C$4:$C$2018&gt;=L$4)*('Diário 3º PA'!$C$4:$C$2018&lt;=EOMONTH(L$4,0))*('Diário 3º PA'!$F$4:$F$2018))
+SUMPRODUCT(('Diário 4º PA'!$E$4:$E$2000='Analítico Cp.'!$B100)*('Diário 4º PA'!$C$4:$C$2000&gt;=L$4)*('Diário 4º PA'!$C$4:$C$2000&lt;=EOMONTH(L$4,0))*('Diário 4º PA'!$F$4:$F$2000))
+SUMPRODUCT(('Comp.'!$D$5:$D$475=$B100)*('Comp.'!$B$5:$B$475&gt;=L$4)*('Comp.'!$B$5:$B$475&lt;=EOMONTH(L$4,0))*('Comp.'!$E$5:$E$475))</f>
        <v>0</v>
      </c>
      <c r="M100" s="10">
        <f>SUMPRODUCT(('Diário 1º PA'!$E$4:$E$2000='Analítico Cp.'!$B100)*('Diário 1º PA'!$C$4:$C$2000&gt;=M$4)*('Diário 1º PA'!$C$4:$C$2000&lt;=EOMONTH(M$4,0))*('Diário 1º PA'!$F$4:$F$2000))
+SUMPRODUCT(('Diário 2º PA'!$E$4:$E$1997='Analítico Cp.'!$B100)*('Diário 2º PA'!$C$4:$C$1997&gt;=M$4)*('Diário 2º PA'!$C$4:$C$1997&lt;=EOMONTH(M$4,0))*('Diário 2º PA'!$F$4:$F$1997))
+SUMPRODUCT(('Diário 3º PA'!$E$4:$E$2018='Analítico Cp.'!$B100)*('Diário 3º PA'!$C$4:$C$2018&gt;=M$4)*('Diário 3º PA'!$C$4:$C$2018&lt;=EOMONTH(M$4,0))*('Diário 3º PA'!$F$4:$F$2018))
+SUMPRODUCT(('Diário 4º PA'!$E$4:$E$2000='Analítico Cp.'!$B100)*('Diário 4º PA'!$C$4:$C$2000&gt;=M$4)*('Diário 4º PA'!$C$4:$C$2000&lt;=EOMONTH(M$4,0))*('Diário 4º PA'!$F$4:$F$2000))
+SUMPRODUCT(('Comp.'!$D$5:$D$475=$B100)*('Comp.'!$B$5:$B$475&gt;=M$4)*('Comp.'!$B$5:$B$475&lt;=EOMONTH(M$4,0))*('Comp.'!$E$5:$E$475))</f>
        <v>0</v>
      </c>
      <c r="N100" s="10">
        <f>SUMPRODUCT(('Diário 1º PA'!$E$4:$E$2000='Analítico Cp.'!$B100)*('Diário 1º PA'!$C$4:$C$2000&gt;=N$4)*('Diário 1º PA'!$C$4:$C$2000&lt;=EOMONTH(N$4,0))*('Diário 1º PA'!$F$4:$F$2000))
+SUMPRODUCT(('Diário 2º PA'!$E$4:$E$1997='Analítico Cp.'!$B100)*('Diário 2º PA'!$C$4:$C$1997&gt;=N$4)*('Diário 2º PA'!$C$4:$C$1997&lt;=EOMONTH(N$4,0))*('Diário 2º PA'!$F$4:$F$1997))
+SUMPRODUCT(('Diário 3º PA'!$E$4:$E$2018='Analítico Cp.'!$B100)*('Diário 3º PA'!$C$4:$C$2018&gt;=N$4)*('Diário 3º PA'!$C$4:$C$2018&lt;=EOMONTH(N$4,0))*('Diário 3º PA'!$F$4:$F$2018))
+SUMPRODUCT(('Diário 4º PA'!$E$4:$E$2000='Analítico Cp.'!$B100)*('Diário 4º PA'!$C$4:$C$2000&gt;=N$4)*('Diário 4º PA'!$C$4:$C$2000&lt;=EOMONTH(N$4,0))*('Diário 4º PA'!$F$4:$F$2000))
+SUMPRODUCT(('Comp.'!$D$5:$D$475=$B100)*('Comp.'!$B$5:$B$475&gt;=N$4)*('Comp.'!$B$5:$B$475&lt;=EOMONTH(N$4,0))*('Comp.'!$E$5:$E$475))</f>
        <v>0</v>
      </c>
      <c r="O100" s="11">
        <f t="shared" si="14"/>
        <v>0</v>
      </c>
      <c r="P100" s="92">
        <f t="shared" si="15"/>
        <v>0</v>
      </c>
    </row>
    <row r="101" spans="1:16" ht="23.25" customHeight="1" x14ac:dyDescent="0.25">
      <c r="A101" s="36" t="s">
        <v>279</v>
      </c>
      <c r="B101" s="57" t="s">
        <v>280</v>
      </c>
      <c r="C101" s="10">
        <f>SUMPRODUCT(('Diário 1º PA'!$E$4:$E$2000='Analítico Cp.'!$B101)*('Diário 1º PA'!$C$4:$C$2000&gt;=C$4)*('Diário 1º PA'!$C$4:$C$2000&lt;=EOMONTH(C$4,0))*('Diário 1º PA'!$F$4:$F$2000))
+SUMPRODUCT(('Diário 2º PA'!$E$4:$E$1997='Analítico Cp.'!$B101)*('Diário 2º PA'!$C$4:$C$1997&gt;=C$4)*('Diário 2º PA'!$C$4:$C$1997&lt;=EOMONTH(C$4,0))*('Diário 2º PA'!$F$4:$F$1997))
+SUMPRODUCT(('Diário 3º PA'!$E$4:$E$2018='Analítico Cp.'!$B101)*('Diário 3º PA'!$C$4:$C$2018&gt;=C$4)*('Diário 3º PA'!$C$4:$C$2018&lt;=EOMONTH(C$4,0))*('Diário 3º PA'!$F$4:$F$2018))
+SUMPRODUCT(('Diário 4º PA'!$E$4:$E$2000='Analítico Cp.'!$B101)*('Diário 4º PA'!$C$4:$C$2000&gt;=C$4)*('Diário 4º PA'!$C$4:$C$2000&lt;=EOMONTH(C$4,0))*('Diário 4º PA'!$F$4:$F$2000))
+SUMPRODUCT(('Comp.'!$D$5:$D$475=$B101)*('Comp.'!$B$5:$B$475&gt;=C$4)*('Comp.'!$B$5:$B$475&lt;=EOMONTH(C$4,0))*('Comp.'!$E$5:$E$475))</f>
        <v>0</v>
      </c>
      <c r="D101" s="10">
        <f>SUMPRODUCT(('Diário 1º PA'!$E$4:$E$2000='Analítico Cp.'!$B101)*('Diário 1º PA'!$C$4:$C$2000&gt;=D$4)*('Diário 1º PA'!$C$4:$C$2000&lt;=EOMONTH(D$4,0))*('Diário 1º PA'!$F$4:$F$2000))
+SUMPRODUCT(('Diário 2º PA'!$E$4:$E$1997='Analítico Cp.'!$B101)*('Diário 2º PA'!$C$4:$C$1997&gt;=D$4)*('Diário 2º PA'!$C$4:$C$1997&lt;=EOMONTH(D$4,0))*('Diário 2º PA'!$F$4:$F$1997))
+SUMPRODUCT(('Diário 3º PA'!$E$4:$E$2018='Analítico Cp.'!$B101)*('Diário 3º PA'!$C$4:$C$2018&gt;=D$4)*('Diário 3º PA'!$C$4:$C$2018&lt;=EOMONTH(D$4,0))*('Diário 3º PA'!$F$4:$F$2018))
+SUMPRODUCT(('Diário 4º PA'!$E$4:$E$2000='Analítico Cp.'!$B101)*('Diário 4º PA'!$C$4:$C$2000&gt;=D$4)*('Diário 4º PA'!$C$4:$C$2000&lt;=EOMONTH(D$4,0))*('Diário 4º PA'!$F$4:$F$2000))
+SUMPRODUCT(('Comp.'!$D$5:$D$475=$B101)*('Comp.'!$B$5:$B$475&gt;=D$4)*('Comp.'!$B$5:$B$475&lt;=EOMONTH(D$4,0))*('Comp.'!$E$5:$E$475))</f>
        <v>0</v>
      </c>
      <c r="E101" s="10">
        <f>SUMPRODUCT(('Diário 1º PA'!$E$4:$E$2000='Analítico Cp.'!$B101)*('Diário 1º PA'!$C$4:$C$2000&gt;=E$4)*('Diário 1º PA'!$C$4:$C$2000&lt;=EOMONTH(E$4,0))*('Diário 1º PA'!$F$4:$F$2000))
+SUMPRODUCT(('Diário 2º PA'!$E$4:$E$1997='Analítico Cp.'!$B101)*('Diário 2º PA'!$C$4:$C$1997&gt;=E$4)*('Diário 2º PA'!$C$4:$C$1997&lt;=EOMONTH(E$4,0))*('Diário 2º PA'!$F$4:$F$1997))
+SUMPRODUCT(('Diário 3º PA'!$E$4:$E$2018='Analítico Cp.'!$B101)*('Diário 3º PA'!$C$4:$C$2018&gt;=E$4)*('Diário 3º PA'!$C$4:$C$2018&lt;=EOMONTH(E$4,0))*('Diário 3º PA'!$F$4:$F$2018))
+SUMPRODUCT(('Diário 4º PA'!$E$4:$E$2000='Analítico Cp.'!$B101)*('Diário 4º PA'!$C$4:$C$2000&gt;=E$4)*('Diário 4º PA'!$C$4:$C$2000&lt;=EOMONTH(E$4,0))*('Diário 4º PA'!$F$4:$F$2000))
+SUMPRODUCT(('Comp.'!$D$5:$D$475=$B101)*('Comp.'!$B$5:$B$475&gt;=E$4)*('Comp.'!$B$5:$B$475&lt;=EOMONTH(E$4,0))*('Comp.'!$E$5:$E$475))</f>
        <v>0</v>
      </c>
      <c r="F101" s="10">
        <f>SUMPRODUCT(('Diário 1º PA'!$E$4:$E$2000='Analítico Cp.'!$B101)*('Diário 1º PA'!$C$4:$C$2000&gt;=F$4)*('Diário 1º PA'!$C$4:$C$2000&lt;=EOMONTH(F$4,0))*('Diário 1º PA'!$F$4:$F$2000))
+SUMPRODUCT(('Diário 2º PA'!$E$4:$E$1997='Analítico Cp.'!$B101)*('Diário 2º PA'!$C$4:$C$1997&gt;=F$4)*('Diário 2º PA'!$C$4:$C$1997&lt;=EOMONTH(F$4,0))*('Diário 2º PA'!$F$4:$F$1997))
+SUMPRODUCT(('Diário 3º PA'!$E$4:$E$2018='Analítico Cp.'!$B101)*('Diário 3º PA'!$C$4:$C$2018&gt;=F$4)*('Diário 3º PA'!$C$4:$C$2018&lt;=EOMONTH(F$4,0))*('Diário 3º PA'!$F$4:$F$2018))
+SUMPRODUCT(('Diário 4º PA'!$E$4:$E$2000='Analítico Cp.'!$B101)*('Diário 4º PA'!$C$4:$C$2000&gt;=F$4)*('Diário 4º PA'!$C$4:$C$2000&lt;=EOMONTH(F$4,0))*('Diário 4º PA'!$F$4:$F$2000))
+SUMPRODUCT(('Comp.'!$D$5:$D$475=$B101)*('Comp.'!$B$5:$B$475&gt;=F$4)*('Comp.'!$B$5:$B$475&lt;=EOMONTH(F$4,0))*('Comp.'!$E$5:$E$475))</f>
        <v>0</v>
      </c>
      <c r="G101" s="10">
        <f>SUMPRODUCT(('Diário 1º PA'!$E$4:$E$2000='Analítico Cp.'!$B101)*('Diário 1º PA'!$C$4:$C$2000&gt;=G$4)*('Diário 1º PA'!$C$4:$C$2000&lt;=EOMONTH(G$4,0))*('Diário 1º PA'!$F$4:$F$2000))
+SUMPRODUCT(('Diário 2º PA'!$E$4:$E$1997='Analítico Cp.'!$B101)*('Diário 2º PA'!$C$4:$C$1997&gt;=G$4)*('Diário 2º PA'!$C$4:$C$1997&lt;=EOMONTH(G$4,0))*('Diário 2º PA'!$F$4:$F$1997))
+SUMPRODUCT(('Diário 3º PA'!$E$4:$E$2018='Analítico Cp.'!$B101)*('Diário 3º PA'!$C$4:$C$2018&gt;=G$4)*('Diário 3º PA'!$C$4:$C$2018&lt;=EOMONTH(G$4,0))*('Diário 3º PA'!$F$4:$F$2018))
+SUMPRODUCT(('Diário 4º PA'!$E$4:$E$2000='Analítico Cp.'!$B101)*('Diário 4º PA'!$C$4:$C$2000&gt;=G$4)*('Diário 4º PA'!$C$4:$C$2000&lt;=EOMONTH(G$4,0))*('Diário 4º PA'!$F$4:$F$2000))
+SUMPRODUCT(('Comp.'!$D$5:$D$475=$B101)*('Comp.'!$B$5:$B$475&gt;=G$4)*('Comp.'!$B$5:$B$475&lt;=EOMONTH(G$4,0))*('Comp.'!$E$5:$E$475))</f>
        <v>0</v>
      </c>
      <c r="H101" s="10">
        <f>SUMPRODUCT(('Diário 1º PA'!$E$4:$E$2000='Analítico Cp.'!$B101)*('Diário 1º PA'!$C$4:$C$2000&gt;=H$4)*('Diário 1º PA'!$C$4:$C$2000&lt;=EOMONTH(H$4,0))*('Diário 1º PA'!$F$4:$F$2000))
+SUMPRODUCT(('Diário 2º PA'!$E$4:$E$1997='Analítico Cp.'!$B101)*('Diário 2º PA'!$C$4:$C$1997&gt;=H$4)*('Diário 2º PA'!$C$4:$C$1997&lt;=EOMONTH(H$4,0))*('Diário 2º PA'!$F$4:$F$1997))
+SUMPRODUCT(('Diário 3º PA'!$E$4:$E$2018='Analítico Cp.'!$B101)*('Diário 3º PA'!$C$4:$C$2018&gt;=H$4)*('Diário 3º PA'!$C$4:$C$2018&lt;=EOMONTH(H$4,0))*('Diário 3º PA'!$F$4:$F$2018))
+SUMPRODUCT(('Diário 4º PA'!$E$4:$E$2000='Analítico Cp.'!$B101)*('Diário 4º PA'!$C$4:$C$2000&gt;=H$4)*('Diário 4º PA'!$C$4:$C$2000&lt;=EOMONTH(H$4,0))*('Diário 4º PA'!$F$4:$F$2000))
+SUMPRODUCT(('Comp.'!$D$5:$D$475=$B101)*('Comp.'!$B$5:$B$475&gt;=H$4)*('Comp.'!$B$5:$B$475&lt;=EOMONTH(H$4,0))*('Comp.'!$E$5:$E$475))</f>
        <v>0</v>
      </c>
      <c r="I101" s="10">
        <f>SUMPRODUCT(('Diário 1º PA'!$E$4:$E$2000='Analítico Cp.'!$B101)*('Diário 1º PA'!$C$4:$C$2000&gt;=I$4)*('Diário 1º PA'!$C$4:$C$2000&lt;=EOMONTH(I$4,0))*('Diário 1º PA'!$F$4:$F$2000))
+SUMPRODUCT(('Diário 2º PA'!$E$4:$E$1997='Analítico Cp.'!$B101)*('Diário 2º PA'!$C$4:$C$1997&gt;=I$4)*('Diário 2º PA'!$C$4:$C$1997&lt;=EOMONTH(I$4,0))*('Diário 2º PA'!$F$4:$F$1997))
+SUMPRODUCT(('Diário 3º PA'!$E$4:$E$2018='Analítico Cp.'!$B101)*('Diário 3º PA'!$C$4:$C$2018&gt;=I$4)*('Diário 3º PA'!$C$4:$C$2018&lt;=EOMONTH(I$4,0))*('Diário 3º PA'!$F$4:$F$2018))
+SUMPRODUCT(('Diário 4º PA'!$E$4:$E$2000='Analítico Cp.'!$B101)*('Diário 4º PA'!$C$4:$C$2000&gt;=I$4)*('Diário 4º PA'!$C$4:$C$2000&lt;=EOMONTH(I$4,0))*('Diário 4º PA'!$F$4:$F$2000))
+SUMPRODUCT(('Comp.'!$D$5:$D$475=$B101)*('Comp.'!$B$5:$B$475&gt;=I$4)*('Comp.'!$B$5:$B$475&lt;=EOMONTH(I$4,0))*('Comp.'!$E$5:$E$475))</f>
        <v>0</v>
      </c>
      <c r="J101" s="10">
        <f>SUMPRODUCT(('Diário 1º PA'!$E$4:$E$2000='Analítico Cp.'!$B101)*('Diário 1º PA'!$C$4:$C$2000&gt;=J$4)*('Diário 1º PA'!$C$4:$C$2000&lt;=EOMONTH(J$4,0))*('Diário 1º PA'!$F$4:$F$2000))
+SUMPRODUCT(('Diário 2º PA'!$E$4:$E$1997='Analítico Cp.'!$B101)*('Diário 2º PA'!$C$4:$C$1997&gt;=J$4)*('Diário 2º PA'!$C$4:$C$1997&lt;=EOMONTH(J$4,0))*('Diário 2º PA'!$F$4:$F$1997))
+SUMPRODUCT(('Diário 3º PA'!$E$4:$E$2018='Analítico Cp.'!$B101)*('Diário 3º PA'!$C$4:$C$2018&gt;=J$4)*('Diário 3º PA'!$C$4:$C$2018&lt;=EOMONTH(J$4,0))*('Diário 3º PA'!$F$4:$F$2018))
+SUMPRODUCT(('Diário 4º PA'!$E$4:$E$2000='Analítico Cp.'!$B101)*('Diário 4º PA'!$C$4:$C$2000&gt;=J$4)*('Diário 4º PA'!$C$4:$C$2000&lt;=EOMONTH(J$4,0))*('Diário 4º PA'!$F$4:$F$2000))
+SUMPRODUCT(('Comp.'!$D$5:$D$475=$B101)*('Comp.'!$B$5:$B$475&gt;=J$4)*('Comp.'!$B$5:$B$475&lt;=EOMONTH(J$4,0))*('Comp.'!$E$5:$E$475))</f>
        <v>0</v>
      </c>
      <c r="K101" s="10">
        <f>SUMPRODUCT(('Diário 1º PA'!$E$4:$E$2000='Analítico Cp.'!$B101)*('Diário 1º PA'!$C$4:$C$2000&gt;=K$4)*('Diário 1º PA'!$C$4:$C$2000&lt;=EOMONTH(K$4,0))*('Diário 1º PA'!$F$4:$F$2000))
+SUMPRODUCT(('Diário 2º PA'!$E$4:$E$1997='Analítico Cp.'!$B101)*('Diário 2º PA'!$C$4:$C$1997&gt;=K$4)*('Diário 2º PA'!$C$4:$C$1997&lt;=EOMONTH(K$4,0))*('Diário 2º PA'!$F$4:$F$1997))
+SUMPRODUCT(('Diário 3º PA'!$E$4:$E$2018='Analítico Cp.'!$B101)*('Diário 3º PA'!$C$4:$C$2018&gt;=K$4)*('Diário 3º PA'!$C$4:$C$2018&lt;=EOMONTH(K$4,0))*('Diário 3º PA'!$F$4:$F$2018))
+SUMPRODUCT(('Diário 4º PA'!$E$4:$E$2000='Analítico Cp.'!$B101)*('Diário 4º PA'!$C$4:$C$2000&gt;=K$4)*('Diário 4º PA'!$C$4:$C$2000&lt;=EOMONTH(K$4,0))*('Diário 4º PA'!$F$4:$F$2000))
+SUMPRODUCT(('Comp.'!$D$5:$D$475=$B101)*('Comp.'!$B$5:$B$475&gt;=K$4)*('Comp.'!$B$5:$B$475&lt;=EOMONTH(K$4,0))*('Comp.'!$E$5:$E$475))</f>
        <v>0</v>
      </c>
      <c r="L101" s="10">
        <f>SUMPRODUCT(('Diário 1º PA'!$E$4:$E$2000='Analítico Cp.'!$B101)*('Diário 1º PA'!$C$4:$C$2000&gt;=L$4)*('Diário 1º PA'!$C$4:$C$2000&lt;=EOMONTH(L$4,0))*('Diário 1º PA'!$F$4:$F$2000))
+SUMPRODUCT(('Diário 2º PA'!$E$4:$E$1997='Analítico Cp.'!$B101)*('Diário 2º PA'!$C$4:$C$1997&gt;=L$4)*('Diário 2º PA'!$C$4:$C$1997&lt;=EOMONTH(L$4,0))*('Diário 2º PA'!$F$4:$F$1997))
+SUMPRODUCT(('Diário 3º PA'!$E$4:$E$2018='Analítico Cp.'!$B101)*('Diário 3º PA'!$C$4:$C$2018&gt;=L$4)*('Diário 3º PA'!$C$4:$C$2018&lt;=EOMONTH(L$4,0))*('Diário 3º PA'!$F$4:$F$2018))
+SUMPRODUCT(('Diário 4º PA'!$E$4:$E$2000='Analítico Cp.'!$B101)*('Diário 4º PA'!$C$4:$C$2000&gt;=L$4)*('Diário 4º PA'!$C$4:$C$2000&lt;=EOMONTH(L$4,0))*('Diário 4º PA'!$F$4:$F$2000))
+SUMPRODUCT(('Comp.'!$D$5:$D$475=$B101)*('Comp.'!$B$5:$B$475&gt;=L$4)*('Comp.'!$B$5:$B$475&lt;=EOMONTH(L$4,0))*('Comp.'!$E$5:$E$475))</f>
        <v>0</v>
      </c>
      <c r="M101" s="10">
        <f>SUMPRODUCT(('Diário 1º PA'!$E$4:$E$2000='Analítico Cp.'!$B101)*('Diário 1º PA'!$C$4:$C$2000&gt;=M$4)*('Diário 1º PA'!$C$4:$C$2000&lt;=EOMONTH(M$4,0))*('Diário 1º PA'!$F$4:$F$2000))
+SUMPRODUCT(('Diário 2º PA'!$E$4:$E$1997='Analítico Cp.'!$B101)*('Diário 2º PA'!$C$4:$C$1997&gt;=M$4)*('Diário 2º PA'!$C$4:$C$1997&lt;=EOMONTH(M$4,0))*('Diário 2º PA'!$F$4:$F$1997))
+SUMPRODUCT(('Diário 3º PA'!$E$4:$E$2018='Analítico Cp.'!$B101)*('Diário 3º PA'!$C$4:$C$2018&gt;=M$4)*('Diário 3º PA'!$C$4:$C$2018&lt;=EOMONTH(M$4,0))*('Diário 3º PA'!$F$4:$F$2018))
+SUMPRODUCT(('Diário 4º PA'!$E$4:$E$2000='Analítico Cp.'!$B101)*('Diário 4º PA'!$C$4:$C$2000&gt;=M$4)*('Diário 4º PA'!$C$4:$C$2000&lt;=EOMONTH(M$4,0))*('Diário 4º PA'!$F$4:$F$2000))
+SUMPRODUCT(('Comp.'!$D$5:$D$475=$B101)*('Comp.'!$B$5:$B$475&gt;=M$4)*('Comp.'!$B$5:$B$475&lt;=EOMONTH(M$4,0))*('Comp.'!$E$5:$E$475))</f>
        <v>0</v>
      </c>
      <c r="N101" s="10">
        <f>SUMPRODUCT(('Diário 1º PA'!$E$4:$E$2000='Analítico Cp.'!$B101)*('Diário 1º PA'!$C$4:$C$2000&gt;=N$4)*('Diário 1º PA'!$C$4:$C$2000&lt;=EOMONTH(N$4,0))*('Diário 1º PA'!$F$4:$F$2000))
+SUMPRODUCT(('Diário 2º PA'!$E$4:$E$1997='Analítico Cp.'!$B101)*('Diário 2º PA'!$C$4:$C$1997&gt;=N$4)*('Diário 2º PA'!$C$4:$C$1997&lt;=EOMONTH(N$4,0))*('Diário 2º PA'!$F$4:$F$1997))
+SUMPRODUCT(('Diário 3º PA'!$E$4:$E$2018='Analítico Cp.'!$B101)*('Diário 3º PA'!$C$4:$C$2018&gt;=N$4)*('Diário 3º PA'!$C$4:$C$2018&lt;=EOMONTH(N$4,0))*('Diário 3º PA'!$F$4:$F$2018))
+SUMPRODUCT(('Diário 4º PA'!$E$4:$E$2000='Analítico Cp.'!$B101)*('Diário 4º PA'!$C$4:$C$2000&gt;=N$4)*('Diário 4º PA'!$C$4:$C$2000&lt;=EOMONTH(N$4,0))*('Diário 4º PA'!$F$4:$F$2000))
+SUMPRODUCT(('Comp.'!$D$5:$D$475=$B101)*('Comp.'!$B$5:$B$475&gt;=N$4)*('Comp.'!$B$5:$B$475&lt;=EOMONTH(N$4,0))*('Comp.'!$E$5:$E$475))</f>
        <v>0</v>
      </c>
      <c r="O101" s="11">
        <f t="shared" si="14"/>
        <v>0</v>
      </c>
      <c r="P101" s="92">
        <f t="shared" si="15"/>
        <v>0</v>
      </c>
    </row>
    <row r="102" spans="1:16" ht="23.25" customHeight="1" x14ac:dyDescent="0.25">
      <c r="A102" s="36" t="s">
        <v>281</v>
      </c>
      <c r="B102" s="58" t="s">
        <v>282</v>
      </c>
      <c r="C102" s="10">
        <f>SUMPRODUCT(('Diário 1º PA'!$E$4:$E$2000='Analítico Cp.'!$B102)*('Diário 1º PA'!$C$4:$C$2000&gt;=C$4)*('Diário 1º PA'!$C$4:$C$2000&lt;=EOMONTH(C$4,0))*('Diário 1º PA'!$F$4:$F$2000))
+SUMPRODUCT(('Diário 2º PA'!$E$4:$E$1997='Analítico Cp.'!$B102)*('Diário 2º PA'!$C$4:$C$1997&gt;=C$4)*('Diário 2º PA'!$C$4:$C$1997&lt;=EOMONTH(C$4,0))*('Diário 2º PA'!$F$4:$F$1997))
+SUMPRODUCT(('Diário 3º PA'!$E$4:$E$2018='Analítico Cp.'!$B102)*('Diário 3º PA'!$C$4:$C$2018&gt;=C$4)*('Diário 3º PA'!$C$4:$C$2018&lt;=EOMONTH(C$4,0))*('Diário 3º PA'!$F$4:$F$2018))
+SUMPRODUCT(('Diário 4º PA'!$E$4:$E$2000='Analítico Cp.'!$B102)*('Diário 4º PA'!$C$4:$C$2000&gt;=C$4)*('Diário 4º PA'!$C$4:$C$2000&lt;=EOMONTH(C$4,0))*('Diário 4º PA'!$F$4:$F$2000))
+SUMPRODUCT(('Comp.'!$D$5:$D$475=$B102)*('Comp.'!$B$5:$B$475&gt;=C$4)*('Comp.'!$B$5:$B$475&lt;=EOMONTH(C$4,0))*('Comp.'!$E$5:$E$475))</f>
        <v>0</v>
      </c>
      <c r="D102" s="10">
        <f>SUMPRODUCT(('Diário 1º PA'!$E$4:$E$2000='Analítico Cp.'!$B102)*('Diário 1º PA'!$C$4:$C$2000&gt;=D$4)*('Diário 1º PA'!$C$4:$C$2000&lt;=EOMONTH(D$4,0))*('Diário 1º PA'!$F$4:$F$2000))
+SUMPRODUCT(('Diário 2º PA'!$E$4:$E$1997='Analítico Cp.'!$B102)*('Diário 2º PA'!$C$4:$C$1997&gt;=D$4)*('Diário 2º PA'!$C$4:$C$1997&lt;=EOMONTH(D$4,0))*('Diário 2º PA'!$F$4:$F$1997))
+SUMPRODUCT(('Diário 3º PA'!$E$4:$E$2018='Analítico Cp.'!$B102)*('Diário 3º PA'!$C$4:$C$2018&gt;=D$4)*('Diário 3º PA'!$C$4:$C$2018&lt;=EOMONTH(D$4,0))*('Diário 3º PA'!$F$4:$F$2018))
+SUMPRODUCT(('Diário 4º PA'!$E$4:$E$2000='Analítico Cp.'!$B102)*('Diário 4º PA'!$C$4:$C$2000&gt;=D$4)*('Diário 4º PA'!$C$4:$C$2000&lt;=EOMONTH(D$4,0))*('Diário 4º PA'!$F$4:$F$2000))
+SUMPRODUCT(('Comp.'!$D$5:$D$475=$B102)*('Comp.'!$B$5:$B$475&gt;=D$4)*('Comp.'!$B$5:$B$475&lt;=EOMONTH(D$4,0))*('Comp.'!$E$5:$E$475))</f>
        <v>0</v>
      </c>
      <c r="E102" s="10">
        <f>SUMPRODUCT(('Diário 1º PA'!$E$4:$E$2000='Analítico Cp.'!$B102)*('Diário 1º PA'!$C$4:$C$2000&gt;=E$4)*('Diário 1º PA'!$C$4:$C$2000&lt;=EOMONTH(E$4,0))*('Diário 1º PA'!$F$4:$F$2000))
+SUMPRODUCT(('Diário 2º PA'!$E$4:$E$1997='Analítico Cp.'!$B102)*('Diário 2º PA'!$C$4:$C$1997&gt;=E$4)*('Diário 2º PA'!$C$4:$C$1997&lt;=EOMONTH(E$4,0))*('Diário 2º PA'!$F$4:$F$1997))
+SUMPRODUCT(('Diário 3º PA'!$E$4:$E$2018='Analítico Cp.'!$B102)*('Diário 3º PA'!$C$4:$C$2018&gt;=E$4)*('Diário 3º PA'!$C$4:$C$2018&lt;=EOMONTH(E$4,0))*('Diário 3º PA'!$F$4:$F$2018))
+SUMPRODUCT(('Diário 4º PA'!$E$4:$E$2000='Analítico Cp.'!$B102)*('Diário 4º PA'!$C$4:$C$2000&gt;=E$4)*('Diário 4º PA'!$C$4:$C$2000&lt;=EOMONTH(E$4,0))*('Diário 4º PA'!$F$4:$F$2000))
+SUMPRODUCT(('Comp.'!$D$5:$D$475=$B102)*('Comp.'!$B$5:$B$475&gt;=E$4)*('Comp.'!$B$5:$B$475&lt;=EOMONTH(E$4,0))*('Comp.'!$E$5:$E$475))</f>
        <v>0</v>
      </c>
      <c r="F102" s="10">
        <f>SUMPRODUCT(('Diário 1º PA'!$E$4:$E$2000='Analítico Cp.'!$B102)*('Diário 1º PA'!$C$4:$C$2000&gt;=F$4)*('Diário 1º PA'!$C$4:$C$2000&lt;=EOMONTH(F$4,0))*('Diário 1º PA'!$F$4:$F$2000))
+SUMPRODUCT(('Diário 2º PA'!$E$4:$E$1997='Analítico Cp.'!$B102)*('Diário 2º PA'!$C$4:$C$1997&gt;=F$4)*('Diário 2º PA'!$C$4:$C$1997&lt;=EOMONTH(F$4,0))*('Diário 2º PA'!$F$4:$F$1997))
+SUMPRODUCT(('Diário 3º PA'!$E$4:$E$2018='Analítico Cp.'!$B102)*('Diário 3º PA'!$C$4:$C$2018&gt;=F$4)*('Diário 3º PA'!$C$4:$C$2018&lt;=EOMONTH(F$4,0))*('Diário 3º PA'!$F$4:$F$2018))
+SUMPRODUCT(('Diário 4º PA'!$E$4:$E$2000='Analítico Cp.'!$B102)*('Diário 4º PA'!$C$4:$C$2000&gt;=F$4)*('Diário 4º PA'!$C$4:$C$2000&lt;=EOMONTH(F$4,0))*('Diário 4º PA'!$F$4:$F$2000))
+SUMPRODUCT(('Comp.'!$D$5:$D$475=$B102)*('Comp.'!$B$5:$B$475&gt;=F$4)*('Comp.'!$B$5:$B$475&lt;=EOMONTH(F$4,0))*('Comp.'!$E$5:$E$475))</f>
        <v>0</v>
      </c>
      <c r="G102" s="10">
        <f>SUMPRODUCT(('Diário 1º PA'!$E$4:$E$2000='Analítico Cp.'!$B102)*('Diário 1º PA'!$C$4:$C$2000&gt;=G$4)*('Diário 1º PA'!$C$4:$C$2000&lt;=EOMONTH(G$4,0))*('Diário 1º PA'!$F$4:$F$2000))
+SUMPRODUCT(('Diário 2º PA'!$E$4:$E$1997='Analítico Cp.'!$B102)*('Diário 2º PA'!$C$4:$C$1997&gt;=G$4)*('Diário 2º PA'!$C$4:$C$1997&lt;=EOMONTH(G$4,0))*('Diário 2º PA'!$F$4:$F$1997))
+SUMPRODUCT(('Diário 3º PA'!$E$4:$E$2018='Analítico Cp.'!$B102)*('Diário 3º PA'!$C$4:$C$2018&gt;=G$4)*('Diário 3º PA'!$C$4:$C$2018&lt;=EOMONTH(G$4,0))*('Diário 3º PA'!$F$4:$F$2018))
+SUMPRODUCT(('Diário 4º PA'!$E$4:$E$2000='Analítico Cp.'!$B102)*('Diário 4º PA'!$C$4:$C$2000&gt;=G$4)*('Diário 4º PA'!$C$4:$C$2000&lt;=EOMONTH(G$4,0))*('Diário 4º PA'!$F$4:$F$2000))
+SUMPRODUCT(('Comp.'!$D$5:$D$475=$B102)*('Comp.'!$B$5:$B$475&gt;=G$4)*('Comp.'!$B$5:$B$475&lt;=EOMONTH(G$4,0))*('Comp.'!$E$5:$E$475))</f>
        <v>0</v>
      </c>
      <c r="H102" s="10">
        <f>SUMPRODUCT(('Diário 1º PA'!$E$4:$E$2000='Analítico Cp.'!$B102)*('Diário 1º PA'!$C$4:$C$2000&gt;=H$4)*('Diário 1º PA'!$C$4:$C$2000&lt;=EOMONTH(H$4,0))*('Diário 1º PA'!$F$4:$F$2000))
+SUMPRODUCT(('Diário 2º PA'!$E$4:$E$1997='Analítico Cp.'!$B102)*('Diário 2º PA'!$C$4:$C$1997&gt;=H$4)*('Diário 2º PA'!$C$4:$C$1997&lt;=EOMONTH(H$4,0))*('Diário 2º PA'!$F$4:$F$1997))
+SUMPRODUCT(('Diário 3º PA'!$E$4:$E$2018='Analítico Cp.'!$B102)*('Diário 3º PA'!$C$4:$C$2018&gt;=H$4)*('Diário 3º PA'!$C$4:$C$2018&lt;=EOMONTH(H$4,0))*('Diário 3º PA'!$F$4:$F$2018))
+SUMPRODUCT(('Diário 4º PA'!$E$4:$E$2000='Analítico Cp.'!$B102)*('Diário 4º PA'!$C$4:$C$2000&gt;=H$4)*('Diário 4º PA'!$C$4:$C$2000&lt;=EOMONTH(H$4,0))*('Diário 4º PA'!$F$4:$F$2000))
+SUMPRODUCT(('Comp.'!$D$5:$D$475=$B102)*('Comp.'!$B$5:$B$475&gt;=H$4)*('Comp.'!$B$5:$B$475&lt;=EOMONTH(H$4,0))*('Comp.'!$E$5:$E$475))</f>
        <v>0</v>
      </c>
      <c r="I102" s="10">
        <f>SUMPRODUCT(('Diário 1º PA'!$E$4:$E$2000='Analítico Cp.'!$B102)*('Diário 1º PA'!$C$4:$C$2000&gt;=I$4)*('Diário 1º PA'!$C$4:$C$2000&lt;=EOMONTH(I$4,0))*('Diário 1º PA'!$F$4:$F$2000))
+SUMPRODUCT(('Diário 2º PA'!$E$4:$E$1997='Analítico Cp.'!$B102)*('Diário 2º PA'!$C$4:$C$1997&gt;=I$4)*('Diário 2º PA'!$C$4:$C$1997&lt;=EOMONTH(I$4,0))*('Diário 2º PA'!$F$4:$F$1997))
+SUMPRODUCT(('Diário 3º PA'!$E$4:$E$2018='Analítico Cp.'!$B102)*('Diário 3º PA'!$C$4:$C$2018&gt;=I$4)*('Diário 3º PA'!$C$4:$C$2018&lt;=EOMONTH(I$4,0))*('Diário 3º PA'!$F$4:$F$2018))
+SUMPRODUCT(('Diário 4º PA'!$E$4:$E$2000='Analítico Cp.'!$B102)*('Diário 4º PA'!$C$4:$C$2000&gt;=I$4)*('Diário 4º PA'!$C$4:$C$2000&lt;=EOMONTH(I$4,0))*('Diário 4º PA'!$F$4:$F$2000))
+SUMPRODUCT(('Comp.'!$D$5:$D$475=$B102)*('Comp.'!$B$5:$B$475&gt;=I$4)*('Comp.'!$B$5:$B$475&lt;=EOMONTH(I$4,0))*('Comp.'!$E$5:$E$475))</f>
        <v>0</v>
      </c>
      <c r="J102" s="10">
        <f>SUMPRODUCT(('Diário 1º PA'!$E$4:$E$2000='Analítico Cp.'!$B102)*('Diário 1º PA'!$C$4:$C$2000&gt;=J$4)*('Diário 1º PA'!$C$4:$C$2000&lt;=EOMONTH(J$4,0))*('Diário 1º PA'!$F$4:$F$2000))
+SUMPRODUCT(('Diário 2º PA'!$E$4:$E$1997='Analítico Cp.'!$B102)*('Diário 2º PA'!$C$4:$C$1997&gt;=J$4)*('Diário 2º PA'!$C$4:$C$1997&lt;=EOMONTH(J$4,0))*('Diário 2º PA'!$F$4:$F$1997))
+SUMPRODUCT(('Diário 3º PA'!$E$4:$E$2018='Analítico Cp.'!$B102)*('Diário 3º PA'!$C$4:$C$2018&gt;=J$4)*('Diário 3º PA'!$C$4:$C$2018&lt;=EOMONTH(J$4,0))*('Diário 3º PA'!$F$4:$F$2018))
+SUMPRODUCT(('Diário 4º PA'!$E$4:$E$2000='Analítico Cp.'!$B102)*('Diário 4º PA'!$C$4:$C$2000&gt;=J$4)*('Diário 4º PA'!$C$4:$C$2000&lt;=EOMONTH(J$4,0))*('Diário 4º PA'!$F$4:$F$2000))
+SUMPRODUCT(('Comp.'!$D$5:$D$475=$B102)*('Comp.'!$B$5:$B$475&gt;=J$4)*('Comp.'!$B$5:$B$475&lt;=EOMONTH(J$4,0))*('Comp.'!$E$5:$E$475))</f>
        <v>0</v>
      </c>
      <c r="K102" s="10">
        <f>SUMPRODUCT(('Diário 1º PA'!$E$4:$E$2000='Analítico Cp.'!$B102)*('Diário 1º PA'!$C$4:$C$2000&gt;=K$4)*('Diário 1º PA'!$C$4:$C$2000&lt;=EOMONTH(K$4,0))*('Diário 1º PA'!$F$4:$F$2000))
+SUMPRODUCT(('Diário 2º PA'!$E$4:$E$1997='Analítico Cp.'!$B102)*('Diário 2º PA'!$C$4:$C$1997&gt;=K$4)*('Diário 2º PA'!$C$4:$C$1997&lt;=EOMONTH(K$4,0))*('Diário 2º PA'!$F$4:$F$1997))
+SUMPRODUCT(('Diário 3º PA'!$E$4:$E$2018='Analítico Cp.'!$B102)*('Diário 3º PA'!$C$4:$C$2018&gt;=K$4)*('Diário 3º PA'!$C$4:$C$2018&lt;=EOMONTH(K$4,0))*('Diário 3º PA'!$F$4:$F$2018))
+SUMPRODUCT(('Diário 4º PA'!$E$4:$E$2000='Analítico Cp.'!$B102)*('Diário 4º PA'!$C$4:$C$2000&gt;=K$4)*('Diário 4º PA'!$C$4:$C$2000&lt;=EOMONTH(K$4,0))*('Diário 4º PA'!$F$4:$F$2000))
+SUMPRODUCT(('Comp.'!$D$5:$D$475=$B102)*('Comp.'!$B$5:$B$475&gt;=K$4)*('Comp.'!$B$5:$B$475&lt;=EOMONTH(K$4,0))*('Comp.'!$E$5:$E$475))</f>
        <v>0</v>
      </c>
      <c r="L102" s="10">
        <f>SUMPRODUCT(('Diário 1º PA'!$E$4:$E$2000='Analítico Cp.'!$B102)*('Diário 1º PA'!$C$4:$C$2000&gt;=L$4)*('Diário 1º PA'!$C$4:$C$2000&lt;=EOMONTH(L$4,0))*('Diário 1º PA'!$F$4:$F$2000))
+SUMPRODUCT(('Diário 2º PA'!$E$4:$E$1997='Analítico Cp.'!$B102)*('Diário 2º PA'!$C$4:$C$1997&gt;=L$4)*('Diário 2º PA'!$C$4:$C$1997&lt;=EOMONTH(L$4,0))*('Diário 2º PA'!$F$4:$F$1997))
+SUMPRODUCT(('Diário 3º PA'!$E$4:$E$2018='Analítico Cp.'!$B102)*('Diário 3º PA'!$C$4:$C$2018&gt;=L$4)*('Diário 3º PA'!$C$4:$C$2018&lt;=EOMONTH(L$4,0))*('Diário 3º PA'!$F$4:$F$2018))
+SUMPRODUCT(('Diário 4º PA'!$E$4:$E$2000='Analítico Cp.'!$B102)*('Diário 4º PA'!$C$4:$C$2000&gt;=L$4)*('Diário 4º PA'!$C$4:$C$2000&lt;=EOMONTH(L$4,0))*('Diário 4º PA'!$F$4:$F$2000))
+SUMPRODUCT(('Comp.'!$D$5:$D$475=$B102)*('Comp.'!$B$5:$B$475&gt;=L$4)*('Comp.'!$B$5:$B$475&lt;=EOMONTH(L$4,0))*('Comp.'!$E$5:$E$475))</f>
        <v>0</v>
      </c>
      <c r="M102" s="10">
        <f>SUMPRODUCT(('Diário 1º PA'!$E$4:$E$2000='Analítico Cp.'!$B102)*('Diário 1º PA'!$C$4:$C$2000&gt;=M$4)*('Diário 1º PA'!$C$4:$C$2000&lt;=EOMONTH(M$4,0))*('Diário 1º PA'!$F$4:$F$2000))
+SUMPRODUCT(('Diário 2º PA'!$E$4:$E$1997='Analítico Cp.'!$B102)*('Diário 2º PA'!$C$4:$C$1997&gt;=M$4)*('Diário 2º PA'!$C$4:$C$1997&lt;=EOMONTH(M$4,0))*('Diário 2º PA'!$F$4:$F$1997))
+SUMPRODUCT(('Diário 3º PA'!$E$4:$E$2018='Analítico Cp.'!$B102)*('Diário 3º PA'!$C$4:$C$2018&gt;=M$4)*('Diário 3º PA'!$C$4:$C$2018&lt;=EOMONTH(M$4,0))*('Diário 3º PA'!$F$4:$F$2018))
+SUMPRODUCT(('Diário 4º PA'!$E$4:$E$2000='Analítico Cp.'!$B102)*('Diário 4º PA'!$C$4:$C$2000&gt;=M$4)*('Diário 4º PA'!$C$4:$C$2000&lt;=EOMONTH(M$4,0))*('Diário 4º PA'!$F$4:$F$2000))
+SUMPRODUCT(('Comp.'!$D$5:$D$475=$B102)*('Comp.'!$B$5:$B$475&gt;=M$4)*('Comp.'!$B$5:$B$475&lt;=EOMONTH(M$4,0))*('Comp.'!$E$5:$E$475))</f>
        <v>0</v>
      </c>
      <c r="N102" s="10">
        <f>SUMPRODUCT(('Diário 1º PA'!$E$4:$E$2000='Analítico Cp.'!$B102)*('Diário 1º PA'!$C$4:$C$2000&gt;=N$4)*('Diário 1º PA'!$C$4:$C$2000&lt;=EOMONTH(N$4,0))*('Diário 1º PA'!$F$4:$F$2000))
+SUMPRODUCT(('Diário 2º PA'!$E$4:$E$1997='Analítico Cp.'!$B102)*('Diário 2º PA'!$C$4:$C$1997&gt;=N$4)*('Diário 2º PA'!$C$4:$C$1997&lt;=EOMONTH(N$4,0))*('Diário 2º PA'!$F$4:$F$1997))
+SUMPRODUCT(('Diário 3º PA'!$E$4:$E$2018='Analítico Cp.'!$B102)*('Diário 3º PA'!$C$4:$C$2018&gt;=N$4)*('Diário 3º PA'!$C$4:$C$2018&lt;=EOMONTH(N$4,0))*('Diário 3º PA'!$F$4:$F$2018))
+SUMPRODUCT(('Diário 4º PA'!$E$4:$E$2000='Analítico Cp.'!$B102)*('Diário 4º PA'!$C$4:$C$2000&gt;=N$4)*('Diário 4º PA'!$C$4:$C$2000&lt;=EOMONTH(N$4,0))*('Diário 4º PA'!$F$4:$F$2000))
+SUMPRODUCT(('Comp.'!$D$5:$D$475=$B102)*('Comp.'!$B$5:$B$475&gt;=N$4)*('Comp.'!$B$5:$B$475&lt;=EOMONTH(N$4,0))*('Comp.'!$E$5:$E$475))</f>
        <v>0</v>
      </c>
      <c r="O102" s="11">
        <f t="shared" si="14"/>
        <v>0</v>
      </c>
      <c r="P102" s="92">
        <f t="shared" si="15"/>
        <v>0</v>
      </c>
    </row>
    <row r="103" spans="1:16" ht="23.25" customHeight="1" x14ac:dyDescent="0.25">
      <c r="A103" s="36" t="s">
        <v>283</v>
      </c>
      <c r="B103" s="59" t="s">
        <v>284</v>
      </c>
      <c r="C103" s="10">
        <f>SUMPRODUCT(('Diário 1º PA'!$E$4:$E$2000='Analítico Cp.'!$B103)*('Diário 1º PA'!$C$4:$C$2000&gt;=C$4)*('Diário 1º PA'!$C$4:$C$2000&lt;=EOMONTH(C$4,0))*('Diário 1º PA'!$F$4:$F$2000))
+SUMPRODUCT(('Diário 2º PA'!$E$4:$E$1997='Analítico Cp.'!$B103)*('Diário 2º PA'!$C$4:$C$1997&gt;=C$4)*('Diário 2º PA'!$C$4:$C$1997&lt;=EOMONTH(C$4,0))*('Diário 2º PA'!$F$4:$F$1997))
+SUMPRODUCT(('Diário 3º PA'!$E$4:$E$2018='Analítico Cp.'!$B103)*('Diário 3º PA'!$C$4:$C$2018&gt;=C$4)*('Diário 3º PA'!$C$4:$C$2018&lt;=EOMONTH(C$4,0))*('Diário 3º PA'!$F$4:$F$2018))
+SUMPRODUCT(('Diário 4º PA'!$E$4:$E$2000='Analítico Cp.'!$B103)*('Diário 4º PA'!$C$4:$C$2000&gt;=C$4)*('Diário 4º PA'!$C$4:$C$2000&lt;=EOMONTH(C$4,0))*('Diário 4º PA'!$F$4:$F$2000))
+SUMPRODUCT(('Comp.'!$D$5:$D$475=$B103)*('Comp.'!$B$5:$B$475&gt;=C$4)*('Comp.'!$B$5:$B$475&lt;=EOMONTH(C$4,0))*('Comp.'!$E$5:$E$475))</f>
        <v>0</v>
      </c>
      <c r="D103" s="10">
        <f>SUMPRODUCT(('Diário 1º PA'!$E$4:$E$2000='Analítico Cp.'!$B103)*('Diário 1º PA'!$C$4:$C$2000&gt;=D$4)*('Diário 1º PA'!$C$4:$C$2000&lt;=EOMONTH(D$4,0))*('Diário 1º PA'!$F$4:$F$2000))
+SUMPRODUCT(('Diário 2º PA'!$E$4:$E$1997='Analítico Cp.'!$B103)*('Diário 2º PA'!$C$4:$C$1997&gt;=D$4)*('Diário 2º PA'!$C$4:$C$1997&lt;=EOMONTH(D$4,0))*('Diário 2º PA'!$F$4:$F$1997))
+SUMPRODUCT(('Diário 3º PA'!$E$4:$E$2018='Analítico Cp.'!$B103)*('Diário 3º PA'!$C$4:$C$2018&gt;=D$4)*('Diário 3º PA'!$C$4:$C$2018&lt;=EOMONTH(D$4,0))*('Diário 3º PA'!$F$4:$F$2018))
+SUMPRODUCT(('Diário 4º PA'!$E$4:$E$2000='Analítico Cp.'!$B103)*('Diário 4º PA'!$C$4:$C$2000&gt;=D$4)*('Diário 4º PA'!$C$4:$C$2000&lt;=EOMONTH(D$4,0))*('Diário 4º PA'!$F$4:$F$2000))
+SUMPRODUCT(('Comp.'!$D$5:$D$475=$B103)*('Comp.'!$B$5:$B$475&gt;=D$4)*('Comp.'!$B$5:$B$475&lt;=EOMONTH(D$4,0))*('Comp.'!$E$5:$E$475))</f>
        <v>0</v>
      </c>
      <c r="E103" s="10">
        <f>SUMPRODUCT(('Diário 1º PA'!$E$4:$E$2000='Analítico Cp.'!$B103)*('Diário 1º PA'!$C$4:$C$2000&gt;=E$4)*('Diário 1º PA'!$C$4:$C$2000&lt;=EOMONTH(E$4,0))*('Diário 1º PA'!$F$4:$F$2000))
+SUMPRODUCT(('Diário 2º PA'!$E$4:$E$1997='Analítico Cp.'!$B103)*('Diário 2º PA'!$C$4:$C$1997&gt;=E$4)*('Diário 2º PA'!$C$4:$C$1997&lt;=EOMONTH(E$4,0))*('Diário 2º PA'!$F$4:$F$1997))
+SUMPRODUCT(('Diário 3º PA'!$E$4:$E$2018='Analítico Cp.'!$B103)*('Diário 3º PA'!$C$4:$C$2018&gt;=E$4)*('Diário 3º PA'!$C$4:$C$2018&lt;=EOMONTH(E$4,0))*('Diário 3º PA'!$F$4:$F$2018))
+SUMPRODUCT(('Diário 4º PA'!$E$4:$E$2000='Analítico Cp.'!$B103)*('Diário 4º PA'!$C$4:$C$2000&gt;=E$4)*('Diário 4º PA'!$C$4:$C$2000&lt;=EOMONTH(E$4,0))*('Diário 4º PA'!$F$4:$F$2000))
+SUMPRODUCT(('Comp.'!$D$5:$D$475=$B103)*('Comp.'!$B$5:$B$475&gt;=E$4)*('Comp.'!$B$5:$B$475&lt;=EOMONTH(E$4,0))*('Comp.'!$E$5:$E$475))</f>
        <v>0</v>
      </c>
      <c r="F103" s="10">
        <f>SUMPRODUCT(('Diário 1º PA'!$E$4:$E$2000='Analítico Cp.'!$B103)*('Diário 1º PA'!$C$4:$C$2000&gt;=F$4)*('Diário 1º PA'!$C$4:$C$2000&lt;=EOMONTH(F$4,0))*('Diário 1º PA'!$F$4:$F$2000))
+SUMPRODUCT(('Diário 2º PA'!$E$4:$E$1997='Analítico Cp.'!$B103)*('Diário 2º PA'!$C$4:$C$1997&gt;=F$4)*('Diário 2º PA'!$C$4:$C$1997&lt;=EOMONTH(F$4,0))*('Diário 2º PA'!$F$4:$F$1997))
+SUMPRODUCT(('Diário 3º PA'!$E$4:$E$2018='Analítico Cp.'!$B103)*('Diário 3º PA'!$C$4:$C$2018&gt;=F$4)*('Diário 3º PA'!$C$4:$C$2018&lt;=EOMONTH(F$4,0))*('Diário 3º PA'!$F$4:$F$2018))
+SUMPRODUCT(('Diário 4º PA'!$E$4:$E$2000='Analítico Cp.'!$B103)*('Diário 4º PA'!$C$4:$C$2000&gt;=F$4)*('Diário 4º PA'!$C$4:$C$2000&lt;=EOMONTH(F$4,0))*('Diário 4º PA'!$F$4:$F$2000))
+SUMPRODUCT(('Comp.'!$D$5:$D$475=$B103)*('Comp.'!$B$5:$B$475&gt;=F$4)*('Comp.'!$B$5:$B$475&lt;=EOMONTH(F$4,0))*('Comp.'!$E$5:$E$475))</f>
        <v>0</v>
      </c>
      <c r="G103" s="10">
        <f>SUMPRODUCT(('Diário 1º PA'!$E$4:$E$2000='Analítico Cp.'!$B103)*('Diário 1º PA'!$C$4:$C$2000&gt;=G$4)*('Diário 1º PA'!$C$4:$C$2000&lt;=EOMONTH(G$4,0))*('Diário 1º PA'!$F$4:$F$2000))
+SUMPRODUCT(('Diário 2º PA'!$E$4:$E$1997='Analítico Cp.'!$B103)*('Diário 2º PA'!$C$4:$C$1997&gt;=G$4)*('Diário 2º PA'!$C$4:$C$1997&lt;=EOMONTH(G$4,0))*('Diário 2º PA'!$F$4:$F$1997))
+SUMPRODUCT(('Diário 3º PA'!$E$4:$E$2018='Analítico Cp.'!$B103)*('Diário 3º PA'!$C$4:$C$2018&gt;=G$4)*('Diário 3º PA'!$C$4:$C$2018&lt;=EOMONTH(G$4,0))*('Diário 3º PA'!$F$4:$F$2018))
+SUMPRODUCT(('Diário 4º PA'!$E$4:$E$2000='Analítico Cp.'!$B103)*('Diário 4º PA'!$C$4:$C$2000&gt;=G$4)*('Diário 4º PA'!$C$4:$C$2000&lt;=EOMONTH(G$4,0))*('Diário 4º PA'!$F$4:$F$2000))
+SUMPRODUCT(('Comp.'!$D$5:$D$475=$B103)*('Comp.'!$B$5:$B$475&gt;=G$4)*('Comp.'!$B$5:$B$475&lt;=EOMONTH(G$4,0))*('Comp.'!$E$5:$E$475))</f>
        <v>0</v>
      </c>
      <c r="H103" s="10">
        <f>SUMPRODUCT(('Diário 1º PA'!$E$4:$E$2000='Analítico Cp.'!$B103)*('Diário 1º PA'!$C$4:$C$2000&gt;=H$4)*('Diário 1º PA'!$C$4:$C$2000&lt;=EOMONTH(H$4,0))*('Diário 1º PA'!$F$4:$F$2000))
+SUMPRODUCT(('Diário 2º PA'!$E$4:$E$1997='Analítico Cp.'!$B103)*('Diário 2º PA'!$C$4:$C$1997&gt;=H$4)*('Diário 2º PA'!$C$4:$C$1997&lt;=EOMONTH(H$4,0))*('Diário 2º PA'!$F$4:$F$1997))
+SUMPRODUCT(('Diário 3º PA'!$E$4:$E$2018='Analítico Cp.'!$B103)*('Diário 3º PA'!$C$4:$C$2018&gt;=H$4)*('Diário 3º PA'!$C$4:$C$2018&lt;=EOMONTH(H$4,0))*('Diário 3º PA'!$F$4:$F$2018))
+SUMPRODUCT(('Diário 4º PA'!$E$4:$E$2000='Analítico Cp.'!$B103)*('Diário 4º PA'!$C$4:$C$2000&gt;=H$4)*('Diário 4º PA'!$C$4:$C$2000&lt;=EOMONTH(H$4,0))*('Diário 4º PA'!$F$4:$F$2000))
+SUMPRODUCT(('Comp.'!$D$5:$D$475=$B103)*('Comp.'!$B$5:$B$475&gt;=H$4)*('Comp.'!$B$5:$B$475&lt;=EOMONTH(H$4,0))*('Comp.'!$E$5:$E$475))</f>
        <v>0</v>
      </c>
      <c r="I103" s="10">
        <f>SUMPRODUCT(('Diário 1º PA'!$E$4:$E$2000='Analítico Cp.'!$B103)*('Diário 1º PA'!$C$4:$C$2000&gt;=I$4)*('Diário 1º PA'!$C$4:$C$2000&lt;=EOMONTH(I$4,0))*('Diário 1º PA'!$F$4:$F$2000))
+SUMPRODUCT(('Diário 2º PA'!$E$4:$E$1997='Analítico Cp.'!$B103)*('Diário 2º PA'!$C$4:$C$1997&gt;=I$4)*('Diário 2º PA'!$C$4:$C$1997&lt;=EOMONTH(I$4,0))*('Diário 2º PA'!$F$4:$F$1997))
+SUMPRODUCT(('Diário 3º PA'!$E$4:$E$2018='Analítico Cp.'!$B103)*('Diário 3º PA'!$C$4:$C$2018&gt;=I$4)*('Diário 3º PA'!$C$4:$C$2018&lt;=EOMONTH(I$4,0))*('Diário 3º PA'!$F$4:$F$2018))
+SUMPRODUCT(('Diário 4º PA'!$E$4:$E$2000='Analítico Cp.'!$B103)*('Diário 4º PA'!$C$4:$C$2000&gt;=I$4)*('Diário 4º PA'!$C$4:$C$2000&lt;=EOMONTH(I$4,0))*('Diário 4º PA'!$F$4:$F$2000))
+SUMPRODUCT(('Comp.'!$D$5:$D$475=$B103)*('Comp.'!$B$5:$B$475&gt;=I$4)*('Comp.'!$B$5:$B$475&lt;=EOMONTH(I$4,0))*('Comp.'!$E$5:$E$475))</f>
        <v>0</v>
      </c>
      <c r="J103" s="10">
        <f>SUMPRODUCT(('Diário 1º PA'!$E$4:$E$2000='Analítico Cp.'!$B103)*('Diário 1º PA'!$C$4:$C$2000&gt;=J$4)*('Diário 1º PA'!$C$4:$C$2000&lt;=EOMONTH(J$4,0))*('Diário 1º PA'!$F$4:$F$2000))
+SUMPRODUCT(('Diário 2º PA'!$E$4:$E$1997='Analítico Cp.'!$B103)*('Diário 2º PA'!$C$4:$C$1997&gt;=J$4)*('Diário 2º PA'!$C$4:$C$1997&lt;=EOMONTH(J$4,0))*('Diário 2º PA'!$F$4:$F$1997))
+SUMPRODUCT(('Diário 3º PA'!$E$4:$E$2018='Analítico Cp.'!$B103)*('Diário 3º PA'!$C$4:$C$2018&gt;=J$4)*('Diário 3º PA'!$C$4:$C$2018&lt;=EOMONTH(J$4,0))*('Diário 3º PA'!$F$4:$F$2018))
+SUMPRODUCT(('Diário 4º PA'!$E$4:$E$2000='Analítico Cp.'!$B103)*('Diário 4º PA'!$C$4:$C$2000&gt;=J$4)*('Diário 4º PA'!$C$4:$C$2000&lt;=EOMONTH(J$4,0))*('Diário 4º PA'!$F$4:$F$2000))
+SUMPRODUCT(('Comp.'!$D$5:$D$475=$B103)*('Comp.'!$B$5:$B$475&gt;=J$4)*('Comp.'!$B$5:$B$475&lt;=EOMONTH(J$4,0))*('Comp.'!$E$5:$E$475))</f>
        <v>0</v>
      </c>
      <c r="K103" s="10">
        <f>SUMPRODUCT(('Diário 1º PA'!$E$4:$E$2000='Analítico Cp.'!$B103)*('Diário 1º PA'!$C$4:$C$2000&gt;=K$4)*('Diário 1º PA'!$C$4:$C$2000&lt;=EOMONTH(K$4,0))*('Diário 1º PA'!$F$4:$F$2000))
+SUMPRODUCT(('Diário 2º PA'!$E$4:$E$1997='Analítico Cp.'!$B103)*('Diário 2º PA'!$C$4:$C$1997&gt;=K$4)*('Diário 2º PA'!$C$4:$C$1997&lt;=EOMONTH(K$4,0))*('Diário 2º PA'!$F$4:$F$1997))
+SUMPRODUCT(('Diário 3º PA'!$E$4:$E$2018='Analítico Cp.'!$B103)*('Diário 3º PA'!$C$4:$C$2018&gt;=K$4)*('Diário 3º PA'!$C$4:$C$2018&lt;=EOMONTH(K$4,0))*('Diário 3º PA'!$F$4:$F$2018))
+SUMPRODUCT(('Diário 4º PA'!$E$4:$E$2000='Analítico Cp.'!$B103)*('Diário 4º PA'!$C$4:$C$2000&gt;=K$4)*('Diário 4º PA'!$C$4:$C$2000&lt;=EOMONTH(K$4,0))*('Diário 4º PA'!$F$4:$F$2000))
+SUMPRODUCT(('Comp.'!$D$5:$D$475=$B103)*('Comp.'!$B$5:$B$475&gt;=K$4)*('Comp.'!$B$5:$B$475&lt;=EOMONTH(K$4,0))*('Comp.'!$E$5:$E$475))</f>
        <v>0</v>
      </c>
      <c r="L103" s="10">
        <f>SUMPRODUCT(('Diário 1º PA'!$E$4:$E$2000='Analítico Cp.'!$B103)*('Diário 1º PA'!$C$4:$C$2000&gt;=L$4)*('Diário 1º PA'!$C$4:$C$2000&lt;=EOMONTH(L$4,0))*('Diário 1º PA'!$F$4:$F$2000))
+SUMPRODUCT(('Diário 2º PA'!$E$4:$E$1997='Analítico Cp.'!$B103)*('Diário 2º PA'!$C$4:$C$1997&gt;=L$4)*('Diário 2º PA'!$C$4:$C$1997&lt;=EOMONTH(L$4,0))*('Diário 2º PA'!$F$4:$F$1997))
+SUMPRODUCT(('Diário 3º PA'!$E$4:$E$2018='Analítico Cp.'!$B103)*('Diário 3º PA'!$C$4:$C$2018&gt;=L$4)*('Diário 3º PA'!$C$4:$C$2018&lt;=EOMONTH(L$4,0))*('Diário 3º PA'!$F$4:$F$2018))
+SUMPRODUCT(('Diário 4º PA'!$E$4:$E$2000='Analítico Cp.'!$B103)*('Diário 4º PA'!$C$4:$C$2000&gt;=L$4)*('Diário 4º PA'!$C$4:$C$2000&lt;=EOMONTH(L$4,0))*('Diário 4º PA'!$F$4:$F$2000))
+SUMPRODUCT(('Comp.'!$D$5:$D$475=$B103)*('Comp.'!$B$5:$B$475&gt;=L$4)*('Comp.'!$B$5:$B$475&lt;=EOMONTH(L$4,0))*('Comp.'!$E$5:$E$475))</f>
        <v>0</v>
      </c>
      <c r="M103" s="10">
        <f>SUMPRODUCT(('Diário 1º PA'!$E$4:$E$2000='Analítico Cp.'!$B103)*('Diário 1º PA'!$C$4:$C$2000&gt;=M$4)*('Diário 1º PA'!$C$4:$C$2000&lt;=EOMONTH(M$4,0))*('Diário 1º PA'!$F$4:$F$2000))
+SUMPRODUCT(('Diário 2º PA'!$E$4:$E$1997='Analítico Cp.'!$B103)*('Diário 2º PA'!$C$4:$C$1997&gt;=M$4)*('Diário 2º PA'!$C$4:$C$1997&lt;=EOMONTH(M$4,0))*('Diário 2º PA'!$F$4:$F$1997))
+SUMPRODUCT(('Diário 3º PA'!$E$4:$E$2018='Analítico Cp.'!$B103)*('Diário 3º PA'!$C$4:$C$2018&gt;=M$4)*('Diário 3º PA'!$C$4:$C$2018&lt;=EOMONTH(M$4,0))*('Diário 3º PA'!$F$4:$F$2018))
+SUMPRODUCT(('Diário 4º PA'!$E$4:$E$2000='Analítico Cp.'!$B103)*('Diário 4º PA'!$C$4:$C$2000&gt;=M$4)*('Diário 4º PA'!$C$4:$C$2000&lt;=EOMONTH(M$4,0))*('Diário 4º PA'!$F$4:$F$2000))
+SUMPRODUCT(('Comp.'!$D$5:$D$475=$B103)*('Comp.'!$B$5:$B$475&gt;=M$4)*('Comp.'!$B$5:$B$475&lt;=EOMONTH(M$4,0))*('Comp.'!$E$5:$E$475))</f>
        <v>0</v>
      </c>
      <c r="N103" s="10">
        <f>SUMPRODUCT(('Diário 1º PA'!$E$4:$E$2000='Analítico Cp.'!$B103)*('Diário 1º PA'!$C$4:$C$2000&gt;=N$4)*('Diário 1º PA'!$C$4:$C$2000&lt;=EOMONTH(N$4,0))*('Diário 1º PA'!$F$4:$F$2000))
+SUMPRODUCT(('Diário 2º PA'!$E$4:$E$1997='Analítico Cp.'!$B103)*('Diário 2º PA'!$C$4:$C$1997&gt;=N$4)*('Diário 2º PA'!$C$4:$C$1997&lt;=EOMONTH(N$4,0))*('Diário 2º PA'!$F$4:$F$1997))
+SUMPRODUCT(('Diário 3º PA'!$E$4:$E$2018='Analítico Cp.'!$B103)*('Diário 3º PA'!$C$4:$C$2018&gt;=N$4)*('Diário 3º PA'!$C$4:$C$2018&lt;=EOMONTH(N$4,0))*('Diário 3º PA'!$F$4:$F$2018))
+SUMPRODUCT(('Diário 4º PA'!$E$4:$E$2000='Analítico Cp.'!$B103)*('Diário 4º PA'!$C$4:$C$2000&gt;=N$4)*('Diário 4º PA'!$C$4:$C$2000&lt;=EOMONTH(N$4,0))*('Diário 4º PA'!$F$4:$F$2000))
+SUMPRODUCT(('Comp.'!$D$5:$D$475=$B103)*('Comp.'!$B$5:$B$475&gt;=N$4)*('Comp.'!$B$5:$B$475&lt;=EOMONTH(N$4,0))*('Comp.'!$E$5:$E$475))</f>
        <v>0</v>
      </c>
      <c r="O103" s="11">
        <f t="shared" si="14"/>
        <v>0</v>
      </c>
      <c r="P103" s="92">
        <f t="shared" si="15"/>
        <v>0</v>
      </c>
    </row>
    <row r="104" spans="1:16" ht="23.25" customHeight="1" x14ac:dyDescent="0.25">
      <c r="A104" s="36" t="s">
        <v>285</v>
      </c>
      <c r="B104" s="58" t="s">
        <v>286</v>
      </c>
      <c r="C104" s="10">
        <f>SUMPRODUCT(('Diário 1º PA'!$E$4:$E$2000='Analítico Cp.'!$B104)*('Diário 1º PA'!$C$4:$C$2000&gt;=C$4)*('Diário 1º PA'!$C$4:$C$2000&lt;=EOMONTH(C$4,0))*('Diário 1º PA'!$F$4:$F$2000))
+SUMPRODUCT(('Diário 2º PA'!$E$4:$E$1997='Analítico Cp.'!$B104)*('Diário 2º PA'!$C$4:$C$1997&gt;=C$4)*('Diário 2º PA'!$C$4:$C$1997&lt;=EOMONTH(C$4,0))*('Diário 2º PA'!$F$4:$F$1997))
+SUMPRODUCT(('Diário 3º PA'!$E$4:$E$2018='Analítico Cp.'!$B104)*('Diário 3º PA'!$C$4:$C$2018&gt;=C$4)*('Diário 3º PA'!$C$4:$C$2018&lt;=EOMONTH(C$4,0))*('Diário 3º PA'!$F$4:$F$2018))
+SUMPRODUCT(('Diário 4º PA'!$E$4:$E$2000='Analítico Cp.'!$B104)*('Diário 4º PA'!$C$4:$C$2000&gt;=C$4)*('Diário 4º PA'!$C$4:$C$2000&lt;=EOMONTH(C$4,0))*('Diário 4º PA'!$F$4:$F$2000))
+SUMPRODUCT(('Comp.'!$D$5:$D$475=$B104)*('Comp.'!$B$5:$B$475&gt;=C$4)*('Comp.'!$B$5:$B$475&lt;=EOMONTH(C$4,0))*('Comp.'!$E$5:$E$475))</f>
        <v>0</v>
      </c>
      <c r="D104" s="10">
        <f>SUMPRODUCT(('Diário 1º PA'!$E$4:$E$2000='Analítico Cp.'!$B104)*('Diário 1º PA'!$C$4:$C$2000&gt;=D$4)*('Diário 1º PA'!$C$4:$C$2000&lt;=EOMONTH(D$4,0))*('Diário 1º PA'!$F$4:$F$2000))
+SUMPRODUCT(('Diário 2º PA'!$E$4:$E$1997='Analítico Cp.'!$B104)*('Diário 2º PA'!$C$4:$C$1997&gt;=D$4)*('Diário 2º PA'!$C$4:$C$1997&lt;=EOMONTH(D$4,0))*('Diário 2º PA'!$F$4:$F$1997))
+SUMPRODUCT(('Diário 3º PA'!$E$4:$E$2018='Analítico Cp.'!$B104)*('Diário 3º PA'!$C$4:$C$2018&gt;=D$4)*('Diário 3º PA'!$C$4:$C$2018&lt;=EOMONTH(D$4,0))*('Diário 3º PA'!$F$4:$F$2018))
+SUMPRODUCT(('Diário 4º PA'!$E$4:$E$2000='Analítico Cp.'!$B104)*('Diário 4º PA'!$C$4:$C$2000&gt;=D$4)*('Diário 4º PA'!$C$4:$C$2000&lt;=EOMONTH(D$4,0))*('Diário 4º PA'!$F$4:$F$2000))
+SUMPRODUCT(('Comp.'!$D$5:$D$475=$B104)*('Comp.'!$B$5:$B$475&gt;=D$4)*('Comp.'!$B$5:$B$475&lt;=EOMONTH(D$4,0))*('Comp.'!$E$5:$E$475))</f>
        <v>0</v>
      </c>
      <c r="E104" s="10">
        <f>SUMPRODUCT(('Diário 1º PA'!$E$4:$E$2000='Analítico Cp.'!$B104)*('Diário 1º PA'!$C$4:$C$2000&gt;=E$4)*('Diário 1º PA'!$C$4:$C$2000&lt;=EOMONTH(E$4,0))*('Diário 1º PA'!$F$4:$F$2000))
+SUMPRODUCT(('Diário 2º PA'!$E$4:$E$1997='Analítico Cp.'!$B104)*('Diário 2º PA'!$C$4:$C$1997&gt;=E$4)*('Diário 2º PA'!$C$4:$C$1997&lt;=EOMONTH(E$4,0))*('Diário 2º PA'!$F$4:$F$1997))
+SUMPRODUCT(('Diário 3º PA'!$E$4:$E$2018='Analítico Cp.'!$B104)*('Diário 3º PA'!$C$4:$C$2018&gt;=E$4)*('Diário 3º PA'!$C$4:$C$2018&lt;=EOMONTH(E$4,0))*('Diário 3º PA'!$F$4:$F$2018))
+SUMPRODUCT(('Diário 4º PA'!$E$4:$E$2000='Analítico Cp.'!$B104)*('Diário 4º PA'!$C$4:$C$2000&gt;=E$4)*('Diário 4º PA'!$C$4:$C$2000&lt;=EOMONTH(E$4,0))*('Diário 4º PA'!$F$4:$F$2000))
+SUMPRODUCT(('Comp.'!$D$5:$D$475=$B104)*('Comp.'!$B$5:$B$475&gt;=E$4)*('Comp.'!$B$5:$B$475&lt;=EOMONTH(E$4,0))*('Comp.'!$E$5:$E$475))</f>
        <v>0</v>
      </c>
      <c r="F104" s="10">
        <f>SUMPRODUCT(('Diário 1º PA'!$E$4:$E$2000='Analítico Cp.'!$B104)*('Diário 1º PA'!$C$4:$C$2000&gt;=F$4)*('Diário 1º PA'!$C$4:$C$2000&lt;=EOMONTH(F$4,0))*('Diário 1º PA'!$F$4:$F$2000))
+SUMPRODUCT(('Diário 2º PA'!$E$4:$E$1997='Analítico Cp.'!$B104)*('Diário 2º PA'!$C$4:$C$1997&gt;=F$4)*('Diário 2º PA'!$C$4:$C$1997&lt;=EOMONTH(F$4,0))*('Diário 2º PA'!$F$4:$F$1997))
+SUMPRODUCT(('Diário 3º PA'!$E$4:$E$2018='Analítico Cp.'!$B104)*('Diário 3º PA'!$C$4:$C$2018&gt;=F$4)*('Diário 3º PA'!$C$4:$C$2018&lt;=EOMONTH(F$4,0))*('Diário 3º PA'!$F$4:$F$2018))
+SUMPRODUCT(('Diário 4º PA'!$E$4:$E$2000='Analítico Cp.'!$B104)*('Diário 4º PA'!$C$4:$C$2000&gt;=F$4)*('Diário 4º PA'!$C$4:$C$2000&lt;=EOMONTH(F$4,0))*('Diário 4º PA'!$F$4:$F$2000))
+SUMPRODUCT(('Comp.'!$D$5:$D$475=$B104)*('Comp.'!$B$5:$B$475&gt;=F$4)*('Comp.'!$B$5:$B$475&lt;=EOMONTH(F$4,0))*('Comp.'!$E$5:$E$475))</f>
        <v>0</v>
      </c>
      <c r="G104" s="10">
        <f>SUMPRODUCT(('Diário 1º PA'!$E$4:$E$2000='Analítico Cp.'!$B104)*('Diário 1º PA'!$C$4:$C$2000&gt;=G$4)*('Diário 1º PA'!$C$4:$C$2000&lt;=EOMONTH(G$4,0))*('Diário 1º PA'!$F$4:$F$2000))
+SUMPRODUCT(('Diário 2º PA'!$E$4:$E$1997='Analítico Cp.'!$B104)*('Diário 2º PA'!$C$4:$C$1997&gt;=G$4)*('Diário 2º PA'!$C$4:$C$1997&lt;=EOMONTH(G$4,0))*('Diário 2º PA'!$F$4:$F$1997))
+SUMPRODUCT(('Diário 3º PA'!$E$4:$E$2018='Analítico Cp.'!$B104)*('Diário 3º PA'!$C$4:$C$2018&gt;=G$4)*('Diário 3º PA'!$C$4:$C$2018&lt;=EOMONTH(G$4,0))*('Diário 3º PA'!$F$4:$F$2018))
+SUMPRODUCT(('Diário 4º PA'!$E$4:$E$2000='Analítico Cp.'!$B104)*('Diário 4º PA'!$C$4:$C$2000&gt;=G$4)*('Diário 4º PA'!$C$4:$C$2000&lt;=EOMONTH(G$4,0))*('Diário 4º PA'!$F$4:$F$2000))
+SUMPRODUCT(('Comp.'!$D$5:$D$475=$B104)*('Comp.'!$B$5:$B$475&gt;=G$4)*('Comp.'!$B$5:$B$475&lt;=EOMONTH(G$4,0))*('Comp.'!$E$5:$E$475))</f>
        <v>0</v>
      </c>
      <c r="H104" s="10">
        <f>SUMPRODUCT(('Diário 1º PA'!$E$4:$E$2000='Analítico Cp.'!$B104)*('Diário 1º PA'!$C$4:$C$2000&gt;=H$4)*('Diário 1º PA'!$C$4:$C$2000&lt;=EOMONTH(H$4,0))*('Diário 1º PA'!$F$4:$F$2000))
+SUMPRODUCT(('Diário 2º PA'!$E$4:$E$1997='Analítico Cp.'!$B104)*('Diário 2º PA'!$C$4:$C$1997&gt;=H$4)*('Diário 2º PA'!$C$4:$C$1997&lt;=EOMONTH(H$4,0))*('Diário 2º PA'!$F$4:$F$1997))
+SUMPRODUCT(('Diário 3º PA'!$E$4:$E$2018='Analítico Cp.'!$B104)*('Diário 3º PA'!$C$4:$C$2018&gt;=H$4)*('Diário 3º PA'!$C$4:$C$2018&lt;=EOMONTH(H$4,0))*('Diário 3º PA'!$F$4:$F$2018))
+SUMPRODUCT(('Diário 4º PA'!$E$4:$E$2000='Analítico Cp.'!$B104)*('Diário 4º PA'!$C$4:$C$2000&gt;=H$4)*('Diário 4º PA'!$C$4:$C$2000&lt;=EOMONTH(H$4,0))*('Diário 4º PA'!$F$4:$F$2000))
+SUMPRODUCT(('Comp.'!$D$5:$D$475=$B104)*('Comp.'!$B$5:$B$475&gt;=H$4)*('Comp.'!$B$5:$B$475&lt;=EOMONTH(H$4,0))*('Comp.'!$E$5:$E$475))</f>
        <v>0</v>
      </c>
      <c r="I104" s="10">
        <f>SUMPRODUCT(('Diário 1º PA'!$E$4:$E$2000='Analítico Cp.'!$B104)*('Diário 1º PA'!$C$4:$C$2000&gt;=I$4)*('Diário 1º PA'!$C$4:$C$2000&lt;=EOMONTH(I$4,0))*('Diário 1º PA'!$F$4:$F$2000))
+SUMPRODUCT(('Diário 2º PA'!$E$4:$E$1997='Analítico Cp.'!$B104)*('Diário 2º PA'!$C$4:$C$1997&gt;=I$4)*('Diário 2º PA'!$C$4:$C$1997&lt;=EOMONTH(I$4,0))*('Diário 2º PA'!$F$4:$F$1997))
+SUMPRODUCT(('Diário 3º PA'!$E$4:$E$2018='Analítico Cp.'!$B104)*('Diário 3º PA'!$C$4:$C$2018&gt;=I$4)*('Diário 3º PA'!$C$4:$C$2018&lt;=EOMONTH(I$4,0))*('Diário 3º PA'!$F$4:$F$2018))
+SUMPRODUCT(('Diário 4º PA'!$E$4:$E$2000='Analítico Cp.'!$B104)*('Diário 4º PA'!$C$4:$C$2000&gt;=I$4)*('Diário 4º PA'!$C$4:$C$2000&lt;=EOMONTH(I$4,0))*('Diário 4º PA'!$F$4:$F$2000))
+SUMPRODUCT(('Comp.'!$D$5:$D$475=$B104)*('Comp.'!$B$5:$B$475&gt;=I$4)*('Comp.'!$B$5:$B$475&lt;=EOMONTH(I$4,0))*('Comp.'!$E$5:$E$475))</f>
        <v>0</v>
      </c>
      <c r="J104" s="10">
        <f>SUMPRODUCT(('Diário 1º PA'!$E$4:$E$2000='Analítico Cp.'!$B104)*('Diário 1º PA'!$C$4:$C$2000&gt;=J$4)*('Diário 1º PA'!$C$4:$C$2000&lt;=EOMONTH(J$4,0))*('Diário 1º PA'!$F$4:$F$2000))
+SUMPRODUCT(('Diário 2º PA'!$E$4:$E$1997='Analítico Cp.'!$B104)*('Diário 2º PA'!$C$4:$C$1997&gt;=J$4)*('Diário 2º PA'!$C$4:$C$1997&lt;=EOMONTH(J$4,0))*('Diário 2º PA'!$F$4:$F$1997))
+SUMPRODUCT(('Diário 3º PA'!$E$4:$E$2018='Analítico Cp.'!$B104)*('Diário 3º PA'!$C$4:$C$2018&gt;=J$4)*('Diário 3º PA'!$C$4:$C$2018&lt;=EOMONTH(J$4,0))*('Diário 3º PA'!$F$4:$F$2018))
+SUMPRODUCT(('Diário 4º PA'!$E$4:$E$2000='Analítico Cp.'!$B104)*('Diário 4º PA'!$C$4:$C$2000&gt;=J$4)*('Diário 4º PA'!$C$4:$C$2000&lt;=EOMONTH(J$4,0))*('Diário 4º PA'!$F$4:$F$2000))
+SUMPRODUCT(('Comp.'!$D$5:$D$475=$B104)*('Comp.'!$B$5:$B$475&gt;=J$4)*('Comp.'!$B$5:$B$475&lt;=EOMONTH(J$4,0))*('Comp.'!$E$5:$E$475))</f>
        <v>0</v>
      </c>
      <c r="K104" s="10">
        <f>SUMPRODUCT(('Diário 1º PA'!$E$4:$E$2000='Analítico Cp.'!$B104)*('Diário 1º PA'!$C$4:$C$2000&gt;=K$4)*('Diário 1º PA'!$C$4:$C$2000&lt;=EOMONTH(K$4,0))*('Diário 1º PA'!$F$4:$F$2000))
+SUMPRODUCT(('Diário 2º PA'!$E$4:$E$1997='Analítico Cp.'!$B104)*('Diário 2º PA'!$C$4:$C$1997&gt;=K$4)*('Diário 2º PA'!$C$4:$C$1997&lt;=EOMONTH(K$4,0))*('Diário 2º PA'!$F$4:$F$1997))
+SUMPRODUCT(('Diário 3º PA'!$E$4:$E$2018='Analítico Cp.'!$B104)*('Diário 3º PA'!$C$4:$C$2018&gt;=K$4)*('Diário 3º PA'!$C$4:$C$2018&lt;=EOMONTH(K$4,0))*('Diário 3º PA'!$F$4:$F$2018))
+SUMPRODUCT(('Diário 4º PA'!$E$4:$E$2000='Analítico Cp.'!$B104)*('Diário 4º PA'!$C$4:$C$2000&gt;=K$4)*('Diário 4º PA'!$C$4:$C$2000&lt;=EOMONTH(K$4,0))*('Diário 4º PA'!$F$4:$F$2000))
+SUMPRODUCT(('Comp.'!$D$5:$D$475=$B104)*('Comp.'!$B$5:$B$475&gt;=K$4)*('Comp.'!$B$5:$B$475&lt;=EOMONTH(K$4,0))*('Comp.'!$E$5:$E$475))</f>
        <v>0</v>
      </c>
      <c r="L104" s="10">
        <f>SUMPRODUCT(('Diário 1º PA'!$E$4:$E$2000='Analítico Cp.'!$B104)*('Diário 1º PA'!$C$4:$C$2000&gt;=L$4)*('Diário 1º PA'!$C$4:$C$2000&lt;=EOMONTH(L$4,0))*('Diário 1º PA'!$F$4:$F$2000))
+SUMPRODUCT(('Diário 2º PA'!$E$4:$E$1997='Analítico Cp.'!$B104)*('Diário 2º PA'!$C$4:$C$1997&gt;=L$4)*('Diário 2º PA'!$C$4:$C$1997&lt;=EOMONTH(L$4,0))*('Diário 2º PA'!$F$4:$F$1997))
+SUMPRODUCT(('Diário 3º PA'!$E$4:$E$2018='Analítico Cp.'!$B104)*('Diário 3º PA'!$C$4:$C$2018&gt;=L$4)*('Diário 3º PA'!$C$4:$C$2018&lt;=EOMONTH(L$4,0))*('Diário 3º PA'!$F$4:$F$2018))
+SUMPRODUCT(('Diário 4º PA'!$E$4:$E$2000='Analítico Cp.'!$B104)*('Diário 4º PA'!$C$4:$C$2000&gt;=L$4)*('Diário 4º PA'!$C$4:$C$2000&lt;=EOMONTH(L$4,0))*('Diário 4º PA'!$F$4:$F$2000))
+SUMPRODUCT(('Comp.'!$D$5:$D$475=$B104)*('Comp.'!$B$5:$B$475&gt;=L$4)*('Comp.'!$B$5:$B$475&lt;=EOMONTH(L$4,0))*('Comp.'!$E$5:$E$475))</f>
        <v>0</v>
      </c>
      <c r="M104" s="10">
        <f>SUMPRODUCT(('Diário 1º PA'!$E$4:$E$2000='Analítico Cp.'!$B104)*('Diário 1º PA'!$C$4:$C$2000&gt;=M$4)*('Diário 1º PA'!$C$4:$C$2000&lt;=EOMONTH(M$4,0))*('Diário 1º PA'!$F$4:$F$2000))
+SUMPRODUCT(('Diário 2º PA'!$E$4:$E$1997='Analítico Cp.'!$B104)*('Diário 2º PA'!$C$4:$C$1997&gt;=M$4)*('Diário 2º PA'!$C$4:$C$1997&lt;=EOMONTH(M$4,0))*('Diário 2º PA'!$F$4:$F$1997))
+SUMPRODUCT(('Diário 3º PA'!$E$4:$E$2018='Analítico Cp.'!$B104)*('Diário 3º PA'!$C$4:$C$2018&gt;=M$4)*('Diário 3º PA'!$C$4:$C$2018&lt;=EOMONTH(M$4,0))*('Diário 3º PA'!$F$4:$F$2018))
+SUMPRODUCT(('Diário 4º PA'!$E$4:$E$2000='Analítico Cp.'!$B104)*('Diário 4º PA'!$C$4:$C$2000&gt;=M$4)*('Diário 4º PA'!$C$4:$C$2000&lt;=EOMONTH(M$4,0))*('Diário 4º PA'!$F$4:$F$2000))
+SUMPRODUCT(('Comp.'!$D$5:$D$475=$B104)*('Comp.'!$B$5:$B$475&gt;=M$4)*('Comp.'!$B$5:$B$475&lt;=EOMONTH(M$4,0))*('Comp.'!$E$5:$E$475))</f>
        <v>0</v>
      </c>
      <c r="N104" s="10">
        <f>SUMPRODUCT(('Diário 1º PA'!$E$4:$E$2000='Analítico Cp.'!$B104)*('Diário 1º PA'!$C$4:$C$2000&gt;=N$4)*('Diário 1º PA'!$C$4:$C$2000&lt;=EOMONTH(N$4,0))*('Diário 1º PA'!$F$4:$F$2000))
+SUMPRODUCT(('Diário 2º PA'!$E$4:$E$1997='Analítico Cp.'!$B104)*('Diário 2º PA'!$C$4:$C$1997&gt;=N$4)*('Diário 2º PA'!$C$4:$C$1997&lt;=EOMONTH(N$4,0))*('Diário 2º PA'!$F$4:$F$1997))
+SUMPRODUCT(('Diário 3º PA'!$E$4:$E$2018='Analítico Cp.'!$B104)*('Diário 3º PA'!$C$4:$C$2018&gt;=N$4)*('Diário 3º PA'!$C$4:$C$2018&lt;=EOMONTH(N$4,0))*('Diário 3º PA'!$F$4:$F$2018))
+SUMPRODUCT(('Diário 4º PA'!$E$4:$E$2000='Analítico Cp.'!$B104)*('Diário 4º PA'!$C$4:$C$2000&gt;=N$4)*('Diário 4º PA'!$C$4:$C$2000&lt;=EOMONTH(N$4,0))*('Diário 4º PA'!$F$4:$F$2000))
+SUMPRODUCT(('Comp.'!$D$5:$D$475=$B104)*('Comp.'!$B$5:$B$475&gt;=N$4)*('Comp.'!$B$5:$B$475&lt;=EOMONTH(N$4,0))*('Comp.'!$E$5:$E$475))</f>
        <v>0</v>
      </c>
      <c r="O104" s="11">
        <f t="shared" si="14"/>
        <v>0</v>
      </c>
      <c r="P104" s="92">
        <f t="shared" si="15"/>
        <v>0</v>
      </c>
    </row>
    <row r="105" spans="1:16" ht="23.25" customHeight="1" x14ac:dyDescent="0.25">
      <c r="A105" s="36" t="s">
        <v>287</v>
      </c>
      <c r="B105" s="57" t="s">
        <v>288</v>
      </c>
      <c r="C105" s="10">
        <f>SUMPRODUCT(('Diário 1º PA'!$E$4:$E$2000='Analítico Cp.'!$B105)*('Diário 1º PA'!$C$4:$C$2000&gt;=C$4)*('Diário 1º PA'!$C$4:$C$2000&lt;=EOMONTH(C$4,0))*('Diário 1º PA'!$F$4:$F$2000))
+SUMPRODUCT(('Diário 2º PA'!$E$4:$E$1997='Analítico Cp.'!$B105)*('Diário 2º PA'!$C$4:$C$1997&gt;=C$4)*('Diário 2º PA'!$C$4:$C$1997&lt;=EOMONTH(C$4,0))*('Diário 2º PA'!$F$4:$F$1997))
+SUMPRODUCT(('Diário 3º PA'!$E$4:$E$2018='Analítico Cp.'!$B105)*('Diário 3º PA'!$C$4:$C$2018&gt;=C$4)*('Diário 3º PA'!$C$4:$C$2018&lt;=EOMONTH(C$4,0))*('Diário 3º PA'!$F$4:$F$2018))
+SUMPRODUCT(('Diário 4º PA'!$E$4:$E$2000='Analítico Cp.'!$B105)*('Diário 4º PA'!$C$4:$C$2000&gt;=C$4)*('Diário 4º PA'!$C$4:$C$2000&lt;=EOMONTH(C$4,0))*('Diário 4º PA'!$F$4:$F$2000))
+SUMPRODUCT(('Comp.'!$D$5:$D$475=$B105)*('Comp.'!$B$5:$B$475&gt;=C$4)*('Comp.'!$B$5:$B$475&lt;=EOMONTH(C$4,0))*('Comp.'!$E$5:$E$475))</f>
        <v>0</v>
      </c>
      <c r="D105" s="10">
        <f>SUMPRODUCT(('Diário 1º PA'!$E$4:$E$2000='Analítico Cp.'!$B105)*('Diário 1º PA'!$C$4:$C$2000&gt;=D$4)*('Diário 1º PA'!$C$4:$C$2000&lt;=EOMONTH(D$4,0))*('Diário 1º PA'!$F$4:$F$2000))
+SUMPRODUCT(('Diário 2º PA'!$E$4:$E$1997='Analítico Cp.'!$B105)*('Diário 2º PA'!$C$4:$C$1997&gt;=D$4)*('Diário 2º PA'!$C$4:$C$1997&lt;=EOMONTH(D$4,0))*('Diário 2º PA'!$F$4:$F$1997))
+SUMPRODUCT(('Diário 3º PA'!$E$4:$E$2018='Analítico Cp.'!$B105)*('Diário 3º PA'!$C$4:$C$2018&gt;=D$4)*('Diário 3º PA'!$C$4:$C$2018&lt;=EOMONTH(D$4,0))*('Diário 3º PA'!$F$4:$F$2018))
+SUMPRODUCT(('Diário 4º PA'!$E$4:$E$2000='Analítico Cp.'!$B105)*('Diário 4º PA'!$C$4:$C$2000&gt;=D$4)*('Diário 4º PA'!$C$4:$C$2000&lt;=EOMONTH(D$4,0))*('Diário 4º PA'!$F$4:$F$2000))
+SUMPRODUCT(('Comp.'!$D$5:$D$475=$B105)*('Comp.'!$B$5:$B$475&gt;=D$4)*('Comp.'!$B$5:$B$475&lt;=EOMONTH(D$4,0))*('Comp.'!$E$5:$E$475))</f>
        <v>0</v>
      </c>
      <c r="E105" s="10">
        <f>SUMPRODUCT(('Diário 1º PA'!$E$4:$E$2000='Analítico Cp.'!$B105)*('Diário 1º PA'!$C$4:$C$2000&gt;=E$4)*('Diário 1º PA'!$C$4:$C$2000&lt;=EOMONTH(E$4,0))*('Diário 1º PA'!$F$4:$F$2000))
+SUMPRODUCT(('Diário 2º PA'!$E$4:$E$1997='Analítico Cp.'!$B105)*('Diário 2º PA'!$C$4:$C$1997&gt;=E$4)*('Diário 2º PA'!$C$4:$C$1997&lt;=EOMONTH(E$4,0))*('Diário 2º PA'!$F$4:$F$1997))
+SUMPRODUCT(('Diário 3º PA'!$E$4:$E$2018='Analítico Cp.'!$B105)*('Diário 3º PA'!$C$4:$C$2018&gt;=E$4)*('Diário 3º PA'!$C$4:$C$2018&lt;=EOMONTH(E$4,0))*('Diário 3º PA'!$F$4:$F$2018))
+SUMPRODUCT(('Diário 4º PA'!$E$4:$E$2000='Analítico Cp.'!$B105)*('Diário 4º PA'!$C$4:$C$2000&gt;=E$4)*('Diário 4º PA'!$C$4:$C$2000&lt;=EOMONTH(E$4,0))*('Diário 4º PA'!$F$4:$F$2000))
+SUMPRODUCT(('Comp.'!$D$5:$D$475=$B105)*('Comp.'!$B$5:$B$475&gt;=E$4)*('Comp.'!$B$5:$B$475&lt;=EOMONTH(E$4,0))*('Comp.'!$E$5:$E$475))</f>
        <v>0</v>
      </c>
      <c r="F105" s="10">
        <f>SUMPRODUCT(('Diário 1º PA'!$E$4:$E$2000='Analítico Cp.'!$B105)*('Diário 1º PA'!$C$4:$C$2000&gt;=F$4)*('Diário 1º PA'!$C$4:$C$2000&lt;=EOMONTH(F$4,0))*('Diário 1º PA'!$F$4:$F$2000))
+SUMPRODUCT(('Diário 2º PA'!$E$4:$E$1997='Analítico Cp.'!$B105)*('Diário 2º PA'!$C$4:$C$1997&gt;=F$4)*('Diário 2º PA'!$C$4:$C$1997&lt;=EOMONTH(F$4,0))*('Diário 2º PA'!$F$4:$F$1997))
+SUMPRODUCT(('Diário 3º PA'!$E$4:$E$2018='Analítico Cp.'!$B105)*('Diário 3º PA'!$C$4:$C$2018&gt;=F$4)*('Diário 3º PA'!$C$4:$C$2018&lt;=EOMONTH(F$4,0))*('Diário 3º PA'!$F$4:$F$2018))
+SUMPRODUCT(('Diário 4º PA'!$E$4:$E$2000='Analítico Cp.'!$B105)*('Diário 4º PA'!$C$4:$C$2000&gt;=F$4)*('Diário 4º PA'!$C$4:$C$2000&lt;=EOMONTH(F$4,0))*('Diário 4º PA'!$F$4:$F$2000))
+SUMPRODUCT(('Comp.'!$D$5:$D$475=$B105)*('Comp.'!$B$5:$B$475&gt;=F$4)*('Comp.'!$B$5:$B$475&lt;=EOMONTH(F$4,0))*('Comp.'!$E$5:$E$475))</f>
        <v>0</v>
      </c>
      <c r="G105" s="10">
        <f>SUMPRODUCT(('Diário 1º PA'!$E$4:$E$2000='Analítico Cp.'!$B105)*('Diário 1º PA'!$C$4:$C$2000&gt;=G$4)*('Diário 1º PA'!$C$4:$C$2000&lt;=EOMONTH(G$4,0))*('Diário 1º PA'!$F$4:$F$2000))
+SUMPRODUCT(('Diário 2º PA'!$E$4:$E$1997='Analítico Cp.'!$B105)*('Diário 2º PA'!$C$4:$C$1997&gt;=G$4)*('Diário 2º PA'!$C$4:$C$1997&lt;=EOMONTH(G$4,0))*('Diário 2º PA'!$F$4:$F$1997))
+SUMPRODUCT(('Diário 3º PA'!$E$4:$E$2018='Analítico Cp.'!$B105)*('Diário 3º PA'!$C$4:$C$2018&gt;=G$4)*('Diário 3º PA'!$C$4:$C$2018&lt;=EOMONTH(G$4,0))*('Diário 3º PA'!$F$4:$F$2018))
+SUMPRODUCT(('Diário 4º PA'!$E$4:$E$2000='Analítico Cp.'!$B105)*('Diário 4º PA'!$C$4:$C$2000&gt;=G$4)*('Diário 4º PA'!$C$4:$C$2000&lt;=EOMONTH(G$4,0))*('Diário 4º PA'!$F$4:$F$2000))
+SUMPRODUCT(('Comp.'!$D$5:$D$475=$B105)*('Comp.'!$B$5:$B$475&gt;=G$4)*('Comp.'!$B$5:$B$475&lt;=EOMONTH(G$4,0))*('Comp.'!$E$5:$E$475))</f>
        <v>0</v>
      </c>
      <c r="H105" s="10">
        <f>SUMPRODUCT(('Diário 1º PA'!$E$4:$E$2000='Analítico Cp.'!$B105)*('Diário 1º PA'!$C$4:$C$2000&gt;=H$4)*('Diário 1º PA'!$C$4:$C$2000&lt;=EOMONTH(H$4,0))*('Diário 1º PA'!$F$4:$F$2000))
+SUMPRODUCT(('Diário 2º PA'!$E$4:$E$1997='Analítico Cp.'!$B105)*('Diário 2º PA'!$C$4:$C$1997&gt;=H$4)*('Diário 2º PA'!$C$4:$C$1997&lt;=EOMONTH(H$4,0))*('Diário 2º PA'!$F$4:$F$1997))
+SUMPRODUCT(('Diário 3º PA'!$E$4:$E$2018='Analítico Cp.'!$B105)*('Diário 3º PA'!$C$4:$C$2018&gt;=H$4)*('Diário 3º PA'!$C$4:$C$2018&lt;=EOMONTH(H$4,0))*('Diário 3º PA'!$F$4:$F$2018))
+SUMPRODUCT(('Diário 4º PA'!$E$4:$E$2000='Analítico Cp.'!$B105)*('Diário 4º PA'!$C$4:$C$2000&gt;=H$4)*('Diário 4º PA'!$C$4:$C$2000&lt;=EOMONTH(H$4,0))*('Diário 4º PA'!$F$4:$F$2000))
+SUMPRODUCT(('Comp.'!$D$5:$D$475=$B105)*('Comp.'!$B$5:$B$475&gt;=H$4)*('Comp.'!$B$5:$B$475&lt;=EOMONTH(H$4,0))*('Comp.'!$E$5:$E$475))</f>
        <v>0</v>
      </c>
      <c r="I105" s="10">
        <f>SUMPRODUCT(('Diário 1º PA'!$E$4:$E$2000='Analítico Cp.'!$B105)*('Diário 1º PA'!$C$4:$C$2000&gt;=I$4)*('Diário 1º PA'!$C$4:$C$2000&lt;=EOMONTH(I$4,0))*('Diário 1º PA'!$F$4:$F$2000))
+SUMPRODUCT(('Diário 2º PA'!$E$4:$E$1997='Analítico Cp.'!$B105)*('Diário 2º PA'!$C$4:$C$1997&gt;=I$4)*('Diário 2º PA'!$C$4:$C$1997&lt;=EOMONTH(I$4,0))*('Diário 2º PA'!$F$4:$F$1997))
+SUMPRODUCT(('Diário 3º PA'!$E$4:$E$2018='Analítico Cp.'!$B105)*('Diário 3º PA'!$C$4:$C$2018&gt;=I$4)*('Diário 3º PA'!$C$4:$C$2018&lt;=EOMONTH(I$4,0))*('Diário 3º PA'!$F$4:$F$2018))
+SUMPRODUCT(('Diário 4º PA'!$E$4:$E$2000='Analítico Cp.'!$B105)*('Diário 4º PA'!$C$4:$C$2000&gt;=I$4)*('Diário 4º PA'!$C$4:$C$2000&lt;=EOMONTH(I$4,0))*('Diário 4º PA'!$F$4:$F$2000))
+SUMPRODUCT(('Comp.'!$D$5:$D$475=$B105)*('Comp.'!$B$5:$B$475&gt;=I$4)*('Comp.'!$B$5:$B$475&lt;=EOMONTH(I$4,0))*('Comp.'!$E$5:$E$475))</f>
        <v>0</v>
      </c>
      <c r="J105" s="10">
        <f>SUMPRODUCT(('Diário 1º PA'!$E$4:$E$2000='Analítico Cp.'!$B105)*('Diário 1º PA'!$C$4:$C$2000&gt;=J$4)*('Diário 1º PA'!$C$4:$C$2000&lt;=EOMONTH(J$4,0))*('Diário 1º PA'!$F$4:$F$2000))
+SUMPRODUCT(('Diário 2º PA'!$E$4:$E$1997='Analítico Cp.'!$B105)*('Diário 2º PA'!$C$4:$C$1997&gt;=J$4)*('Diário 2º PA'!$C$4:$C$1997&lt;=EOMONTH(J$4,0))*('Diário 2º PA'!$F$4:$F$1997))
+SUMPRODUCT(('Diário 3º PA'!$E$4:$E$2018='Analítico Cp.'!$B105)*('Diário 3º PA'!$C$4:$C$2018&gt;=J$4)*('Diário 3º PA'!$C$4:$C$2018&lt;=EOMONTH(J$4,0))*('Diário 3º PA'!$F$4:$F$2018))
+SUMPRODUCT(('Diário 4º PA'!$E$4:$E$2000='Analítico Cp.'!$B105)*('Diário 4º PA'!$C$4:$C$2000&gt;=J$4)*('Diário 4º PA'!$C$4:$C$2000&lt;=EOMONTH(J$4,0))*('Diário 4º PA'!$F$4:$F$2000))
+SUMPRODUCT(('Comp.'!$D$5:$D$475=$B105)*('Comp.'!$B$5:$B$475&gt;=J$4)*('Comp.'!$B$5:$B$475&lt;=EOMONTH(J$4,0))*('Comp.'!$E$5:$E$475))</f>
        <v>0</v>
      </c>
      <c r="K105" s="10">
        <f>SUMPRODUCT(('Diário 1º PA'!$E$4:$E$2000='Analítico Cp.'!$B105)*('Diário 1º PA'!$C$4:$C$2000&gt;=K$4)*('Diário 1º PA'!$C$4:$C$2000&lt;=EOMONTH(K$4,0))*('Diário 1º PA'!$F$4:$F$2000))
+SUMPRODUCT(('Diário 2º PA'!$E$4:$E$1997='Analítico Cp.'!$B105)*('Diário 2º PA'!$C$4:$C$1997&gt;=K$4)*('Diário 2º PA'!$C$4:$C$1997&lt;=EOMONTH(K$4,0))*('Diário 2º PA'!$F$4:$F$1997))
+SUMPRODUCT(('Diário 3º PA'!$E$4:$E$2018='Analítico Cp.'!$B105)*('Diário 3º PA'!$C$4:$C$2018&gt;=K$4)*('Diário 3º PA'!$C$4:$C$2018&lt;=EOMONTH(K$4,0))*('Diário 3º PA'!$F$4:$F$2018))
+SUMPRODUCT(('Diário 4º PA'!$E$4:$E$2000='Analítico Cp.'!$B105)*('Diário 4º PA'!$C$4:$C$2000&gt;=K$4)*('Diário 4º PA'!$C$4:$C$2000&lt;=EOMONTH(K$4,0))*('Diário 4º PA'!$F$4:$F$2000))
+SUMPRODUCT(('Comp.'!$D$5:$D$475=$B105)*('Comp.'!$B$5:$B$475&gt;=K$4)*('Comp.'!$B$5:$B$475&lt;=EOMONTH(K$4,0))*('Comp.'!$E$5:$E$475))</f>
        <v>0</v>
      </c>
      <c r="L105" s="10">
        <f>SUMPRODUCT(('Diário 1º PA'!$E$4:$E$2000='Analítico Cp.'!$B105)*('Diário 1º PA'!$C$4:$C$2000&gt;=L$4)*('Diário 1º PA'!$C$4:$C$2000&lt;=EOMONTH(L$4,0))*('Diário 1º PA'!$F$4:$F$2000))
+SUMPRODUCT(('Diário 2º PA'!$E$4:$E$1997='Analítico Cp.'!$B105)*('Diário 2º PA'!$C$4:$C$1997&gt;=L$4)*('Diário 2º PA'!$C$4:$C$1997&lt;=EOMONTH(L$4,0))*('Diário 2º PA'!$F$4:$F$1997))
+SUMPRODUCT(('Diário 3º PA'!$E$4:$E$2018='Analítico Cp.'!$B105)*('Diário 3º PA'!$C$4:$C$2018&gt;=L$4)*('Diário 3º PA'!$C$4:$C$2018&lt;=EOMONTH(L$4,0))*('Diário 3º PA'!$F$4:$F$2018))
+SUMPRODUCT(('Diário 4º PA'!$E$4:$E$2000='Analítico Cp.'!$B105)*('Diário 4º PA'!$C$4:$C$2000&gt;=L$4)*('Diário 4º PA'!$C$4:$C$2000&lt;=EOMONTH(L$4,0))*('Diário 4º PA'!$F$4:$F$2000))
+SUMPRODUCT(('Comp.'!$D$5:$D$475=$B105)*('Comp.'!$B$5:$B$475&gt;=L$4)*('Comp.'!$B$5:$B$475&lt;=EOMONTH(L$4,0))*('Comp.'!$E$5:$E$475))</f>
        <v>0</v>
      </c>
      <c r="M105" s="10">
        <f>SUMPRODUCT(('Diário 1º PA'!$E$4:$E$2000='Analítico Cp.'!$B105)*('Diário 1º PA'!$C$4:$C$2000&gt;=M$4)*('Diário 1º PA'!$C$4:$C$2000&lt;=EOMONTH(M$4,0))*('Diário 1º PA'!$F$4:$F$2000))
+SUMPRODUCT(('Diário 2º PA'!$E$4:$E$1997='Analítico Cp.'!$B105)*('Diário 2º PA'!$C$4:$C$1997&gt;=M$4)*('Diário 2º PA'!$C$4:$C$1997&lt;=EOMONTH(M$4,0))*('Diário 2º PA'!$F$4:$F$1997))
+SUMPRODUCT(('Diário 3º PA'!$E$4:$E$2018='Analítico Cp.'!$B105)*('Diário 3º PA'!$C$4:$C$2018&gt;=M$4)*('Diário 3º PA'!$C$4:$C$2018&lt;=EOMONTH(M$4,0))*('Diário 3º PA'!$F$4:$F$2018))
+SUMPRODUCT(('Diário 4º PA'!$E$4:$E$2000='Analítico Cp.'!$B105)*('Diário 4º PA'!$C$4:$C$2000&gt;=M$4)*('Diário 4º PA'!$C$4:$C$2000&lt;=EOMONTH(M$4,0))*('Diário 4º PA'!$F$4:$F$2000))
+SUMPRODUCT(('Comp.'!$D$5:$D$475=$B105)*('Comp.'!$B$5:$B$475&gt;=M$4)*('Comp.'!$B$5:$B$475&lt;=EOMONTH(M$4,0))*('Comp.'!$E$5:$E$475))</f>
        <v>0</v>
      </c>
      <c r="N105" s="10">
        <f>SUMPRODUCT(('Diário 1º PA'!$E$4:$E$2000='Analítico Cp.'!$B105)*('Diário 1º PA'!$C$4:$C$2000&gt;=N$4)*('Diário 1º PA'!$C$4:$C$2000&lt;=EOMONTH(N$4,0))*('Diário 1º PA'!$F$4:$F$2000))
+SUMPRODUCT(('Diário 2º PA'!$E$4:$E$1997='Analítico Cp.'!$B105)*('Diário 2º PA'!$C$4:$C$1997&gt;=N$4)*('Diário 2º PA'!$C$4:$C$1997&lt;=EOMONTH(N$4,0))*('Diário 2º PA'!$F$4:$F$1997))
+SUMPRODUCT(('Diário 3º PA'!$E$4:$E$2018='Analítico Cp.'!$B105)*('Diário 3º PA'!$C$4:$C$2018&gt;=N$4)*('Diário 3º PA'!$C$4:$C$2018&lt;=EOMONTH(N$4,0))*('Diário 3º PA'!$F$4:$F$2018))
+SUMPRODUCT(('Diário 4º PA'!$E$4:$E$2000='Analítico Cp.'!$B105)*('Diário 4º PA'!$C$4:$C$2000&gt;=N$4)*('Diário 4º PA'!$C$4:$C$2000&lt;=EOMONTH(N$4,0))*('Diário 4º PA'!$F$4:$F$2000))
+SUMPRODUCT(('Comp.'!$D$5:$D$475=$B105)*('Comp.'!$B$5:$B$475&gt;=N$4)*('Comp.'!$B$5:$B$475&lt;=EOMONTH(N$4,0))*('Comp.'!$E$5:$E$475))</f>
        <v>0</v>
      </c>
      <c r="O105" s="11">
        <f t="shared" si="14"/>
        <v>0</v>
      </c>
      <c r="P105" s="92">
        <f t="shared" si="15"/>
        <v>0</v>
      </c>
    </row>
    <row r="106" spans="1:16" ht="23.25" customHeight="1" x14ac:dyDescent="0.25">
      <c r="A106" s="36" t="s">
        <v>289</v>
      </c>
      <c r="B106" s="57" t="s">
        <v>290</v>
      </c>
      <c r="C106" s="10">
        <f>SUMPRODUCT(('Diário 1º PA'!$E$4:$E$2000='Analítico Cp.'!$B106)*('Diário 1º PA'!$C$4:$C$2000&gt;=C$4)*('Diário 1º PA'!$C$4:$C$2000&lt;=EOMONTH(C$4,0))*('Diário 1º PA'!$F$4:$F$2000))
+SUMPRODUCT(('Diário 2º PA'!$E$4:$E$1997='Analítico Cp.'!$B106)*('Diário 2º PA'!$C$4:$C$1997&gt;=C$4)*('Diário 2º PA'!$C$4:$C$1997&lt;=EOMONTH(C$4,0))*('Diário 2º PA'!$F$4:$F$1997))
+SUMPRODUCT(('Diário 3º PA'!$E$4:$E$2018='Analítico Cp.'!$B106)*('Diário 3º PA'!$C$4:$C$2018&gt;=C$4)*('Diário 3º PA'!$C$4:$C$2018&lt;=EOMONTH(C$4,0))*('Diário 3º PA'!$F$4:$F$2018))
+SUMPRODUCT(('Diário 4º PA'!$E$4:$E$2000='Analítico Cp.'!$B106)*('Diário 4º PA'!$C$4:$C$2000&gt;=C$4)*('Diário 4º PA'!$C$4:$C$2000&lt;=EOMONTH(C$4,0))*('Diário 4º PA'!$F$4:$F$2000))
+SUMPRODUCT(('Comp.'!$D$5:$D$475=$B106)*('Comp.'!$B$5:$B$475&gt;=C$4)*('Comp.'!$B$5:$B$475&lt;=EOMONTH(C$4,0))*('Comp.'!$E$5:$E$475))</f>
        <v>0</v>
      </c>
      <c r="D106" s="10">
        <f>SUMPRODUCT(('Diário 1º PA'!$E$4:$E$2000='Analítico Cp.'!$B106)*('Diário 1º PA'!$C$4:$C$2000&gt;=D$4)*('Diário 1º PA'!$C$4:$C$2000&lt;=EOMONTH(D$4,0))*('Diário 1º PA'!$F$4:$F$2000))
+SUMPRODUCT(('Diário 2º PA'!$E$4:$E$1997='Analítico Cp.'!$B106)*('Diário 2º PA'!$C$4:$C$1997&gt;=D$4)*('Diário 2º PA'!$C$4:$C$1997&lt;=EOMONTH(D$4,0))*('Diário 2º PA'!$F$4:$F$1997))
+SUMPRODUCT(('Diário 3º PA'!$E$4:$E$2018='Analítico Cp.'!$B106)*('Diário 3º PA'!$C$4:$C$2018&gt;=D$4)*('Diário 3º PA'!$C$4:$C$2018&lt;=EOMONTH(D$4,0))*('Diário 3º PA'!$F$4:$F$2018))
+SUMPRODUCT(('Diário 4º PA'!$E$4:$E$2000='Analítico Cp.'!$B106)*('Diário 4º PA'!$C$4:$C$2000&gt;=D$4)*('Diário 4º PA'!$C$4:$C$2000&lt;=EOMONTH(D$4,0))*('Diário 4º PA'!$F$4:$F$2000))
+SUMPRODUCT(('Comp.'!$D$5:$D$475=$B106)*('Comp.'!$B$5:$B$475&gt;=D$4)*('Comp.'!$B$5:$B$475&lt;=EOMONTH(D$4,0))*('Comp.'!$E$5:$E$475))</f>
        <v>0</v>
      </c>
      <c r="E106" s="10">
        <f>SUMPRODUCT(('Diário 1º PA'!$E$4:$E$2000='Analítico Cp.'!$B106)*('Diário 1º PA'!$C$4:$C$2000&gt;=E$4)*('Diário 1º PA'!$C$4:$C$2000&lt;=EOMONTH(E$4,0))*('Diário 1º PA'!$F$4:$F$2000))
+SUMPRODUCT(('Diário 2º PA'!$E$4:$E$1997='Analítico Cp.'!$B106)*('Diário 2º PA'!$C$4:$C$1997&gt;=E$4)*('Diário 2º PA'!$C$4:$C$1997&lt;=EOMONTH(E$4,0))*('Diário 2º PA'!$F$4:$F$1997))
+SUMPRODUCT(('Diário 3º PA'!$E$4:$E$2018='Analítico Cp.'!$B106)*('Diário 3º PA'!$C$4:$C$2018&gt;=E$4)*('Diário 3º PA'!$C$4:$C$2018&lt;=EOMONTH(E$4,0))*('Diário 3º PA'!$F$4:$F$2018))
+SUMPRODUCT(('Diário 4º PA'!$E$4:$E$2000='Analítico Cp.'!$B106)*('Diário 4º PA'!$C$4:$C$2000&gt;=E$4)*('Diário 4º PA'!$C$4:$C$2000&lt;=EOMONTH(E$4,0))*('Diário 4º PA'!$F$4:$F$2000))
+SUMPRODUCT(('Comp.'!$D$5:$D$475=$B106)*('Comp.'!$B$5:$B$475&gt;=E$4)*('Comp.'!$B$5:$B$475&lt;=EOMONTH(E$4,0))*('Comp.'!$E$5:$E$475))</f>
        <v>0</v>
      </c>
      <c r="F106" s="10">
        <f>SUMPRODUCT(('Diário 1º PA'!$E$4:$E$2000='Analítico Cp.'!$B106)*('Diário 1º PA'!$C$4:$C$2000&gt;=F$4)*('Diário 1º PA'!$C$4:$C$2000&lt;=EOMONTH(F$4,0))*('Diário 1º PA'!$F$4:$F$2000))
+SUMPRODUCT(('Diário 2º PA'!$E$4:$E$1997='Analítico Cp.'!$B106)*('Diário 2º PA'!$C$4:$C$1997&gt;=F$4)*('Diário 2º PA'!$C$4:$C$1997&lt;=EOMONTH(F$4,0))*('Diário 2º PA'!$F$4:$F$1997))
+SUMPRODUCT(('Diário 3º PA'!$E$4:$E$2018='Analítico Cp.'!$B106)*('Diário 3º PA'!$C$4:$C$2018&gt;=F$4)*('Diário 3º PA'!$C$4:$C$2018&lt;=EOMONTH(F$4,0))*('Diário 3º PA'!$F$4:$F$2018))
+SUMPRODUCT(('Diário 4º PA'!$E$4:$E$2000='Analítico Cp.'!$B106)*('Diário 4º PA'!$C$4:$C$2000&gt;=F$4)*('Diário 4º PA'!$C$4:$C$2000&lt;=EOMONTH(F$4,0))*('Diário 4º PA'!$F$4:$F$2000))
+SUMPRODUCT(('Comp.'!$D$5:$D$475=$B106)*('Comp.'!$B$5:$B$475&gt;=F$4)*('Comp.'!$B$5:$B$475&lt;=EOMONTH(F$4,0))*('Comp.'!$E$5:$E$475))</f>
        <v>0</v>
      </c>
      <c r="G106" s="10">
        <f>SUMPRODUCT(('Diário 1º PA'!$E$4:$E$2000='Analítico Cp.'!$B106)*('Diário 1º PA'!$C$4:$C$2000&gt;=G$4)*('Diário 1º PA'!$C$4:$C$2000&lt;=EOMONTH(G$4,0))*('Diário 1º PA'!$F$4:$F$2000))
+SUMPRODUCT(('Diário 2º PA'!$E$4:$E$1997='Analítico Cp.'!$B106)*('Diário 2º PA'!$C$4:$C$1997&gt;=G$4)*('Diário 2º PA'!$C$4:$C$1997&lt;=EOMONTH(G$4,0))*('Diário 2º PA'!$F$4:$F$1997))
+SUMPRODUCT(('Diário 3º PA'!$E$4:$E$2018='Analítico Cp.'!$B106)*('Diário 3º PA'!$C$4:$C$2018&gt;=G$4)*('Diário 3º PA'!$C$4:$C$2018&lt;=EOMONTH(G$4,0))*('Diário 3º PA'!$F$4:$F$2018))
+SUMPRODUCT(('Diário 4º PA'!$E$4:$E$2000='Analítico Cp.'!$B106)*('Diário 4º PA'!$C$4:$C$2000&gt;=G$4)*('Diário 4º PA'!$C$4:$C$2000&lt;=EOMONTH(G$4,0))*('Diário 4º PA'!$F$4:$F$2000))
+SUMPRODUCT(('Comp.'!$D$5:$D$475=$B106)*('Comp.'!$B$5:$B$475&gt;=G$4)*('Comp.'!$B$5:$B$475&lt;=EOMONTH(G$4,0))*('Comp.'!$E$5:$E$475))</f>
        <v>0</v>
      </c>
      <c r="H106" s="10">
        <f>SUMPRODUCT(('Diário 1º PA'!$E$4:$E$2000='Analítico Cp.'!$B106)*('Diário 1º PA'!$C$4:$C$2000&gt;=H$4)*('Diário 1º PA'!$C$4:$C$2000&lt;=EOMONTH(H$4,0))*('Diário 1º PA'!$F$4:$F$2000))
+SUMPRODUCT(('Diário 2º PA'!$E$4:$E$1997='Analítico Cp.'!$B106)*('Diário 2º PA'!$C$4:$C$1997&gt;=H$4)*('Diário 2º PA'!$C$4:$C$1997&lt;=EOMONTH(H$4,0))*('Diário 2º PA'!$F$4:$F$1997))
+SUMPRODUCT(('Diário 3º PA'!$E$4:$E$2018='Analítico Cp.'!$B106)*('Diário 3º PA'!$C$4:$C$2018&gt;=H$4)*('Diário 3º PA'!$C$4:$C$2018&lt;=EOMONTH(H$4,0))*('Diário 3º PA'!$F$4:$F$2018))
+SUMPRODUCT(('Diário 4º PA'!$E$4:$E$2000='Analítico Cp.'!$B106)*('Diário 4º PA'!$C$4:$C$2000&gt;=H$4)*('Diário 4º PA'!$C$4:$C$2000&lt;=EOMONTH(H$4,0))*('Diário 4º PA'!$F$4:$F$2000))
+SUMPRODUCT(('Comp.'!$D$5:$D$475=$B106)*('Comp.'!$B$5:$B$475&gt;=H$4)*('Comp.'!$B$5:$B$475&lt;=EOMONTH(H$4,0))*('Comp.'!$E$5:$E$475))</f>
        <v>0</v>
      </c>
      <c r="I106" s="10">
        <f>SUMPRODUCT(('Diário 1º PA'!$E$4:$E$2000='Analítico Cp.'!$B106)*('Diário 1º PA'!$C$4:$C$2000&gt;=I$4)*('Diário 1º PA'!$C$4:$C$2000&lt;=EOMONTH(I$4,0))*('Diário 1º PA'!$F$4:$F$2000))
+SUMPRODUCT(('Diário 2º PA'!$E$4:$E$1997='Analítico Cp.'!$B106)*('Diário 2º PA'!$C$4:$C$1997&gt;=I$4)*('Diário 2º PA'!$C$4:$C$1997&lt;=EOMONTH(I$4,0))*('Diário 2º PA'!$F$4:$F$1997))
+SUMPRODUCT(('Diário 3º PA'!$E$4:$E$2018='Analítico Cp.'!$B106)*('Diário 3º PA'!$C$4:$C$2018&gt;=I$4)*('Diário 3º PA'!$C$4:$C$2018&lt;=EOMONTH(I$4,0))*('Diário 3º PA'!$F$4:$F$2018))
+SUMPRODUCT(('Diário 4º PA'!$E$4:$E$2000='Analítico Cp.'!$B106)*('Diário 4º PA'!$C$4:$C$2000&gt;=I$4)*('Diário 4º PA'!$C$4:$C$2000&lt;=EOMONTH(I$4,0))*('Diário 4º PA'!$F$4:$F$2000))
+SUMPRODUCT(('Comp.'!$D$5:$D$475=$B106)*('Comp.'!$B$5:$B$475&gt;=I$4)*('Comp.'!$B$5:$B$475&lt;=EOMONTH(I$4,0))*('Comp.'!$E$5:$E$475))</f>
        <v>0</v>
      </c>
      <c r="J106" s="10">
        <f>SUMPRODUCT(('Diário 1º PA'!$E$4:$E$2000='Analítico Cp.'!$B106)*('Diário 1º PA'!$C$4:$C$2000&gt;=J$4)*('Diário 1º PA'!$C$4:$C$2000&lt;=EOMONTH(J$4,0))*('Diário 1º PA'!$F$4:$F$2000))
+SUMPRODUCT(('Diário 2º PA'!$E$4:$E$1997='Analítico Cp.'!$B106)*('Diário 2º PA'!$C$4:$C$1997&gt;=J$4)*('Diário 2º PA'!$C$4:$C$1997&lt;=EOMONTH(J$4,0))*('Diário 2º PA'!$F$4:$F$1997))
+SUMPRODUCT(('Diário 3º PA'!$E$4:$E$2018='Analítico Cp.'!$B106)*('Diário 3º PA'!$C$4:$C$2018&gt;=J$4)*('Diário 3º PA'!$C$4:$C$2018&lt;=EOMONTH(J$4,0))*('Diário 3º PA'!$F$4:$F$2018))
+SUMPRODUCT(('Diário 4º PA'!$E$4:$E$2000='Analítico Cp.'!$B106)*('Diário 4º PA'!$C$4:$C$2000&gt;=J$4)*('Diário 4º PA'!$C$4:$C$2000&lt;=EOMONTH(J$4,0))*('Diário 4º PA'!$F$4:$F$2000))
+SUMPRODUCT(('Comp.'!$D$5:$D$475=$B106)*('Comp.'!$B$5:$B$475&gt;=J$4)*('Comp.'!$B$5:$B$475&lt;=EOMONTH(J$4,0))*('Comp.'!$E$5:$E$475))</f>
        <v>0</v>
      </c>
      <c r="K106" s="10">
        <f>SUMPRODUCT(('Diário 1º PA'!$E$4:$E$2000='Analítico Cp.'!$B106)*('Diário 1º PA'!$C$4:$C$2000&gt;=K$4)*('Diário 1º PA'!$C$4:$C$2000&lt;=EOMONTH(K$4,0))*('Diário 1º PA'!$F$4:$F$2000))
+SUMPRODUCT(('Diário 2º PA'!$E$4:$E$1997='Analítico Cp.'!$B106)*('Diário 2º PA'!$C$4:$C$1997&gt;=K$4)*('Diário 2º PA'!$C$4:$C$1997&lt;=EOMONTH(K$4,0))*('Diário 2º PA'!$F$4:$F$1997))
+SUMPRODUCT(('Diário 3º PA'!$E$4:$E$2018='Analítico Cp.'!$B106)*('Diário 3º PA'!$C$4:$C$2018&gt;=K$4)*('Diário 3º PA'!$C$4:$C$2018&lt;=EOMONTH(K$4,0))*('Diário 3º PA'!$F$4:$F$2018))
+SUMPRODUCT(('Diário 4º PA'!$E$4:$E$2000='Analítico Cp.'!$B106)*('Diário 4º PA'!$C$4:$C$2000&gt;=K$4)*('Diário 4º PA'!$C$4:$C$2000&lt;=EOMONTH(K$4,0))*('Diário 4º PA'!$F$4:$F$2000))
+SUMPRODUCT(('Comp.'!$D$5:$D$475=$B106)*('Comp.'!$B$5:$B$475&gt;=K$4)*('Comp.'!$B$5:$B$475&lt;=EOMONTH(K$4,0))*('Comp.'!$E$5:$E$475))</f>
        <v>0</v>
      </c>
      <c r="L106" s="10">
        <f>SUMPRODUCT(('Diário 1º PA'!$E$4:$E$2000='Analítico Cp.'!$B106)*('Diário 1º PA'!$C$4:$C$2000&gt;=L$4)*('Diário 1º PA'!$C$4:$C$2000&lt;=EOMONTH(L$4,0))*('Diário 1º PA'!$F$4:$F$2000))
+SUMPRODUCT(('Diário 2º PA'!$E$4:$E$1997='Analítico Cp.'!$B106)*('Diário 2º PA'!$C$4:$C$1997&gt;=L$4)*('Diário 2º PA'!$C$4:$C$1997&lt;=EOMONTH(L$4,0))*('Diário 2º PA'!$F$4:$F$1997))
+SUMPRODUCT(('Diário 3º PA'!$E$4:$E$2018='Analítico Cp.'!$B106)*('Diário 3º PA'!$C$4:$C$2018&gt;=L$4)*('Diário 3º PA'!$C$4:$C$2018&lt;=EOMONTH(L$4,0))*('Diário 3º PA'!$F$4:$F$2018))
+SUMPRODUCT(('Diário 4º PA'!$E$4:$E$2000='Analítico Cp.'!$B106)*('Diário 4º PA'!$C$4:$C$2000&gt;=L$4)*('Diário 4º PA'!$C$4:$C$2000&lt;=EOMONTH(L$4,0))*('Diário 4º PA'!$F$4:$F$2000))
+SUMPRODUCT(('Comp.'!$D$5:$D$475=$B106)*('Comp.'!$B$5:$B$475&gt;=L$4)*('Comp.'!$B$5:$B$475&lt;=EOMONTH(L$4,0))*('Comp.'!$E$5:$E$475))</f>
        <v>0</v>
      </c>
      <c r="M106" s="10">
        <f>SUMPRODUCT(('Diário 1º PA'!$E$4:$E$2000='Analítico Cp.'!$B106)*('Diário 1º PA'!$C$4:$C$2000&gt;=M$4)*('Diário 1º PA'!$C$4:$C$2000&lt;=EOMONTH(M$4,0))*('Diário 1º PA'!$F$4:$F$2000))
+SUMPRODUCT(('Diário 2º PA'!$E$4:$E$1997='Analítico Cp.'!$B106)*('Diário 2º PA'!$C$4:$C$1997&gt;=M$4)*('Diário 2º PA'!$C$4:$C$1997&lt;=EOMONTH(M$4,0))*('Diário 2º PA'!$F$4:$F$1997))
+SUMPRODUCT(('Diário 3º PA'!$E$4:$E$2018='Analítico Cp.'!$B106)*('Diário 3º PA'!$C$4:$C$2018&gt;=M$4)*('Diário 3º PA'!$C$4:$C$2018&lt;=EOMONTH(M$4,0))*('Diário 3º PA'!$F$4:$F$2018))
+SUMPRODUCT(('Diário 4º PA'!$E$4:$E$2000='Analítico Cp.'!$B106)*('Diário 4º PA'!$C$4:$C$2000&gt;=M$4)*('Diário 4º PA'!$C$4:$C$2000&lt;=EOMONTH(M$4,0))*('Diário 4º PA'!$F$4:$F$2000))
+SUMPRODUCT(('Comp.'!$D$5:$D$475=$B106)*('Comp.'!$B$5:$B$475&gt;=M$4)*('Comp.'!$B$5:$B$475&lt;=EOMONTH(M$4,0))*('Comp.'!$E$5:$E$475))</f>
        <v>0</v>
      </c>
      <c r="N106" s="10">
        <f>SUMPRODUCT(('Diário 1º PA'!$E$4:$E$2000='Analítico Cp.'!$B106)*('Diário 1º PA'!$C$4:$C$2000&gt;=N$4)*('Diário 1º PA'!$C$4:$C$2000&lt;=EOMONTH(N$4,0))*('Diário 1º PA'!$F$4:$F$2000))
+SUMPRODUCT(('Diário 2º PA'!$E$4:$E$1997='Analítico Cp.'!$B106)*('Diário 2º PA'!$C$4:$C$1997&gt;=N$4)*('Diário 2º PA'!$C$4:$C$1997&lt;=EOMONTH(N$4,0))*('Diário 2º PA'!$F$4:$F$1997))
+SUMPRODUCT(('Diário 3º PA'!$E$4:$E$2018='Analítico Cp.'!$B106)*('Diário 3º PA'!$C$4:$C$2018&gt;=N$4)*('Diário 3º PA'!$C$4:$C$2018&lt;=EOMONTH(N$4,0))*('Diário 3º PA'!$F$4:$F$2018))
+SUMPRODUCT(('Diário 4º PA'!$E$4:$E$2000='Analítico Cp.'!$B106)*('Diário 4º PA'!$C$4:$C$2000&gt;=N$4)*('Diário 4º PA'!$C$4:$C$2000&lt;=EOMONTH(N$4,0))*('Diário 4º PA'!$F$4:$F$2000))
+SUMPRODUCT(('Comp.'!$D$5:$D$475=$B106)*('Comp.'!$B$5:$B$475&gt;=N$4)*('Comp.'!$B$5:$B$475&lt;=EOMONTH(N$4,0))*('Comp.'!$E$5:$E$475))</f>
        <v>0</v>
      </c>
      <c r="O106" s="11">
        <f t="shared" si="14"/>
        <v>0</v>
      </c>
      <c r="P106" s="92">
        <f t="shared" si="15"/>
        <v>0</v>
      </c>
    </row>
    <row r="107" spans="1:16" ht="23.25" customHeight="1" x14ac:dyDescent="0.25">
      <c r="A107" s="36" t="s">
        <v>291</v>
      </c>
      <c r="B107" s="57" t="s">
        <v>292</v>
      </c>
      <c r="C107" s="10">
        <f>SUMPRODUCT(('Diário 1º PA'!$E$4:$E$2000='Analítico Cp.'!$B107)*('Diário 1º PA'!$C$4:$C$2000&gt;=C$4)*('Diário 1º PA'!$C$4:$C$2000&lt;=EOMONTH(C$4,0))*('Diário 1º PA'!$F$4:$F$2000))
+SUMPRODUCT(('Diário 2º PA'!$E$4:$E$1997='Analítico Cp.'!$B107)*('Diário 2º PA'!$C$4:$C$1997&gt;=C$4)*('Diário 2º PA'!$C$4:$C$1997&lt;=EOMONTH(C$4,0))*('Diário 2º PA'!$F$4:$F$1997))
+SUMPRODUCT(('Diário 3º PA'!$E$4:$E$2018='Analítico Cp.'!$B107)*('Diário 3º PA'!$C$4:$C$2018&gt;=C$4)*('Diário 3º PA'!$C$4:$C$2018&lt;=EOMONTH(C$4,0))*('Diário 3º PA'!$F$4:$F$2018))
+SUMPRODUCT(('Diário 4º PA'!$E$4:$E$2000='Analítico Cp.'!$B107)*('Diário 4º PA'!$C$4:$C$2000&gt;=C$4)*('Diário 4º PA'!$C$4:$C$2000&lt;=EOMONTH(C$4,0))*('Diário 4º PA'!$F$4:$F$2000))
+SUMPRODUCT(('Comp.'!$D$5:$D$475=$B107)*('Comp.'!$B$5:$B$475&gt;=C$4)*('Comp.'!$B$5:$B$475&lt;=EOMONTH(C$4,0))*('Comp.'!$E$5:$E$475))</f>
        <v>0</v>
      </c>
      <c r="D107" s="10">
        <f>SUMPRODUCT(('Diário 1º PA'!$E$4:$E$2000='Analítico Cp.'!$B107)*('Diário 1º PA'!$C$4:$C$2000&gt;=D$4)*('Diário 1º PA'!$C$4:$C$2000&lt;=EOMONTH(D$4,0))*('Diário 1º PA'!$F$4:$F$2000))
+SUMPRODUCT(('Diário 2º PA'!$E$4:$E$1997='Analítico Cp.'!$B107)*('Diário 2º PA'!$C$4:$C$1997&gt;=D$4)*('Diário 2º PA'!$C$4:$C$1997&lt;=EOMONTH(D$4,0))*('Diário 2º PA'!$F$4:$F$1997))
+SUMPRODUCT(('Diário 3º PA'!$E$4:$E$2018='Analítico Cp.'!$B107)*('Diário 3º PA'!$C$4:$C$2018&gt;=D$4)*('Diário 3º PA'!$C$4:$C$2018&lt;=EOMONTH(D$4,0))*('Diário 3º PA'!$F$4:$F$2018))
+SUMPRODUCT(('Diário 4º PA'!$E$4:$E$2000='Analítico Cp.'!$B107)*('Diário 4º PA'!$C$4:$C$2000&gt;=D$4)*('Diário 4º PA'!$C$4:$C$2000&lt;=EOMONTH(D$4,0))*('Diário 4º PA'!$F$4:$F$2000))
+SUMPRODUCT(('Comp.'!$D$5:$D$475=$B107)*('Comp.'!$B$5:$B$475&gt;=D$4)*('Comp.'!$B$5:$B$475&lt;=EOMONTH(D$4,0))*('Comp.'!$E$5:$E$475))</f>
        <v>0</v>
      </c>
      <c r="E107" s="10">
        <f>SUMPRODUCT(('Diário 1º PA'!$E$4:$E$2000='Analítico Cp.'!$B107)*('Diário 1º PA'!$C$4:$C$2000&gt;=E$4)*('Diário 1º PA'!$C$4:$C$2000&lt;=EOMONTH(E$4,0))*('Diário 1º PA'!$F$4:$F$2000))
+SUMPRODUCT(('Diário 2º PA'!$E$4:$E$1997='Analítico Cp.'!$B107)*('Diário 2º PA'!$C$4:$C$1997&gt;=E$4)*('Diário 2º PA'!$C$4:$C$1997&lt;=EOMONTH(E$4,0))*('Diário 2º PA'!$F$4:$F$1997))
+SUMPRODUCT(('Diário 3º PA'!$E$4:$E$2018='Analítico Cp.'!$B107)*('Diário 3º PA'!$C$4:$C$2018&gt;=E$4)*('Diário 3º PA'!$C$4:$C$2018&lt;=EOMONTH(E$4,0))*('Diário 3º PA'!$F$4:$F$2018))
+SUMPRODUCT(('Diário 4º PA'!$E$4:$E$2000='Analítico Cp.'!$B107)*('Diário 4º PA'!$C$4:$C$2000&gt;=E$4)*('Diário 4º PA'!$C$4:$C$2000&lt;=EOMONTH(E$4,0))*('Diário 4º PA'!$F$4:$F$2000))
+SUMPRODUCT(('Comp.'!$D$5:$D$475=$B107)*('Comp.'!$B$5:$B$475&gt;=E$4)*('Comp.'!$B$5:$B$475&lt;=EOMONTH(E$4,0))*('Comp.'!$E$5:$E$475))</f>
        <v>0</v>
      </c>
      <c r="F107" s="10">
        <f>SUMPRODUCT(('Diário 1º PA'!$E$4:$E$2000='Analítico Cp.'!$B107)*('Diário 1º PA'!$C$4:$C$2000&gt;=F$4)*('Diário 1º PA'!$C$4:$C$2000&lt;=EOMONTH(F$4,0))*('Diário 1º PA'!$F$4:$F$2000))
+SUMPRODUCT(('Diário 2º PA'!$E$4:$E$1997='Analítico Cp.'!$B107)*('Diário 2º PA'!$C$4:$C$1997&gt;=F$4)*('Diário 2º PA'!$C$4:$C$1997&lt;=EOMONTH(F$4,0))*('Diário 2º PA'!$F$4:$F$1997))
+SUMPRODUCT(('Diário 3º PA'!$E$4:$E$2018='Analítico Cp.'!$B107)*('Diário 3º PA'!$C$4:$C$2018&gt;=F$4)*('Diário 3º PA'!$C$4:$C$2018&lt;=EOMONTH(F$4,0))*('Diário 3º PA'!$F$4:$F$2018))
+SUMPRODUCT(('Diário 4º PA'!$E$4:$E$2000='Analítico Cp.'!$B107)*('Diário 4º PA'!$C$4:$C$2000&gt;=F$4)*('Diário 4º PA'!$C$4:$C$2000&lt;=EOMONTH(F$4,0))*('Diário 4º PA'!$F$4:$F$2000))
+SUMPRODUCT(('Comp.'!$D$5:$D$475=$B107)*('Comp.'!$B$5:$B$475&gt;=F$4)*('Comp.'!$B$5:$B$475&lt;=EOMONTH(F$4,0))*('Comp.'!$E$5:$E$475))</f>
        <v>0</v>
      </c>
      <c r="G107" s="10">
        <f>SUMPRODUCT(('Diário 1º PA'!$E$4:$E$2000='Analítico Cp.'!$B107)*('Diário 1º PA'!$C$4:$C$2000&gt;=G$4)*('Diário 1º PA'!$C$4:$C$2000&lt;=EOMONTH(G$4,0))*('Diário 1º PA'!$F$4:$F$2000))
+SUMPRODUCT(('Diário 2º PA'!$E$4:$E$1997='Analítico Cp.'!$B107)*('Diário 2º PA'!$C$4:$C$1997&gt;=G$4)*('Diário 2º PA'!$C$4:$C$1997&lt;=EOMONTH(G$4,0))*('Diário 2º PA'!$F$4:$F$1997))
+SUMPRODUCT(('Diário 3º PA'!$E$4:$E$2018='Analítico Cp.'!$B107)*('Diário 3º PA'!$C$4:$C$2018&gt;=G$4)*('Diário 3º PA'!$C$4:$C$2018&lt;=EOMONTH(G$4,0))*('Diário 3º PA'!$F$4:$F$2018))
+SUMPRODUCT(('Diário 4º PA'!$E$4:$E$2000='Analítico Cp.'!$B107)*('Diário 4º PA'!$C$4:$C$2000&gt;=G$4)*('Diário 4º PA'!$C$4:$C$2000&lt;=EOMONTH(G$4,0))*('Diário 4º PA'!$F$4:$F$2000))
+SUMPRODUCT(('Comp.'!$D$5:$D$475=$B107)*('Comp.'!$B$5:$B$475&gt;=G$4)*('Comp.'!$B$5:$B$475&lt;=EOMONTH(G$4,0))*('Comp.'!$E$5:$E$475))</f>
        <v>0</v>
      </c>
      <c r="H107" s="10">
        <f>SUMPRODUCT(('Diário 1º PA'!$E$4:$E$2000='Analítico Cp.'!$B107)*('Diário 1º PA'!$C$4:$C$2000&gt;=H$4)*('Diário 1º PA'!$C$4:$C$2000&lt;=EOMONTH(H$4,0))*('Diário 1º PA'!$F$4:$F$2000))
+SUMPRODUCT(('Diário 2º PA'!$E$4:$E$1997='Analítico Cp.'!$B107)*('Diário 2º PA'!$C$4:$C$1997&gt;=H$4)*('Diário 2º PA'!$C$4:$C$1997&lt;=EOMONTH(H$4,0))*('Diário 2º PA'!$F$4:$F$1997))
+SUMPRODUCT(('Diário 3º PA'!$E$4:$E$2018='Analítico Cp.'!$B107)*('Diário 3º PA'!$C$4:$C$2018&gt;=H$4)*('Diário 3º PA'!$C$4:$C$2018&lt;=EOMONTH(H$4,0))*('Diário 3º PA'!$F$4:$F$2018))
+SUMPRODUCT(('Diário 4º PA'!$E$4:$E$2000='Analítico Cp.'!$B107)*('Diário 4º PA'!$C$4:$C$2000&gt;=H$4)*('Diário 4º PA'!$C$4:$C$2000&lt;=EOMONTH(H$4,0))*('Diário 4º PA'!$F$4:$F$2000))
+SUMPRODUCT(('Comp.'!$D$5:$D$475=$B107)*('Comp.'!$B$5:$B$475&gt;=H$4)*('Comp.'!$B$5:$B$475&lt;=EOMONTH(H$4,0))*('Comp.'!$E$5:$E$475))</f>
        <v>0</v>
      </c>
      <c r="I107" s="10">
        <f>SUMPRODUCT(('Diário 1º PA'!$E$4:$E$2000='Analítico Cp.'!$B107)*('Diário 1º PA'!$C$4:$C$2000&gt;=I$4)*('Diário 1º PA'!$C$4:$C$2000&lt;=EOMONTH(I$4,0))*('Diário 1º PA'!$F$4:$F$2000))
+SUMPRODUCT(('Diário 2º PA'!$E$4:$E$1997='Analítico Cp.'!$B107)*('Diário 2º PA'!$C$4:$C$1997&gt;=I$4)*('Diário 2º PA'!$C$4:$C$1997&lt;=EOMONTH(I$4,0))*('Diário 2º PA'!$F$4:$F$1997))
+SUMPRODUCT(('Diário 3º PA'!$E$4:$E$2018='Analítico Cp.'!$B107)*('Diário 3º PA'!$C$4:$C$2018&gt;=I$4)*('Diário 3º PA'!$C$4:$C$2018&lt;=EOMONTH(I$4,0))*('Diário 3º PA'!$F$4:$F$2018))
+SUMPRODUCT(('Diário 4º PA'!$E$4:$E$2000='Analítico Cp.'!$B107)*('Diário 4º PA'!$C$4:$C$2000&gt;=I$4)*('Diário 4º PA'!$C$4:$C$2000&lt;=EOMONTH(I$4,0))*('Diário 4º PA'!$F$4:$F$2000))
+SUMPRODUCT(('Comp.'!$D$5:$D$475=$B107)*('Comp.'!$B$5:$B$475&gt;=I$4)*('Comp.'!$B$5:$B$475&lt;=EOMONTH(I$4,0))*('Comp.'!$E$5:$E$475))</f>
        <v>0</v>
      </c>
      <c r="J107" s="10">
        <f>SUMPRODUCT(('Diário 1º PA'!$E$4:$E$2000='Analítico Cp.'!$B107)*('Diário 1º PA'!$C$4:$C$2000&gt;=J$4)*('Diário 1º PA'!$C$4:$C$2000&lt;=EOMONTH(J$4,0))*('Diário 1º PA'!$F$4:$F$2000))
+SUMPRODUCT(('Diário 2º PA'!$E$4:$E$1997='Analítico Cp.'!$B107)*('Diário 2º PA'!$C$4:$C$1997&gt;=J$4)*('Diário 2º PA'!$C$4:$C$1997&lt;=EOMONTH(J$4,0))*('Diário 2º PA'!$F$4:$F$1997))
+SUMPRODUCT(('Diário 3º PA'!$E$4:$E$2018='Analítico Cp.'!$B107)*('Diário 3º PA'!$C$4:$C$2018&gt;=J$4)*('Diário 3º PA'!$C$4:$C$2018&lt;=EOMONTH(J$4,0))*('Diário 3º PA'!$F$4:$F$2018))
+SUMPRODUCT(('Diário 4º PA'!$E$4:$E$2000='Analítico Cp.'!$B107)*('Diário 4º PA'!$C$4:$C$2000&gt;=J$4)*('Diário 4º PA'!$C$4:$C$2000&lt;=EOMONTH(J$4,0))*('Diário 4º PA'!$F$4:$F$2000))
+SUMPRODUCT(('Comp.'!$D$5:$D$475=$B107)*('Comp.'!$B$5:$B$475&gt;=J$4)*('Comp.'!$B$5:$B$475&lt;=EOMONTH(J$4,0))*('Comp.'!$E$5:$E$475))</f>
        <v>0</v>
      </c>
      <c r="K107" s="10">
        <f>SUMPRODUCT(('Diário 1º PA'!$E$4:$E$2000='Analítico Cp.'!$B107)*('Diário 1º PA'!$C$4:$C$2000&gt;=K$4)*('Diário 1º PA'!$C$4:$C$2000&lt;=EOMONTH(K$4,0))*('Diário 1º PA'!$F$4:$F$2000))
+SUMPRODUCT(('Diário 2º PA'!$E$4:$E$1997='Analítico Cp.'!$B107)*('Diário 2º PA'!$C$4:$C$1997&gt;=K$4)*('Diário 2º PA'!$C$4:$C$1997&lt;=EOMONTH(K$4,0))*('Diário 2º PA'!$F$4:$F$1997))
+SUMPRODUCT(('Diário 3º PA'!$E$4:$E$2018='Analítico Cp.'!$B107)*('Diário 3º PA'!$C$4:$C$2018&gt;=K$4)*('Diário 3º PA'!$C$4:$C$2018&lt;=EOMONTH(K$4,0))*('Diário 3º PA'!$F$4:$F$2018))
+SUMPRODUCT(('Diário 4º PA'!$E$4:$E$2000='Analítico Cp.'!$B107)*('Diário 4º PA'!$C$4:$C$2000&gt;=K$4)*('Diário 4º PA'!$C$4:$C$2000&lt;=EOMONTH(K$4,0))*('Diário 4º PA'!$F$4:$F$2000))
+SUMPRODUCT(('Comp.'!$D$5:$D$475=$B107)*('Comp.'!$B$5:$B$475&gt;=K$4)*('Comp.'!$B$5:$B$475&lt;=EOMONTH(K$4,0))*('Comp.'!$E$5:$E$475))</f>
        <v>0</v>
      </c>
      <c r="L107" s="10">
        <f>SUMPRODUCT(('Diário 1º PA'!$E$4:$E$2000='Analítico Cp.'!$B107)*('Diário 1º PA'!$C$4:$C$2000&gt;=L$4)*('Diário 1º PA'!$C$4:$C$2000&lt;=EOMONTH(L$4,0))*('Diário 1º PA'!$F$4:$F$2000))
+SUMPRODUCT(('Diário 2º PA'!$E$4:$E$1997='Analítico Cp.'!$B107)*('Diário 2º PA'!$C$4:$C$1997&gt;=L$4)*('Diário 2º PA'!$C$4:$C$1997&lt;=EOMONTH(L$4,0))*('Diário 2º PA'!$F$4:$F$1997))
+SUMPRODUCT(('Diário 3º PA'!$E$4:$E$2018='Analítico Cp.'!$B107)*('Diário 3º PA'!$C$4:$C$2018&gt;=L$4)*('Diário 3º PA'!$C$4:$C$2018&lt;=EOMONTH(L$4,0))*('Diário 3º PA'!$F$4:$F$2018))
+SUMPRODUCT(('Diário 4º PA'!$E$4:$E$2000='Analítico Cp.'!$B107)*('Diário 4º PA'!$C$4:$C$2000&gt;=L$4)*('Diário 4º PA'!$C$4:$C$2000&lt;=EOMONTH(L$4,0))*('Diário 4º PA'!$F$4:$F$2000))
+SUMPRODUCT(('Comp.'!$D$5:$D$475=$B107)*('Comp.'!$B$5:$B$475&gt;=L$4)*('Comp.'!$B$5:$B$475&lt;=EOMONTH(L$4,0))*('Comp.'!$E$5:$E$475))</f>
        <v>0</v>
      </c>
      <c r="M107" s="10">
        <f>SUMPRODUCT(('Diário 1º PA'!$E$4:$E$2000='Analítico Cp.'!$B107)*('Diário 1º PA'!$C$4:$C$2000&gt;=M$4)*('Diário 1º PA'!$C$4:$C$2000&lt;=EOMONTH(M$4,0))*('Diário 1º PA'!$F$4:$F$2000))
+SUMPRODUCT(('Diário 2º PA'!$E$4:$E$1997='Analítico Cp.'!$B107)*('Diário 2º PA'!$C$4:$C$1997&gt;=M$4)*('Diário 2º PA'!$C$4:$C$1997&lt;=EOMONTH(M$4,0))*('Diário 2º PA'!$F$4:$F$1997))
+SUMPRODUCT(('Diário 3º PA'!$E$4:$E$2018='Analítico Cp.'!$B107)*('Diário 3º PA'!$C$4:$C$2018&gt;=M$4)*('Diário 3º PA'!$C$4:$C$2018&lt;=EOMONTH(M$4,0))*('Diário 3º PA'!$F$4:$F$2018))
+SUMPRODUCT(('Diário 4º PA'!$E$4:$E$2000='Analítico Cp.'!$B107)*('Diário 4º PA'!$C$4:$C$2000&gt;=M$4)*('Diário 4º PA'!$C$4:$C$2000&lt;=EOMONTH(M$4,0))*('Diário 4º PA'!$F$4:$F$2000))
+SUMPRODUCT(('Comp.'!$D$5:$D$475=$B107)*('Comp.'!$B$5:$B$475&gt;=M$4)*('Comp.'!$B$5:$B$475&lt;=EOMONTH(M$4,0))*('Comp.'!$E$5:$E$475))</f>
        <v>0</v>
      </c>
      <c r="N107" s="10">
        <f>SUMPRODUCT(('Diário 1º PA'!$E$4:$E$2000='Analítico Cp.'!$B107)*('Diário 1º PA'!$C$4:$C$2000&gt;=N$4)*('Diário 1º PA'!$C$4:$C$2000&lt;=EOMONTH(N$4,0))*('Diário 1º PA'!$F$4:$F$2000))
+SUMPRODUCT(('Diário 2º PA'!$E$4:$E$1997='Analítico Cp.'!$B107)*('Diário 2º PA'!$C$4:$C$1997&gt;=N$4)*('Diário 2º PA'!$C$4:$C$1997&lt;=EOMONTH(N$4,0))*('Diário 2º PA'!$F$4:$F$1997))
+SUMPRODUCT(('Diário 3º PA'!$E$4:$E$2018='Analítico Cp.'!$B107)*('Diário 3º PA'!$C$4:$C$2018&gt;=N$4)*('Diário 3º PA'!$C$4:$C$2018&lt;=EOMONTH(N$4,0))*('Diário 3º PA'!$F$4:$F$2018))
+SUMPRODUCT(('Diário 4º PA'!$E$4:$E$2000='Analítico Cp.'!$B107)*('Diário 4º PA'!$C$4:$C$2000&gt;=N$4)*('Diário 4º PA'!$C$4:$C$2000&lt;=EOMONTH(N$4,0))*('Diário 4º PA'!$F$4:$F$2000))
+SUMPRODUCT(('Comp.'!$D$5:$D$475=$B107)*('Comp.'!$B$5:$B$475&gt;=N$4)*('Comp.'!$B$5:$B$475&lt;=EOMONTH(N$4,0))*('Comp.'!$E$5:$E$475))</f>
        <v>0</v>
      </c>
      <c r="O107" s="11">
        <f t="shared" si="14"/>
        <v>0</v>
      </c>
      <c r="P107" s="92">
        <f t="shared" si="15"/>
        <v>0</v>
      </c>
    </row>
    <row r="108" spans="1:16" ht="23.25" customHeight="1" x14ac:dyDescent="0.25">
      <c r="A108" s="36" t="s">
        <v>293</v>
      </c>
      <c r="B108" s="57" t="s">
        <v>294</v>
      </c>
      <c r="C108" s="10">
        <f>SUMPRODUCT(('Diário 1º PA'!$E$4:$E$2000='Analítico Cp.'!$B108)*('Diário 1º PA'!$C$4:$C$2000&gt;=C$4)*('Diário 1º PA'!$C$4:$C$2000&lt;=EOMONTH(C$4,0))*('Diário 1º PA'!$F$4:$F$2000))
+SUMPRODUCT(('Diário 2º PA'!$E$4:$E$1997='Analítico Cp.'!$B108)*('Diário 2º PA'!$C$4:$C$1997&gt;=C$4)*('Diário 2º PA'!$C$4:$C$1997&lt;=EOMONTH(C$4,0))*('Diário 2º PA'!$F$4:$F$1997))
+SUMPRODUCT(('Diário 3º PA'!$E$4:$E$2018='Analítico Cp.'!$B108)*('Diário 3º PA'!$C$4:$C$2018&gt;=C$4)*('Diário 3º PA'!$C$4:$C$2018&lt;=EOMONTH(C$4,0))*('Diário 3º PA'!$F$4:$F$2018))
+SUMPRODUCT(('Diário 4º PA'!$E$4:$E$2000='Analítico Cp.'!$B108)*('Diário 4º PA'!$C$4:$C$2000&gt;=C$4)*('Diário 4º PA'!$C$4:$C$2000&lt;=EOMONTH(C$4,0))*('Diário 4º PA'!$F$4:$F$2000))
+SUMPRODUCT(('Comp.'!$D$5:$D$475=$B108)*('Comp.'!$B$5:$B$475&gt;=C$4)*('Comp.'!$B$5:$B$475&lt;=EOMONTH(C$4,0))*('Comp.'!$E$5:$E$475))</f>
        <v>0</v>
      </c>
      <c r="D108" s="10">
        <f>SUMPRODUCT(('Diário 1º PA'!$E$4:$E$2000='Analítico Cp.'!$B108)*('Diário 1º PA'!$C$4:$C$2000&gt;=D$4)*('Diário 1º PA'!$C$4:$C$2000&lt;=EOMONTH(D$4,0))*('Diário 1º PA'!$F$4:$F$2000))
+SUMPRODUCT(('Diário 2º PA'!$E$4:$E$1997='Analítico Cp.'!$B108)*('Diário 2º PA'!$C$4:$C$1997&gt;=D$4)*('Diário 2º PA'!$C$4:$C$1997&lt;=EOMONTH(D$4,0))*('Diário 2º PA'!$F$4:$F$1997))
+SUMPRODUCT(('Diário 3º PA'!$E$4:$E$2018='Analítico Cp.'!$B108)*('Diário 3º PA'!$C$4:$C$2018&gt;=D$4)*('Diário 3º PA'!$C$4:$C$2018&lt;=EOMONTH(D$4,0))*('Diário 3º PA'!$F$4:$F$2018))
+SUMPRODUCT(('Diário 4º PA'!$E$4:$E$2000='Analítico Cp.'!$B108)*('Diário 4º PA'!$C$4:$C$2000&gt;=D$4)*('Diário 4º PA'!$C$4:$C$2000&lt;=EOMONTH(D$4,0))*('Diário 4º PA'!$F$4:$F$2000))
+SUMPRODUCT(('Comp.'!$D$5:$D$475=$B108)*('Comp.'!$B$5:$B$475&gt;=D$4)*('Comp.'!$B$5:$B$475&lt;=EOMONTH(D$4,0))*('Comp.'!$E$5:$E$475))</f>
        <v>0</v>
      </c>
      <c r="E108" s="10">
        <f>SUMPRODUCT(('Diário 1º PA'!$E$4:$E$2000='Analítico Cp.'!$B108)*('Diário 1º PA'!$C$4:$C$2000&gt;=E$4)*('Diário 1º PA'!$C$4:$C$2000&lt;=EOMONTH(E$4,0))*('Diário 1º PA'!$F$4:$F$2000))
+SUMPRODUCT(('Diário 2º PA'!$E$4:$E$1997='Analítico Cp.'!$B108)*('Diário 2º PA'!$C$4:$C$1997&gt;=E$4)*('Diário 2º PA'!$C$4:$C$1997&lt;=EOMONTH(E$4,0))*('Diário 2º PA'!$F$4:$F$1997))
+SUMPRODUCT(('Diário 3º PA'!$E$4:$E$2018='Analítico Cp.'!$B108)*('Diário 3º PA'!$C$4:$C$2018&gt;=E$4)*('Diário 3º PA'!$C$4:$C$2018&lt;=EOMONTH(E$4,0))*('Diário 3º PA'!$F$4:$F$2018))
+SUMPRODUCT(('Diário 4º PA'!$E$4:$E$2000='Analítico Cp.'!$B108)*('Diário 4º PA'!$C$4:$C$2000&gt;=E$4)*('Diário 4º PA'!$C$4:$C$2000&lt;=EOMONTH(E$4,0))*('Diário 4º PA'!$F$4:$F$2000))
+SUMPRODUCT(('Comp.'!$D$5:$D$475=$B108)*('Comp.'!$B$5:$B$475&gt;=E$4)*('Comp.'!$B$5:$B$475&lt;=EOMONTH(E$4,0))*('Comp.'!$E$5:$E$475))</f>
        <v>0</v>
      </c>
      <c r="F108" s="10">
        <f>SUMPRODUCT(('Diário 1º PA'!$E$4:$E$2000='Analítico Cp.'!$B108)*('Diário 1º PA'!$C$4:$C$2000&gt;=F$4)*('Diário 1º PA'!$C$4:$C$2000&lt;=EOMONTH(F$4,0))*('Diário 1º PA'!$F$4:$F$2000))
+SUMPRODUCT(('Diário 2º PA'!$E$4:$E$1997='Analítico Cp.'!$B108)*('Diário 2º PA'!$C$4:$C$1997&gt;=F$4)*('Diário 2º PA'!$C$4:$C$1997&lt;=EOMONTH(F$4,0))*('Diário 2º PA'!$F$4:$F$1997))
+SUMPRODUCT(('Diário 3º PA'!$E$4:$E$2018='Analítico Cp.'!$B108)*('Diário 3º PA'!$C$4:$C$2018&gt;=F$4)*('Diário 3º PA'!$C$4:$C$2018&lt;=EOMONTH(F$4,0))*('Diário 3º PA'!$F$4:$F$2018))
+SUMPRODUCT(('Diário 4º PA'!$E$4:$E$2000='Analítico Cp.'!$B108)*('Diário 4º PA'!$C$4:$C$2000&gt;=F$4)*('Diário 4º PA'!$C$4:$C$2000&lt;=EOMONTH(F$4,0))*('Diário 4º PA'!$F$4:$F$2000))
+SUMPRODUCT(('Comp.'!$D$5:$D$475=$B108)*('Comp.'!$B$5:$B$475&gt;=F$4)*('Comp.'!$B$5:$B$475&lt;=EOMONTH(F$4,0))*('Comp.'!$E$5:$E$475))</f>
        <v>0</v>
      </c>
      <c r="G108" s="10">
        <f>SUMPRODUCT(('Diário 1º PA'!$E$4:$E$2000='Analítico Cp.'!$B108)*('Diário 1º PA'!$C$4:$C$2000&gt;=G$4)*('Diário 1º PA'!$C$4:$C$2000&lt;=EOMONTH(G$4,0))*('Diário 1º PA'!$F$4:$F$2000))
+SUMPRODUCT(('Diário 2º PA'!$E$4:$E$1997='Analítico Cp.'!$B108)*('Diário 2º PA'!$C$4:$C$1997&gt;=G$4)*('Diário 2º PA'!$C$4:$C$1997&lt;=EOMONTH(G$4,0))*('Diário 2º PA'!$F$4:$F$1997))
+SUMPRODUCT(('Diário 3º PA'!$E$4:$E$2018='Analítico Cp.'!$B108)*('Diário 3º PA'!$C$4:$C$2018&gt;=G$4)*('Diário 3º PA'!$C$4:$C$2018&lt;=EOMONTH(G$4,0))*('Diário 3º PA'!$F$4:$F$2018))
+SUMPRODUCT(('Diário 4º PA'!$E$4:$E$2000='Analítico Cp.'!$B108)*('Diário 4º PA'!$C$4:$C$2000&gt;=G$4)*('Diário 4º PA'!$C$4:$C$2000&lt;=EOMONTH(G$4,0))*('Diário 4º PA'!$F$4:$F$2000))
+SUMPRODUCT(('Comp.'!$D$5:$D$475=$B108)*('Comp.'!$B$5:$B$475&gt;=G$4)*('Comp.'!$B$5:$B$475&lt;=EOMONTH(G$4,0))*('Comp.'!$E$5:$E$475))</f>
        <v>0</v>
      </c>
      <c r="H108" s="10">
        <f>SUMPRODUCT(('Diário 1º PA'!$E$4:$E$2000='Analítico Cp.'!$B108)*('Diário 1º PA'!$C$4:$C$2000&gt;=H$4)*('Diário 1º PA'!$C$4:$C$2000&lt;=EOMONTH(H$4,0))*('Diário 1º PA'!$F$4:$F$2000))
+SUMPRODUCT(('Diário 2º PA'!$E$4:$E$1997='Analítico Cp.'!$B108)*('Diário 2º PA'!$C$4:$C$1997&gt;=H$4)*('Diário 2º PA'!$C$4:$C$1997&lt;=EOMONTH(H$4,0))*('Diário 2º PA'!$F$4:$F$1997))
+SUMPRODUCT(('Diário 3º PA'!$E$4:$E$2018='Analítico Cp.'!$B108)*('Diário 3º PA'!$C$4:$C$2018&gt;=H$4)*('Diário 3º PA'!$C$4:$C$2018&lt;=EOMONTH(H$4,0))*('Diário 3º PA'!$F$4:$F$2018))
+SUMPRODUCT(('Diário 4º PA'!$E$4:$E$2000='Analítico Cp.'!$B108)*('Diário 4º PA'!$C$4:$C$2000&gt;=H$4)*('Diário 4º PA'!$C$4:$C$2000&lt;=EOMONTH(H$4,0))*('Diário 4º PA'!$F$4:$F$2000))
+SUMPRODUCT(('Comp.'!$D$5:$D$475=$B108)*('Comp.'!$B$5:$B$475&gt;=H$4)*('Comp.'!$B$5:$B$475&lt;=EOMONTH(H$4,0))*('Comp.'!$E$5:$E$475))</f>
        <v>0</v>
      </c>
      <c r="I108" s="10">
        <f>SUMPRODUCT(('Diário 1º PA'!$E$4:$E$2000='Analítico Cp.'!$B108)*('Diário 1º PA'!$C$4:$C$2000&gt;=I$4)*('Diário 1º PA'!$C$4:$C$2000&lt;=EOMONTH(I$4,0))*('Diário 1º PA'!$F$4:$F$2000))
+SUMPRODUCT(('Diário 2º PA'!$E$4:$E$1997='Analítico Cp.'!$B108)*('Diário 2º PA'!$C$4:$C$1997&gt;=I$4)*('Diário 2º PA'!$C$4:$C$1997&lt;=EOMONTH(I$4,0))*('Diário 2º PA'!$F$4:$F$1997))
+SUMPRODUCT(('Diário 3º PA'!$E$4:$E$2018='Analítico Cp.'!$B108)*('Diário 3º PA'!$C$4:$C$2018&gt;=I$4)*('Diário 3º PA'!$C$4:$C$2018&lt;=EOMONTH(I$4,0))*('Diário 3º PA'!$F$4:$F$2018))
+SUMPRODUCT(('Diário 4º PA'!$E$4:$E$2000='Analítico Cp.'!$B108)*('Diário 4º PA'!$C$4:$C$2000&gt;=I$4)*('Diário 4º PA'!$C$4:$C$2000&lt;=EOMONTH(I$4,0))*('Diário 4º PA'!$F$4:$F$2000))
+SUMPRODUCT(('Comp.'!$D$5:$D$475=$B108)*('Comp.'!$B$5:$B$475&gt;=I$4)*('Comp.'!$B$5:$B$475&lt;=EOMONTH(I$4,0))*('Comp.'!$E$5:$E$475))</f>
        <v>0</v>
      </c>
      <c r="J108" s="10">
        <f>SUMPRODUCT(('Diário 1º PA'!$E$4:$E$2000='Analítico Cp.'!$B108)*('Diário 1º PA'!$C$4:$C$2000&gt;=J$4)*('Diário 1º PA'!$C$4:$C$2000&lt;=EOMONTH(J$4,0))*('Diário 1º PA'!$F$4:$F$2000))
+SUMPRODUCT(('Diário 2º PA'!$E$4:$E$1997='Analítico Cp.'!$B108)*('Diário 2º PA'!$C$4:$C$1997&gt;=J$4)*('Diário 2º PA'!$C$4:$C$1997&lt;=EOMONTH(J$4,0))*('Diário 2º PA'!$F$4:$F$1997))
+SUMPRODUCT(('Diário 3º PA'!$E$4:$E$2018='Analítico Cp.'!$B108)*('Diário 3º PA'!$C$4:$C$2018&gt;=J$4)*('Diário 3º PA'!$C$4:$C$2018&lt;=EOMONTH(J$4,0))*('Diário 3º PA'!$F$4:$F$2018))
+SUMPRODUCT(('Diário 4º PA'!$E$4:$E$2000='Analítico Cp.'!$B108)*('Diário 4º PA'!$C$4:$C$2000&gt;=J$4)*('Diário 4º PA'!$C$4:$C$2000&lt;=EOMONTH(J$4,0))*('Diário 4º PA'!$F$4:$F$2000))
+SUMPRODUCT(('Comp.'!$D$5:$D$475=$B108)*('Comp.'!$B$5:$B$475&gt;=J$4)*('Comp.'!$B$5:$B$475&lt;=EOMONTH(J$4,0))*('Comp.'!$E$5:$E$475))</f>
        <v>0</v>
      </c>
      <c r="K108" s="10">
        <f>SUMPRODUCT(('Diário 1º PA'!$E$4:$E$2000='Analítico Cp.'!$B108)*('Diário 1º PA'!$C$4:$C$2000&gt;=K$4)*('Diário 1º PA'!$C$4:$C$2000&lt;=EOMONTH(K$4,0))*('Diário 1º PA'!$F$4:$F$2000))
+SUMPRODUCT(('Diário 2º PA'!$E$4:$E$1997='Analítico Cp.'!$B108)*('Diário 2º PA'!$C$4:$C$1997&gt;=K$4)*('Diário 2º PA'!$C$4:$C$1997&lt;=EOMONTH(K$4,0))*('Diário 2º PA'!$F$4:$F$1997))
+SUMPRODUCT(('Diário 3º PA'!$E$4:$E$2018='Analítico Cp.'!$B108)*('Diário 3º PA'!$C$4:$C$2018&gt;=K$4)*('Diário 3º PA'!$C$4:$C$2018&lt;=EOMONTH(K$4,0))*('Diário 3º PA'!$F$4:$F$2018))
+SUMPRODUCT(('Diário 4º PA'!$E$4:$E$2000='Analítico Cp.'!$B108)*('Diário 4º PA'!$C$4:$C$2000&gt;=K$4)*('Diário 4º PA'!$C$4:$C$2000&lt;=EOMONTH(K$4,0))*('Diário 4º PA'!$F$4:$F$2000))
+SUMPRODUCT(('Comp.'!$D$5:$D$475=$B108)*('Comp.'!$B$5:$B$475&gt;=K$4)*('Comp.'!$B$5:$B$475&lt;=EOMONTH(K$4,0))*('Comp.'!$E$5:$E$475))</f>
        <v>0</v>
      </c>
      <c r="L108" s="10">
        <f>SUMPRODUCT(('Diário 1º PA'!$E$4:$E$2000='Analítico Cp.'!$B108)*('Diário 1º PA'!$C$4:$C$2000&gt;=L$4)*('Diário 1º PA'!$C$4:$C$2000&lt;=EOMONTH(L$4,0))*('Diário 1º PA'!$F$4:$F$2000))
+SUMPRODUCT(('Diário 2º PA'!$E$4:$E$1997='Analítico Cp.'!$B108)*('Diário 2º PA'!$C$4:$C$1997&gt;=L$4)*('Diário 2º PA'!$C$4:$C$1997&lt;=EOMONTH(L$4,0))*('Diário 2º PA'!$F$4:$F$1997))
+SUMPRODUCT(('Diário 3º PA'!$E$4:$E$2018='Analítico Cp.'!$B108)*('Diário 3º PA'!$C$4:$C$2018&gt;=L$4)*('Diário 3º PA'!$C$4:$C$2018&lt;=EOMONTH(L$4,0))*('Diário 3º PA'!$F$4:$F$2018))
+SUMPRODUCT(('Diário 4º PA'!$E$4:$E$2000='Analítico Cp.'!$B108)*('Diário 4º PA'!$C$4:$C$2000&gt;=L$4)*('Diário 4º PA'!$C$4:$C$2000&lt;=EOMONTH(L$4,0))*('Diário 4º PA'!$F$4:$F$2000))
+SUMPRODUCT(('Comp.'!$D$5:$D$475=$B108)*('Comp.'!$B$5:$B$475&gt;=L$4)*('Comp.'!$B$5:$B$475&lt;=EOMONTH(L$4,0))*('Comp.'!$E$5:$E$475))</f>
        <v>0</v>
      </c>
      <c r="M108" s="10">
        <f>SUMPRODUCT(('Diário 1º PA'!$E$4:$E$2000='Analítico Cp.'!$B108)*('Diário 1º PA'!$C$4:$C$2000&gt;=M$4)*('Diário 1º PA'!$C$4:$C$2000&lt;=EOMONTH(M$4,0))*('Diário 1º PA'!$F$4:$F$2000))
+SUMPRODUCT(('Diário 2º PA'!$E$4:$E$1997='Analítico Cp.'!$B108)*('Diário 2º PA'!$C$4:$C$1997&gt;=M$4)*('Diário 2º PA'!$C$4:$C$1997&lt;=EOMONTH(M$4,0))*('Diário 2º PA'!$F$4:$F$1997))
+SUMPRODUCT(('Diário 3º PA'!$E$4:$E$2018='Analítico Cp.'!$B108)*('Diário 3º PA'!$C$4:$C$2018&gt;=M$4)*('Diário 3º PA'!$C$4:$C$2018&lt;=EOMONTH(M$4,0))*('Diário 3º PA'!$F$4:$F$2018))
+SUMPRODUCT(('Diário 4º PA'!$E$4:$E$2000='Analítico Cp.'!$B108)*('Diário 4º PA'!$C$4:$C$2000&gt;=M$4)*('Diário 4º PA'!$C$4:$C$2000&lt;=EOMONTH(M$4,0))*('Diário 4º PA'!$F$4:$F$2000))
+SUMPRODUCT(('Comp.'!$D$5:$D$475=$B108)*('Comp.'!$B$5:$B$475&gt;=M$4)*('Comp.'!$B$5:$B$475&lt;=EOMONTH(M$4,0))*('Comp.'!$E$5:$E$475))</f>
        <v>0</v>
      </c>
      <c r="N108" s="10">
        <f>SUMPRODUCT(('Diário 1º PA'!$E$4:$E$2000='Analítico Cp.'!$B108)*('Diário 1º PA'!$C$4:$C$2000&gt;=N$4)*('Diário 1º PA'!$C$4:$C$2000&lt;=EOMONTH(N$4,0))*('Diário 1º PA'!$F$4:$F$2000))
+SUMPRODUCT(('Diário 2º PA'!$E$4:$E$1997='Analítico Cp.'!$B108)*('Diário 2º PA'!$C$4:$C$1997&gt;=N$4)*('Diário 2º PA'!$C$4:$C$1997&lt;=EOMONTH(N$4,0))*('Diário 2º PA'!$F$4:$F$1997))
+SUMPRODUCT(('Diário 3º PA'!$E$4:$E$2018='Analítico Cp.'!$B108)*('Diário 3º PA'!$C$4:$C$2018&gt;=N$4)*('Diário 3º PA'!$C$4:$C$2018&lt;=EOMONTH(N$4,0))*('Diário 3º PA'!$F$4:$F$2018))
+SUMPRODUCT(('Diário 4º PA'!$E$4:$E$2000='Analítico Cp.'!$B108)*('Diário 4º PA'!$C$4:$C$2000&gt;=N$4)*('Diário 4º PA'!$C$4:$C$2000&lt;=EOMONTH(N$4,0))*('Diário 4º PA'!$F$4:$F$2000))
+SUMPRODUCT(('Comp.'!$D$5:$D$475=$B108)*('Comp.'!$B$5:$B$475&gt;=N$4)*('Comp.'!$B$5:$B$475&lt;=EOMONTH(N$4,0))*('Comp.'!$E$5:$E$475))</f>
        <v>0</v>
      </c>
      <c r="O108" s="11">
        <f t="shared" si="14"/>
        <v>0</v>
      </c>
      <c r="P108" s="92">
        <f t="shared" si="15"/>
        <v>0</v>
      </c>
    </row>
    <row r="109" spans="1:16" ht="23.25" customHeight="1" x14ac:dyDescent="0.25">
      <c r="A109" s="36" t="s">
        <v>295</v>
      </c>
      <c r="B109" s="57" t="s">
        <v>296</v>
      </c>
      <c r="C109" s="10">
        <f>SUMPRODUCT(('Diário 1º PA'!$E$4:$E$2000='Analítico Cp.'!$B109)*('Diário 1º PA'!$C$4:$C$2000&gt;=C$4)*('Diário 1º PA'!$C$4:$C$2000&lt;=EOMONTH(C$4,0))*('Diário 1º PA'!$F$4:$F$2000))
+SUMPRODUCT(('Diário 2º PA'!$E$4:$E$1997='Analítico Cp.'!$B109)*('Diário 2º PA'!$C$4:$C$1997&gt;=C$4)*('Diário 2º PA'!$C$4:$C$1997&lt;=EOMONTH(C$4,0))*('Diário 2º PA'!$F$4:$F$1997))
+SUMPRODUCT(('Diário 3º PA'!$E$4:$E$2018='Analítico Cp.'!$B109)*('Diário 3º PA'!$C$4:$C$2018&gt;=C$4)*('Diário 3º PA'!$C$4:$C$2018&lt;=EOMONTH(C$4,0))*('Diário 3º PA'!$F$4:$F$2018))
+SUMPRODUCT(('Diário 4º PA'!$E$4:$E$2000='Analítico Cp.'!$B109)*('Diário 4º PA'!$C$4:$C$2000&gt;=C$4)*('Diário 4º PA'!$C$4:$C$2000&lt;=EOMONTH(C$4,0))*('Diário 4º PA'!$F$4:$F$2000))
+SUMPRODUCT(('Comp.'!$D$5:$D$475=$B109)*('Comp.'!$B$5:$B$475&gt;=C$4)*('Comp.'!$B$5:$B$475&lt;=EOMONTH(C$4,0))*('Comp.'!$E$5:$E$475))</f>
        <v>0</v>
      </c>
      <c r="D109" s="10">
        <f>SUMPRODUCT(('Diário 1º PA'!$E$4:$E$2000='Analítico Cp.'!$B109)*('Diário 1º PA'!$C$4:$C$2000&gt;=D$4)*('Diário 1º PA'!$C$4:$C$2000&lt;=EOMONTH(D$4,0))*('Diário 1º PA'!$F$4:$F$2000))
+SUMPRODUCT(('Diário 2º PA'!$E$4:$E$1997='Analítico Cp.'!$B109)*('Diário 2º PA'!$C$4:$C$1997&gt;=D$4)*('Diário 2º PA'!$C$4:$C$1997&lt;=EOMONTH(D$4,0))*('Diário 2º PA'!$F$4:$F$1997))
+SUMPRODUCT(('Diário 3º PA'!$E$4:$E$2018='Analítico Cp.'!$B109)*('Diário 3º PA'!$C$4:$C$2018&gt;=D$4)*('Diário 3º PA'!$C$4:$C$2018&lt;=EOMONTH(D$4,0))*('Diário 3º PA'!$F$4:$F$2018))
+SUMPRODUCT(('Diário 4º PA'!$E$4:$E$2000='Analítico Cp.'!$B109)*('Diário 4º PA'!$C$4:$C$2000&gt;=D$4)*('Diário 4º PA'!$C$4:$C$2000&lt;=EOMONTH(D$4,0))*('Diário 4º PA'!$F$4:$F$2000))
+SUMPRODUCT(('Comp.'!$D$5:$D$475=$B109)*('Comp.'!$B$5:$B$475&gt;=D$4)*('Comp.'!$B$5:$B$475&lt;=EOMONTH(D$4,0))*('Comp.'!$E$5:$E$475))</f>
        <v>0</v>
      </c>
      <c r="E109" s="10">
        <f>SUMPRODUCT(('Diário 1º PA'!$E$4:$E$2000='Analítico Cp.'!$B109)*('Diário 1º PA'!$C$4:$C$2000&gt;=E$4)*('Diário 1º PA'!$C$4:$C$2000&lt;=EOMONTH(E$4,0))*('Diário 1º PA'!$F$4:$F$2000))
+SUMPRODUCT(('Diário 2º PA'!$E$4:$E$1997='Analítico Cp.'!$B109)*('Diário 2º PA'!$C$4:$C$1997&gt;=E$4)*('Diário 2º PA'!$C$4:$C$1997&lt;=EOMONTH(E$4,0))*('Diário 2º PA'!$F$4:$F$1997))
+SUMPRODUCT(('Diário 3º PA'!$E$4:$E$2018='Analítico Cp.'!$B109)*('Diário 3º PA'!$C$4:$C$2018&gt;=E$4)*('Diário 3º PA'!$C$4:$C$2018&lt;=EOMONTH(E$4,0))*('Diário 3º PA'!$F$4:$F$2018))
+SUMPRODUCT(('Diário 4º PA'!$E$4:$E$2000='Analítico Cp.'!$B109)*('Diário 4º PA'!$C$4:$C$2000&gt;=E$4)*('Diário 4º PA'!$C$4:$C$2000&lt;=EOMONTH(E$4,0))*('Diário 4º PA'!$F$4:$F$2000))
+SUMPRODUCT(('Comp.'!$D$5:$D$475=$B109)*('Comp.'!$B$5:$B$475&gt;=E$4)*('Comp.'!$B$5:$B$475&lt;=EOMONTH(E$4,0))*('Comp.'!$E$5:$E$475))</f>
        <v>0</v>
      </c>
      <c r="F109" s="10">
        <f>SUMPRODUCT(('Diário 1º PA'!$E$4:$E$2000='Analítico Cp.'!$B109)*('Diário 1º PA'!$C$4:$C$2000&gt;=F$4)*('Diário 1º PA'!$C$4:$C$2000&lt;=EOMONTH(F$4,0))*('Diário 1º PA'!$F$4:$F$2000))
+SUMPRODUCT(('Diário 2º PA'!$E$4:$E$1997='Analítico Cp.'!$B109)*('Diário 2º PA'!$C$4:$C$1997&gt;=F$4)*('Diário 2º PA'!$C$4:$C$1997&lt;=EOMONTH(F$4,0))*('Diário 2º PA'!$F$4:$F$1997))
+SUMPRODUCT(('Diário 3º PA'!$E$4:$E$2018='Analítico Cp.'!$B109)*('Diário 3º PA'!$C$4:$C$2018&gt;=F$4)*('Diário 3º PA'!$C$4:$C$2018&lt;=EOMONTH(F$4,0))*('Diário 3º PA'!$F$4:$F$2018))
+SUMPRODUCT(('Diário 4º PA'!$E$4:$E$2000='Analítico Cp.'!$B109)*('Diário 4º PA'!$C$4:$C$2000&gt;=F$4)*('Diário 4º PA'!$C$4:$C$2000&lt;=EOMONTH(F$4,0))*('Diário 4º PA'!$F$4:$F$2000))
+SUMPRODUCT(('Comp.'!$D$5:$D$475=$B109)*('Comp.'!$B$5:$B$475&gt;=F$4)*('Comp.'!$B$5:$B$475&lt;=EOMONTH(F$4,0))*('Comp.'!$E$5:$E$475))</f>
        <v>0</v>
      </c>
      <c r="G109" s="10">
        <f>SUMPRODUCT(('Diário 1º PA'!$E$4:$E$2000='Analítico Cp.'!$B109)*('Diário 1º PA'!$C$4:$C$2000&gt;=G$4)*('Diário 1º PA'!$C$4:$C$2000&lt;=EOMONTH(G$4,0))*('Diário 1º PA'!$F$4:$F$2000))
+SUMPRODUCT(('Diário 2º PA'!$E$4:$E$1997='Analítico Cp.'!$B109)*('Diário 2º PA'!$C$4:$C$1997&gt;=G$4)*('Diário 2º PA'!$C$4:$C$1997&lt;=EOMONTH(G$4,0))*('Diário 2º PA'!$F$4:$F$1997))
+SUMPRODUCT(('Diário 3º PA'!$E$4:$E$2018='Analítico Cp.'!$B109)*('Diário 3º PA'!$C$4:$C$2018&gt;=G$4)*('Diário 3º PA'!$C$4:$C$2018&lt;=EOMONTH(G$4,0))*('Diário 3º PA'!$F$4:$F$2018))
+SUMPRODUCT(('Diário 4º PA'!$E$4:$E$2000='Analítico Cp.'!$B109)*('Diário 4º PA'!$C$4:$C$2000&gt;=G$4)*('Diário 4º PA'!$C$4:$C$2000&lt;=EOMONTH(G$4,0))*('Diário 4º PA'!$F$4:$F$2000))
+SUMPRODUCT(('Comp.'!$D$5:$D$475=$B109)*('Comp.'!$B$5:$B$475&gt;=G$4)*('Comp.'!$B$5:$B$475&lt;=EOMONTH(G$4,0))*('Comp.'!$E$5:$E$475))</f>
        <v>0</v>
      </c>
      <c r="H109" s="10">
        <f>SUMPRODUCT(('Diário 1º PA'!$E$4:$E$2000='Analítico Cp.'!$B109)*('Diário 1º PA'!$C$4:$C$2000&gt;=H$4)*('Diário 1º PA'!$C$4:$C$2000&lt;=EOMONTH(H$4,0))*('Diário 1º PA'!$F$4:$F$2000))
+SUMPRODUCT(('Diário 2º PA'!$E$4:$E$1997='Analítico Cp.'!$B109)*('Diário 2º PA'!$C$4:$C$1997&gt;=H$4)*('Diário 2º PA'!$C$4:$C$1997&lt;=EOMONTH(H$4,0))*('Diário 2º PA'!$F$4:$F$1997))
+SUMPRODUCT(('Diário 3º PA'!$E$4:$E$2018='Analítico Cp.'!$B109)*('Diário 3º PA'!$C$4:$C$2018&gt;=H$4)*('Diário 3º PA'!$C$4:$C$2018&lt;=EOMONTH(H$4,0))*('Diário 3º PA'!$F$4:$F$2018))
+SUMPRODUCT(('Diário 4º PA'!$E$4:$E$2000='Analítico Cp.'!$B109)*('Diário 4º PA'!$C$4:$C$2000&gt;=H$4)*('Diário 4º PA'!$C$4:$C$2000&lt;=EOMONTH(H$4,0))*('Diário 4º PA'!$F$4:$F$2000))
+SUMPRODUCT(('Comp.'!$D$5:$D$475=$B109)*('Comp.'!$B$5:$B$475&gt;=H$4)*('Comp.'!$B$5:$B$475&lt;=EOMONTH(H$4,0))*('Comp.'!$E$5:$E$475))</f>
        <v>0</v>
      </c>
      <c r="I109" s="10">
        <f>SUMPRODUCT(('Diário 1º PA'!$E$4:$E$2000='Analítico Cp.'!$B109)*('Diário 1º PA'!$C$4:$C$2000&gt;=I$4)*('Diário 1º PA'!$C$4:$C$2000&lt;=EOMONTH(I$4,0))*('Diário 1º PA'!$F$4:$F$2000))
+SUMPRODUCT(('Diário 2º PA'!$E$4:$E$1997='Analítico Cp.'!$B109)*('Diário 2º PA'!$C$4:$C$1997&gt;=I$4)*('Diário 2º PA'!$C$4:$C$1997&lt;=EOMONTH(I$4,0))*('Diário 2º PA'!$F$4:$F$1997))
+SUMPRODUCT(('Diário 3º PA'!$E$4:$E$2018='Analítico Cp.'!$B109)*('Diário 3º PA'!$C$4:$C$2018&gt;=I$4)*('Diário 3º PA'!$C$4:$C$2018&lt;=EOMONTH(I$4,0))*('Diário 3º PA'!$F$4:$F$2018))
+SUMPRODUCT(('Diário 4º PA'!$E$4:$E$2000='Analítico Cp.'!$B109)*('Diário 4º PA'!$C$4:$C$2000&gt;=I$4)*('Diário 4º PA'!$C$4:$C$2000&lt;=EOMONTH(I$4,0))*('Diário 4º PA'!$F$4:$F$2000))
+SUMPRODUCT(('Comp.'!$D$5:$D$475=$B109)*('Comp.'!$B$5:$B$475&gt;=I$4)*('Comp.'!$B$5:$B$475&lt;=EOMONTH(I$4,0))*('Comp.'!$E$5:$E$475))</f>
        <v>0</v>
      </c>
      <c r="J109" s="10">
        <f>SUMPRODUCT(('Diário 1º PA'!$E$4:$E$2000='Analítico Cp.'!$B109)*('Diário 1º PA'!$C$4:$C$2000&gt;=J$4)*('Diário 1º PA'!$C$4:$C$2000&lt;=EOMONTH(J$4,0))*('Diário 1º PA'!$F$4:$F$2000))
+SUMPRODUCT(('Diário 2º PA'!$E$4:$E$1997='Analítico Cp.'!$B109)*('Diário 2º PA'!$C$4:$C$1997&gt;=J$4)*('Diário 2º PA'!$C$4:$C$1997&lt;=EOMONTH(J$4,0))*('Diário 2º PA'!$F$4:$F$1997))
+SUMPRODUCT(('Diário 3º PA'!$E$4:$E$2018='Analítico Cp.'!$B109)*('Diário 3º PA'!$C$4:$C$2018&gt;=J$4)*('Diário 3º PA'!$C$4:$C$2018&lt;=EOMONTH(J$4,0))*('Diário 3º PA'!$F$4:$F$2018))
+SUMPRODUCT(('Diário 4º PA'!$E$4:$E$2000='Analítico Cp.'!$B109)*('Diário 4º PA'!$C$4:$C$2000&gt;=J$4)*('Diário 4º PA'!$C$4:$C$2000&lt;=EOMONTH(J$4,0))*('Diário 4º PA'!$F$4:$F$2000))
+SUMPRODUCT(('Comp.'!$D$5:$D$475=$B109)*('Comp.'!$B$5:$B$475&gt;=J$4)*('Comp.'!$B$5:$B$475&lt;=EOMONTH(J$4,0))*('Comp.'!$E$5:$E$475))</f>
        <v>0</v>
      </c>
      <c r="K109" s="10">
        <f>SUMPRODUCT(('Diário 1º PA'!$E$4:$E$2000='Analítico Cp.'!$B109)*('Diário 1º PA'!$C$4:$C$2000&gt;=K$4)*('Diário 1º PA'!$C$4:$C$2000&lt;=EOMONTH(K$4,0))*('Diário 1º PA'!$F$4:$F$2000))
+SUMPRODUCT(('Diário 2º PA'!$E$4:$E$1997='Analítico Cp.'!$B109)*('Diário 2º PA'!$C$4:$C$1997&gt;=K$4)*('Diário 2º PA'!$C$4:$C$1997&lt;=EOMONTH(K$4,0))*('Diário 2º PA'!$F$4:$F$1997))
+SUMPRODUCT(('Diário 3º PA'!$E$4:$E$2018='Analítico Cp.'!$B109)*('Diário 3º PA'!$C$4:$C$2018&gt;=K$4)*('Diário 3º PA'!$C$4:$C$2018&lt;=EOMONTH(K$4,0))*('Diário 3º PA'!$F$4:$F$2018))
+SUMPRODUCT(('Diário 4º PA'!$E$4:$E$2000='Analítico Cp.'!$B109)*('Diário 4º PA'!$C$4:$C$2000&gt;=K$4)*('Diário 4º PA'!$C$4:$C$2000&lt;=EOMONTH(K$4,0))*('Diário 4º PA'!$F$4:$F$2000))
+SUMPRODUCT(('Comp.'!$D$5:$D$475=$B109)*('Comp.'!$B$5:$B$475&gt;=K$4)*('Comp.'!$B$5:$B$475&lt;=EOMONTH(K$4,0))*('Comp.'!$E$5:$E$475))</f>
        <v>0</v>
      </c>
      <c r="L109" s="10">
        <f>SUMPRODUCT(('Diário 1º PA'!$E$4:$E$2000='Analítico Cp.'!$B109)*('Diário 1º PA'!$C$4:$C$2000&gt;=L$4)*('Diário 1º PA'!$C$4:$C$2000&lt;=EOMONTH(L$4,0))*('Diário 1º PA'!$F$4:$F$2000))
+SUMPRODUCT(('Diário 2º PA'!$E$4:$E$1997='Analítico Cp.'!$B109)*('Diário 2º PA'!$C$4:$C$1997&gt;=L$4)*('Diário 2º PA'!$C$4:$C$1997&lt;=EOMONTH(L$4,0))*('Diário 2º PA'!$F$4:$F$1997))
+SUMPRODUCT(('Diário 3º PA'!$E$4:$E$2018='Analítico Cp.'!$B109)*('Diário 3º PA'!$C$4:$C$2018&gt;=L$4)*('Diário 3º PA'!$C$4:$C$2018&lt;=EOMONTH(L$4,0))*('Diário 3º PA'!$F$4:$F$2018))
+SUMPRODUCT(('Diário 4º PA'!$E$4:$E$2000='Analítico Cp.'!$B109)*('Diário 4º PA'!$C$4:$C$2000&gt;=L$4)*('Diário 4º PA'!$C$4:$C$2000&lt;=EOMONTH(L$4,0))*('Diário 4º PA'!$F$4:$F$2000))
+SUMPRODUCT(('Comp.'!$D$5:$D$475=$B109)*('Comp.'!$B$5:$B$475&gt;=L$4)*('Comp.'!$B$5:$B$475&lt;=EOMONTH(L$4,0))*('Comp.'!$E$5:$E$475))</f>
        <v>0</v>
      </c>
      <c r="M109" s="10">
        <f>SUMPRODUCT(('Diário 1º PA'!$E$4:$E$2000='Analítico Cp.'!$B109)*('Diário 1º PA'!$C$4:$C$2000&gt;=M$4)*('Diário 1º PA'!$C$4:$C$2000&lt;=EOMONTH(M$4,0))*('Diário 1º PA'!$F$4:$F$2000))
+SUMPRODUCT(('Diário 2º PA'!$E$4:$E$1997='Analítico Cp.'!$B109)*('Diário 2º PA'!$C$4:$C$1997&gt;=M$4)*('Diário 2º PA'!$C$4:$C$1997&lt;=EOMONTH(M$4,0))*('Diário 2º PA'!$F$4:$F$1997))
+SUMPRODUCT(('Diário 3º PA'!$E$4:$E$2018='Analítico Cp.'!$B109)*('Diário 3º PA'!$C$4:$C$2018&gt;=M$4)*('Diário 3º PA'!$C$4:$C$2018&lt;=EOMONTH(M$4,0))*('Diário 3º PA'!$F$4:$F$2018))
+SUMPRODUCT(('Diário 4º PA'!$E$4:$E$2000='Analítico Cp.'!$B109)*('Diário 4º PA'!$C$4:$C$2000&gt;=M$4)*('Diário 4º PA'!$C$4:$C$2000&lt;=EOMONTH(M$4,0))*('Diário 4º PA'!$F$4:$F$2000))
+SUMPRODUCT(('Comp.'!$D$5:$D$475=$B109)*('Comp.'!$B$5:$B$475&gt;=M$4)*('Comp.'!$B$5:$B$475&lt;=EOMONTH(M$4,0))*('Comp.'!$E$5:$E$475))</f>
        <v>0</v>
      </c>
      <c r="N109" s="10">
        <f>SUMPRODUCT(('Diário 1º PA'!$E$4:$E$2000='Analítico Cp.'!$B109)*('Diário 1º PA'!$C$4:$C$2000&gt;=N$4)*('Diário 1º PA'!$C$4:$C$2000&lt;=EOMONTH(N$4,0))*('Diário 1º PA'!$F$4:$F$2000))
+SUMPRODUCT(('Diário 2º PA'!$E$4:$E$1997='Analítico Cp.'!$B109)*('Diário 2º PA'!$C$4:$C$1997&gt;=N$4)*('Diário 2º PA'!$C$4:$C$1997&lt;=EOMONTH(N$4,0))*('Diário 2º PA'!$F$4:$F$1997))
+SUMPRODUCT(('Diário 3º PA'!$E$4:$E$2018='Analítico Cp.'!$B109)*('Diário 3º PA'!$C$4:$C$2018&gt;=N$4)*('Diário 3º PA'!$C$4:$C$2018&lt;=EOMONTH(N$4,0))*('Diário 3º PA'!$F$4:$F$2018))
+SUMPRODUCT(('Diário 4º PA'!$E$4:$E$2000='Analítico Cp.'!$B109)*('Diário 4º PA'!$C$4:$C$2000&gt;=N$4)*('Diário 4º PA'!$C$4:$C$2000&lt;=EOMONTH(N$4,0))*('Diário 4º PA'!$F$4:$F$2000))
+SUMPRODUCT(('Comp.'!$D$5:$D$475=$B109)*('Comp.'!$B$5:$B$475&gt;=N$4)*('Comp.'!$B$5:$B$475&lt;=EOMONTH(N$4,0))*('Comp.'!$E$5:$E$475))</f>
        <v>0</v>
      </c>
      <c r="O109" s="11">
        <f t="shared" si="14"/>
        <v>0</v>
      </c>
      <c r="P109" s="92">
        <f t="shared" si="15"/>
        <v>0</v>
      </c>
    </row>
    <row r="110" spans="1:16" ht="23.25" customHeight="1" x14ac:dyDescent="0.25">
      <c r="A110" s="36" t="s">
        <v>297</v>
      </c>
      <c r="B110" s="57" t="s">
        <v>298</v>
      </c>
      <c r="C110" s="10">
        <f>SUMPRODUCT(('Diário 1º PA'!$E$4:$E$2000='Analítico Cp.'!$B110)*('Diário 1º PA'!$C$4:$C$2000&gt;=C$4)*('Diário 1º PA'!$C$4:$C$2000&lt;=EOMONTH(C$4,0))*('Diário 1º PA'!$F$4:$F$2000))
+SUMPRODUCT(('Diário 2º PA'!$E$4:$E$1997='Analítico Cp.'!$B110)*('Diário 2º PA'!$C$4:$C$1997&gt;=C$4)*('Diário 2º PA'!$C$4:$C$1997&lt;=EOMONTH(C$4,0))*('Diário 2º PA'!$F$4:$F$1997))
+SUMPRODUCT(('Diário 3º PA'!$E$4:$E$2018='Analítico Cp.'!$B110)*('Diário 3º PA'!$C$4:$C$2018&gt;=C$4)*('Diário 3º PA'!$C$4:$C$2018&lt;=EOMONTH(C$4,0))*('Diário 3º PA'!$F$4:$F$2018))
+SUMPRODUCT(('Diário 4º PA'!$E$4:$E$2000='Analítico Cp.'!$B110)*('Diário 4º PA'!$C$4:$C$2000&gt;=C$4)*('Diário 4º PA'!$C$4:$C$2000&lt;=EOMONTH(C$4,0))*('Diário 4º PA'!$F$4:$F$2000))
+SUMPRODUCT(('Comp.'!$D$5:$D$475=$B110)*('Comp.'!$B$5:$B$475&gt;=C$4)*('Comp.'!$B$5:$B$475&lt;=EOMONTH(C$4,0))*('Comp.'!$E$5:$E$475))</f>
        <v>0</v>
      </c>
      <c r="D110" s="10">
        <f>SUMPRODUCT(('Diário 1º PA'!$E$4:$E$2000='Analítico Cp.'!$B110)*('Diário 1º PA'!$C$4:$C$2000&gt;=D$4)*('Diário 1º PA'!$C$4:$C$2000&lt;=EOMONTH(D$4,0))*('Diário 1º PA'!$F$4:$F$2000))
+SUMPRODUCT(('Diário 2º PA'!$E$4:$E$1997='Analítico Cp.'!$B110)*('Diário 2º PA'!$C$4:$C$1997&gt;=D$4)*('Diário 2º PA'!$C$4:$C$1997&lt;=EOMONTH(D$4,0))*('Diário 2º PA'!$F$4:$F$1997))
+SUMPRODUCT(('Diário 3º PA'!$E$4:$E$2018='Analítico Cp.'!$B110)*('Diário 3º PA'!$C$4:$C$2018&gt;=D$4)*('Diário 3º PA'!$C$4:$C$2018&lt;=EOMONTH(D$4,0))*('Diário 3º PA'!$F$4:$F$2018))
+SUMPRODUCT(('Diário 4º PA'!$E$4:$E$2000='Analítico Cp.'!$B110)*('Diário 4º PA'!$C$4:$C$2000&gt;=D$4)*('Diário 4º PA'!$C$4:$C$2000&lt;=EOMONTH(D$4,0))*('Diário 4º PA'!$F$4:$F$2000))
+SUMPRODUCT(('Comp.'!$D$5:$D$475=$B110)*('Comp.'!$B$5:$B$475&gt;=D$4)*('Comp.'!$B$5:$B$475&lt;=EOMONTH(D$4,0))*('Comp.'!$E$5:$E$475))</f>
        <v>0</v>
      </c>
      <c r="E110" s="10">
        <f>SUMPRODUCT(('Diário 1º PA'!$E$4:$E$2000='Analítico Cp.'!$B110)*('Diário 1º PA'!$C$4:$C$2000&gt;=E$4)*('Diário 1º PA'!$C$4:$C$2000&lt;=EOMONTH(E$4,0))*('Diário 1º PA'!$F$4:$F$2000))
+SUMPRODUCT(('Diário 2º PA'!$E$4:$E$1997='Analítico Cp.'!$B110)*('Diário 2º PA'!$C$4:$C$1997&gt;=E$4)*('Diário 2º PA'!$C$4:$C$1997&lt;=EOMONTH(E$4,0))*('Diário 2º PA'!$F$4:$F$1997))
+SUMPRODUCT(('Diário 3º PA'!$E$4:$E$2018='Analítico Cp.'!$B110)*('Diário 3º PA'!$C$4:$C$2018&gt;=E$4)*('Diário 3º PA'!$C$4:$C$2018&lt;=EOMONTH(E$4,0))*('Diário 3º PA'!$F$4:$F$2018))
+SUMPRODUCT(('Diário 4º PA'!$E$4:$E$2000='Analítico Cp.'!$B110)*('Diário 4º PA'!$C$4:$C$2000&gt;=E$4)*('Diário 4º PA'!$C$4:$C$2000&lt;=EOMONTH(E$4,0))*('Diário 4º PA'!$F$4:$F$2000))
+SUMPRODUCT(('Comp.'!$D$5:$D$475=$B110)*('Comp.'!$B$5:$B$475&gt;=E$4)*('Comp.'!$B$5:$B$475&lt;=EOMONTH(E$4,0))*('Comp.'!$E$5:$E$475))</f>
        <v>0</v>
      </c>
      <c r="F110" s="10">
        <f>SUMPRODUCT(('Diário 1º PA'!$E$4:$E$2000='Analítico Cp.'!$B110)*('Diário 1º PA'!$C$4:$C$2000&gt;=F$4)*('Diário 1º PA'!$C$4:$C$2000&lt;=EOMONTH(F$4,0))*('Diário 1º PA'!$F$4:$F$2000))
+SUMPRODUCT(('Diário 2º PA'!$E$4:$E$1997='Analítico Cp.'!$B110)*('Diário 2º PA'!$C$4:$C$1997&gt;=F$4)*('Diário 2º PA'!$C$4:$C$1997&lt;=EOMONTH(F$4,0))*('Diário 2º PA'!$F$4:$F$1997))
+SUMPRODUCT(('Diário 3º PA'!$E$4:$E$2018='Analítico Cp.'!$B110)*('Diário 3º PA'!$C$4:$C$2018&gt;=F$4)*('Diário 3º PA'!$C$4:$C$2018&lt;=EOMONTH(F$4,0))*('Diário 3º PA'!$F$4:$F$2018))
+SUMPRODUCT(('Diário 4º PA'!$E$4:$E$2000='Analítico Cp.'!$B110)*('Diário 4º PA'!$C$4:$C$2000&gt;=F$4)*('Diário 4º PA'!$C$4:$C$2000&lt;=EOMONTH(F$4,0))*('Diário 4º PA'!$F$4:$F$2000))
+SUMPRODUCT(('Comp.'!$D$5:$D$475=$B110)*('Comp.'!$B$5:$B$475&gt;=F$4)*('Comp.'!$B$5:$B$475&lt;=EOMONTH(F$4,0))*('Comp.'!$E$5:$E$475))</f>
        <v>0</v>
      </c>
      <c r="G110" s="10">
        <f>SUMPRODUCT(('Diário 1º PA'!$E$4:$E$2000='Analítico Cp.'!$B110)*('Diário 1º PA'!$C$4:$C$2000&gt;=G$4)*('Diário 1º PA'!$C$4:$C$2000&lt;=EOMONTH(G$4,0))*('Diário 1º PA'!$F$4:$F$2000))
+SUMPRODUCT(('Diário 2º PA'!$E$4:$E$1997='Analítico Cp.'!$B110)*('Diário 2º PA'!$C$4:$C$1997&gt;=G$4)*('Diário 2º PA'!$C$4:$C$1997&lt;=EOMONTH(G$4,0))*('Diário 2º PA'!$F$4:$F$1997))
+SUMPRODUCT(('Diário 3º PA'!$E$4:$E$2018='Analítico Cp.'!$B110)*('Diário 3º PA'!$C$4:$C$2018&gt;=G$4)*('Diário 3º PA'!$C$4:$C$2018&lt;=EOMONTH(G$4,0))*('Diário 3º PA'!$F$4:$F$2018))
+SUMPRODUCT(('Diário 4º PA'!$E$4:$E$2000='Analítico Cp.'!$B110)*('Diário 4º PA'!$C$4:$C$2000&gt;=G$4)*('Diário 4º PA'!$C$4:$C$2000&lt;=EOMONTH(G$4,0))*('Diário 4º PA'!$F$4:$F$2000))
+SUMPRODUCT(('Comp.'!$D$5:$D$475=$B110)*('Comp.'!$B$5:$B$475&gt;=G$4)*('Comp.'!$B$5:$B$475&lt;=EOMONTH(G$4,0))*('Comp.'!$E$5:$E$475))</f>
        <v>0</v>
      </c>
      <c r="H110" s="10">
        <f>SUMPRODUCT(('Diário 1º PA'!$E$4:$E$2000='Analítico Cp.'!$B110)*('Diário 1º PA'!$C$4:$C$2000&gt;=H$4)*('Diário 1º PA'!$C$4:$C$2000&lt;=EOMONTH(H$4,0))*('Diário 1º PA'!$F$4:$F$2000))
+SUMPRODUCT(('Diário 2º PA'!$E$4:$E$1997='Analítico Cp.'!$B110)*('Diário 2º PA'!$C$4:$C$1997&gt;=H$4)*('Diário 2º PA'!$C$4:$C$1997&lt;=EOMONTH(H$4,0))*('Diário 2º PA'!$F$4:$F$1997))
+SUMPRODUCT(('Diário 3º PA'!$E$4:$E$2018='Analítico Cp.'!$B110)*('Diário 3º PA'!$C$4:$C$2018&gt;=H$4)*('Diário 3º PA'!$C$4:$C$2018&lt;=EOMONTH(H$4,0))*('Diário 3º PA'!$F$4:$F$2018))
+SUMPRODUCT(('Diário 4º PA'!$E$4:$E$2000='Analítico Cp.'!$B110)*('Diário 4º PA'!$C$4:$C$2000&gt;=H$4)*('Diário 4º PA'!$C$4:$C$2000&lt;=EOMONTH(H$4,0))*('Diário 4º PA'!$F$4:$F$2000))
+SUMPRODUCT(('Comp.'!$D$5:$D$475=$B110)*('Comp.'!$B$5:$B$475&gt;=H$4)*('Comp.'!$B$5:$B$475&lt;=EOMONTH(H$4,0))*('Comp.'!$E$5:$E$475))</f>
        <v>0</v>
      </c>
      <c r="I110" s="10">
        <f>SUMPRODUCT(('Diário 1º PA'!$E$4:$E$2000='Analítico Cp.'!$B110)*('Diário 1º PA'!$C$4:$C$2000&gt;=I$4)*('Diário 1º PA'!$C$4:$C$2000&lt;=EOMONTH(I$4,0))*('Diário 1º PA'!$F$4:$F$2000))
+SUMPRODUCT(('Diário 2º PA'!$E$4:$E$1997='Analítico Cp.'!$B110)*('Diário 2º PA'!$C$4:$C$1997&gt;=I$4)*('Diário 2º PA'!$C$4:$C$1997&lt;=EOMONTH(I$4,0))*('Diário 2º PA'!$F$4:$F$1997))
+SUMPRODUCT(('Diário 3º PA'!$E$4:$E$2018='Analítico Cp.'!$B110)*('Diário 3º PA'!$C$4:$C$2018&gt;=I$4)*('Diário 3º PA'!$C$4:$C$2018&lt;=EOMONTH(I$4,0))*('Diário 3º PA'!$F$4:$F$2018))
+SUMPRODUCT(('Diário 4º PA'!$E$4:$E$2000='Analítico Cp.'!$B110)*('Diário 4º PA'!$C$4:$C$2000&gt;=I$4)*('Diário 4º PA'!$C$4:$C$2000&lt;=EOMONTH(I$4,0))*('Diário 4º PA'!$F$4:$F$2000))
+SUMPRODUCT(('Comp.'!$D$5:$D$475=$B110)*('Comp.'!$B$5:$B$475&gt;=I$4)*('Comp.'!$B$5:$B$475&lt;=EOMONTH(I$4,0))*('Comp.'!$E$5:$E$475))</f>
        <v>0</v>
      </c>
      <c r="J110" s="10">
        <f>SUMPRODUCT(('Diário 1º PA'!$E$4:$E$2000='Analítico Cp.'!$B110)*('Diário 1º PA'!$C$4:$C$2000&gt;=J$4)*('Diário 1º PA'!$C$4:$C$2000&lt;=EOMONTH(J$4,0))*('Diário 1º PA'!$F$4:$F$2000))
+SUMPRODUCT(('Diário 2º PA'!$E$4:$E$1997='Analítico Cp.'!$B110)*('Diário 2º PA'!$C$4:$C$1997&gt;=J$4)*('Diário 2º PA'!$C$4:$C$1997&lt;=EOMONTH(J$4,0))*('Diário 2º PA'!$F$4:$F$1997))
+SUMPRODUCT(('Diário 3º PA'!$E$4:$E$2018='Analítico Cp.'!$B110)*('Diário 3º PA'!$C$4:$C$2018&gt;=J$4)*('Diário 3º PA'!$C$4:$C$2018&lt;=EOMONTH(J$4,0))*('Diário 3º PA'!$F$4:$F$2018))
+SUMPRODUCT(('Diário 4º PA'!$E$4:$E$2000='Analítico Cp.'!$B110)*('Diário 4º PA'!$C$4:$C$2000&gt;=J$4)*('Diário 4º PA'!$C$4:$C$2000&lt;=EOMONTH(J$4,0))*('Diário 4º PA'!$F$4:$F$2000))
+SUMPRODUCT(('Comp.'!$D$5:$D$475=$B110)*('Comp.'!$B$5:$B$475&gt;=J$4)*('Comp.'!$B$5:$B$475&lt;=EOMONTH(J$4,0))*('Comp.'!$E$5:$E$475))</f>
        <v>0</v>
      </c>
      <c r="K110" s="10">
        <f>SUMPRODUCT(('Diário 1º PA'!$E$4:$E$2000='Analítico Cp.'!$B110)*('Diário 1º PA'!$C$4:$C$2000&gt;=K$4)*('Diário 1º PA'!$C$4:$C$2000&lt;=EOMONTH(K$4,0))*('Diário 1º PA'!$F$4:$F$2000))
+SUMPRODUCT(('Diário 2º PA'!$E$4:$E$1997='Analítico Cp.'!$B110)*('Diário 2º PA'!$C$4:$C$1997&gt;=K$4)*('Diário 2º PA'!$C$4:$C$1997&lt;=EOMONTH(K$4,0))*('Diário 2º PA'!$F$4:$F$1997))
+SUMPRODUCT(('Diário 3º PA'!$E$4:$E$2018='Analítico Cp.'!$B110)*('Diário 3º PA'!$C$4:$C$2018&gt;=K$4)*('Diário 3º PA'!$C$4:$C$2018&lt;=EOMONTH(K$4,0))*('Diário 3º PA'!$F$4:$F$2018))
+SUMPRODUCT(('Diário 4º PA'!$E$4:$E$2000='Analítico Cp.'!$B110)*('Diário 4º PA'!$C$4:$C$2000&gt;=K$4)*('Diário 4º PA'!$C$4:$C$2000&lt;=EOMONTH(K$4,0))*('Diário 4º PA'!$F$4:$F$2000))
+SUMPRODUCT(('Comp.'!$D$5:$D$475=$B110)*('Comp.'!$B$5:$B$475&gt;=K$4)*('Comp.'!$B$5:$B$475&lt;=EOMONTH(K$4,0))*('Comp.'!$E$5:$E$475))</f>
        <v>0</v>
      </c>
      <c r="L110" s="10">
        <f>SUMPRODUCT(('Diário 1º PA'!$E$4:$E$2000='Analítico Cp.'!$B110)*('Diário 1º PA'!$C$4:$C$2000&gt;=L$4)*('Diário 1º PA'!$C$4:$C$2000&lt;=EOMONTH(L$4,0))*('Diário 1º PA'!$F$4:$F$2000))
+SUMPRODUCT(('Diário 2º PA'!$E$4:$E$1997='Analítico Cp.'!$B110)*('Diário 2º PA'!$C$4:$C$1997&gt;=L$4)*('Diário 2º PA'!$C$4:$C$1997&lt;=EOMONTH(L$4,0))*('Diário 2º PA'!$F$4:$F$1997))
+SUMPRODUCT(('Diário 3º PA'!$E$4:$E$2018='Analítico Cp.'!$B110)*('Diário 3º PA'!$C$4:$C$2018&gt;=L$4)*('Diário 3º PA'!$C$4:$C$2018&lt;=EOMONTH(L$4,0))*('Diário 3º PA'!$F$4:$F$2018))
+SUMPRODUCT(('Diário 4º PA'!$E$4:$E$2000='Analítico Cp.'!$B110)*('Diário 4º PA'!$C$4:$C$2000&gt;=L$4)*('Diário 4º PA'!$C$4:$C$2000&lt;=EOMONTH(L$4,0))*('Diário 4º PA'!$F$4:$F$2000))
+SUMPRODUCT(('Comp.'!$D$5:$D$475=$B110)*('Comp.'!$B$5:$B$475&gt;=L$4)*('Comp.'!$B$5:$B$475&lt;=EOMONTH(L$4,0))*('Comp.'!$E$5:$E$475))</f>
        <v>0</v>
      </c>
      <c r="M110" s="10">
        <f>SUMPRODUCT(('Diário 1º PA'!$E$4:$E$2000='Analítico Cp.'!$B110)*('Diário 1º PA'!$C$4:$C$2000&gt;=M$4)*('Diário 1º PA'!$C$4:$C$2000&lt;=EOMONTH(M$4,0))*('Diário 1º PA'!$F$4:$F$2000))
+SUMPRODUCT(('Diário 2º PA'!$E$4:$E$1997='Analítico Cp.'!$B110)*('Diário 2º PA'!$C$4:$C$1997&gt;=M$4)*('Diário 2º PA'!$C$4:$C$1997&lt;=EOMONTH(M$4,0))*('Diário 2º PA'!$F$4:$F$1997))
+SUMPRODUCT(('Diário 3º PA'!$E$4:$E$2018='Analítico Cp.'!$B110)*('Diário 3º PA'!$C$4:$C$2018&gt;=M$4)*('Diário 3º PA'!$C$4:$C$2018&lt;=EOMONTH(M$4,0))*('Diário 3º PA'!$F$4:$F$2018))
+SUMPRODUCT(('Diário 4º PA'!$E$4:$E$2000='Analítico Cp.'!$B110)*('Diário 4º PA'!$C$4:$C$2000&gt;=M$4)*('Diário 4º PA'!$C$4:$C$2000&lt;=EOMONTH(M$4,0))*('Diário 4º PA'!$F$4:$F$2000))
+SUMPRODUCT(('Comp.'!$D$5:$D$475=$B110)*('Comp.'!$B$5:$B$475&gt;=M$4)*('Comp.'!$B$5:$B$475&lt;=EOMONTH(M$4,0))*('Comp.'!$E$5:$E$475))</f>
        <v>0</v>
      </c>
      <c r="N110" s="10">
        <f>SUMPRODUCT(('Diário 1º PA'!$E$4:$E$2000='Analítico Cp.'!$B110)*('Diário 1º PA'!$C$4:$C$2000&gt;=N$4)*('Diário 1º PA'!$C$4:$C$2000&lt;=EOMONTH(N$4,0))*('Diário 1º PA'!$F$4:$F$2000))
+SUMPRODUCT(('Diário 2º PA'!$E$4:$E$1997='Analítico Cp.'!$B110)*('Diário 2º PA'!$C$4:$C$1997&gt;=N$4)*('Diário 2º PA'!$C$4:$C$1997&lt;=EOMONTH(N$4,0))*('Diário 2º PA'!$F$4:$F$1997))
+SUMPRODUCT(('Diário 3º PA'!$E$4:$E$2018='Analítico Cp.'!$B110)*('Diário 3º PA'!$C$4:$C$2018&gt;=N$4)*('Diário 3º PA'!$C$4:$C$2018&lt;=EOMONTH(N$4,0))*('Diário 3º PA'!$F$4:$F$2018))
+SUMPRODUCT(('Diário 4º PA'!$E$4:$E$2000='Analítico Cp.'!$B110)*('Diário 4º PA'!$C$4:$C$2000&gt;=N$4)*('Diário 4º PA'!$C$4:$C$2000&lt;=EOMONTH(N$4,0))*('Diário 4º PA'!$F$4:$F$2000))
+SUMPRODUCT(('Comp.'!$D$5:$D$475=$B110)*('Comp.'!$B$5:$B$475&gt;=N$4)*('Comp.'!$B$5:$B$475&lt;=EOMONTH(N$4,0))*('Comp.'!$E$5:$E$475))</f>
        <v>0</v>
      </c>
      <c r="O110" s="11">
        <f t="shared" si="14"/>
        <v>0</v>
      </c>
      <c r="P110" s="92">
        <f t="shared" si="15"/>
        <v>0</v>
      </c>
    </row>
    <row r="111" spans="1:16" ht="23.25" customHeight="1" x14ac:dyDescent="0.25">
      <c r="A111" s="36" t="s">
        <v>299</v>
      </c>
      <c r="B111" s="57" t="s">
        <v>300</v>
      </c>
      <c r="C111" s="10">
        <f>SUMPRODUCT(('Diário 1º PA'!$E$4:$E$2000='Analítico Cp.'!$B111)*('Diário 1º PA'!$C$4:$C$2000&gt;=C$4)*('Diário 1º PA'!$C$4:$C$2000&lt;=EOMONTH(C$4,0))*('Diário 1º PA'!$F$4:$F$2000))
+SUMPRODUCT(('Diário 2º PA'!$E$4:$E$1997='Analítico Cp.'!$B111)*('Diário 2º PA'!$C$4:$C$1997&gt;=C$4)*('Diário 2º PA'!$C$4:$C$1997&lt;=EOMONTH(C$4,0))*('Diário 2º PA'!$F$4:$F$1997))
+SUMPRODUCT(('Diário 3º PA'!$E$4:$E$2018='Analítico Cp.'!$B111)*('Diário 3º PA'!$C$4:$C$2018&gt;=C$4)*('Diário 3º PA'!$C$4:$C$2018&lt;=EOMONTH(C$4,0))*('Diário 3º PA'!$F$4:$F$2018))
+SUMPRODUCT(('Diário 4º PA'!$E$4:$E$2000='Analítico Cp.'!$B111)*('Diário 4º PA'!$C$4:$C$2000&gt;=C$4)*('Diário 4º PA'!$C$4:$C$2000&lt;=EOMONTH(C$4,0))*('Diário 4º PA'!$F$4:$F$2000))
+SUMPRODUCT(('Comp.'!$D$5:$D$475=$B111)*('Comp.'!$B$5:$B$475&gt;=C$4)*('Comp.'!$B$5:$B$475&lt;=EOMONTH(C$4,0))*('Comp.'!$E$5:$E$475))</f>
        <v>0</v>
      </c>
      <c r="D111" s="10">
        <f>SUMPRODUCT(('Diário 1º PA'!$E$4:$E$2000='Analítico Cp.'!$B111)*('Diário 1º PA'!$C$4:$C$2000&gt;=D$4)*('Diário 1º PA'!$C$4:$C$2000&lt;=EOMONTH(D$4,0))*('Diário 1º PA'!$F$4:$F$2000))
+SUMPRODUCT(('Diário 2º PA'!$E$4:$E$1997='Analítico Cp.'!$B111)*('Diário 2º PA'!$C$4:$C$1997&gt;=D$4)*('Diário 2º PA'!$C$4:$C$1997&lt;=EOMONTH(D$4,0))*('Diário 2º PA'!$F$4:$F$1997))
+SUMPRODUCT(('Diário 3º PA'!$E$4:$E$2018='Analítico Cp.'!$B111)*('Diário 3º PA'!$C$4:$C$2018&gt;=D$4)*('Diário 3º PA'!$C$4:$C$2018&lt;=EOMONTH(D$4,0))*('Diário 3º PA'!$F$4:$F$2018))
+SUMPRODUCT(('Diário 4º PA'!$E$4:$E$2000='Analítico Cp.'!$B111)*('Diário 4º PA'!$C$4:$C$2000&gt;=D$4)*('Diário 4º PA'!$C$4:$C$2000&lt;=EOMONTH(D$4,0))*('Diário 4º PA'!$F$4:$F$2000))
+SUMPRODUCT(('Comp.'!$D$5:$D$475=$B111)*('Comp.'!$B$5:$B$475&gt;=D$4)*('Comp.'!$B$5:$B$475&lt;=EOMONTH(D$4,0))*('Comp.'!$E$5:$E$475))</f>
        <v>0</v>
      </c>
      <c r="E111" s="10">
        <f>SUMPRODUCT(('Diário 1º PA'!$E$4:$E$2000='Analítico Cp.'!$B111)*('Diário 1º PA'!$C$4:$C$2000&gt;=E$4)*('Diário 1º PA'!$C$4:$C$2000&lt;=EOMONTH(E$4,0))*('Diário 1º PA'!$F$4:$F$2000))
+SUMPRODUCT(('Diário 2º PA'!$E$4:$E$1997='Analítico Cp.'!$B111)*('Diário 2º PA'!$C$4:$C$1997&gt;=E$4)*('Diário 2º PA'!$C$4:$C$1997&lt;=EOMONTH(E$4,0))*('Diário 2º PA'!$F$4:$F$1997))
+SUMPRODUCT(('Diário 3º PA'!$E$4:$E$2018='Analítico Cp.'!$B111)*('Diário 3º PA'!$C$4:$C$2018&gt;=E$4)*('Diário 3º PA'!$C$4:$C$2018&lt;=EOMONTH(E$4,0))*('Diário 3º PA'!$F$4:$F$2018))
+SUMPRODUCT(('Diário 4º PA'!$E$4:$E$2000='Analítico Cp.'!$B111)*('Diário 4º PA'!$C$4:$C$2000&gt;=E$4)*('Diário 4º PA'!$C$4:$C$2000&lt;=EOMONTH(E$4,0))*('Diário 4º PA'!$F$4:$F$2000))
+SUMPRODUCT(('Comp.'!$D$5:$D$475=$B111)*('Comp.'!$B$5:$B$475&gt;=E$4)*('Comp.'!$B$5:$B$475&lt;=EOMONTH(E$4,0))*('Comp.'!$E$5:$E$475))</f>
        <v>0</v>
      </c>
      <c r="F111" s="10">
        <f>SUMPRODUCT(('Diário 1º PA'!$E$4:$E$2000='Analítico Cp.'!$B111)*('Diário 1º PA'!$C$4:$C$2000&gt;=F$4)*('Diário 1º PA'!$C$4:$C$2000&lt;=EOMONTH(F$4,0))*('Diário 1º PA'!$F$4:$F$2000))
+SUMPRODUCT(('Diário 2º PA'!$E$4:$E$1997='Analítico Cp.'!$B111)*('Diário 2º PA'!$C$4:$C$1997&gt;=F$4)*('Diário 2º PA'!$C$4:$C$1997&lt;=EOMONTH(F$4,0))*('Diário 2º PA'!$F$4:$F$1997))
+SUMPRODUCT(('Diário 3º PA'!$E$4:$E$2018='Analítico Cp.'!$B111)*('Diário 3º PA'!$C$4:$C$2018&gt;=F$4)*('Diário 3º PA'!$C$4:$C$2018&lt;=EOMONTH(F$4,0))*('Diário 3º PA'!$F$4:$F$2018))
+SUMPRODUCT(('Diário 4º PA'!$E$4:$E$2000='Analítico Cp.'!$B111)*('Diário 4º PA'!$C$4:$C$2000&gt;=F$4)*('Diário 4º PA'!$C$4:$C$2000&lt;=EOMONTH(F$4,0))*('Diário 4º PA'!$F$4:$F$2000))
+SUMPRODUCT(('Comp.'!$D$5:$D$475=$B111)*('Comp.'!$B$5:$B$475&gt;=F$4)*('Comp.'!$B$5:$B$475&lt;=EOMONTH(F$4,0))*('Comp.'!$E$5:$E$475))</f>
        <v>0</v>
      </c>
      <c r="G111" s="10">
        <f>SUMPRODUCT(('Diário 1º PA'!$E$4:$E$2000='Analítico Cp.'!$B111)*('Diário 1º PA'!$C$4:$C$2000&gt;=G$4)*('Diário 1º PA'!$C$4:$C$2000&lt;=EOMONTH(G$4,0))*('Diário 1º PA'!$F$4:$F$2000))
+SUMPRODUCT(('Diário 2º PA'!$E$4:$E$1997='Analítico Cp.'!$B111)*('Diário 2º PA'!$C$4:$C$1997&gt;=G$4)*('Diário 2º PA'!$C$4:$C$1997&lt;=EOMONTH(G$4,0))*('Diário 2º PA'!$F$4:$F$1997))
+SUMPRODUCT(('Diário 3º PA'!$E$4:$E$2018='Analítico Cp.'!$B111)*('Diário 3º PA'!$C$4:$C$2018&gt;=G$4)*('Diário 3º PA'!$C$4:$C$2018&lt;=EOMONTH(G$4,0))*('Diário 3º PA'!$F$4:$F$2018))
+SUMPRODUCT(('Diário 4º PA'!$E$4:$E$2000='Analítico Cp.'!$B111)*('Diário 4º PA'!$C$4:$C$2000&gt;=G$4)*('Diário 4º PA'!$C$4:$C$2000&lt;=EOMONTH(G$4,0))*('Diário 4º PA'!$F$4:$F$2000))
+SUMPRODUCT(('Comp.'!$D$5:$D$475=$B111)*('Comp.'!$B$5:$B$475&gt;=G$4)*('Comp.'!$B$5:$B$475&lt;=EOMONTH(G$4,0))*('Comp.'!$E$5:$E$475))</f>
        <v>0</v>
      </c>
      <c r="H111" s="10">
        <f>SUMPRODUCT(('Diário 1º PA'!$E$4:$E$2000='Analítico Cp.'!$B111)*('Diário 1º PA'!$C$4:$C$2000&gt;=H$4)*('Diário 1º PA'!$C$4:$C$2000&lt;=EOMONTH(H$4,0))*('Diário 1º PA'!$F$4:$F$2000))
+SUMPRODUCT(('Diário 2º PA'!$E$4:$E$1997='Analítico Cp.'!$B111)*('Diário 2º PA'!$C$4:$C$1997&gt;=H$4)*('Diário 2º PA'!$C$4:$C$1997&lt;=EOMONTH(H$4,0))*('Diário 2º PA'!$F$4:$F$1997))
+SUMPRODUCT(('Diário 3º PA'!$E$4:$E$2018='Analítico Cp.'!$B111)*('Diário 3º PA'!$C$4:$C$2018&gt;=H$4)*('Diário 3º PA'!$C$4:$C$2018&lt;=EOMONTH(H$4,0))*('Diário 3º PA'!$F$4:$F$2018))
+SUMPRODUCT(('Diário 4º PA'!$E$4:$E$2000='Analítico Cp.'!$B111)*('Diário 4º PA'!$C$4:$C$2000&gt;=H$4)*('Diário 4º PA'!$C$4:$C$2000&lt;=EOMONTH(H$4,0))*('Diário 4º PA'!$F$4:$F$2000))
+SUMPRODUCT(('Comp.'!$D$5:$D$475=$B111)*('Comp.'!$B$5:$B$475&gt;=H$4)*('Comp.'!$B$5:$B$475&lt;=EOMONTH(H$4,0))*('Comp.'!$E$5:$E$475))</f>
        <v>0</v>
      </c>
      <c r="I111" s="10">
        <f>SUMPRODUCT(('Diário 1º PA'!$E$4:$E$2000='Analítico Cp.'!$B111)*('Diário 1º PA'!$C$4:$C$2000&gt;=I$4)*('Diário 1º PA'!$C$4:$C$2000&lt;=EOMONTH(I$4,0))*('Diário 1º PA'!$F$4:$F$2000))
+SUMPRODUCT(('Diário 2º PA'!$E$4:$E$1997='Analítico Cp.'!$B111)*('Diário 2º PA'!$C$4:$C$1997&gt;=I$4)*('Diário 2º PA'!$C$4:$C$1997&lt;=EOMONTH(I$4,0))*('Diário 2º PA'!$F$4:$F$1997))
+SUMPRODUCT(('Diário 3º PA'!$E$4:$E$2018='Analítico Cp.'!$B111)*('Diário 3º PA'!$C$4:$C$2018&gt;=I$4)*('Diário 3º PA'!$C$4:$C$2018&lt;=EOMONTH(I$4,0))*('Diário 3º PA'!$F$4:$F$2018))
+SUMPRODUCT(('Diário 4º PA'!$E$4:$E$2000='Analítico Cp.'!$B111)*('Diário 4º PA'!$C$4:$C$2000&gt;=I$4)*('Diário 4º PA'!$C$4:$C$2000&lt;=EOMONTH(I$4,0))*('Diário 4º PA'!$F$4:$F$2000))
+SUMPRODUCT(('Comp.'!$D$5:$D$475=$B111)*('Comp.'!$B$5:$B$475&gt;=I$4)*('Comp.'!$B$5:$B$475&lt;=EOMONTH(I$4,0))*('Comp.'!$E$5:$E$475))</f>
        <v>0</v>
      </c>
      <c r="J111" s="10">
        <f>SUMPRODUCT(('Diário 1º PA'!$E$4:$E$2000='Analítico Cp.'!$B111)*('Diário 1º PA'!$C$4:$C$2000&gt;=J$4)*('Diário 1º PA'!$C$4:$C$2000&lt;=EOMONTH(J$4,0))*('Diário 1º PA'!$F$4:$F$2000))
+SUMPRODUCT(('Diário 2º PA'!$E$4:$E$1997='Analítico Cp.'!$B111)*('Diário 2º PA'!$C$4:$C$1997&gt;=J$4)*('Diário 2º PA'!$C$4:$C$1997&lt;=EOMONTH(J$4,0))*('Diário 2º PA'!$F$4:$F$1997))
+SUMPRODUCT(('Diário 3º PA'!$E$4:$E$2018='Analítico Cp.'!$B111)*('Diário 3º PA'!$C$4:$C$2018&gt;=J$4)*('Diário 3º PA'!$C$4:$C$2018&lt;=EOMONTH(J$4,0))*('Diário 3º PA'!$F$4:$F$2018))
+SUMPRODUCT(('Diário 4º PA'!$E$4:$E$2000='Analítico Cp.'!$B111)*('Diário 4º PA'!$C$4:$C$2000&gt;=J$4)*('Diário 4º PA'!$C$4:$C$2000&lt;=EOMONTH(J$4,0))*('Diário 4º PA'!$F$4:$F$2000))
+SUMPRODUCT(('Comp.'!$D$5:$D$475=$B111)*('Comp.'!$B$5:$B$475&gt;=J$4)*('Comp.'!$B$5:$B$475&lt;=EOMONTH(J$4,0))*('Comp.'!$E$5:$E$475))</f>
        <v>0</v>
      </c>
      <c r="K111" s="10">
        <f>SUMPRODUCT(('Diário 1º PA'!$E$4:$E$2000='Analítico Cp.'!$B111)*('Diário 1º PA'!$C$4:$C$2000&gt;=K$4)*('Diário 1º PA'!$C$4:$C$2000&lt;=EOMONTH(K$4,0))*('Diário 1º PA'!$F$4:$F$2000))
+SUMPRODUCT(('Diário 2º PA'!$E$4:$E$1997='Analítico Cp.'!$B111)*('Diário 2º PA'!$C$4:$C$1997&gt;=K$4)*('Diário 2º PA'!$C$4:$C$1997&lt;=EOMONTH(K$4,0))*('Diário 2º PA'!$F$4:$F$1997))
+SUMPRODUCT(('Diário 3º PA'!$E$4:$E$2018='Analítico Cp.'!$B111)*('Diário 3º PA'!$C$4:$C$2018&gt;=K$4)*('Diário 3º PA'!$C$4:$C$2018&lt;=EOMONTH(K$4,0))*('Diário 3º PA'!$F$4:$F$2018))
+SUMPRODUCT(('Diário 4º PA'!$E$4:$E$2000='Analítico Cp.'!$B111)*('Diário 4º PA'!$C$4:$C$2000&gt;=K$4)*('Diário 4º PA'!$C$4:$C$2000&lt;=EOMONTH(K$4,0))*('Diário 4º PA'!$F$4:$F$2000))
+SUMPRODUCT(('Comp.'!$D$5:$D$475=$B111)*('Comp.'!$B$5:$B$475&gt;=K$4)*('Comp.'!$B$5:$B$475&lt;=EOMONTH(K$4,0))*('Comp.'!$E$5:$E$475))</f>
        <v>0</v>
      </c>
      <c r="L111" s="10">
        <f>SUMPRODUCT(('Diário 1º PA'!$E$4:$E$2000='Analítico Cp.'!$B111)*('Diário 1º PA'!$C$4:$C$2000&gt;=L$4)*('Diário 1º PA'!$C$4:$C$2000&lt;=EOMONTH(L$4,0))*('Diário 1º PA'!$F$4:$F$2000))
+SUMPRODUCT(('Diário 2º PA'!$E$4:$E$1997='Analítico Cp.'!$B111)*('Diário 2º PA'!$C$4:$C$1997&gt;=L$4)*('Diário 2º PA'!$C$4:$C$1997&lt;=EOMONTH(L$4,0))*('Diário 2º PA'!$F$4:$F$1997))
+SUMPRODUCT(('Diário 3º PA'!$E$4:$E$2018='Analítico Cp.'!$B111)*('Diário 3º PA'!$C$4:$C$2018&gt;=L$4)*('Diário 3º PA'!$C$4:$C$2018&lt;=EOMONTH(L$4,0))*('Diário 3º PA'!$F$4:$F$2018))
+SUMPRODUCT(('Diário 4º PA'!$E$4:$E$2000='Analítico Cp.'!$B111)*('Diário 4º PA'!$C$4:$C$2000&gt;=L$4)*('Diário 4º PA'!$C$4:$C$2000&lt;=EOMONTH(L$4,0))*('Diário 4º PA'!$F$4:$F$2000))
+SUMPRODUCT(('Comp.'!$D$5:$D$475=$B111)*('Comp.'!$B$5:$B$475&gt;=L$4)*('Comp.'!$B$5:$B$475&lt;=EOMONTH(L$4,0))*('Comp.'!$E$5:$E$475))</f>
        <v>0</v>
      </c>
      <c r="M111" s="10">
        <f>SUMPRODUCT(('Diário 1º PA'!$E$4:$E$2000='Analítico Cp.'!$B111)*('Diário 1º PA'!$C$4:$C$2000&gt;=M$4)*('Diário 1º PA'!$C$4:$C$2000&lt;=EOMONTH(M$4,0))*('Diário 1º PA'!$F$4:$F$2000))
+SUMPRODUCT(('Diário 2º PA'!$E$4:$E$1997='Analítico Cp.'!$B111)*('Diário 2º PA'!$C$4:$C$1997&gt;=M$4)*('Diário 2º PA'!$C$4:$C$1997&lt;=EOMONTH(M$4,0))*('Diário 2º PA'!$F$4:$F$1997))
+SUMPRODUCT(('Diário 3º PA'!$E$4:$E$2018='Analítico Cp.'!$B111)*('Diário 3º PA'!$C$4:$C$2018&gt;=M$4)*('Diário 3º PA'!$C$4:$C$2018&lt;=EOMONTH(M$4,0))*('Diário 3º PA'!$F$4:$F$2018))
+SUMPRODUCT(('Diário 4º PA'!$E$4:$E$2000='Analítico Cp.'!$B111)*('Diário 4º PA'!$C$4:$C$2000&gt;=M$4)*('Diário 4º PA'!$C$4:$C$2000&lt;=EOMONTH(M$4,0))*('Diário 4º PA'!$F$4:$F$2000))
+SUMPRODUCT(('Comp.'!$D$5:$D$475=$B111)*('Comp.'!$B$5:$B$475&gt;=M$4)*('Comp.'!$B$5:$B$475&lt;=EOMONTH(M$4,0))*('Comp.'!$E$5:$E$475))</f>
        <v>0</v>
      </c>
      <c r="N111" s="10">
        <f>SUMPRODUCT(('Diário 1º PA'!$E$4:$E$2000='Analítico Cp.'!$B111)*('Diário 1º PA'!$C$4:$C$2000&gt;=N$4)*('Diário 1º PA'!$C$4:$C$2000&lt;=EOMONTH(N$4,0))*('Diário 1º PA'!$F$4:$F$2000))
+SUMPRODUCT(('Diário 2º PA'!$E$4:$E$1997='Analítico Cp.'!$B111)*('Diário 2º PA'!$C$4:$C$1997&gt;=N$4)*('Diário 2º PA'!$C$4:$C$1997&lt;=EOMONTH(N$4,0))*('Diário 2º PA'!$F$4:$F$1997))
+SUMPRODUCT(('Diário 3º PA'!$E$4:$E$2018='Analítico Cp.'!$B111)*('Diário 3º PA'!$C$4:$C$2018&gt;=N$4)*('Diário 3º PA'!$C$4:$C$2018&lt;=EOMONTH(N$4,0))*('Diário 3º PA'!$F$4:$F$2018))
+SUMPRODUCT(('Diário 4º PA'!$E$4:$E$2000='Analítico Cp.'!$B111)*('Diário 4º PA'!$C$4:$C$2000&gt;=N$4)*('Diário 4º PA'!$C$4:$C$2000&lt;=EOMONTH(N$4,0))*('Diário 4º PA'!$F$4:$F$2000))
+SUMPRODUCT(('Comp.'!$D$5:$D$475=$B111)*('Comp.'!$B$5:$B$475&gt;=N$4)*('Comp.'!$B$5:$B$475&lt;=EOMONTH(N$4,0))*('Comp.'!$E$5:$E$475))</f>
        <v>0</v>
      </c>
      <c r="O111" s="11">
        <f t="shared" si="14"/>
        <v>0</v>
      </c>
      <c r="P111" s="92">
        <f t="shared" si="15"/>
        <v>0</v>
      </c>
    </row>
    <row r="112" spans="1:16" ht="23.25" customHeight="1" x14ac:dyDescent="0.25">
      <c r="A112" s="36" t="s">
        <v>301</v>
      </c>
      <c r="B112" s="57" t="s">
        <v>302</v>
      </c>
      <c r="C112" s="10">
        <f>SUMPRODUCT(('Diário 1º PA'!$E$4:$E$2000='Analítico Cp.'!$B112)*('Diário 1º PA'!$C$4:$C$2000&gt;=C$4)*('Diário 1º PA'!$C$4:$C$2000&lt;=EOMONTH(C$4,0))*('Diário 1º PA'!$F$4:$F$2000))
+SUMPRODUCT(('Diário 2º PA'!$E$4:$E$1997='Analítico Cp.'!$B112)*('Diário 2º PA'!$C$4:$C$1997&gt;=C$4)*('Diário 2º PA'!$C$4:$C$1997&lt;=EOMONTH(C$4,0))*('Diário 2º PA'!$F$4:$F$1997))
+SUMPRODUCT(('Diário 3º PA'!$E$4:$E$2018='Analítico Cp.'!$B112)*('Diário 3º PA'!$C$4:$C$2018&gt;=C$4)*('Diário 3º PA'!$C$4:$C$2018&lt;=EOMONTH(C$4,0))*('Diário 3º PA'!$F$4:$F$2018))
+SUMPRODUCT(('Diário 4º PA'!$E$4:$E$2000='Analítico Cp.'!$B112)*('Diário 4º PA'!$C$4:$C$2000&gt;=C$4)*('Diário 4º PA'!$C$4:$C$2000&lt;=EOMONTH(C$4,0))*('Diário 4º PA'!$F$4:$F$2000))
+SUMPRODUCT(('Comp.'!$D$5:$D$475=$B112)*('Comp.'!$B$5:$B$475&gt;=C$4)*('Comp.'!$B$5:$B$475&lt;=EOMONTH(C$4,0))*('Comp.'!$E$5:$E$475))</f>
        <v>0</v>
      </c>
      <c r="D112" s="10">
        <f>SUMPRODUCT(('Diário 1º PA'!$E$4:$E$2000='Analítico Cp.'!$B112)*('Diário 1º PA'!$C$4:$C$2000&gt;=D$4)*('Diário 1º PA'!$C$4:$C$2000&lt;=EOMONTH(D$4,0))*('Diário 1º PA'!$F$4:$F$2000))
+SUMPRODUCT(('Diário 2º PA'!$E$4:$E$1997='Analítico Cp.'!$B112)*('Diário 2º PA'!$C$4:$C$1997&gt;=D$4)*('Diário 2º PA'!$C$4:$C$1997&lt;=EOMONTH(D$4,0))*('Diário 2º PA'!$F$4:$F$1997))
+SUMPRODUCT(('Diário 3º PA'!$E$4:$E$2018='Analítico Cp.'!$B112)*('Diário 3º PA'!$C$4:$C$2018&gt;=D$4)*('Diário 3º PA'!$C$4:$C$2018&lt;=EOMONTH(D$4,0))*('Diário 3º PA'!$F$4:$F$2018))
+SUMPRODUCT(('Diário 4º PA'!$E$4:$E$2000='Analítico Cp.'!$B112)*('Diário 4º PA'!$C$4:$C$2000&gt;=D$4)*('Diário 4º PA'!$C$4:$C$2000&lt;=EOMONTH(D$4,0))*('Diário 4º PA'!$F$4:$F$2000))
+SUMPRODUCT(('Comp.'!$D$5:$D$475=$B112)*('Comp.'!$B$5:$B$475&gt;=D$4)*('Comp.'!$B$5:$B$475&lt;=EOMONTH(D$4,0))*('Comp.'!$E$5:$E$475))</f>
        <v>0</v>
      </c>
      <c r="E112" s="10">
        <f>SUMPRODUCT(('Diário 1º PA'!$E$4:$E$2000='Analítico Cp.'!$B112)*('Diário 1º PA'!$C$4:$C$2000&gt;=E$4)*('Diário 1º PA'!$C$4:$C$2000&lt;=EOMONTH(E$4,0))*('Diário 1º PA'!$F$4:$F$2000))
+SUMPRODUCT(('Diário 2º PA'!$E$4:$E$1997='Analítico Cp.'!$B112)*('Diário 2º PA'!$C$4:$C$1997&gt;=E$4)*('Diário 2º PA'!$C$4:$C$1997&lt;=EOMONTH(E$4,0))*('Diário 2º PA'!$F$4:$F$1997))
+SUMPRODUCT(('Diário 3º PA'!$E$4:$E$2018='Analítico Cp.'!$B112)*('Diário 3º PA'!$C$4:$C$2018&gt;=E$4)*('Diário 3º PA'!$C$4:$C$2018&lt;=EOMONTH(E$4,0))*('Diário 3º PA'!$F$4:$F$2018))
+SUMPRODUCT(('Diário 4º PA'!$E$4:$E$2000='Analítico Cp.'!$B112)*('Diário 4º PA'!$C$4:$C$2000&gt;=E$4)*('Diário 4º PA'!$C$4:$C$2000&lt;=EOMONTH(E$4,0))*('Diário 4º PA'!$F$4:$F$2000))
+SUMPRODUCT(('Comp.'!$D$5:$D$475=$B112)*('Comp.'!$B$5:$B$475&gt;=E$4)*('Comp.'!$B$5:$B$475&lt;=EOMONTH(E$4,0))*('Comp.'!$E$5:$E$475))</f>
        <v>0</v>
      </c>
      <c r="F112" s="10">
        <f>SUMPRODUCT(('Diário 1º PA'!$E$4:$E$2000='Analítico Cp.'!$B112)*('Diário 1º PA'!$C$4:$C$2000&gt;=F$4)*('Diário 1º PA'!$C$4:$C$2000&lt;=EOMONTH(F$4,0))*('Diário 1º PA'!$F$4:$F$2000))
+SUMPRODUCT(('Diário 2º PA'!$E$4:$E$1997='Analítico Cp.'!$B112)*('Diário 2º PA'!$C$4:$C$1997&gt;=F$4)*('Diário 2º PA'!$C$4:$C$1997&lt;=EOMONTH(F$4,0))*('Diário 2º PA'!$F$4:$F$1997))
+SUMPRODUCT(('Diário 3º PA'!$E$4:$E$2018='Analítico Cp.'!$B112)*('Diário 3º PA'!$C$4:$C$2018&gt;=F$4)*('Diário 3º PA'!$C$4:$C$2018&lt;=EOMONTH(F$4,0))*('Diário 3º PA'!$F$4:$F$2018))
+SUMPRODUCT(('Diário 4º PA'!$E$4:$E$2000='Analítico Cp.'!$B112)*('Diário 4º PA'!$C$4:$C$2000&gt;=F$4)*('Diário 4º PA'!$C$4:$C$2000&lt;=EOMONTH(F$4,0))*('Diário 4º PA'!$F$4:$F$2000))
+SUMPRODUCT(('Comp.'!$D$5:$D$475=$B112)*('Comp.'!$B$5:$B$475&gt;=F$4)*('Comp.'!$B$5:$B$475&lt;=EOMONTH(F$4,0))*('Comp.'!$E$5:$E$475))</f>
        <v>0</v>
      </c>
      <c r="G112" s="10">
        <f>SUMPRODUCT(('Diário 1º PA'!$E$4:$E$2000='Analítico Cp.'!$B112)*('Diário 1º PA'!$C$4:$C$2000&gt;=G$4)*('Diário 1º PA'!$C$4:$C$2000&lt;=EOMONTH(G$4,0))*('Diário 1º PA'!$F$4:$F$2000))
+SUMPRODUCT(('Diário 2º PA'!$E$4:$E$1997='Analítico Cp.'!$B112)*('Diário 2º PA'!$C$4:$C$1997&gt;=G$4)*('Diário 2º PA'!$C$4:$C$1997&lt;=EOMONTH(G$4,0))*('Diário 2º PA'!$F$4:$F$1997))
+SUMPRODUCT(('Diário 3º PA'!$E$4:$E$2018='Analítico Cp.'!$B112)*('Diário 3º PA'!$C$4:$C$2018&gt;=G$4)*('Diário 3º PA'!$C$4:$C$2018&lt;=EOMONTH(G$4,0))*('Diário 3º PA'!$F$4:$F$2018))
+SUMPRODUCT(('Diário 4º PA'!$E$4:$E$2000='Analítico Cp.'!$B112)*('Diário 4º PA'!$C$4:$C$2000&gt;=G$4)*('Diário 4º PA'!$C$4:$C$2000&lt;=EOMONTH(G$4,0))*('Diário 4º PA'!$F$4:$F$2000))
+SUMPRODUCT(('Comp.'!$D$5:$D$475=$B112)*('Comp.'!$B$5:$B$475&gt;=G$4)*('Comp.'!$B$5:$B$475&lt;=EOMONTH(G$4,0))*('Comp.'!$E$5:$E$475))</f>
        <v>0</v>
      </c>
      <c r="H112" s="10">
        <f>SUMPRODUCT(('Diário 1º PA'!$E$4:$E$2000='Analítico Cp.'!$B112)*('Diário 1º PA'!$C$4:$C$2000&gt;=H$4)*('Diário 1º PA'!$C$4:$C$2000&lt;=EOMONTH(H$4,0))*('Diário 1º PA'!$F$4:$F$2000))
+SUMPRODUCT(('Diário 2º PA'!$E$4:$E$1997='Analítico Cp.'!$B112)*('Diário 2º PA'!$C$4:$C$1997&gt;=H$4)*('Diário 2º PA'!$C$4:$C$1997&lt;=EOMONTH(H$4,0))*('Diário 2º PA'!$F$4:$F$1997))
+SUMPRODUCT(('Diário 3º PA'!$E$4:$E$2018='Analítico Cp.'!$B112)*('Diário 3º PA'!$C$4:$C$2018&gt;=H$4)*('Diário 3º PA'!$C$4:$C$2018&lt;=EOMONTH(H$4,0))*('Diário 3º PA'!$F$4:$F$2018))
+SUMPRODUCT(('Diário 4º PA'!$E$4:$E$2000='Analítico Cp.'!$B112)*('Diário 4º PA'!$C$4:$C$2000&gt;=H$4)*('Diário 4º PA'!$C$4:$C$2000&lt;=EOMONTH(H$4,0))*('Diário 4º PA'!$F$4:$F$2000))
+SUMPRODUCT(('Comp.'!$D$5:$D$475=$B112)*('Comp.'!$B$5:$B$475&gt;=H$4)*('Comp.'!$B$5:$B$475&lt;=EOMONTH(H$4,0))*('Comp.'!$E$5:$E$475))</f>
        <v>0</v>
      </c>
      <c r="I112" s="10">
        <f>SUMPRODUCT(('Diário 1º PA'!$E$4:$E$2000='Analítico Cp.'!$B112)*('Diário 1º PA'!$C$4:$C$2000&gt;=I$4)*('Diário 1º PA'!$C$4:$C$2000&lt;=EOMONTH(I$4,0))*('Diário 1º PA'!$F$4:$F$2000))
+SUMPRODUCT(('Diário 2º PA'!$E$4:$E$1997='Analítico Cp.'!$B112)*('Diário 2º PA'!$C$4:$C$1997&gt;=I$4)*('Diário 2º PA'!$C$4:$C$1997&lt;=EOMONTH(I$4,0))*('Diário 2º PA'!$F$4:$F$1997))
+SUMPRODUCT(('Diário 3º PA'!$E$4:$E$2018='Analítico Cp.'!$B112)*('Diário 3º PA'!$C$4:$C$2018&gt;=I$4)*('Diário 3º PA'!$C$4:$C$2018&lt;=EOMONTH(I$4,0))*('Diário 3º PA'!$F$4:$F$2018))
+SUMPRODUCT(('Diário 4º PA'!$E$4:$E$2000='Analítico Cp.'!$B112)*('Diário 4º PA'!$C$4:$C$2000&gt;=I$4)*('Diário 4º PA'!$C$4:$C$2000&lt;=EOMONTH(I$4,0))*('Diário 4º PA'!$F$4:$F$2000))
+SUMPRODUCT(('Comp.'!$D$5:$D$475=$B112)*('Comp.'!$B$5:$B$475&gt;=I$4)*('Comp.'!$B$5:$B$475&lt;=EOMONTH(I$4,0))*('Comp.'!$E$5:$E$475))</f>
        <v>0</v>
      </c>
      <c r="J112" s="10">
        <f>SUMPRODUCT(('Diário 1º PA'!$E$4:$E$2000='Analítico Cp.'!$B112)*('Diário 1º PA'!$C$4:$C$2000&gt;=J$4)*('Diário 1º PA'!$C$4:$C$2000&lt;=EOMONTH(J$4,0))*('Diário 1º PA'!$F$4:$F$2000))
+SUMPRODUCT(('Diário 2º PA'!$E$4:$E$1997='Analítico Cp.'!$B112)*('Diário 2º PA'!$C$4:$C$1997&gt;=J$4)*('Diário 2º PA'!$C$4:$C$1997&lt;=EOMONTH(J$4,0))*('Diário 2º PA'!$F$4:$F$1997))
+SUMPRODUCT(('Diário 3º PA'!$E$4:$E$2018='Analítico Cp.'!$B112)*('Diário 3º PA'!$C$4:$C$2018&gt;=J$4)*('Diário 3º PA'!$C$4:$C$2018&lt;=EOMONTH(J$4,0))*('Diário 3º PA'!$F$4:$F$2018))
+SUMPRODUCT(('Diário 4º PA'!$E$4:$E$2000='Analítico Cp.'!$B112)*('Diário 4º PA'!$C$4:$C$2000&gt;=J$4)*('Diário 4º PA'!$C$4:$C$2000&lt;=EOMONTH(J$4,0))*('Diário 4º PA'!$F$4:$F$2000))
+SUMPRODUCT(('Comp.'!$D$5:$D$475=$B112)*('Comp.'!$B$5:$B$475&gt;=J$4)*('Comp.'!$B$5:$B$475&lt;=EOMONTH(J$4,0))*('Comp.'!$E$5:$E$475))</f>
        <v>0</v>
      </c>
      <c r="K112" s="10">
        <f>SUMPRODUCT(('Diário 1º PA'!$E$4:$E$2000='Analítico Cp.'!$B112)*('Diário 1º PA'!$C$4:$C$2000&gt;=K$4)*('Diário 1º PA'!$C$4:$C$2000&lt;=EOMONTH(K$4,0))*('Diário 1º PA'!$F$4:$F$2000))
+SUMPRODUCT(('Diário 2º PA'!$E$4:$E$1997='Analítico Cp.'!$B112)*('Diário 2º PA'!$C$4:$C$1997&gt;=K$4)*('Diário 2º PA'!$C$4:$C$1997&lt;=EOMONTH(K$4,0))*('Diário 2º PA'!$F$4:$F$1997))
+SUMPRODUCT(('Diário 3º PA'!$E$4:$E$2018='Analítico Cp.'!$B112)*('Diário 3º PA'!$C$4:$C$2018&gt;=K$4)*('Diário 3º PA'!$C$4:$C$2018&lt;=EOMONTH(K$4,0))*('Diário 3º PA'!$F$4:$F$2018))
+SUMPRODUCT(('Diário 4º PA'!$E$4:$E$2000='Analítico Cp.'!$B112)*('Diário 4º PA'!$C$4:$C$2000&gt;=K$4)*('Diário 4º PA'!$C$4:$C$2000&lt;=EOMONTH(K$4,0))*('Diário 4º PA'!$F$4:$F$2000))
+SUMPRODUCT(('Comp.'!$D$5:$D$475=$B112)*('Comp.'!$B$5:$B$475&gt;=K$4)*('Comp.'!$B$5:$B$475&lt;=EOMONTH(K$4,0))*('Comp.'!$E$5:$E$475))</f>
        <v>0</v>
      </c>
      <c r="L112" s="10">
        <f>SUMPRODUCT(('Diário 1º PA'!$E$4:$E$2000='Analítico Cp.'!$B112)*('Diário 1º PA'!$C$4:$C$2000&gt;=L$4)*('Diário 1º PA'!$C$4:$C$2000&lt;=EOMONTH(L$4,0))*('Diário 1º PA'!$F$4:$F$2000))
+SUMPRODUCT(('Diário 2º PA'!$E$4:$E$1997='Analítico Cp.'!$B112)*('Diário 2º PA'!$C$4:$C$1997&gt;=L$4)*('Diário 2º PA'!$C$4:$C$1997&lt;=EOMONTH(L$4,0))*('Diário 2º PA'!$F$4:$F$1997))
+SUMPRODUCT(('Diário 3º PA'!$E$4:$E$2018='Analítico Cp.'!$B112)*('Diário 3º PA'!$C$4:$C$2018&gt;=L$4)*('Diário 3º PA'!$C$4:$C$2018&lt;=EOMONTH(L$4,0))*('Diário 3º PA'!$F$4:$F$2018))
+SUMPRODUCT(('Diário 4º PA'!$E$4:$E$2000='Analítico Cp.'!$B112)*('Diário 4º PA'!$C$4:$C$2000&gt;=L$4)*('Diário 4º PA'!$C$4:$C$2000&lt;=EOMONTH(L$4,0))*('Diário 4º PA'!$F$4:$F$2000))
+SUMPRODUCT(('Comp.'!$D$5:$D$475=$B112)*('Comp.'!$B$5:$B$475&gt;=L$4)*('Comp.'!$B$5:$B$475&lt;=EOMONTH(L$4,0))*('Comp.'!$E$5:$E$475))</f>
        <v>0</v>
      </c>
      <c r="M112" s="10">
        <f>SUMPRODUCT(('Diário 1º PA'!$E$4:$E$2000='Analítico Cp.'!$B112)*('Diário 1º PA'!$C$4:$C$2000&gt;=M$4)*('Diário 1º PA'!$C$4:$C$2000&lt;=EOMONTH(M$4,0))*('Diário 1º PA'!$F$4:$F$2000))
+SUMPRODUCT(('Diário 2º PA'!$E$4:$E$1997='Analítico Cp.'!$B112)*('Diário 2º PA'!$C$4:$C$1997&gt;=M$4)*('Diário 2º PA'!$C$4:$C$1997&lt;=EOMONTH(M$4,0))*('Diário 2º PA'!$F$4:$F$1997))
+SUMPRODUCT(('Diário 3º PA'!$E$4:$E$2018='Analítico Cp.'!$B112)*('Diário 3º PA'!$C$4:$C$2018&gt;=M$4)*('Diário 3º PA'!$C$4:$C$2018&lt;=EOMONTH(M$4,0))*('Diário 3º PA'!$F$4:$F$2018))
+SUMPRODUCT(('Diário 4º PA'!$E$4:$E$2000='Analítico Cp.'!$B112)*('Diário 4º PA'!$C$4:$C$2000&gt;=M$4)*('Diário 4º PA'!$C$4:$C$2000&lt;=EOMONTH(M$4,0))*('Diário 4º PA'!$F$4:$F$2000))
+SUMPRODUCT(('Comp.'!$D$5:$D$475=$B112)*('Comp.'!$B$5:$B$475&gt;=M$4)*('Comp.'!$B$5:$B$475&lt;=EOMONTH(M$4,0))*('Comp.'!$E$5:$E$475))</f>
        <v>0</v>
      </c>
      <c r="N112" s="10">
        <f>SUMPRODUCT(('Diário 1º PA'!$E$4:$E$2000='Analítico Cp.'!$B112)*('Diário 1º PA'!$C$4:$C$2000&gt;=N$4)*('Diário 1º PA'!$C$4:$C$2000&lt;=EOMONTH(N$4,0))*('Diário 1º PA'!$F$4:$F$2000))
+SUMPRODUCT(('Diário 2º PA'!$E$4:$E$1997='Analítico Cp.'!$B112)*('Diário 2º PA'!$C$4:$C$1997&gt;=N$4)*('Diário 2º PA'!$C$4:$C$1997&lt;=EOMONTH(N$4,0))*('Diário 2º PA'!$F$4:$F$1997))
+SUMPRODUCT(('Diário 3º PA'!$E$4:$E$2018='Analítico Cp.'!$B112)*('Diário 3º PA'!$C$4:$C$2018&gt;=N$4)*('Diário 3º PA'!$C$4:$C$2018&lt;=EOMONTH(N$4,0))*('Diário 3º PA'!$F$4:$F$2018))
+SUMPRODUCT(('Diário 4º PA'!$E$4:$E$2000='Analítico Cp.'!$B112)*('Diário 4º PA'!$C$4:$C$2000&gt;=N$4)*('Diário 4º PA'!$C$4:$C$2000&lt;=EOMONTH(N$4,0))*('Diário 4º PA'!$F$4:$F$2000))
+SUMPRODUCT(('Comp.'!$D$5:$D$475=$B112)*('Comp.'!$B$5:$B$475&gt;=N$4)*('Comp.'!$B$5:$B$475&lt;=EOMONTH(N$4,0))*('Comp.'!$E$5:$E$475))</f>
        <v>0</v>
      </c>
      <c r="O112" s="11">
        <f t="shared" si="14"/>
        <v>0</v>
      </c>
      <c r="P112" s="92">
        <f t="shared" si="15"/>
        <v>0</v>
      </c>
    </row>
    <row r="113" spans="1:16" ht="23.25" customHeight="1" x14ac:dyDescent="0.25">
      <c r="A113" s="36" t="s">
        <v>303</v>
      </c>
      <c r="B113" s="57" t="s">
        <v>304</v>
      </c>
      <c r="C113" s="10">
        <f>SUMPRODUCT(('Diário 1º PA'!$E$4:$E$2000='Analítico Cp.'!$B113)*('Diário 1º PA'!$C$4:$C$2000&gt;=C$4)*('Diário 1º PA'!$C$4:$C$2000&lt;=EOMONTH(C$4,0))*('Diário 1º PA'!$F$4:$F$2000))
+SUMPRODUCT(('Diário 2º PA'!$E$4:$E$1997='Analítico Cp.'!$B113)*('Diário 2º PA'!$C$4:$C$1997&gt;=C$4)*('Diário 2º PA'!$C$4:$C$1997&lt;=EOMONTH(C$4,0))*('Diário 2º PA'!$F$4:$F$1997))
+SUMPRODUCT(('Diário 3º PA'!$E$4:$E$2018='Analítico Cp.'!$B113)*('Diário 3º PA'!$C$4:$C$2018&gt;=C$4)*('Diário 3º PA'!$C$4:$C$2018&lt;=EOMONTH(C$4,0))*('Diário 3º PA'!$F$4:$F$2018))
+SUMPRODUCT(('Diário 4º PA'!$E$4:$E$2000='Analítico Cp.'!$B113)*('Diário 4º PA'!$C$4:$C$2000&gt;=C$4)*('Diário 4º PA'!$C$4:$C$2000&lt;=EOMONTH(C$4,0))*('Diário 4º PA'!$F$4:$F$2000))
+SUMPRODUCT(('Comp.'!$D$5:$D$475=$B113)*('Comp.'!$B$5:$B$475&gt;=C$4)*('Comp.'!$B$5:$B$475&lt;=EOMONTH(C$4,0))*('Comp.'!$E$5:$E$475))</f>
        <v>0</v>
      </c>
      <c r="D113" s="10">
        <f>SUMPRODUCT(('Diário 1º PA'!$E$4:$E$2000='Analítico Cp.'!$B113)*('Diário 1º PA'!$C$4:$C$2000&gt;=D$4)*('Diário 1º PA'!$C$4:$C$2000&lt;=EOMONTH(D$4,0))*('Diário 1º PA'!$F$4:$F$2000))
+SUMPRODUCT(('Diário 2º PA'!$E$4:$E$1997='Analítico Cp.'!$B113)*('Diário 2º PA'!$C$4:$C$1997&gt;=D$4)*('Diário 2º PA'!$C$4:$C$1997&lt;=EOMONTH(D$4,0))*('Diário 2º PA'!$F$4:$F$1997))
+SUMPRODUCT(('Diário 3º PA'!$E$4:$E$2018='Analítico Cp.'!$B113)*('Diário 3º PA'!$C$4:$C$2018&gt;=D$4)*('Diário 3º PA'!$C$4:$C$2018&lt;=EOMONTH(D$4,0))*('Diário 3º PA'!$F$4:$F$2018))
+SUMPRODUCT(('Diário 4º PA'!$E$4:$E$2000='Analítico Cp.'!$B113)*('Diário 4º PA'!$C$4:$C$2000&gt;=D$4)*('Diário 4º PA'!$C$4:$C$2000&lt;=EOMONTH(D$4,0))*('Diário 4º PA'!$F$4:$F$2000))
+SUMPRODUCT(('Comp.'!$D$5:$D$475=$B113)*('Comp.'!$B$5:$B$475&gt;=D$4)*('Comp.'!$B$5:$B$475&lt;=EOMONTH(D$4,0))*('Comp.'!$E$5:$E$475))</f>
        <v>0</v>
      </c>
      <c r="E113" s="10">
        <f>SUMPRODUCT(('Diário 1º PA'!$E$4:$E$2000='Analítico Cp.'!$B113)*('Diário 1º PA'!$C$4:$C$2000&gt;=E$4)*('Diário 1º PA'!$C$4:$C$2000&lt;=EOMONTH(E$4,0))*('Diário 1º PA'!$F$4:$F$2000))
+SUMPRODUCT(('Diário 2º PA'!$E$4:$E$1997='Analítico Cp.'!$B113)*('Diário 2º PA'!$C$4:$C$1997&gt;=E$4)*('Diário 2º PA'!$C$4:$C$1997&lt;=EOMONTH(E$4,0))*('Diário 2º PA'!$F$4:$F$1997))
+SUMPRODUCT(('Diário 3º PA'!$E$4:$E$2018='Analítico Cp.'!$B113)*('Diário 3º PA'!$C$4:$C$2018&gt;=E$4)*('Diário 3º PA'!$C$4:$C$2018&lt;=EOMONTH(E$4,0))*('Diário 3º PA'!$F$4:$F$2018))
+SUMPRODUCT(('Diário 4º PA'!$E$4:$E$2000='Analítico Cp.'!$B113)*('Diário 4º PA'!$C$4:$C$2000&gt;=E$4)*('Diário 4º PA'!$C$4:$C$2000&lt;=EOMONTH(E$4,0))*('Diário 4º PA'!$F$4:$F$2000))
+SUMPRODUCT(('Comp.'!$D$5:$D$475=$B113)*('Comp.'!$B$5:$B$475&gt;=E$4)*('Comp.'!$B$5:$B$475&lt;=EOMONTH(E$4,0))*('Comp.'!$E$5:$E$475))</f>
        <v>0</v>
      </c>
      <c r="F113" s="10">
        <f>SUMPRODUCT(('Diário 1º PA'!$E$4:$E$2000='Analítico Cp.'!$B113)*('Diário 1º PA'!$C$4:$C$2000&gt;=F$4)*('Diário 1º PA'!$C$4:$C$2000&lt;=EOMONTH(F$4,0))*('Diário 1º PA'!$F$4:$F$2000))
+SUMPRODUCT(('Diário 2º PA'!$E$4:$E$1997='Analítico Cp.'!$B113)*('Diário 2º PA'!$C$4:$C$1997&gt;=F$4)*('Diário 2º PA'!$C$4:$C$1997&lt;=EOMONTH(F$4,0))*('Diário 2º PA'!$F$4:$F$1997))
+SUMPRODUCT(('Diário 3º PA'!$E$4:$E$2018='Analítico Cp.'!$B113)*('Diário 3º PA'!$C$4:$C$2018&gt;=F$4)*('Diário 3º PA'!$C$4:$C$2018&lt;=EOMONTH(F$4,0))*('Diário 3º PA'!$F$4:$F$2018))
+SUMPRODUCT(('Diário 4º PA'!$E$4:$E$2000='Analítico Cp.'!$B113)*('Diário 4º PA'!$C$4:$C$2000&gt;=F$4)*('Diário 4º PA'!$C$4:$C$2000&lt;=EOMONTH(F$4,0))*('Diário 4º PA'!$F$4:$F$2000))
+SUMPRODUCT(('Comp.'!$D$5:$D$475=$B113)*('Comp.'!$B$5:$B$475&gt;=F$4)*('Comp.'!$B$5:$B$475&lt;=EOMONTH(F$4,0))*('Comp.'!$E$5:$E$475))</f>
        <v>0</v>
      </c>
      <c r="G113" s="10">
        <f>SUMPRODUCT(('Diário 1º PA'!$E$4:$E$2000='Analítico Cp.'!$B113)*('Diário 1º PA'!$C$4:$C$2000&gt;=G$4)*('Diário 1º PA'!$C$4:$C$2000&lt;=EOMONTH(G$4,0))*('Diário 1º PA'!$F$4:$F$2000))
+SUMPRODUCT(('Diário 2º PA'!$E$4:$E$1997='Analítico Cp.'!$B113)*('Diário 2º PA'!$C$4:$C$1997&gt;=G$4)*('Diário 2º PA'!$C$4:$C$1997&lt;=EOMONTH(G$4,0))*('Diário 2º PA'!$F$4:$F$1997))
+SUMPRODUCT(('Diário 3º PA'!$E$4:$E$2018='Analítico Cp.'!$B113)*('Diário 3º PA'!$C$4:$C$2018&gt;=G$4)*('Diário 3º PA'!$C$4:$C$2018&lt;=EOMONTH(G$4,0))*('Diário 3º PA'!$F$4:$F$2018))
+SUMPRODUCT(('Diário 4º PA'!$E$4:$E$2000='Analítico Cp.'!$B113)*('Diário 4º PA'!$C$4:$C$2000&gt;=G$4)*('Diário 4º PA'!$C$4:$C$2000&lt;=EOMONTH(G$4,0))*('Diário 4º PA'!$F$4:$F$2000))
+SUMPRODUCT(('Comp.'!$D$5:$D$475=$B113)*('Comp.'!$B$5:$B$475&gt;=G$4)*('Comp.'!$B$5:$B$475&lt;=EOMONTH(G$4,0))*('Comp.'!$E$5:$E$475))</f>
        <v>0</v>
      </c>
      <c r="H113" s="10">
        <f>SUMPRODUCT(('Diário 1º PA'!$E$4:$E$2000='Analítico Cp.'!$B113)*('Diário 1º PA'!$C$4:$C$2000&gt;=H$4)*('Diário 1º PA'!$C$4:$C$2000&lt;=EOMONTH(H$4,0))*('Diário 1º PA'!$F$4:$F$2000))
+SUMPRODUCT(('Diário 2º PA'!$E$4:$E$1997='Analítico Cp.'!$B113)*('Diário 2º PA'!$C$4:$C$1997&gt;=H$4)*('Diário 2º PA'!$C$4:$C$1997&lt;=EOMONTH(H$4,0))*('Diário 2º PA'!$F$4:$F$1997))
+SUMPRODUCT(('Diário 3º PA'!$E$4:$E$2018='Analítico Cp.'!$B113)*('Diário 3º PA'!$C$4:$C$2018&gt;=H$4)*('Diário 3º PA'!$C$4:$C$2018&lt;=EOMONTH(H$4,0))*('Diário 3º PA'!$F$4:$F$2018))
+SUMPRODUCT(('Diário 4º PA'!$E$4:$E$2000='Analítico Cp.'!$B113)*('Diário 4º PA'!$C$4:$C$2000&gt;=H$4)*('Diário 4º PA'!$C$4:$C$2000&lt;=EOMONTH(H$4,0))*('Diário 4º PA'!$F$4:$F$2000))
+SUMPRODUCT(('Comp.'!$D$5:$D$475=$B113)*('Comp.'!$B$5:$B$475&gt;=H$4)*('Comp.'!$B$5:$B$475&lt;=EOMONTH(H$4,0))*('Comp.'!$E$5:$E$475))</f>
        <v>0</v>
      </c>
      <c r="I113" s="10">
        <f>SUMPRODUCT(('Diário 1º PA'!$E$4:$E$2000='Analítico Cp.'!$B113)*('Diário 1º PA'!$C$4:$C$2000&gt;=I$4)*('Diário 1º PA'!$C$4:$C$2000&lt;=EOMONTH(I$4,0))*('Diário 1º PA'!$F$4:$F$2000))
+SUMPRODUCT(('Diário 2º PA'!$E$4:$E$1997='Analítico Cp.'!$B113)*('Diário 2º PA'!$C$4:$C$1997&gt;=I$4)*('Diário 2º PA'!$C$4:$C$1997&lt;=EOMONTH(I$4,0))*('Diário 2º PA'!$F$4:$F$1997))
+SUMPRODUCT(('Diário 3º PA'!$E$4:$E$2018='Analítico Cp.'!$B113)*('Diário 3º PA'!$C$4:$C$2018&gt;=I$4)*('Diário 3º PA'!$C$4:$C$2018&lt;=EOMONTH(I$4,0))*('Diário 3º PA'!$F$4:$F$2018))
+SUMPRODUCT(('Diário 4º PA'!$E$4:$E$2000='Analítico Cp.'!$B113)*('Diário 4º PA'!$C$4:$C$2000&gt;=I$4)*('Diário 4º PA'!$C$4:$C$2000&lt;=EOMONTH(I$4,0))*('Diário 4º PA'!$F$4:$F$2000))
+SUMPRODUCT(('Comp.'!$D$5:$D$475=$B113)*('Comp.'!$B$5:$B$475&gt;=I$4)*('Comp.'!$B$5:$B$475&lt;=EOMONTH(I$4,0))*('Comp.'!$E$5:$E$475))</f>
        <v>0</v>
      </c>
      <c r="J113" s="10">
        <f>SUMPRODUCT(('Diário 1º PA'!$E$4:$E$2000='Analítico Cp.'!$B113)*('Diário 1º PA'!$C$4:$C$2000&gt;=J$4)*('Diário 1º PA'!$C$4:$C$2000&lt;=EOMONTH(J$4,0))*('Diário 1º PA'!$F$4:$F$2000))
+SUMPRODUCT(('Diário 2º PA'!$E$4:$E$1997='Analítico Cp.'!$B113)*('Diário 2º PA'!$C$4:$C$1997&gt;=J$4)*('Diário 2º PA'!$C$4:$C$1997&lt;=EOMONTH(J$4,0))*('Diário 2º PA'!$F$4:$F$1997))
+SUMPRODUCT(('Diário 3º PA'!$E$4:$E$2018='Analítico Cp.'!$B113)*('Diário 3º PA'!$C$4:$C$2018&gt;=J$4)*('Diário 3º PA'!$C$4:$C$2018&lt;=EOMONTH(J$4,0))*('Diário 3º PA'!$F$4:$F$2018))
+SUMPRODUCT(('Diário 4º PA'!$E$4:$E$2000='Analítico Cp.'!$B113)*('Diário 4º PA'!$C$4:$C$2000&gt;=J$4)*('Diário 4º PA'!$C$4:$C$2000&lt;=EOMONTH(J$4,0))*('Diário 4º PA'!$F$4:$F$2000))
+SUMPRODUCT(('Comp.'!$D$5:$D$475=$B113)*('Comp.'!$B$5:$B$475&gt;=J$4)*('Comp.'!$B$5:$B$475&lt;=EOMONTH(J$4,0))*('Comp.'!$E$5:$E$475))</f>
        <v>0</v>
      </c>
      <c r="K113" s="10">
        <f>SUMPRODUCT(('Diário 1º PA'!$E$4:$E$2000='Analítico Cp.'!$B113)*('Diário 1º PA'!$C$4:$C$2000&gt;=K$4)*('Diário 1º PA'!$C$4:$C$2000&lt;=EOMONTH(K$4,0))*('Diário 1º PA'!$F$4:$F$2000))
+SUMPRODUCT(('Diário 2º PA'!$E$4:$E$1997='Analítico Cp.'!$B113)*('Diário 2º PA'!$C$4:$C$1997&gt;=K$4)*('Diário 2º PA'!$C$4:$C$1997&lt;=EOMONTH(K$4,0))*('Diário 2º PA'!$F$4:$F$1997))
+SUMPRODUCT(('Diário 3º PA'!$E$4:$E$2018='Analítico Cp.'!$B113)*('Diário 3º PA'!$C$4:$C$2018&gt;=K$4)*('Diário 3º PA'!$C$4:$C$2018&lt;=EOMONTH(K$4,0))*('Diário 3º PA'!$F$4:$F$2018))
+SUMPRODUCT(('Diário 4º PA'!$E$4:$E$2000='Analítico Cp.'!$B113)*('Diário 4º PA'!$C$4:$C$2000&gt;=K$4)*('Diário 4º PA'!$C$4:$C$2000&lt;=EOMONTH(K$4,0))*('Diário 4º PA'!$F$4:$F$2000))
+SUMPRODUCT(('Comp.'!$D$5:$D$475=$B113)*('Comp.'!$B$5:$B$475&gt;=K$4)*('Comp.'!$B$5:$B$475&lt;=EOMONTH(K$4,0))*('Comp.'!$E$5:$E$475))</f>
        <v>0</v>
      </c>
      <c r="L113" s="10">
        <f>SUMPRODUCT(('Diário 1º PA'!$E$4:$E$2000='Analítico Cp.'!$B113)*('Diário 1º PA'!$C$4:$C$2000&gt;=L$4)*('Diário 1º PA'!$C$4:$C$2000&lt;=EOMONTH(L$4,0))*('Diário 1º PA'!$F$4:$F$2000))
+SUMPRODUCT(('Diário 2º PA'!$E$4:$E$1997='Analítico Cp.'!$B113)*('Diário 2º PA'!$C$4:$C$1997&gt;=L$4)*('Diário 2º PA'!$C$4:$C$1997&lt;=EOMONTH(L$4,0))*('Diário 2º PA'!$F$4:$F$1997))
+SUMPRODUCT(('Diário 3º PA'!$E$4:$E$2018='Analítico Cp.'!$B113)*('Diário 3º PA'!$C$4:$C$2018&gt;=L$4)*('Diário 3º PA'!$C$4:$C$2018&lt;=EOMONTH(L$4,0))*('Diário 3º PA'!$F$4:$F$2018))
+SUMPRODUCT(('Diário 4º PA'!$E$4:$E$2000='Analítico Cp.'!$B113)*('Diário 4º PA'!$C$4:$C$2000&gt;=L$4)*('Diário 4º PA'!$C$4:$C$2000&lt;=EOMONTH(L$4,0))*('Diário 4º PA'!$F$4:$F$2000))
+SUMPRODUCT(('Comp.'!$D$5:$D$475=$B113)*('Comp.'!$B$5:$B$475&gt;=L$4)*('Comp.'!$B$5:$B$475&lt;=EOMONTH(L$4,0))*('Comp.'!$E$5:$E$475))</f>
        <v>0</v>
      </c>
      <c r="M113" s="10">
        <f>SUMPRODUCT(('Diário 1º PA'!$E$4:$E$2000='Analítico Cp.'!$B113)*('Diário 1º PA'!$C$4:$C$2000&gt;=M$4)*('Diário 1º PA'!$C$4:$C$2000&lt;=EOMONTH(M$4,0))*('Diário 1º PA'!$F$4:$F$2000))
+SUMPRODUCT(('Diário 2º PA'!$E$4:$E$1997='Analítico Cp.'!$B113)*('Diário 2º PA'!$C$4:$C$1997&gt;=M$4)*('Diário 2º PA'!$C$4:$C$1997&lt;=EOMONTH(M$4,0))*('Diário 2º PA'!$F$4:$F$1997))
+SUMPRODUCT(('Diário 3º PA'!$E$4:$E$2018='Analítico Cp.'!$B113)*('Diário 3º PA'!$C$4:$C$2018&gt;=M$4)*('Diário 3º PA'!$C$4:$C$2018&lt;=EOMONTH(M$4,0))*('Diário 3º PA'!$F$4:$F$2018))
+SUMPRODUCT(('Diário 4º PA'!$E$4:$E$2000='Analítico Cp.'!$B113)*('Diário 4º PA'!$C$4:$C$2000&gt;=M$4)*('Diário 4º PA'!$C$4:$C$2000&lt;=EOMONTH(M$4,0))*('Diário 4º PA'!$F$4:$F$2000))
+SUMPRODUCT(('Comp.'!$D$5:$D$475=$B113)*('Comp.'!$B$5:$B$475&gt;=M$4)*('Comp.'!$B$5:$B$475&lt;=EOMONTH(M$4,0))*('Comp.'!$E$5:$E$475))</f>
        <v>0</v>
      </c>
      <c r="N113" s="10">
        <f>SUMPRODUCT(('Diário 1º PA'!$E$4:$E$2000='Analítico Cp.'!$B113)*('Diário 1º PA'!$C$4:$C$2000&gt;=N$4)*('Diário 1º PA'!$C$4:$C$2000&lt;=EOMONTH(N$4,0))*('Diário 1º PA'!$F$4:$F$2000))
+SUMPRODUCT(('Diário 2º PA'!$E$4:$E$1997='Analítico Cp.'!$B113)*('Diário 2º PA'!$C$4:$C$1997&gt;=N$4)*('Diário 2º PA'!$C$4:$C$1997&lt;=EOMONTH(N$4,0))*('Diário 2º PA'!$F$4:$F$1997))
+SUMPRODUCT(('Diário 3º PA'!$E$4:$E$2018='Analítico Cp.'!$B113)*('Diário 3º PA'!$C$4:$C$2018&gt;=N$4)*('Diário 3º PA'!$C$4:$C$2018&lt;=EOMONTH(N$4,0))*('Diário 3º PA'!$F$4:$F$2018))
+SUMPRODUCT(('Diário 4º PA'!$E$4:$E$2000='Analítico Cp.'!$B113)*('Diário 4º PA'!$C$4:$C$2000&gt;=N$4)*('Diário 4º PA'!$C$4:$C$2000&lt;=EOMONTH(N$4,0))*('Diário 4º PA'!$F$4:$F$2000))
+SUMPRODUCT(('Comp.'!$D$5:$D$475=$B113)*('Comp.'!$B$5:$B$475&gt;=N$4)*('Comp.'!$B$5:$B$475&lt;=EOMONTH(N$4,0))*('Comp.'!$E$5:$E$475))</f>
        <v>0</v>
      </c>
      <c r="O113" s="11">
        <f t="shared" si="14"/>
        <v>0</v>
      </c>
      <c r="P113" s="92">
        <f t="shared" si="15"/>
        <v>0</v>
      </c>
    </row>
    <row r="114" spans="1:16" ht="23.25" customHeight="1" x14ac:dyDescent="0.25">
      <c r="A114" s="36" t="s">
        <v>305</v>
      </c>
      <c r="B114" s="57" t="s">
        <v>306</v>
      </c>
      <c r="C114" s="10">
        <f>SUMPRODUCT(('Diário 1º PA'!$E$4:$E$2000='Analítico Cp.'!$B114)*('Diário 1º PA'!$C$4:$C$2000&gt;=C$4)*('Diário 1º PA'!$C$4:$C$2000&lt;=EOMONTH(C$4,0))*('Diário 1º PA'!$F$4:$F$2000))
+SUMPRODUCT(('Diário 2º PA'!$E$4:$E$1997='Analítico Cp.'!$B114)*('Diário 2º PA'!$C$4:$C$1997&gt;=C$4)*('Diário 2º PA'!$C$4:$C$1997&lt;=EOMONTH(C$4,0))*('Diário 2º PA'!$F$4:$F$1997))
+SUMPRODUCT(('Diário 3º PA'!$E$4:$E$2018='Analítico Cp.'!$B114)*('Diário 3º PA'!$C$4:$C$2018&gt;=C$4)*('Diário 3º PA'!$C$4:$C$2018&lt;=EOMONTH(C$4,0))*('Diário 3º PA'!$F$4:$F$2018))
+SUMPRODUCT(('Diário 4º PA'!$E$4:$E$2000='Analítico Cp.'!$B114)*('Diário 4º PA'!$C$4:$C$2000&gt;=C$4)*('Diário 4º PA'!$C$4:$C$2000&lt;=EOMONTH(C$4,0))*('Diário 4º PA'!$F$4:$F$2000))
+SUMPRODUCT(('Comp.'!$D$5:$D$475=$B114)*('Comp.'!$B$5:$B$475&gt;=C$4)*('Comp.'!$B$5:$B$475&lt;=EOMONTH(C$4,0))*('Comp.'!$E$5:$E$475))</f>
        <v>0</v>
      </c>
      <c r="D114" s="10">
        <f>SUMPRODUCT(('Diário 1º PA'!$E$4:$E$2000='Analítico Cp.'!$B114)*('Diário 1º PA'!$C$4:$C$2000&gt;=D$4)*('Diário 1º PA'!$C$4:$C$2000&lt;=EOMONTH(D$4,0))*('Diário 1º PA'!$F$4:$F$2000))
+SUMPRODUCT(('Diário 2º PA'!$E$4:$E$1997='Analítico Cp.'!$B114)*('Diário 2º PA'!$C$4:$C$1997&gt;=D$4)*('Diário 2º PA'!$C$4:$C$1997&lt;=EOMONTH(D$4,0))*('Diário 2º PA'!$F$4:$F$1997))
+SUMPRODUCT(('Diário 3º PA'!$E$4:$E$2018='Analítico Cp.'!$B114)*('Diário 3º PA'!$C$4:$C$2018&gt;=D$4)*('Diário 3º PA'!$C$4:$C$2018&lt;=EOMONTH(D$4,0))*('Diário 3º PA'!$F$4:$F$2018))
+SUMPRODUCT(('Diário 4º PA'!$E$4:$E$2000='Analítico Cp.'!$B114)*('Diário 4º PA'!$C$4:$C$2000&gt;=D$4)*('Diário 4º PA'!$C$4:$C$2000&lt;=EOMONTH(D$4,0))*('Diário 4º PA'!$F$4:$F$2000))
+SUMPRODUCT(('Comp.'!$D$5:$D$475=$B114)*('Comp.'!$B$5:$B$475&gt;=D$4)*('Comp.'!$B$5:$B$475&lt;=EOMONTH(D$4,0))*('Comp.'!$E$5:$E$475))</f>
        <v>0</v>
      </c>
      <c r="E114" s="10">
        <f>SUMPRODUCT(('Diário 1º PA'!$E$4:$E$2000='Analítico Cp.'!$B114)*('Diário 1º PA'!$C$4:$C$2000&gt;=E$4)*('Diário 1º PA'!$C$4:$C$2000&lt;=EOMONTH(E$4,0))*('Diário 1º PA'!$F$4:$F$2000))
+SUMPRODUCT(('Diário 2º PA'!$E$4:$E$1997='Analítico Cp.'!$B114)*('Diário 2º PA'!$C$4:$C$1997&gt;=E$4)*('Diário 2º PA'!$C$4:$C$1997&lt;=EOMONTH(E$4,0))*('Diário 2º PA'!$F$4:$F$1997))
+SUMPRODUCT(('Diário 3º PA'!$E$4:$E$2018='Analítico Cp.'!$B114)*('Diário 3º PA'!$C$4:$C$2018&gt;=E$4)*('Diário 3º PA'!$C$4:$C$2018&lt;=EOMONTH(E$4,0))*('Diário 3º PA'!$F$4:$F$2018))
+SUMPRODUCT(('Diário 4º PA'!$E$4:$E$2000='Analítico Cp.'!$B114)*('Diário 4º PA'!$C$4:$C$2000&gt;=E$4)*('Diário 4º PA'!$C$4:$C$2000&lt;=EOMONTH(E$4,0))*('Diário 4º PA'!$F$4:$F$2000))
+SUMPRODUCT(('Comp.'!$D$5:$D$475=$B114)*('Comp.'!$B$5:$B$475&gt;=E$4)*('Comp.'!$B$5:$B$475&lt;=EOMONTH(E$4,0))*('Comp.'!$E$5:$E$475))</f>
        <v>0</v>
      </c>
      <c r="F114" s="10">
        <f>SUMPRODUCT(('Diário 1º PA'!$E$4:$E$2000='Analítico Cp.'!$B114)*('Diário 1º PA'!$C$4:$C$2000&gt;=F$4)*('Diário 1º PA'!$C$4:$C$2000&lt;=EOMONTH(F$4,0))*('Diário 1º PA'!$F$4:$F$2000))
+SUMPRODUCT(('Diário 2º PA'!$E$4:$E$1997='Analítico Cp.'!$B114)*('Diário 2º PA'!$C$4:$C$1997&gt;=F$4)*('Diário 2º PA'!$C$4:$C$1997&lt;=EOMONTH(F$4,0))*('Diário 2º PA'!$F$4:$F$1997))
+SUMPRODUCT(('Diário 3º PA'!$E$4:$E$2018='Analítico Cp.'!$B114)*('Diário 3º PA'!$C$4:$C$2018&gt;=F$4)*('Diário 3º PA'!$C$4:$C$2018&lt;=EOMONTH(F$4,0))*('Diário 3º PA'!$F$4:$F$2018))
+SUMPRODUCT(('Diário 4º PA'!$E$4:$E$2000='Analítico Cp.'!$B114)*('Diário 4º PA'!$C$4:$C$2000&gt;=F$4)*('Diário 4º PA'!$C$4:$C$2000&lt;=EOMONTH(F$4,0))*('Diário 4º PA'!$F$4:$F$2000))
+SUMPRODUCT(('Comp.'!$D$5:$D$475=$B114)*('Comp.'!$B$5:$B$475&gt;=F$4)*('Comp.'!$B$5:$B$475&lt;=EOMONTH(F$4,0))*('Comp.'!$E$5:$E$475))</f>
        <v>0</v>
      </c>
      <c r="G114" s="10">
        <f>SUMPRODUCT(('Diário 1º PA'!$E$4:$E$2000='Analítico Cp.'!$B114)*('Diário 1º PA'!$C$4:$C$2000&gt;=G$4)*('Diário 1º PA'!$C$4:$C$2000&lt;=EOMONTH(G$4,0))*('Diário 1º PA'!$F$4:$F$2000))
+SUMPRODUCT(('Diário 2º PA'!$E$4:$E$1997='Analítico Cp.'!$B114)*('Diário 2º PA'!$C$4:$C$1997&gt;=G$4)*('Diário 2º PA'!$C$4:$C$1997&lt;=EOMONTH(G$4,0))*('Diário 2º PA'!$F$4:$F$1997))
+SUMPRODUCT(('Diário 3º PA'!$E$4:$E$2018='Analítico Cp.'!$B114)*('Diário 3º PA'!$C$4:$C$2018&gt;=G$4)*('Diário 3º PA'!$C$4:$C$2018&lt;=EOMONTH(G$4,0))*('Diário 3º PA'!$F$4:$F$2018))
+SUMPRODUCT(('Diário 4º PA'!$E$4:$E$2000='Analítico Cp.'!$B114)*('Diário 4º PA'!$C$4:$C$2000&gt;=G$4)*('Diário 4º PA'!$C$4:$C$2000&lt;=EOMONTH(G$4,0))*('Diário 4º PA'!$F$4:$F$2000))
+SUMPRODUCT(('Comp.'!$D$5:$D$475=$B114)*('Comp.'!$B$5:$B$475&gt;=G$4)*('Comp.'!$B$5:$B$475&lt;=EOMONTH(G$4,0))*('Comp.'!$E$5:$E$475))</f>
        <v>0</v>
      </c>
      <c r="H114" s="10">
        <f>SUMPRODUCT(('Diário 1º PA'!$E$4:$E$2000='Analítico Cp.'!$B114)*('Diário 1º PA'!$C$4:$C$2000&gt;=H$4)*('Diário 1º PA'!$C$4:$C$2000&lt;=EOMONTH(H$4,0))*('Diário 1º PA'!$F$4:$F$2000))
+SUMPRODUCT(('Diário 2º PA'!$E$4:$E$1997='Analítico Cp.'!$B114)*('Diário 2º PA'!$C$4:$C$1997&gt;=H$4)*('Diário 2º PA'!$C$4:$C$1997&lt;=EOMONTH(H$4,0))*('Diário 2º PA'!$F$4:$F$1997))
+SUMPRODUCT(('Diário 3º PA'!$E$4:$E$2018='Analítico Cp.'!$B114)*('Diário 3º PA'!$C$4:$C$2018&gt;=H$4)*('Diário 3º PA'!$C$4:$C$2018&lt;=EOMONTH(H$4,0))*('Diário 3º PA'!$F$4:$F$2018))
+SUMPRODUCT(('Diário 4º PA'!$E$4:$E$2000='Analítico Cp.'!$B114)*('Diário 4º PA'!$C$4:$C$2000&gt;=H$4)*('Diário 4º PA'!$C$4:$C$2000&lt;=EOMONTH(H$4,0))*('Diário 4º PA'!$F$4:$F$2000))
+SUMPRODUCT(('Comp.'!$D$5:$D$475=$B114)*('Comp.'!$B$5:$B$475&gt;=H$4)*('Comp.'!$B$5:$B$475&lt;=EOMONTH(H$4,0))*('Comp.'!$E$5:$E$475))</f>
        <v>0</v>
      </c>
      <c r="I114" s="10">
        <f>SUMPRODUCT(('Diário 1º PA'!$E$4:$E$2000='Analítico Cp.'!$B114)*('Diário 1º PA'!$C$4:$C$2000&gt;=I$4)*('Diário 1º PA'!$C$4:$C$2000&lt;=EOMONTH(I$4,0))*('Diário 1º PA'!$F$4:$F$2000))
+SUMPRODUCT(('Diário 2º PA'!$E$4:$E$1997='Analítico Cp.'!$B114)*('Diário 2º PA'!$C$4:$C$1997&gt;=I$4)*('Diário 2º PA'!$C$4:$C$1997&lt;=EOMONTH(I$4,0))*('Diário 2º PA'!$F$4:$F$1997))
+SUMPRODUCT(('Diário 3º PA'!$E$4:$E$2018='Analítico Cp.'!$B114)*('Diário 3º PA'!$C$4:$C$2018&gt;=I$4)*('Diário 3º PA'!$C$4:$C$2018&lt;=EOMONTH(I$4,0))*('Diário 3º PA'!$F$4:$F$2018))
+SUMPRODUCT(('Diário 4º PA'!$E$4:$E$2000='Analítico Cp.'!$B114)*('Diário 4º PA'!$C$4:$C$2000&gt;=I$4)*('Diário 4º PA'!$C$4:$C$2000&lt;=EOMONTH(I$4,0))*('Diário 4º PA'!$F$4:$F$2000))
+SUMPRODUCT(('Comp.'!$D$5:$D$475=$B114)*('Comp.'!$B$5:$B$475&gt;=I$4)*('Comp.'!$B$5:$B$475&lt;=EOMONTH(I$4,0))*('Comp.'!$E$5:$E$475))</f>
        <v>0</v>
      </c>
      <c r="J114" s="10">
        <f>SUMPRODUCT(('Diário 1º PA'!$E$4:$E$2000='Analítico Cp.'!$B114)*('Diário 1º PA'!$C$4:$C$2000&gt;=J$4)*('Diário 1º PA'!$C$4:$C$2000&lt;=EOMONTH(J$4,0))*('Diário 1º PA'!$F$4:$F$2000))
+SUMPRODUCT(('Diário 2º PA'!$E$4:$E$1997='Analítico Cp.'!$B114)*('Diário 2º PA'!$C$4:$C$1997&gt;=J$4)*('Diário 2º PA'!$C$4:$C$1997&lt;=EOMONTH(J$4,0))*('Diário 2º PA'!$F$4:$F$1997))
+SUMPRODUCT(('Diário 3º PA'!$E$4:$E$2018='Analítico Cp.'!$B114)*('Diário 3º PA'!$C$4:$C$2018&gt;=J$4)*('Diário 3º PA'!$C$4:$C$2018&lt;=EOMONTH(J$4,0))*('Diário 3º PA'!$F$4:$F$2018))
+SUMPRODUCT(('Diário 4º PA'!$E$4:$E$2000='Analítico Cp.'!$B114)*('Diário 4º PA'!$C$4:$C$2000&gt;=J$4)*('Diário 4º PA'!$C$4:$C$2000&lt;=EOMONTH(J$4,0))*('Diário 4º PA'!$F$4:$F$2000))
+SUMPRODUCT(('Comp.'!$D$5:$D$475=$B114)*('Comp.'!$B$5:$B$475&gt;=J$4)*('Comp.'!$B$5:$B$475&lt;=EOMONTH(J$4,0))*('Comp.'!$E$5:$E$475))</f>
        <v>0</v>
      </c>
      <c r="K114" s="10">
        <f>SUMPRODUCT(('Diário 1º PA'!$E$4:$E$2000='Analítico Cp.'!$B114)*('Diário 1º PA'!$C$4:$C$2000&gt;=K$4)*('Diário 1º PA'!$C$4:$C$2000&lt;=EOMONTH(K$4,0))*('Diário 1º PA'!$F$4:$F$2000))
+SUMPRODUCT(('Diário 2º PA'!$E$4:$E$1997='Analítico Cp.'!$B114)*('Diário 2º PA'!$C$4:$C$1997&gt;=K$4)*('Diário 2º PA'!$C$4:$C$1997&lt;=EOMONTH(K$4,0))*('Diário 2º PA'!$F$4:$F$1997))
+SUMPRODUCT(('Diário 3º PA'!$E$4:$E$2018='Analítico Cp.'!$B114)*('Diário 3º PA'!$C$4:$C$2018&gt;=K$4)*('Diário 3º PA'!$C$4:$C$2018&lt;=EOMONTH(K$4,0))*('Diário 3º PA'!$F$4:$F$2018))
+SUMPRODUCT(('Diário 4º PA'!$E$4:$E$2000='Analítico Cp.'!$B114)*('Diário 4º PA'!$C$4:$C$2000&gt;=K$4)*('Diário 4º PA'!$C$4:$C$2000&lt;=EOMONTH(K$4,0))*('Diário 4º PA'!$F$4:$F$2000))
+SUMPRODUCT(('Comp.'!$D$5:$D$475=$B114)*('Comp.'!$B$5:$B$475&gt;=K$4)*('Comp.'!$B$5:$B$475&lt;=EOMONTH(K$4,0))*('Comp.'!$E$5:$E$475))</f>
        <v>0</v>
      </c>
      <c r="L114" s="10">
        <f>SUMPRODUCT(('Diário 1º PA'!$E$4:$E$2000='Analítico Cp.'!$B114)*('Diário 1º PA'!$C$4:$C$2000&gt;=L$4)*('Diário 1º PA'!$C$4:$C$2000&lt;=EOMONTH(L$4,0))*('Diário 1º PA'!$F$4:$F$2000))
+SUMPRODUCT(('Diário 2º PA'!$E$4:$E$1997='Analítico Cp.'!$B114)*('Diário 2º PA'!$C$4:$C$1997&gt;=L$4)*('Diário 2º PA'!$C$4:$C$1997&lt;=EOMONTH(L$4,0))*('Diário 2º PA'!$F$4:$F$1997))
+SUMPRODUCT(('Diário 3º PA'!$E$4:$E$2018='Analítico Cp.'!$B114)*('Diário 3º PA'!$C$4:$C$2018&gt;=L$4)*('Diário 3º PA'!$C$4:$C$2018&lt;=EOMONTH(L$4,0))*('Diário 3º PA'!$F$4:$F$2018))
+SUMPRODUCT(('Diário 4º PA'!$E$4:$E$2000='Analítico Cp.'!$B114)*('Diário 4º PA'!$C$4:$C$2000&gt;=L$4)*('Diário 4º PA'!$C$4:$C$2000&lt;=EOMONTH(L$4,0))*('Diário 4º PA'!$F$4:$F$2000))
+SUMPRODUCT(('Comp.'!$D$5:$D$475=$B114)*('Comp.'!$B$5:$B$475&gt;=L$4)*('Comp.'!$B$5:$B$475&lt;=EOMONTH(L$4,0))*('Comp.'!$E$5:$E$475))</f>
        <v>0</v>
      </c>
      <c r="M114" s="10">
        <f>SUMPRODUCT(('Diário 1º PA'!$E$4:$E$2000='Analítico Cp.'!$B114)*('Diário 1º PA'!$C$4:$C$2000&gt;=M$4)*('Diário 1º PA'!$C$4:$C$2000&lt;=EOMONTH(M$4,0))*('Diário 1º PA'!$F$4:$F$2000))
+SUMPRODUCT(('Diário 2º PA'!$E$4:$E$1997='Analítico Cp.'!$B114)*('Diário 2º PA'!$C$4:$C$1997&gt;=M$4)*('Diário 2º PA'!$C$4:$C$1997&lt;=EOMONTH(M$4,0))*('Diário 2º PA'!$F$4:$F$1997))
+SUMPRODUCT(('Diário 3º PA'!$E$4:$E$2018='Analítico Cp.'!$B114)*('Diário 3º PA'!$C$4:$C$2018&gt;=M$4)*('Diário 3º PA'!$C$4:$C$2018&lt;=EOMONTH(M$4,0))*('Diário 3º PA'!$F$4:$F$2018))
+SUMPRODUCT(('Diário 4º PA'!$E$4:$E$2000='Analítico Cp.'!$B114)*('Diário 4º PA'!$C$4:$C$2000&gt;=M$4)*('Diário 4º PA'!$C$4:$C$2000&lt;=EOMONTH(M$4,0))*('Diário 4º PA'!$F$4:$F$2000))
+SUMPRODUCT(('Comp.'!$D$5:$D$475=$B114)*('Comp.'!$B$5:$B$475&gt;=M$4)*('Comp.'!$B$5:$B$475&lt;=EOMONTH(M$4,0))*('Comp.'!$E$5:$E$475))</f>
        <v>0</v>
      </c>
      <c r="N114" s="10">
        <f>SUMPRODUCT(('Diário 1º PA'!$E$4:$E$2000='Analítico Cp.'!$B114)*('Diário 1º PA'!$C$4:$C$2000&gt;=N$4)*('Diário 1º PA'!$C$4:$C$2000&lt;=EOMONTH(N$4,0))*('Diário 1º PA'!$F$4:$F$2000))
+SUMPRODUCT(('Diário 2º PA'!$E$4:$E$1997='Analítico Cp.'!$B114)*('Diário 2º PA'!$C$4:$C$1997&gt;=N$4)*('Diário 2º PA'!$C$4:$C$1997&lt;=EOMONTH(N$4,0))*('Diário 2º PA'!$F$4:$F$1997))
+SUMPRODUCT(('Diário 3º PA'!$E$4:$E$2018='Analítico Cp.'!$B114)*('Diário 3º PA'!$C$4:$C$2018&gt;=N$4)*('Diário 3º PA'!$C$4:$C$2018&lt;=EOMONTH(N$4,0))*('Diário 3º PA'!$F$4:$F$2018))
+SUMPRODUCT(('Diário 4º PA'!$E$4:$E$2000='Analítico Cp.'!$B114)*('Diário 4º PA'!$C$4:$C$2000&gt;=N$4)*('Diário 4º PA'!$C$4:$C$2000&lt;=EOMONTH(N$4,0))*('Diário 4º PA'!$F$4:$F$2000))
+SUMPRODUCT(('Comp.'!$D$5:$D$475=$B114)*('Comp.'!$B$5:$B$475&gt;=N$4)*('Comp.'!$B$5:$B$475&lt;=EOMONTH(N$4,0))*('Comp.'!$E$5:$E$475))</f>
        <v>0</v>
      </c>
      <c r="O114" s="11">
        <f t="shared" si="14"/>
        <v>0</v>
      </c>
      <c r="P114" s="92">
        <f t="shared" si="15"/>
        <v>0</v>
      </c>
    </row>
    <row r="115" spans="1:16" ht="23.25" customHeight="1" x14ac:dyDescent="0.25">
      <c r="A115" s="36" t="s">
        <v>307</v>
      </c>
      <c r="B115" s="57" t="s">
        <v>308</v>
      </c>
      <c r="C115" s="10">
        <f>SUMPRODUCT(('Diário 1º PA'!$E$4:$E$2000='Analítico Cp.'!$B115)*('Diário 1º PA'!$C$4:$C$2000&gt;=C$4)*('Diário 1º PA'!$C$4:$C$2000&lt;=EOMONTH(C$4,0))*('Diário 1º PA'!$F$4:$F$2000))
+SUMPRODUCT(('Diário 2º PA'!$E$4:$E$1997='Analítico Cp.'!$B115)*('Diário 2º PA'!$C$4:$C$1997&gt;=C$4)*('Diário 2º PA'!$C$4:$C$1997&lt;=EOMONTH(C$4,0))*('Diário 2º PA'!$F$4:$F$1997))
+SUMPRODUCT(('Diário 3º PA'!$E$4:$E$2018='Analítico Cp.'!$B115)*('Diário 3º PA'!$C$4:$C$2018&gt;=C$4)*('Diário 3º PA'!$C$4:$C$2018&lt;=EOMONTH(C$4,0))*('Diário 3º PA'!$F$4:$F$2018))
+SUMPRODUCT(('Diário 4º PA'!$E$4:$E$2000='Analítico Cp.'!$B115)*('Diário 4º PA'!$C$4:$C$2000&gt;=C$4)*('Diário 4º PA'!$C$4:$C$2000&lt;=EOMONTH(C$4,0))*('Diário 4º PA'!$F$4:$F$2000))
+SUMPRODUCT(('Comp.'!$D$5:$D$475=$B115)*('Comp.'!$B$5:$B$475&gt;=C$4)*('Comp.'!$B$5:$B$475&lt;=EOMONTH(C$4,0))*('Comp.'!$E$5:$E$475))</f>
        <v>0</v>
      </c>
      <c r="D115" s="10">
        <f>SUMPRODUCT(('Diário 1º PA'!$E$4:$E$2000='Analítico Cp.'!$B115)*('Diário 1º PA'!$C$4:$C$2000&gt;=D$4)*('Diário 1º PA'!$C$4:$C$2000&lt;=EOMONTH(D$4,0))*('Diário 1º PA'!$F$4:$F$2000))
+SUMPRODUCT(('Diário 2º PA'!$E$4:$E$1997='Analítico Cp.'!$B115)*('Diário 2º PA'!$C$4:$C$1997&gt;=D$4)*('Diário 2º PA'!$C$4:$C$1997&lt;=EOMONTH(D$4,0))*('Diário 2º PA'!$F$4:$F$1997))
+SUMPRODUCT(('Diário 3º PA'!$E$4:$E$2018='Analítico Cp.'!$B115)*('Diário 3º PA'!$C$4:$C$2018&gt;=D$4)*('Diário 3º PA'!$C$4:$C$2018&lt;=EOMONTH(D$4,0))*('Diário 3º PA'!$F$4:$F$2018))
+SUMPRODUCT(('Diário 4º PA'!$E$4:$E$2000='Analítico Cp.'!$B115)*('Diário 4º PA'!$C$4:$C$2000&gt;=D$4)*('Diário 4º PA'!$C$4:$C$2000&lt;=EOMONTH(D$4,0))*('Diário 4º PA'!$F$4:$F$2000))
+SUMPRODUCT(('Comp.'!$D$5:$D$475=$B115)*('Comp.'!$B$5:$B$475&gt;=D$4)*('Comp.'!$B$5:$B$475&lt;=EOMONTH(D$4,0))*('Comp.'!$E$5:$E$475))</f>
        <v>0</v>
      </c>
      <c r="E115" s="10">
        <f>SUMPRODUCT(('Diário 1º PA'!$E$4:$E$2000='Analítico Cp.'!$B115)*('Diário 1º PA'!$C$4:$C$2000&gt;=E$4)*('Diário 1º PA'!$C$4:$C$2000&lt;=EOMONTH(E$4,0))*('Diário 1º PA'!$F$4:$F$2000))
+SUMPRODUCT(('Diário 2º PA'!$E$4:$E$1997='Analítico Cp.'!$B115)*('Diário 2º PA'!$C$4:$C$1997&gt;=E$4)*('Diário 2º PA'!$C$4:$C$1997&lt;=EOMONTH(E$4,0))*('Diário 2º PA'!$F$4:$F$1997))
+SUMPRODUCT(('Diário 3º PA'!$E$4:$E$2018='Analítico Cp.'!$B115)*('Diário 3º PA'!$C$4:$C$2018&gt;=E$4)*('Diário 3º PA'!$C$4:$C$2018&lt;=EOMONTH(E$4,0))*('Diário 3º PA'!$F$4:$F$2018))
+SUMPRODUCT(('Diário 4º PA'!$E$4:$E$2000='Analítico Cp.'!$B115)*('Diário 4º PA'!$C$4:$C$2000&gt;=E$4)*('Diário 4º PA'!$C$4:$C$2000&lt;=EOMONTH(E$4,0))*('Diário 4º PA'!$F$4:$F$2000))
+SUMPRODUCT(('Comp.'!$D$5:$D$475=$B115)*('Comp.'!$B$5:$B$475&gt;=E$4)*('Comp.'!$B$5:$B$475&lt;=EOMONTH(E$4,0))*('Comp.'!$E$5:$E$475))</f>
        <v>0</v>
      </c>
      <c r="F115" s="10">
        <f>SUMPRODUCT(('Diário 1º PA'!$E$4:$E$2000='Analítico Cp.'!$B115)*('Diário 1º PA'!$C$4:$C$2000&gt;=F$4)*('Diário 1º PA'!$C$4:$C$2000&lt;=EOMONTH(F$4,0))*('Diário 1º PA'!$F$4:$F$2000))
+SUMPRODUCT(('Diário 2º PA'!$E$4:$E$1997='Analítico Cp.'!$B115)*('Diário 2º PA'!$C$4:$C$1997&gt;=F$4)*('Diário 2º PA'!$C$4:$C$1997&lt;=EOMONTH(F$4,0))*('Diário 2º PA'!$F$4:$F$1997))
+SUMPRODUCT(('Diário 3º PA'!$E$4:$E$2018='Analítico Cp.'!$B115)*('Diário 3º PA'!$C$4:$C$2018&gt;=F$4)*('Diário 3º PA'!$C$4:$C$2018&lt;=EOMONTH(F$4,0))*('Diário 3º PA'!$F$4:$F$2018))
+SUMPRODUCT(('Diário 4º PA'!$E$4:$E$2000='Analítico Cp.'!$B115)*('Diário 4º PA'!$C$4:$C$2000&gt;=F$4)*('Diário 4º PA'!$C$4:$C$2000&lt;=EOMONTH(F$4,0))*('Diário 4º PA'!$F$4:$F$2000))
+SUMPRODUCT(('Comp.'!$D$5:$D$475=$B115)*('Comp.'!$B$5:$B$475&gt;=F$4)*('Comp.'!$B$5:$B$475&lt;=EOMONTH(F$4,0))*('Comp.'!$E$5:$E$475))</f>
        <v>0</v>
      </c>
      <c r="G115" s="10">
        <f>SUMPRODUCT(('Diário 1º PA'!$E$4:$E$2000='Analítico Cp.'!$B115)*('Diário 1º PA'!$C$4:$C$2000&gt;=G$4)*('Diário 1º PA'!$C$4:$C$2000&lt;=EOMONTH(G$4,0))*('Diário 1º PA'!$F$4:$F$2000))
+SUMPRODUCT(('Diário 2º PA'!$E$4:$E$1997='Analítico Cp.'!$B115)*('Diário 2º PA'!$C$4:$C$1997&gt;=G$4)*('Diário 2º PA'!$C$4:$C$1997&lt;=EOMONTH(G$4,0))*('Diário 2º PA'!$F$4:$F$1997))
+SUMPRODUCT(('Diário 3º PA'!$E$4:$E$2018='Analítico Cp.'!$B115)*('Diário 3º PA'!$C$4:$C$2018&gt;=G$4)*('Diário 3º PA'!$C$4:$C$2018&lt;=EOMONTH(G$4,0))*('Diário 3º PA'!$F$4:$F$2018))
+SUMPRODUCT(('Diário 4º PA'!$E$4:$E$2000='Analítico Cp.'!$B115)*('Diário 4º PA'!$C$4:$C$2000&gt;=G$4)*('Diário 4º PA'!$C$4:$C$2000&lt;=EOMONTH(G$4,0))*('Diário 4º PA'!$F$4:$F$2000))
+SUMPRODUCT(('Comp.'!$D$5:$D$475=$B115)*('Comp.'!$B$5:$B$475&gt;=G$4)*('Comp.'!$B$5:$B$475&lt;=EOMONTH(G$4,0))*('Comp.'!$E$5:$E$475))</f>
        <v>0</v>
      </c>
      <c r="H115" s="10">
        <f>SUMPRODUCT(('Diário 1º PA'!$E$4:$E$2000='Analítico Cp.'!$B115)*('Diário 1º PA'!$C$4:$C$2000&gt;=H$4)*('Diário 1º PA'!$C$4:$C$2000&lt;=EOMONTH(H$4,0))*('Diário 1º PA'!$F$4:$F$2000))
+SUMPRODUCT(('Diário 2º PA'!$E$4:$E$1997='Analítico Cp.'!$B115)*('Diário 2º PA'!$C$4:$C$1997&gt;=H$4)*('Diário 2º PA'!$C$4:$C$1997&lt;=EOMONTH(H$4,0))*('Diário 2º PA'!$F$4:$F$1997))
+SUMPRODUCT(('Diário 3º PA'!$E$4:$E$2018='Analítico Cp.'!$B115)*('Diário 3º PA'!$C$4:$C$2018&gt;=H$4)*('Diário 3º PA'!$C$4:$C$2018&lt;=EOMONTH(H$4,0))*('Diário 3º PA'!$F$4:$F$2018))
+SUMPRODUCT(('Diário 4º PA'!$E$4:$E$2000='Analítico Cp.'!$B115)*('Diário 4º PA'!$C$4:$C$2000&gt;=H$4)*('Diário 4º PA'!$C$4:$C$2000&lt;=EOMONTH(H$4,0))*('Diário 4º PA'!$F$4:$F$2000))
+SUMPRODUCT(('Comp.'!$D$5:$D$475=$B115)*('Comp.'!$B$5:$B$475&gt;=H$4)*('Comp.'!$B$5:$B$475&lt;=EOMONTH(H$4,0))*('Comp.'!$E$5:$E$475))</f>
        <v>0</v>
      </c>
      <c r="I115" s="10">
        <f>SUMPRODUCT(('Diário 1º PA'!$E$4:$E$2000='Analítico Cp.'!$B115)*('Diário 1º PA'!$C$4:$C$2000&gt;=I$4)*('Diário 1º PA'!$C$4:$C$2000&lt;=EOMONTH(I$4,0))*('Diário 1º PA'!$F$4:$F$2000))
+SUMPRODUCT(('Diário 2º PA'!$E$4:$E$1997='Analítico Cp.'!$B115)*('Diário 2º PA'!$C$4:$C$1997&gt;=I$4)*('Diário 2º PA'!$C$4:$C$1997&lt;=EOMONTH(I$4,0))*('Diário 2º PA'!$F$4:$F$1997))
+SUMPRODUCT(('Diário 3º PA'!$E$4:$E$2018='Analítico Cp.'!$B115)*('Diário 3º PA'!$C$4:$C$2018&gt;=I$4)*('Diário 3º PA'!$C$4:$C$2018&lt;=EOMONTH(I$4,0))*('Diário 3º PA'!$F$4:$F$2018))
+SUMPRODUCT(('Diário 4º PA'!$E$4:$E$2000='Analítico Cp.'!$B115)*('Diário 4º PA'!$C$4:$C$2000&gt;=I$4)*('Diário 4º PA'!$C$4:$C$2000&lt;=EOMONTH(I$4,0))*('Diário 4º PA'!$F$4:$F$2000))
+SUMPRODUCT(('Comp.'!$D$5:$D$475=$B115)*('Comp.'!$B$5:$B$475&gt;=I$4)*('Comp.'!$B$5:$B$475&lt;=EOMONTH(I$4,0))*('Comp.'!$E$5:$E$475))</f>
        <v>0</v>
      </c>
      <c r="J115" s="10">
        <f>SUMPRODUCT(('Diário 1º PA'!$E$4:$E$2000='Analítico Cp.'!$B115)*('Diário 1º PA'!$C$4:$C$2000&gt;=J$4)*('Diário 1º PA'!$C$4:$C$2000&lt;=EOMONTH(J$4,0))*('Diário 1º PA'!$F$4:$F$2000))
+SUMPRODUCT(('Diário 2º PA'!$E$4:$E$1997='Analítico Cp.'!$B115)*('Diário 2º PA'!$C$4:$C$1997&gt;=J$4)*('Diário 2º PA'!$C$4:$C$1997&lt;=EOMONTH(J$4,0))*('Diário 2º PA'!$F$4:$F$1997))
+SUMPRODUCT(('Diário 3º PA'!$E$4:$E$2018='Analítico Cp.'!$B115)*('Diário 3º PA'!$C$4:$C$2018&gt;=J$4)*('Diário 3º PA'!$C$4:$C$2018&lt;=EOMONTH(J$4,0))*('Diário 3º PA'!$F$4:$F$2018))
+SUMPRODUCT(('Diário 4º PA'!$E$4:$E$2000='Analítico Cp.'!$B115)*('Diário 4º PA'!$C$4:$C$2000&gt;=J$4)*('Diário 4º PA'!$C$4:$C$2000&lt;=EOMONTH(J$4,0))*('Diário 4º PA'!$F$4:$F$2000))
+SUMPRODUCT(('Comp.'!$D$5:$D$475=$B115)*('Comp.'!$B$5:$B$475&gt;=J$4)*('Comp.'!$B$5:$B$475&lt;=EOMONTH(J$4,0))*('Comp.'!$E$5:$E$475))</f>
        <v>0</v>
      </c>
      <c r="K115" s="10">
        <f>SUMPRODUCT(('Diário 1º PA'!$E$4:$E$2000='Analítico Cp.'!$B115)*('Diário 1º PA'!$C$4:$C$2000&gt;=K$4)*('Diário 1º PA'!$C$4:$C$2000&lt;=EOMONTH(K$4,0))*('Diário 1º PA'!$F$4:$F$2000))
+SUMPRODUCT(('Diário 2º PA'!$E$4:$E$1997='Analítico Cp.'!$B115)*('Diário 2º PA'!$C$4:$C$1997&gt;=K$4)*('Diário 2º PA'!$C$4:$C$1997&lt;=EOMONTH(K$4,0))*('Diário 2º PA'!$F$4:$F$1997))
+SUMPRODUCT(('Diário 3º PA'!$E$4:$E$2018='Analítico Cp.'!$B115)*('Diário 3º PA'!$C$4:$C$2018&gt;=K$4)*('Diário 3º PA'!$C$4:$C$2018&lt;=EOMONTH(K$4,0))*('Diário 3º PA'!$F$4:$F$2018))
+SUMPRODUCT(('Diário 4º PA'!$E$4:$E$2000='Analítico Cp.'!$B115)*('Diário 4º PA'!$C$4:$C$2000&gt;=K$4)*('Diário 4º PA'!$C$4:$C$2000&lt;=EOMONTH(K$4,0))*('Diário 4º PA'!$F$4:$F$2000))
+SUMPRODUCT(('Comp.'!$D$5:$D$475=$B115)*('Comp.'!$B$5:$B$475&gt;=K$4)*('Comp.'!$B$5:$B$475&lt;=EOMONTH(K$4,0))*('Comp.'!$E$5:$E$475))</f>
        <v>0</v>
      </c>
      <c r="L115" s="10">
        <f>SUMPRODUCT(('Diário 1º PA'!$E$4:$E$2000='Analítico Cp.'!$B115)*('Diário 1º PA'!$C$4:$C$2000&gt;=L$4)*('Diário 1º PA'!$C$4:$C$2000&lt;=EOMONTH(L$4,0))*('Diário 1º PA'!$F$4:$F$2000))
+SUMPRODUCT(('Diário 2º PA'!$E$4:$E$1997='Analítico Cp.'!$B115)*('Diário 2º PA'!$C$4:$C$1997&gt;=L$4)*('Diário 2º PA'!$C$4:$C$1997&lt;=EOMONTH(L$4,0))*('Diário 2º PA'!$F$4:$F$1997))
+SUMPRODUCT(('Diário 3º PA'!$E$4:$E$2018='Analítico Cp.'!$B115)*('Diário 3º PA'!$C$4:$C$2018&gt;=L$4)*('Diário 3º PA'!$C$4:$C$2018&lt;=EOMONTH(L$4,0))*('Diário 3º PA'!$F$4:$F$2018))
+SUMPRODUCT(('Diário 4º PA'!$E$4:$E$2000='Analítico Cp.'!$B115)*('Diário 4º PA'!$C$4:$C$2000&gt;=L$4)*('Diário 4º PA'!$C$4:$C$2000&lt;=EOMONTH(L$4,0))*('Diário 4º PA'!$F$4:$F$2000))
+SUMPRODUCT(('Comp.'!$D$5:$D$475=$B115)*('Comp.'!$B$5:$B$475&gt;=L$4)*('Comp.'!$B$5:$B$475&lt;=EOMONTH(L$4,0))*('Comp.'!$E$5:$E$475))</f>
        <v>0</v>
      </c>
      <c r="M115" s="10">
        <f>SUMPRODUCT(('Diário 1º PA'!$E$4:$E$2000='Analítico Cp.'!$B115)*('Diário 1º PA'!$C$4:$C$2000&gt;=M$4)*('Diário 1º PA'!$C$4:$C$2000&lt;=EOMONTH(M$4,0))*('Diário 1º PA'!$F$4:$F$2000))
+SUMPRODUCT(('Diário 2º PA'!$E$4:$E$1997='Analítico Cp.'!$B115)*('Diário 2º PA'!$C$4:$C$1997&gt;=M$4)*('Diário 2º PA'!$C$4:$C$1997&lt;=EOMONTH(M$4,0))*('Diário 2º PA'!$F$4:$F$1997))
+SUMPRODUCT(('Diário 3º PA'!$E$4:$E$2018='Analítico Cp.'!$B115)*('Diário 3º PA'!$C$4:$C$2018&gt;=M$4)*('Diário 3º PA'!$C$4:$C$2018&lt;=EOMONTH(M$4,0))*('Diário 3º PA'!$F$4:$F$2018))
+SUMPRODUCT(('Diário 4º PA'!$E$4:$E$2000='Analítico Cp.'!$B115)*('Diário 4º PA'!$C$4:$C$2000&gt;=M$4)*('Diário 4º PA'!$C$4:$C$2000&lt;=EOMONTH(M$4,0))*('Diário 4º PA'!$F$4:$F$2000))
+SUMPRODUCT(('Comp.'!$D$5:$D$475=$B115)*('Comp.'!$B$5:$B$475&gt;=M$4)*('Comp.'!$B$5:$B$475&lt;=EOMONTH(M$4,0))*('Comp.'!$E$5:$E$475))</f>
        <v>0</v>
      </c>
      <c r="N115" s="10">
        <f>SUMPRODUCT(('Diário 1º PA'!$E$4:$E$2000='Analítico Cp.'!$B115)*('Diário 1º PA'!$C$4:$C$2000&gt;=N$4)*('Diário 1º PA'!$C$4:$C$2000&lt;=EOMONTH(N$4,0))*('Diário 1º PA'!$F$4:$F$2000))
+SUMPRODUCT(('Diário 2º PA'!$E$4:$E$1997='Analítico Cp.'!$B115)*('Diário 2º PA'!$C$4:$C$1997&gt;=N$4)*('Diário 2º PA'!$C$4:$C$1997&lt;=EOMONTH(N$4,0))*('Diário 2º PA'!$F$4:$F$1997))
+SUMPRODUCT(('Diário 3º PA'!$E$4:$E$2018='Analítico Cp.'!$B115)*('Diário 3º PA'!$C$4:$C$2018&gt;=N$4)*('Diário 3º PA'!$C$4:$C$2018&lt;=EOMONTH(N$4,0))*('Diário 3º PA'!$F$4:$F$2018))
+SUMPRODUCT(('Diário 4º PA'!$E$4:$E$2000='Analítico Cp.'!$B115)*('Diário 4º PA'!$C$4:$C$2000&gt;=N$4)*('Diário 4º PA'!$C$4:$C$2000&lt;=EOMONTH(N$4,0))*('Diário 4º PA'!$F$4:$F$2000))
+SUMPRODUCT(('Comp.'!$D$5:$D$475=$B115)*('Comp.'!$B$5:$B$475&gt;=N$4)*('Comp.'!$B$5:$B$475&lt;=EOMONTH(N$4,0))*('Comp.'!$E$5:$E$475))</f>
        <v>0</v>
      </c>
      <c r="O115" s="11">
        <f t="shared" si="14"/>
        <v>0</v>
      </c>
      <c r="P115" s="92">
        <f t="shared" si="15"/>
        <v>0</v>
      </c>
    </row>
    <row r="116" spans="1:16" ht="23.25" customHeight="1" x14ac:dyDescent="0.25">
      <c r="A116" s="36" t="s">
        <v>309</v>
      </c>
      <c r="B116" s="57" t="s">
        <v>310</v>
      </c>
      <c r="C116" s="10">
        <f>SUMPRODUCT(('Diário 1º PA'!$E$4:$E$2000='Analítico Cp.'!$B116)*('Diário 1º PA'!$C$4:$C$2000&gt;=C$4)*('Diário 1º PA'!$C$4:$C$2000&lt;=EOMONTH(C$4,0))*('Diário 1º PA'!$F$4:$F$2000))
+SUMPRODUCT(('Diário 2º PA'!$E$4:$E$1997='Analítico Cp.'!$B116)*('Diário 2º PA'!$C$4:$C$1997&gt;=C$4)*('Diário 2º PA'!$C$4:$C$1997&lt;=EOMONTH(C$4,0))*('Diário 2º PA'!$F$4:$F$1997))
+SUMPRODUCT(('Diário 3º PA'!$E$4:$E$2018='Analítico Cp.'!$B116)*('Diário 3º PA'!$C$4:$C$2018&gt;=C$4)*('Diário 3º PA'!$C$4:$C$2018&lt;=EOMONTH(C$4,0))*('Diário 3º PA'!$F$4:$F$2018))
+SUMPRODUCT(('Diário 4º PA'!$E$4:$E$2000='Analítico Cp.'!$B116)*('Diário 4º PA'!$C$4:$C$2000&gt;=C$4)*('Diário 4º PA'!$C$4:$C$2000&lt;=EOMONTH(C$4,0))*('Diário 4º PA'!$F$4:$F$2000))
+SUMPRODUCT(('Comp.'!$D$5:$D$475=$B116)*('Comp.'!$B$5:$B$475&gt;=C$4)*('Comp.'!$B$5:$B$475&lt;=EOMONTH(C$4,0))*('Comp.'!$E$5:$E$475))</f>
        <v>0</v>
      </c>
      <c r="D116" s="10">
        <f>SUMPRODUCT(('Diário 1º PA'!$E$4:$E$2000='Analítico Cp.'!$B116)*('Diário 1º PA'!$C$4:$C$2000&gt;=D$4)*('Diário 1º PA'!$C$4:$C$2000&lt;=EOMONTH(D$4,0))*('Diário 1º PA'!$F$4:$F$2000))
+SUMPRODUCT(('Diário 2º PA'!$E$4:$E$1997='Analítico Cp.'!$B116)*('Diário 2º PA'!$C$4:$C$1997&gt;=D$4)*('Diário 2º PA'!$C$4:$C$1997&lt;=EOMONTH(D$4,0))*('Diário 2º PA'!$F$4:$F$1997))
+SUMPRODUCT(('Diário 3º PA'!$E$4:$E$2018='Analítico Cp.'!$B116)*('Diário 3º PA'!$C$4:$C$2018&gt;=D$4)*('Diário 3º PA'!$C$4:$C$2018&lt;=EOMONTH(D$4,0))*('Diário 3º PA'!$F$4:$F$2018))
+SUMPRODUCT(('Diário 4º PA'!$E$4:$E$2000='Analítico Cp.'!$B116)*('Diário 4º PA'!$C$4:$C$2000&gt;=D$4)*('Diário 4º PA'!$C$4:$C$2000&lt;=EOMONTH(D$4,0))*('Diário 4º PA'!$F$4:$F$2000))
+SUMPRODUCT(('Comp.'!$D$5:$D$475=$B116)*('Comp.'!$B$5:$B$475&gt;=D$4)*('Comp.'!$B$5:$B$475&lt;=EOMONTH(D$4,0))*('Comp.'!$E$5:$E$475))</f>
        <v>0</v>
      </c>
      <c r="E116" s="10">
        <f>SUMPRODUCT(('Diário 1º PA'!$E$4:$E$2000='Analítico Cp.'!$B116)*('Diário 1º PA'!$C$4:$C$2000&gt;=E$4)*('Diário 1º PA'!$C$4:$C$2000&lt;=EOMONTH(E$4,0))*('Diário 1º PA'!$F$4:$F$2000))
+SUMPRODUCT(('Diário 2º PA'!$E$4:$E$1997='Analítico Cp.'!$B116)*('Diário 2º PA'!$C$4:$C$1997&gt;=E$4)*('Diário 2º PA'!$C$4:$C$1997&lt;=EOMONTH(E$4,0))*('Diário 2º PA'!$F$4:$F$1997))
+SUMPRODUCT(('Diário 3º PA'!$E$4:$E$2018='Analítico Cp.'!$B116)*('Diário 3º PA'!$C$4:$C$2018&gt;=E$4)*('Diário 3º PA'!$C$4:$C$2018&lt;=EOMONTH(E$4,0))*('Diário 3º PA'!$F$4:$F$2018))
+SUMPRODUCT(('Diário 4º PA'!$E$4:$E$2000='Analítico Cp.'!$B116)*('Diário 4º PA'!$C$4:$C$2000&gt;=E$4)*('Diário 4º PA'!$C$4:$C$2000&lt;=EOMONTH(E$4,0))*('Diário 4º PA'!$F$4:$F$2000))
+SUMPRODUCT(('Comp.'!$D$5:$D$475=$B116)*('Comp.'!$B$5:$B$475&gt;=E$4)*('Comp.'!$B$5:$B$475&lt;=EOMONTH(E$4,0))*('Comp.'!$E$5:$E$475))</f>
        <v>0</v>
      </c>
      <c r="F116" s="10">
        <f>SUMPRODUCT(('Diário 1º PA'!$E$4:$E$2000='Analítico Cp.'!$B116)*('Diário 1º PA'!$C$4:$C$2000&gt;=F$4)*('Diário 1º PA'!$C$4:$C$2000&lt;=EOMONTH(F$4,0))*('Diário 1º PA'!$F$4:$F$2000))
+SUMPRODUCT(('Diário 2º PA'!$E$4:$E$1997='Analítico Cp.'!$B116)*('Diário 2º PA'!$C$4:$C$1997&gt;=F$4)*('Diário 2º PA'!$C$4:$C$1997&lt;=EOMONTH(F$4,0))*('Diário 2º PA'!$F$4:$F$1997))
+SUMPRODUCT(('Diário 3º PA'!$E$4:$E$2018='Analítico Cp.'!$B116)*('Diário 3º PA'!$C$4:$C$2018&gt;=F$4)*('Diário 3º PA'!$C$4:$C$2018&lt;=EOMONTH(F$4,0))*('Diário 3º PA'!$F$4:$F$2018))
+SUMPRODUCT(('Diário 4º PA'!$E$4:$E$2000='Analítico Cp.'!$B116)*('Diário 4º PA'!$C$4:$C$2000&gt;=F$4)*('Diário 4º PA'!$C$4:$C$2000&lt;=EOMONTH(F$4,0))*('Diário 4º PA'!$F$4:$F$2000))
+SUMPRODUCT(('Comp.'!$D$5:$D$475=$B116)*('Comp.'!$B$5:$B$475&gt;=F$4)*('Comp.'!$B$5:$B$475&lt;=EOMONTH(F$4,0))*('Comp.'!$E$5:$E$475))</f>
        <v>0</v>
      </c>
      <c r="G116" s="10">
        <f>SUMPRODUCT(('Diário 1º PA'!$E$4:$E$2000='Analítico Cp.'!$B116)*('Diário 1º PA'!$C$4:$C$2000&gt;=G$4)*('Diário 1º PA'!$C$4:$C$2000&lt;=EOMONTH(G$4,0))*('Diário 1º PA'!$F$4:$F$2000))
+SUMPRODUCT(('Diário 2º PA'!$E$4:$E$1997='Analítico Cp.'!$B116)*('Diário 2º PA'!$C$4:$C$1997&gt;=G$4)*('Diário 2º PA'!$C$4:$C$1997&lt;=EOMONTH(G$4,0))*('Diário 2º PA'!$F$4:$F$1997))
+SUMPRODUCT(('Diário 3º PA'!$E$4:$E$2018='Analítico Cp.'!$B116)*('Diário 3º PA'!$C$4:$C$2018&gt;=G$4)*('Diário 3º PA'!$C$4:$C$2018&lt;=EOMONTH(G$4,0))*('Diário 3º PA'!$F$4:$F$2018))
+SUMPRODUCT(('Diário 4º PA'!$E$4:$E$2000='Analítico Cp.'!$B116)*('Diário 4º PA'!$C$4:$C$2000&gt;=G$4)*('Diário 4º PA'!$C$4:$C$2000&lt;=EOMONTH(G$4,0))*('Diário 4º PA'!$F$4:$F$2000))
+SUMPRODUCT(('Comp.'!$D$5:$D$475=$B116)*('Comp.'!$B$5:$B$475&gt;=G$4)*('Comp.'!$B$5:$B$475&lt;=EOMONTH(G$4,0))*('Comp.'!$E$5:$E$475))</f>
        <v>0</v>
      </c>
      <c r="H116" s="10">
        <f>SUMPRODUCT(('Diário 1º PA'!$E$4:$E$2000='Analítico Cp.'!$B116)*('Diário 1º PA'!$C$4:$C$2000&gt;=H$4)*('Diário 1º PA'!$C$4:$C$2000&lt;=EOMONTH(H$4,0))*('Diário 1º PA'!$F$4:$F$2000))
+SUMPRODUCT(('Diário 2º PA'!$E$4:$E$1997='Analítico Cp.'!$B116)*('Diário 2º PA'!$C$4:$C$1997&gt;=H$4)*('Diário 2º PA'!$C$4:$C$1997&lt;=EOMONTH(H$4,0))*('Diário 2º PA'!$F$4:$F$1997))
+SUMPRODUCT(('Diário 3º PA'!$E$4:$E$2018='Analítico Cp.'!$B116)*('Diário 3º PA'!$C$4:$C$2018&gt;=H$4)*('Diário 3º PA'!$C$4:$C$2018&lt;=EOMONTH(H$4,0))*('Diário 3º PA'!$F$4:$F$2018))
+SUMPRODUCT(('Diário 4º PA'!$E$4:$E$2000='Analítico Cp.'!$B116)*('Diário 4º PA'!$C$4:$C$2000&gt;=H$4)*('Diário 4º PA'!$C$4:$C$2000&lt;=EOMONTH(H$4,0))*('Diário 4º PA'!$F$4:$F$2000))
+SUMPRODUCT(('Comp.'!$D$5:$D$475=$B116)*('Comp.'!$B$5:$B$475&gt;=H$4)*('Comp.'!$B$5:$B$475&lt;=EOMONTH(H$4,0))*('Comp.'!$E$5:$E$475))</f>
        <v>0</v>
      </c>
      <c r="I116" s="10">
        <f>SUMPRODUCT(('Diário 1º PA'!$E$4:$E$2000='Analítico Cp.'!$B116)*('Diário 1º PA'!$C$4:$C$2000&gt;=I$4)*('Diário 1º PA'!$C$4:$C$2000&lt;=EOMONTH(I$4,0))*('Diário 1º PA'!$F$4:$F$2000))
+SUMPRODUCT(('Diário 2º PA'!$E$4:$E$1997='Analítico Cp.'!$B116)*('Diário 2º PA'!$C$4:$C$1997&gt;=I$4)*('Diário 2º PA'!$C$4:$C$1997&lt;=EOMONTH(I$4,0))*('Diário 2º PA'!$F$4:$F$1997))
+SUMPRODUCT(('Diário 3º PA'!$E$4:$E$2018='Analítico Cp.'!$B116)*('Diário 3º PA'!$C$4:$C$2018&gt;=I$4)*('Diário 3º PA'!$C$4:$C$2018&lt;=EOMONTH(I$4,0))*('Diário 3º PA'!$F$4:$F$2018))
+SUMPRODUCT(('Diário 4º PA'!$E$4:$E$2000='Analítico Cp.'!$B116)*('Diário 4º PA'!$C$4:$C$2000&gt;=I$4)*('Diário 4º PA'!$C$4:$C$2000&lt;=EOMONTH(I$4,0))*('Diário 4º PA'!$F$4:$F$2000))
+SUMPRODUCT(('Comp.'!$D$5:$D$475=$B116)*('Comp.'!$B$5:$B$475&gt;=I$4)*('Comp.'!$B$5:$B$475&lt;=EOMONTH(I$4,0))*('Comp.'!$E$5:$E$475))</f>
        <v>0</v>
      </c>
      <c r="J116" s="10">
        <f>SUMPRODUCT(('Diário 1º PA'!$E$4:$E$2000='Analítico Cp.'!$B116)*('Diário 1º PA'!$C$4:$C$2000&gt;=J$4)*('Diário 1º PA'!$C$4:$C$2000&lt;=EOMONTH(J$4,0))*('Diário 1º PA'!$F$4:$F$2000))
+SUMPRODUCT(('Diário 2º PA'!$E$4:$E$1997='Analítico Cp.'!$B116)*('Diário 2º PA'!$C$4:$C$1997&gt;=J$4)*('Diário 2º PA'!$C$4:$C$1997&lt;=EOMONTH(J$4,0))*('Diário 2º PA'!$F$4:$F$1997))
+SUMPRODUCT(('Diário 3º PA'!$E$4:$E$2018='Analítico Cp.'!$B116)*('Diário 3º PA'!$C$4:$C$2018&gt;=J$4)*('Diário 3º PA'!$C$4:$C$2018&lt;=EOMONTH(J$4,0))*('Diário 3º PA'!$F$4:$F$2018))
+SUMPRODUCT(('Diário 4º PA'!$E$4:$E$2000='Analítico Cp.'!$B116)*('Diário 4º PA'!$C$4:$C$2000&gt;=J$4)*('Diário 4º PA'!$C$4:$C$2000&lt;=EOMONTH(J$4,0))*('Diário 4º PA'!$F$4:$F$2000))
+SUMPRODUCT(('Comp.'!$D$5:$D$475=$B116)*('Comp.'!$B$5:$B$475&gt;=J$4)*('Comp.'!$B$5:$B$475&lt;=EOMONTH(J$4,0))*('Comp.'!$E$5:$E$475))</f>
        <v>0</v>
      </c>
      <c r="K116" s="10">
        <f>SUMPRODUCT(('Diário 1º PA'!$E$4:$E$2000='Analítico Cp.'!$B116)*('Diário 1º PA'!$C$4:$C$2000&gt;=K$4)*('Diário 1º PA'!$C$4:$C$2000&lt;=EOMONTH(K$4,0))*('Diário 1º PA'!$F$4:$F$2000))
+SUMPRODUCT(('Diário 2º PA'!$E$4:$E$1997='Analítico Cp.'!$B116)*('Diário 2º PA'!$C$4:$C$1997&gt;=K$4)*('Diário 2º PA'!$C$4:$C$1997&lt;=EOMONTH(K$4,0))*('Diário 2º PA'!$F$4:$F$1997))
+SUMPRODUCT(('Diário 3º PA'!$E$4:$E$2018='Analítico Cp.'!$B116)*('Diário 3º PA'!$C$4:$C$2018&gt;=K$4)*('Diário 3º PA'!$C$4:$C$2018&lt;=EOMONTH(K$4,0))*('Diário 3º PA'!$F$4:$F$2018))
+SUMPRODUCT(('Diário 4º PA'!$E$4:$E$2000='Analítico Cp.'!$B116)*('Diário 4º PA'!$C$4:$C$2000&gt;=K$4)*('Diário 4º PA'!$C$4:$C$2000&lt;=EOMONTH(K$4,0))*('Diário 4º PA'!$F$4:$F$2000))
+SUMPRODUCT(('Comp.'!$D$5:$D$475=$B116)*('Comp.'!$B$5:$B$475&gt;=K$4)*('Comp.'!$B$5:$B$475&lt;=EOMONTH(K$4,0))*('Comp.'!$E$5:$E$475))</f>
        <v>0</v>
      </c>
      <c r="L116" s="10">
        <f>SUMPRODUCT(('Diário 1º PA'!$E$4:$E$2000='Analítico Cp.'!$B116)*('Diário 1º PA'!$C$4:$C$2000&gt;=L$4)*('Diário 1º PA'!$C$4:$C$2000&lt;=EOMONTH(L$4,0))*('Diário 1º PA'!$F$4:$F$2000))
+SUMPRODUCT(('Diário 2º PA'!$E$4:$E$1997='Analítico Cp.'!$B116)*('Diário 2º PA'!$C$4:$C$1997&gt;=L$4)*('Diário 2º PA'!$C$4:$C$1997&lt;=EOMONTH(L$4,0))*('Diário 2º PA'!$F$4:$F$1997))
+SUMPRODUCT(('Diário 3º PA'!$E$4:$E$2018='Analítico Cp.'!$B116)*('Diário 3º PA'!$C$4:$C$2018&gt;=L$4)*('Diário 3º PA'!$C$4:$C$2018&lt;=EOMONTH(L$4,0))*('Diário 3º PA'!$F$4:$F$2018))
+SUMPRODUCT(('Diário 4º PA'!$E$4:$E$2000='Analítico Cp.'!$B116)*('Diário 4º PA'!$C$4:$C$2000&gt;=L$4)*('Diário 4º PA'!$C$4:$C$2000&lt;=EOMONTH(L$4,0))*('Diário 4º PA'!$F$4:$F$2000))
+SUMPRODUCT(('Comp.'!$D$5:$D$475=$B116)*('Comp.'!$B$5:$B$475&gt;=L$4)*('Comp.'!$B$5:$B$475&lt;=EOMONTH(L$4,0))*('Comp.'!$E$5:$E$475))</f>
        <v>0</v>
      </c>
      <c r="M116" s="10">
        <f>SUMPRODUCT(('Diário 1º PA'!$E$4:$E$2000='Analítico Cp.'!$B116)*('Diário 1º PA'!$C$4:$C$2000&gt;=M$4)*('Diário 1º PA'!$C$4:$C$2000&lt;=EOMONTH(M$4,0))*('Diário 1º PA'!$F$4:$F$2000))
+SUMPRODUCT(('Diário 2º PA'!$E$4:$E$1997='Analítico Cp.'!$B116)*('Diário 2º PA'!$C$4:$C$1997&gt;=M$4)*('Diário 2º PA'!$C$4:$C$1997&lt;=EOMONTH(M$4,0))*('Diário 2º PA'!$F$4:$F$1997))
+SUMPRODUCT(('Diário 3º PA'!$E$4:$E$2018='Analítico Cp.'!$B116)*('Diário 3º PA'!$C$4:$C$2018&gt;=M$4)*('Diário 3º PA'!$C$4:$C$2018&lt;=EOMONTH(M$4,0))*('Diário 3º PA'!$F$4:$F$2018))
+SUMPRODUCT(('Diário 4º PA'!$E$4:$E$2000='Analítico Cp.'!$B116)*('Diário 4º PA'!$C$4:$C$2000&gt;=M$4)*('Diário 4º PA'!$C$4:$C$2000&lt;=EOMONTH(M$4,0))*('Diário 4º PA'!$F$4:$F$2000))
+SUMPRODUCT(('Comp.'!$D$5:$D$475=$B116)*('Comp.'!$B$5:$B$475&gt;=M$4)*('Comp.'!$B$5:$B$475&lt;=EOMONTH(M$4,0))*('Comp.'!$E$5:$E$475))</f>
        <v>0</v>
      </c>
      <c r="N116" s="10">
        <f>SUMPRODUCT(('Diário 1º PA'!$E$4:$E$2000='Analítico Cp.'!$B116)*('Diário 1º PA'!$C$4:$C$2000&gt;=N$4)*('Diário 1º PA'!$C$4:$C$2000&lt;=EOMONTH(N$4,0))*('Diário 1º PA'!$F$4:$F$2000))
+SUMPRODUCT(('Diário 2º PA'!$E$4:$E$1997='Analítico Cp.'!$B116)*('Diário 2º PA'!$C$4:$C$1997&gt;=N$4)*('Diário 2º PA'!$C$4:$C$1997&lt;=EOMONTH(N$4,0))*('Diário 2º PA'!$F$4:$F$1997))
+SUMPRODUCT(('Diário 3º PA'!$E$4:$E$2018='Analítico Cp.'!$B116)*('Diário 3º PA'!$C$4:$C$2018&gt;=N$4)*('Diário 3º PA'!$C$4:$C$2018&lt;=EOMONTH(N$4,0))*('Diário 3º PA'!$F$4:$F$2018))
+SUMPRODUCT(('Diário 4º PA'!$E$4:$E$2000='Analítico Cp.'!$B116)*('Diário 4º PA'!$C$4:$C$2000&gt;=N$4)*('Diário 4º PA'!$C$4:$C$2000&lt;=EOMONTH(N$4,0))*('Diário 4º PA'!$F$4:$F$2000))
+SUMPRODUCT(('Comp.'!$D$5:$D$475=$B116)*('Comp.'!$B$5:$B$475&gt;=N$4)*('Comp.'!$B$5:$B$475&lt;=EOMONTH(N$4,0))*('Comp.'!$E$5:$E$475))</f>
        <v>0</v>
      </c>
      <c r="O116" s="11">
        <f t="shared" si="14"/>
        <v>0</v>
      </c>
      <c r="P116" s="92">
        <f t="shared" si="15"/>
        <v>0</v>
      </c>
    </row>
    <row r="117" spans="1:16" ht="23.25" customHeight="1" x14ac:dyDescent="0.25">
      <c r="A117" s="36" t="s">
        <v>311</v>
      </c>
      <c r="B117" s="57" t="s">
        <v>312</v>
      </c>
      <c r="C117" s="10">
        <f>SUMPRODUCT(('Diário 1º PA'!$E$4:$E$2000='Analítico Cp.'!$B117)*('Diário 1º PA'!$C$4:$C$2000&gt;=C$4)*('Diário 1º PA'!$C$4:$C$2000&lt;=EOMONTH(C$4,0))*('Diário 1º PA'!$F$4:$F$2000))
+SUMPRODUCT(('Diário 2º PA'!$E$4:$E$1997='Analítico Cp.'!$B117)*('Diário 2º PA'!$C$4:$C$1997&gt;=C$4)*('Diário 2º PA'!$C$4:$C$1997&lt;=EOMONTH(C$4,0))*('Diário 2º PA'!$F$4:$F$1997))
+SUMPRODUCT(('Diário 3º PA'!$E$4:$E$2018='Analítico Cp.'!$B117)*('Diário 3º PA'!$C$4:$C$2018&gt;=C$4)*('Diário 3º PA'!$C$4:$C$2018&lt;=EOMONTH(C$4,0))*('Diário 3º PA'!$F$4:$F$2018))
+SUMPRODUCT(('Diário 4º PA'!$E$4:$E$2000='Analítico Cp.'!$B117)*('Diário 4º PA'!$C$4:$C$2000&gt;=C$4)*('Diário 4º PA'!$C$4:$C$2000&lt;=EOMONTH(C$4,0))*('Diário 4º PA'!$F$4:$F$2000))
+SUMPRODUCT(('Comp.'!$D$5:$D$475=$B117)*('Comp.'!$B$5:$B$475&gt;=C$4)*('Comp.'!$B$5:$B$475&lt;=EOMONTH(C$4,0))*('Comp.'!$E$5:$E$475))</f>
        <v>0</v>
      </c>
      <c r="D117" s="10">
        <f>SUMPRODUCT(('Diário 1º PA'!$E$4:$E$2000='Analítico Cp.'!$B117)*('Diário 1º PA'!$C$4:$C$2000&gt;=D$4)*('Diário 1º PA'!$C$4:$C$2000&lt;=EOMONTH(D$4,0))*('Diário 1º PA'!$F$4:$F$2000))
+SUMPRODUCT(('Diário 2º PA'!$E$4:$E$1997='Analítico Cp.'!$B117)*('Diário 2º PA'!$C$4:$C$1997&gt;=D$4)*('Diário 2º PA'!$C$4:$C$1997&lt;=EOMONTH(D$4,0))*('Diário 2º PA'!$F$4:$F$1997))
+SUMPRODUCT(('Diário 3º PA'!$E$4:$E$2018='Analítico Cp.'!$B117)*('Diário 3º PA'!$C$4:$C$2018&gt;=D$4)*('Diário 3º PA'!$C$4:$C$2018&lt;=EOMONTH(D$4,0))*('Diário 3º PA'!$F$4:$F$2018))
+SUMPRODUCT(('Diário 4º PA'!$E$4:$E$2000='Analítico Cp.'!$B117)*('Diário 4º PA'!$C$4:$C$2000&gt;=D$4)*('Diário 4º PA'!$C$4:$C$2000&lt;=EOMONTH(D$4,0))*('Diário 4º PA'!$F$4:$F$2000))
+SUMPRODUCT(('Comp.'!$D$5:$D$475=$B117)*('Comp.'!$B$5:$B$475&gt;=D$4)*('Comp.'!$B$5:$B$475&lt;=EOMONTH(D$4,0))*('Comp.'!$E$5:$E$475))</f>
        <v>0</v>
      </c>
      <c r="E117" s="10">
        <f>SUMPRODUCT(('Diário 1º PA'!$E$4:$E$2000='Analítico Cp.'!$B117)*('Diário 1º PA'!$C$4:$C$2000&gt;=E$4)*('Diário 1º PA'!$C$4:$C$2000&lt;=EOMONTH(E$4,0))*('Diário 1º PA'!$F$4:$F$2000))
+SUMPRODUCT(('Diário 2º PA'!$E$4:$E$1997='Analítico Cp.'!$B117)*('Diário 2º PA'!$C$4:$C$1997&gt;=E$4)*('Diário 2º PA'!$C$4:$C$1997&lt;=EOMONTH(E$4,0))*('Diário 2º PA'!$F$4:$F$1997))
+SUMPRODUCT(('Diário 3º PA'!$E$4:$E$2018='Analítico Cp.'!$B117)*('Diário 3º PA'!$C$4:$C$2018&gt;=E$4)*('Diário 3º PA'!$C$4:$C$2018&lt;=EOMONTH(E$4,0))*('Diário 3º PA'!$F$4:$F$2018))
+SUMPRODUCT(('Diário 4º PA'!$E$4:$E$2000='Analítico Cp.'!$B117)*('Diário 4º PA'!$C$4:$C$2000&gt;=E$4)*('Diário 4º PA'!$C$4:$C$2000&lt;=EOMONTH(E$4,0))*('Diário 4º PA'!$F$4:$F$2000))
+SUMPRODUCT(('Comp.'!$D$5:$D$475=$B117)*('Comp.'!$B$5:$B$475&gt;=E$4)*('Comp.'!$B$5:$B$475&lt;=EOMONTH(E$4,0))*('Comp.'!$E$5:$E$475))</f>
        <v>0</v>
      </c>
      <c r="F117" s="10">
        <f>SUMPRODUCT(('Diário 1º PA'!$E$4:$E$2000='Analítico Cp.'!$B117)*('Diário 1º PA'!$C$4:$C$2000&gt;=F$4)*('Diário 1º PA'!$C$4:$C$2000&lt;=EOMONTH(F$4,0))*('Diário 1º PA'!$F$4:$F$2000))
+SUMPRODUCT(('Diário 2º PA'!$E$4:$E$1997='Analítico Cp.'!$B117)*('Diário 2º PA'!$C$4:$C$1997&gt;=F$4)*('Diário 2º PA'!$C$4:$C$1997&lt;=EOMONTH(F$4,0))*('Diário 2º PA'!$F$4:$F$1997))
+SUMPRODUCT(('Diário 3º PA'!$E$4:$E$2018='Analítico Cp.'!$B117)*('Diário 3º PA'!$C$4:$C$2018&gt;=F$4)*('Diário 3º PA'!$C$4:$C$2018&lt;=EOMONTH(F$4,0))*('Diário 3º PA'!$F$4:$F$2018))
+SUMPRODUCT(('Diário 4º PA'!$E$4:$E$2000='Analítico Cp.'!$B117)*('Diário 4º PA'!$C$4:$C$2000&gt;=F$4)*('Diário 4º PA'!$C$4:$C$2000&lt;=EOMONTH(F$4,0))*('Diário 4º PA'!$F$4:$F$2000))
+SUMPRODUCT(('Comp.'!$D$5:$D$475=$B117)*('Comp.'!$B$5:$B$475&gt;=F$4)*('Comp.'!$B$5:$B$475&lt;=EOMONTH(F$4,0))*('Comp.'!$E$5:$E$475))</f>
        <v>0</v>
      </c>
      <c r="G117" s="10">
        <f>SUMPRODUCT(('Diário 1º PA'!$E$4:$E$2000='Analítico Cp.'!$B117)*('Diário 1º PA'!$C$4:$C$2000&gt;=G$4)*('Diário 1º PA'!$C$4:$C$2000&lt;=EOMONTH(G$4,0))*('Diário 1º PA'!$F$4:$F$2000))
+SUMPRODUCT(('Diário 2º PA'!$E$4:$E$1997='Analítico Cp.'!$B117)*('Diário 2º PA'!$C$4:$C$1997&gt;=G$4)*('Diário 2º PA'!$C$4:$C$1997&lt;=EOMONTH(G$4,0))*('Diário 2º PA'!$F$4:$F$1997))
+SUMPRODUCT(('Diário 3º PA'!$E$4:$E$2018='Analítico Cp.'!$B117)*('Diário 3º PA'!$C$4:$C$2018&gt;=G$4)*('Diário 3º PA'!$C$4:$C$2018&lt;=EOMONTH(G$4,0))*('Diário 3º PA'!$F$4:$F$2018))
+SUMPRODUCT(('Diário 4º PA'!$E$4:$E$2000='Analítico Cp.'!$B117)*('Diário 4º PA'!$C$4:$C$2000&gt;=G$4)*('Diário 4º PA'!$C$4:$C$2000&lt;=EOMONTH(G$4,0))*('Diário 4º PA'!$F$4:$F$2000))
+SUMPRODUCT(('Comp.'!$D$5:$D$475=$B117)*('Comp.'!$B$5:$B$475&gt;=G$4)*('Comp.'!$B$5:$B$475&lt;=EOMONTH(G$4,0))*('Comp.'!$E$5:$E$475))</f>
        <v>0</v>
      </c>
      <c r="H117" s="10">
        <f>SUMPRODUCT(('Diário 1º PA'!$E$4:$E$2000='Analítico Cp.'!$B117)*('Diário 1º PA'!$C$4:$C$2000&gt;=H$4)*('Diário 1º PA'!$C$4:$C$2000&lt;=EOMONTH(H$4,0))*('Diário 1º PA'!$F$4:$F$2000))
+SUMPRODUCT(('Diário 2º PA'!$E$4:$E$1997='Analítico Cp.'!$B117)*('Diário 2º PA'!$C$4:$C$1997&gt;=H$4)*('Diário 2º PA'!$C$4:$C$1997&lt;=EOMONTH(H$4,0))*('Diário 2º PA'!$F$4:$F$1997))
+SUMPRODUCT(('Diário 3º PA'!$E$4:$E$2018='Analítico Cp.'!$B117)*('Diário 3º PA'!$C$4:$C$2018&gt;=H$4)*('Diário 3º PA'!$C$4:$C$2018&lt;=EOMONTH(H$4,0))*('Diário 3º PA'!$F$4:$F$2018))
+SUMPRODUCT(('Diário 4º PA'!$E$4:$E$2000='Analítico Cp.'!$B117)*('Diário 4º PA'!$C$4:$C$2000&gt;=H$4)*('Diário 4º PA'!$C$4:$C$2000&lt;=EOMONTH(H$4,0))*('Diário 4º PA'!$F$4:$F$2000))
+SUMPRODUCT(('Comp.'!$D$5:$D$475=$B117)*('Comp.'!$B$5:$B$475&gt;=H$4)*('Comp.'!$B$5:$B$475&lt;=EOMONTH(H$4,0))*('Comp.'!$E$5:$E$475))</f>
        <v>0</v>
      </c>
      <c r="I117" s="10">
        <f>SUMPRODUCT(('Diário 1º PA'!$E$4:$E$2000='Analítico Cp.'!$B117)*('Diário 1º PA'!$C$4:$C$2000&gt;=I$4)*('Diário 1º PA'!$C$4:$C$2000&lt;=EOMONTH(I$4,0))*('Diário 1º PA'!$F$4:$F$2000))
+SUMPRODUCT(('Diário 2º PA'!$E$4:$E$1997='Analítico Cp.'!$B117)*('Diário 2º PA'!$C$4:$C$1997&gt;=I$4)*('Diário 2º PA'!$C$4:$C$1997&lt;=EOMONTH(I$4,0))*('Diário 2º PA'!$F$4:$F$1997))
+SUMPRODUCT(('Diário 3º PA'!$E$4:$E$2018='Analítico Cp.'!$B117)*('Diário 3º PA'!$C$4:$C$2018&gt;=I$4)*('Diário 3º PA'!$C$4:$C$2018&lt;=EOMONTH(I$4,0))*('Diário 3º PA'!$F$4:$F$2018))
+SUMPRODUCT(('Diário 4º PA'!$E$4:$E$2000='Analítico Cp.'!$B117)*('Diário 4º PA'!$C$4:$C$2000&gt;=I$4)*('Diário 4º PA'!$C$4:$C$2000&lt;=EOMONTH(I$4,0))*('Diário 4º PA'!$F$4:$F$2000))
+SUMPRODUCT(('Comp.'!$D$5:$D$475=$B117)*('Comp.'!$B$5:$B$475&gt;=I$4)*('Comp.'!$B$5:$B$475&lt;=EOMONTH(I$4,0))*('Comp.'!$E$5:$E$475))</f>
        <v>0</v>
      </c>
      <c r="J117" s="10">
        <f>SUMPRODUCT(('Diário 1º PA'!$E$4:$E$2000='Analítico Cp.'!$B117)*('Diário 1º PA'!$C$4:$C$2000&gt;=J$4)*('Diário 1º PA'!$C$4:$C$2000&lt;=EOMONTH(J$4,0))*('Diário 1º PA'!$F$4:$F$2000))
+SUMPRODUCT(('Diário 2º PA'!$E$4:$E$1997='Analítico Cp.'!$B117)*('Diário 2º PA'!$C$4:$C$1997&gt;=J$4)*('Diário 2º PA'!$C$4:$C$1997&lt;=EOMONTH(J$4,0))*('Diário 2º PA'!$F$4:$F$1997))
+SUMPRODUCT(('Diário 3º PA'!$E$4:$E$2018='Analítico Cp.'!$B117)*('Diário 3º PA'!$C$4:$C$2018&gt;=J$4)*('Diário 3º PA'!$C$4:$C$2018&lt;=EOMONTH(J$4,0))*('Diário 3º PA'!$F$4:$F$2018))
+SUMPRODUCT(('Diário 4º PA'!$E$4:$E$2000='Analítico Cp.'!$B117)*('Diário 4º PA'!$C$4:$C$2000&gt;=J$4)*('Diário 4º PA'!$C$4:$C$2000&lt;=EOMONTH(J$4,0))*('Diário 4º PA'!$F$4:$F$2000))
+SUMPRODUCT(('Comp.'!$D$5:$D$475=$B117)*('Comp.'!$B$5:$B$475&gt;=J$4)*('Comp.'!$B$5:$B$475&lt;=EOMONTH(J$4,0))*('Comp.'!$E$5:$E$475))</f>
        <v>0</v>
      </c>
      <c r="K117" s="10">
        <f>SUMPRODUCT(('Diário 1º PA'!$E$4:$E$2000='Analítico Cp.'!$B117)*('Diário 1º PA'!$C$4:$C$2000&gt;=K$4)*('Diário 1º PA'!$C$4:$C$2000&lt;=EOMONTH(K$4,0))*('Diário 1º PA'!$F$4:$F$2000))
+SUMPRODUCT(('Diário 2º PA'!$E$4:$E$1997='Analítico Cp.'!$B117)*('Diário 2º PA'!$C$4:$C$1997&gt;=K$4)*('Diário 2º PA'!$C$4:$C$1997&lt;=EOMONTH(K$4,0))*('Diário 2º PA'!$F$4:$F$1997))
+SUMPRODUCT(('Diário 3º PA'!$E$4:$E$2018='Analítico Cp.'!$B117)*('Diário 3º PA'!$C$4:$C$2018&gt;=K$4)*('Diário 3º PA'!$C$4:$C$2018&lt;=EOMONTH(K$4,0))*('Diário 3º PA'!$F$4:$F$2018))
+SUMPRODUCT(('Diário 4º PA'!$E$4:$E$2000='Analítico Cp.'!$B117)*('Diário 4º PA'!$C$4:$C$2000&gt;=K$4)*('Diário 4º PA'!$C$4:$C$2000&lt;=EOMONTH(K$4,0))*('Diário 4º PA'!$F$4:$F$2000))
+SUMPRODUCT(('Comp.'!$D$5:$D$475=$B117)*('Comp.'!$B$5:$B$475&gt;=K$4)*('Comp.'!$B$5:$B$475&lt;=EOMONTH(K$4,0))*('Comp.'!$E$5:$E$475))</f>
        <v>0</v>
      </c>
      <c r="L117" s="10">
        <f>SUMPRODUCT(('Diário 1º PA'!$E$4:$E$2000='Analítico Cp.'!$B117)*('Diário 1º PA'!$C$4:$C$2000&gt;=L$4)*('Diário 1º PA'!$C$4:$C$2000&lt;=EOMONTH(L$4,0))*('Diário 1º PA'!$F$4:$F$2000))
+SUMPRODUCT(('Diário 2º PA'!$E$4:$E$1997='Analítico Cp.'!$B117)*('Diário 2º PA'!$C$4:$C$1997&gt;=L$4)*('Diário 2º PA'!$C$4:$C$1997&lt;=EOMONTH(L$4,0))*('Diário 2º PA'!$F$4:$F$1997))
+SUMPRODUCT(('Diário 3º PA'!$E$4:$E$2018='Analítico Cp.'!$B117)*('Diário 3º PA'!$C$4:$C$2018&gt;=L$4)*('Diário 3º PA'!$C$4:$C$2018&lt;=EOMONTH(L$4,0))*('Diário 3º PA'!$F$4:$F$2018))
+SUMPRODUCT(('Diário 4º PA'!$E$4:$E$2000='Analítico Cp.'!$B117)*('Diário 4º PA'!$C$4:$C$2000&gt;=L$4)*('Diário 4º PA'!$C$4:$C$2000&lt;=EOMONTH(L$4,0))*('Diário 4º PA'!$F$4:$F$2000))
+SUMPRODUCT(('Comp.'!$D$5:$D$475=$B117)*('Comp.'!$B$5:$B$475&gt;=L$4)*('Comp.'!$B$5:$B$475&lt;=EOMONTH(L$4,0))*('Comp.'!$E$5:$E$475))</f>
        <v>0</v>
      </c>
      <c r="M117" s="10">
        <f>SUMPRODUCT(('Diário 1º PA'!$E$4:$E$2000='Analítico Cp.'!$B117)*('Diário 1º PA'!$C$4:$C$2000&gt;=M$4)*('Diário 1º PA'!$C$4:$C$2000&lt;=EOMONTH(M$4,0))*('Diário 1º PA'!$F$4:$F$2000))
+SUMPRODUCT(('Diário 2º PA'!$E$4:$E$1997='Analítico Cp.'!$B117)*('Diário 2º PA'!$C$4:$C$1997&gt;=M$4)*('Diário 2º PA'!$C$4:$C$1997&lt;=EOMONTH(M$4,0))*('Diário 2º PA'!$F$4:$F$1997))
+SUMPRODUCT(('Diário 3º PA'!$E$4:$E$2018='Analítico Cp.'!$B117)*('Diário 3º PA'!$C$4:$C$2018&gt;=M$4)*('Diário 3º PA'!$C$4:$C$2018&lt;=EOMONTH(M$4,0))*('Diário 3º PA'!$F$4:$F$2018))
+SUMPRODUCT(('Diário 4º PA'!$E$4:$E$2000='Analítico Cp.'!$B117)*('Diário 4º PA'!$C$4:$C$2000&gt;=M$4)*('Diário 4º PA'!$C$4:$C$2000&lt;=EOMONTH(M$4,0))*('Diário 4º PA'!$F$4:$F$2000))
+SUMPRODUCT(('Comp.'!$D$5:$D$475=$B117)*('Comp.'!$B$5:$B$475&gt;=M$4)*('Comp.'!$B$5:$B$475&lt;=EOMONTH(M$4,0))*('Comp.'!$E$5:$E$475))</f>
        <v>0</v>
      </c>
      <c r="N117" s="10">
        <f>SUMPRODUCT(('Diário 1º PA'!$E$4:$E$2000='Analítico Cp.'!$B117)*('Diário 1º PA'!$C$4:$C$2000&gt;=N$4)*('Diário 1º PA'!$C$4:$C$2000&lt;=EOMONTH(N$4,0))*('Diário 1º PA'!$F$4:$F$2000))
+SUMPRODUCT(('Diário 2º PA'!$E$4:$E$1997='Analítico Cp.'!$B117)*('Diário 2º PA'!$C$4:$C$1997&gt;=N$4)*('Diário 2º PA'!$C$4:$C$1997&lt;=EOMONTH(N$4,0))*('Diário 2º PA'!$F$4:$F$1997))
+SUMPRODUCT(('Diário 3º PA'!$E$4:$E$2018='Analítico Cp.'!$B117)*('Diário 3º PA'!$C$4:$C$2018&gt;=N$4)*('Diário 3º PA'!$C$4:$C$2018&lt;=EOMONTH(N$4,0))*('Diário 3º PA'!$F$4:$F$2018))
+SUMPRODUCT(('Diário 4º PA'!$E$4:$E$2000='Analítico Cp.'!$B117)*('Diário 4º PA'!$C$4:$C$2000&gt;=N$4)*('Diário 4º PA'!$C$4:$C$2000&lt;=EOMONTH(N$4,0))*('Diário 4º PA'!$F$4:$F$2000))
+SUMPRODUCT(('Comp.'!$D$5:$D$475=$B117)*('Comp.'!$B$5:$B$475&gt;=N$4)*('Comp.'!$B$5:$B$475&lt;=EOMONTH(N$4,0))*('Comp.'!$E$5:$E$475))</f>
        <v>0</v>
      </c>
      <c r="O117" s="11">
        <f t="shared" si="14"/>
        <v>0</v>
      </c>
      <c r="P117" s="92">
        <f t="shared" si="15"/>
        <v>0</v>
      </c>
    </row>
    <row r="118" spans="1:16" ht="23.25" customHeight="1" x14ac:dyDescent="0.25">
      <c r="A118" s="36" t="s">
        <v>313</v>
      </c>
      <c r="B118" s="57" t="s">
        <v>314</v>
      </c>
      <c r="C118" s="10">
        <f>SUMPRODUCT(('Diário 1º PA'!$E$4:$E$2000='Analítico Cp.'!$B118)*('Diário 1º PA'!$C$4:$C$2000&gt;=C$4)*('Diário 1º PA'!$C$4:$C$2000&lt;=EOMONTH(C$4,0))*('Diário 1º PA'!$F$4:$F$2000))
+SUMPRODUCT(('Diário 2º PA'!$E$4:$E$1997='Analítico Cp.'!$B118)*('Diário 2º PA'!$C$4:$C$1997&gt;=C$4)*('Diário 2º PA'!$C$4:$C$1997&lt;=EOMONTH(C$4,0))*('Diário 2º PA'!$F$4:$F$1997))
+SUMPRODUCT(('Diário 3º PA'!$E$4:$E$2018='Analítico Cp.'!$B118)*('Diário 3º PA'!$C$4:$C$2018&gt;=C$4)*('Diário 3º PA'!$C$4:$C$2018&lt;=EOMONTH(C$4,0))*('Diário 3º PA'!$F$4:$F$2018))
+SUMPRODUCT(('Diário 4º PA'!$E$4:$E$2000='Analítico Cp.'!$B118)*('Diário 4º PA'!$C$4:$C$2000&gt;=C$4)*('Diário 4º PA'!$C$4:$C$2000&lt;=EOMONTH(C$4,0))*('Diário 4º PA'!$F$4:$F$2000))
+SUMPRODUCT(('Comp.'!$D$5:$D$475=$B118)*('Comp.'!$B$5:$B$475&gt;=C$4)*('Comp.'!$B$5:$B$475&lt;=EOMONTH(C$4,0))*('Comp.'!$E$5:$E$475))</f>
        <v>0</v>
      </c>
      <c r="D118" s="10">
        <f>SUMPRODUCT(('Diário 1º PA'!$E$4:$E$2000='Analítico Cp.'!$B118)*('Diário 1º PA'!$C$4:$C$2000&gt;=D$4)*('Diário 1º PA'!$C$4:$C$2000&lt;=EOMONTH(D$4,0))*('Diário 1º PA'!$F$4:$F$2000))
+SUMPRODUCT(('Diário 2º PA'!$E$4:$E$1997='Analítico Cp.'!$B118)*('Diário 2º PA'!$C$4:$C$1997&gt;=D$4)*('Diário 2º PA'!$C$4:$C$1997&lt;=EOMONTH(D$4,0))*('Diário 2º PA'!$F$4:$F$1997))
+SUMPRODUCT(('Diário 3º PA'!$E$4:$E$2018='Analítico Cp.'!$B118)*('Diário 3º PA'!$C$4:$C$2018&gt;=D$4)*('Diário 3º PA'!$C$4:$C$2018&lt;=EOMONTH(D$4,0))*('Diário 3º PA'!$F$4:$F$2018))
+SUMPRODUCT(('Diário 4º PA'!$E$4:$E$2000='Analítico Cp.'!$B118)*('Diário 4º PA'!$C$4:$C$2000&gt;=D$4)*('Diário 4º PA'!$C$4:$C$2000&lt;=EOMONTH(D$4,0))*('Diário 4º PA'!$F$4:$F$2000))
+SUMPRODUCT(('Comp.'!$D$5:$D$475=$B118)*('Comp.'!$B$5:$B$475&gt;=D$4)*('Comp.'!$B$5:$B$475&lt;=EOMONTH(D$4,0))*('Comp.'!$E$5:$E$475))</f>
        <v>0</v>
      </c>
      <c r="E118" s="10">
        <f>SUMPRODUCT(('Diário 1º PA'!$E$4:$E$2000='Analítico Cp.'!$B118)*('Diário 1º PA'!$C$4:$C$2000&gt;=E$4)*('Diário 1º PA'!$C$4:$C$2000&lt;=EOMONTH(E$4,0))*('Diário 1º PA'!$F$4:$F$2000))
+SUMPRODUCT(('Diário 2º PA'!$E$4:$E$1997='Analítico Cp.'!$B118)*('Diário 2º PA'!$C$4:$C$1997&gt;=E$4)*('Diário 2º PA'!$C$4:$C$1997&lt;=EOMONTH(E$4,0))*('Diário 2º PA'!$F$4:$F$1997))
+SUMPRODUCT(('Diário 3º PA'!$E$4:$E$2018='Analítico Cp.'!$B118)*('Diário 3º PA'!$C$4:$C$2018&gt;=E$4)*('Diário 3º PA'!$C$4:$C$2018&lt;=EOMONTH(E$4,0))*('Diário 3º PA'!$F$4:$F$2018))
+SUMPRODUCT(('Diário 4º PA'!$E$4:$E$2000='Analítico Cp.'!$B118)*('Diário 4º PA'!$C$4:$C$2000&gt;=E$4)*('Diário 4º PA'!$C$4:$C$2000&lt;=EOMONTH(E$4,0))*('Diário 4º PA'!$F$4:$F$2000))
+SUMPRODUCT(('Comp.'!$D$5:$D$475=$B118)*('Comp.'!$B$5:$B$475&gt;=E$4)*('Comp.'!$B$5:$B$475&lt;=EOMONTH(E$4,0))*('Comp.'!$E$5:$E$475))</f>
        <v>0</v>
      </c>
      <c r="F118" s="10">
        <f>SUMPRODUCT(('Diário 1º PA'!$E$4:$E$2000='Analítico Cp.'!$B118)*('Diário 1º PA'!$C$4:$C$2000&gt;=F$4)*('Diário 1º PA'!$C$4:$C$2000&lt;=EOMONTH(F$4,0))*('Diário 1º PA'!$F$4:$F$2000))
+SUMPRODUCT(('Diário 2º PA'!$E$4:$E$1997='Analítico Cp.'!$B118)*('Diário 2º PA'!$C$4:$C$1997&gt;=F$4)*('Diário 2º PA'!$C$4:$C$1997&lt;=EOMONTH(F$4,0))*('Diário 2º PA'!$F$4:$F$1997))
+SUMPRODUCT(('Diário 3º PA'!$E$4:$E$2018='Analítico Cp.'!$B118)*('Diário 3º PA'!$C$4:$C$2018&gt;=F$4)*('Diário 3º PA'!$C$4:$C$2018&lt;=EOMONTH(F$4,0))*('Diário 3º PA'!$F$4:$F$2018))
+SUMPRODUCT(('Diário 4º PA'!$E$4:$E$2000='Analítico Cp.'!$B118)*('Diário 4º PA'!$C$4:$C$2000&gt;=F$4)*('Diário 4º PA'!$C$4:$C$2000&lt;=EOMONTH(F$4,0))*('Diário 4º PA'!$F$4:$F$2000))
+SUMPRODUCT(('Comp.'!$D$5:$D$475=$B118)*('Comp.'!$B$5:$B$475&gt;=F$4)*('Comp.'!$B$5:$B$475&lt;=EOMONTH(F$4,0))*('Comp.'!$E$5:$E$475))</f>
        <v>0</v>
      </c>
      <c r="G118" s="10">
        <f>SUMPRODUCT(('Diário 1º PA'!$E$4:$E$2000='Analítico Cp.'!$B118)*('Diário 1º PA'!$C$4:$C$2000&gt;=G$4)*('Diário 1º PA'!$C$4:$C$2000&lt;=EOMONTH(G$4,0))*('Diário 1º PA'!$F$4:$F$2000))
+SUMPRODUCT(('Diário 2º PA'!$E$4:$E$1997='Analítico Cp.'!$B118)*('Diário 2º PA'!$C$4:$C$1997&gt;=G$4)*('Diário 2º PA'!$C$4:$C$1997&lt;=EOMONTH(G$4,0))*('Diário 2º PA'!$F$4:$F$1997))
+SUMPRODUCT(('Diário 3º PA'!$E$4:$E$2018='Analítico Cp.'!$B118)*('Diário 3º PA'!$C$4:$C$2018&gt;=G$4)*('Diário 3º PA'!$C$4:$C$2018&lt;=EOMONTH(G$4,0))*('Diário 3º PA'!$F$4:$F$2018))
+SUMPRODUCT(('Diário 4º PA'!$E$4:$E$2000='Analítico Cp.'!$B118)*('Diário 4º PA'!$C$4:$C$2000&gt;=G$4)*('Diário 4º PA'!$C$4:$C$2000&lt;=EOMONTH(G$4,0))*('Diário 4º PA'!$F$4:$F$2000))
+SUMPRODUCT(('Comp.'!$D$5:$D$475=$B118)*('Comp.'!$B$5:$B$475&gt;=G$4)*('Comp.'!$B$5:$B$475&lt;=EOMONTH(G$4,0))*('Comp.'!$E$5:$E$475))</f>
        <v>0</v>
      </c>
      <c r="H118" s="10">
        <f>SUMPRODUCT(('Diário 1º PA'!$E$4:$E$2000='Analítico Cp.'!$B118)*('Diário 1º PA'!$C$4:$C$2000&gt;=H$4)*('Diário 1º PA'!$C$4:$C$2000&lt;=EOMONTH(H$4,0))*('Diário 1º PA'!$F$4:$F$2000))
+SUMPRODUCT(('Diário 2º PA'!$E$4:$E$1997='Analítico Cp.'!$B118)*('Diário 2º PA'!$C$4:$C$1997&gt;=H$4)*('Diário 2º PA'!$C$4:$C$1997&lt;=EOMONTH(H$4,0))*('Diário 2º PA'!$F$4:$F$1997))
+SUMPRODUCT(('Diário 3º PA'!$E$4:$E$2018='Analítico Cp.'!$B118)*('Diário 3º PA'!$C$4:$C$2018&gt;=H$4)*('Diário 3º PA'!$C$4:$C$2018&lt;=EOMONTH(H$4,0))*('Diário 3º PA'!$F$4:$F$2018))
+SUMPRODUCT(('Diário 4º PA'!$E$4:$E$2000='Analítico Cp.'!$B118)*('Diário 4º PA'!$C$4:$C$2000&gt;=H$4)*('Diário 4º PA'!$C$4:$C$2000&lt;=EOMONTH(H$4,0))*('Diário 4º PA'!$F$4:$F$2000))
+SUMPRODUCT(('Comp.'!$D$5:$D$475=$B118)*('Comp.'!$B$5:$B$475&gt;=H$4)*('Comp.'!$B$5:$B$475&lt;=EOMONTH(H$4,0))*('Comp.'!$E$5:$E$475))</f>
        <v>0</v>
      </c>
      <c r="I118" s="10">
        <f>SUMPRODUCT(('Diário 1º PA'!$E$4:$E$2000='Analítico Cp.'!$B118)*('Diário 1º PA'!$C$4:$C$2000&gt;=I$4)*('Diário 1º PA'!$C$4:$C$2000&lt;=EOMONTH(I$4,0))*('Diário 1º PA'!$F$4:$F$2000))
+SUMPRODUCT(('Diário 2º PA'!$E$4:$E$1997='Analítico Cp.'!$B118)*('Diário 2º PA'!$C$4:$C$1997&gt;=I$4)*('Diário 2º PA'!$C$4:$C$1997&lt;=EOMONTH(I$4,0))*('Diário 2º PA'!$F$4:$F$1997))
+SUMPRODUCT(('Diário 3º PA'!$E$4:$E$2018='Analítico Cp.'!$B118)*('Diário 3º PA'!$C$4:$C$2018&gt;=I$4)*('Diário 3º PA'!$C$4:$C$2018&lt;=EOMONTH(I$4,0))*('Diário 3º PA'!$F$4:$F$2018))
+SUMPRODUCT(('Diário 4º PA'!$E$4:$E$2000='Analítico Cp.'!$B118)*('Diário 4º PA'!$C$4:$C$2000&gt;=I$4)*('Diário 4º PA'!$C$4:$C$2000&lt;=EOMONTH(I$4,0))*('Diário 4º PA'!$F$4:$F$2000))
+SUMPRODUCT(('Comp.'!$D$5:$D$475=$B118)*('Comp.'!$B$5:$B$475&gt;=I$4)*('Comp.'!$B$5:$B$475&lt;=EOMONTH(I$4,0))*('Comp.'!$E$5:$E$475))</f>
        <v>0</v>
      </c>
      <c r="J118" s="10">
        <f>SUMPRODUCT(('Diário 1º PA'!$E$4:$E$2000='Analítico Cp.'!$B118)*('Diário 1º PA'!$C$4:$C$2000&gt;=J$4)*('Diário 1º PA'!$C$4:$C$2000&lt;=EOMONTH(J$4,0))*('Diário 1º PA'!$F$4:$F$2000))
+SUMPRODUCT(('Diário 2º PA'!$E$4:$E$1997='Analítico Cp.'!$B118)*('Diário 2º PA'!$C$4:$C$1997&gt;=J$4)*('Diário 2º PA'!$C$4:$C$1997&lt;=EOMONTH(J$4,0))*('Diário 2º PA'!$F$4:$F$1997))
+SUMPRODUCT(('Diário 3º PA'!$E$4:$E$2018='Analítico Cp.'!$B118)*('Diário 3º PA'!$C$4:$C$2018&gt;=J$4)*('Diário 3º PA'!$C$4:$C$2018&lt;=EOMONTH(J$4,0))*('Diário 3º PA'!$F$4:$F$2018))
+SUMPRODUCT(('Diário 4º PA'!$E$4:$E$2000='Analítico Cp.'!$B118)*('Diário 4º PA'!$C$4:$C$2000&gt;=J$4)*('Diário 4º PA'!$C$4:$C$2000&lt;=EOMONTH(J$4,0))*('Diário 4º PA'!$F$4:$F$2000))
+SUMPRODUCT(('Comp.'!$D$5:$D$475=$B118)*('Comp.'!$B$5:$B$475&gt;=J$4)*('Comp.'!$B$5:$B$475&lt;=EOMONTH(J$4,0))*('Comp.'!$E$5:$E$475))</f>
        <v>0</v>
      </c>
      <c r="K118" s="10">
        <f>SUMPRODUCT(('Diário 1º PA'!$E$4:$E$2000='Analítico Cp.'!$B118)*('Diário 1º PA'!$C$4:$C$2000&gt;=K$4)*('Diário 1º PA'!$C$4:$C$2000&lt;=EOMONTH(K$4,0))*('Diário 1º PA'!$F$4:$F$2000))
+SUMPRODUCT(('Diário 2º PA'!$E$4:$E$1997='Analítico Cp.'!$B118)*('Diário 2º PA'!$C$4:$C$1997&gt;=K$4)*('Diário 2º PA'!$C$4:$C$1997&lt;=EOMONTH(K$4,0))*('Diário 2º PA'!$F$4:$F$1997))
+SUMPRODUCT(('Diário 3º PA'!$E$4:$E$2018='Analítico Cp.'!$B118)*('Diário 3º PA'!$C$4:$C$2018&gt;=K$4)*('Diário 3º PA'!$C$4:$C$2018&lt;=EOMONTH(K$4,0))*('Diário 3º PA'!$F$4:$F$2018))
+SUMPRODUCT(('Diário 4º PA'!$E$4:$E$2000='Analítico Cp.'!$B118)*('Diário 4º PA'!$C$4:$C$2000&gt;=K$4)*('Diário 4º PA'!$C$4:$C$2000&lt;=EOMONTH(K$4,0))*('Diário 4º PA'!$F$4:$F$2000))
+SUMPRODUCT(('Comp.'!$D$5:$D$475=$B118)*('Comp.'!$B$5:$B$475&gt;=K$4)*('Comp.'!$B$5:$B$475&lt;=EOMONTH(K$4,0))*('Comp.'!$E$5:$E$475))</f>
        <v>0</v>
      </c>
      <c r="L118" s="10">
        <f>SUMPRODUCT(('Diário 1º PA'!$E$4:$E$2000='Analítico Cp.'!$B118)*('Diário 1º PA'!$C$4:$C$2000&gt;=L$4)*('Diário 1º PA'!$C$4:$C$2000&lt;=EOMONTH(L$4,0))*('Diário 1º PA'!$F$4:$F$2000))
+SUMPRODUCT(('Diário 2º PA'!$E$4:$E$1997='Analítico Cp.'!$B118)*('Diário 2º PA'!$C$4:$C$1997&gt;=L$4)*('Diário 2º PA'!$C$4:$C$1997&lt;=EOMONTH(L$4,0))*('Diário 2º PA'!$F$4:$F$1997))
+SUMPRODUCT(('Diário 3º PA'!$E$4:$E$2018='Analítico Cp.'!$B118)*('Diário 3º PA'!$C$4:$C$2018&gt;=L$4)*('Diário 3º PA'!$C$4:$C$2018&lt;=EOMONTH(L$4,0))*('Diário 3º PA'!$F$4:$F$2018))
+SUMPRODUCT(('Diário 4º PA'!$E$4:$E$2000='Analítico Cp.'!$B118)*('Diário 4º PA'!$C$4:$C$2000&gt;=L$4)*('Diário 4º PA'!$C$4:$C$2000&lt;=EOMONTH(L$4,0))*('Diário 4º PA'!$F$4:$F$2000))
+SUMPRODUCT(('Comp.'!$D$5:$D$475=$B118)*('Comp.'!$B$5:$B$475&gt;=L$4)*('Comp.'!$B$5:$B$475&lt;=EOMONTH(L$4,0))*('Comp.'!$E$5:$E$475))</f>
        <v>0</v>
      </c>
      <c r="M118" s="10">
        <f>SUMPRODUCT(('Diário 1º PA'!$E$4:$E$2000='Analítico Cp.'!$B118)*('Diário 1º PA'!$C$4:$C$2000&gt;=M$4)*('Diário 1º PA'!$C$4:$C$2000&lt;=EOMONTH(M$4,0))*('Diário 1º PA'!$F$4:$F$2000))
+SUMPRODUCT(('Diário 2º PA'!$E$4:$E$1997='Analítico Cp.'!$B118)*('Diário 2º PA'!$C$4:$C$1997&gt;=M$4)*('Diário 2º PA'!$C$4:$C$1997&lt;=EOMONTH(M$4,0))*('Diário 2º PA'!$F$4:$F$1997))
+SUMPRODUCT(('Diário 3º PA'!$E$4:$E$2018='Analítico Cp.'!$B118)*('Diário 3º PA'!$C$4:$C$2018&gt;=M$4)*('Diário 3º PA'!$C$4:$C$2018&lt;=EOMONTH(M$4,0))*('Diário 3º PA'!$F$4:$F$2018))
+SUMPRODUCT(('Diário 4º PA'!$E$4:$E$2000='Analítico Cp.'!$B118)*('Diário 4º PA'!$C$4:$C$2000&gt;=M$4)*('Diário 4º PA'!$C$4:$C$2000&lt;=EOMONTH(M$4,0))*('Diário 4º PA'!$F$4:$F$2000))
+SUMPRODUCT(('Comp.'!$D$5:$D$475=$B118)*('Comp.'!$B$5:$B$475&gt;=M$4)*('Comp.'!$B$5:$B$475&lt;=EOMONTH(M$4,0))*('Comp.'!$E$5:$E$475))</f>
        <v>0</v>
      </c>
      <c r="N118" s="10">
        <f>SUMPRODUCT(('Diário 1º PA'!$E$4:$E$2000='Analítico Cp.'!$B118)*('Diário 1º PA'!$C$4:$C$2000&gt;=N$4)*('Diário 1º PA'!$C$4:$C$2000&lt;=EOMONTH(N$4,0))*('Diário 1º PA'!$F$4:$F$2000))
+SUMPRODUCT(('Diário 2º PA'!$E$4:$E$1997='Analítico Cp.'!$B118)*('Diário 2º PA'!$C$4:$C$1997&gt;=N$4)*('Diário 2º PA'!$C$4:$C$1997&lt;=EOMONTH(N$4,0))*('Diário 2º PA'!$F$4:$F$1997))
+SUMPRODUCT(('Diário 3º PA'!$E$4:$E$2018='Analítico Cp.'!$B118)*('Diário 3º PA'!$C$4:$C$2018&gt;=N$4)*('Diário 3º PA'!$C$4:$C$2018&lt;=EOMONTH(N$4,0))*('Diário 3º PA'!$F$4:$F$2018))
+SUMPRODUCT(('Diário 4º PA'!$E$4:$E$2000='Analítico Cp.'!$B118)*('Diário 4º PA'!$C$4:$C$2000&gt;=N$4)*('Diário 4º PA'!$C$4:$C$2000&lt;=EOMONTH(N$4,0))*('Diário 4º PA'!$F$4:$F$2000))
+SUMPRODUCT(('Comp.'!$D$5:$D$475=$B118)*('Comp.'!$B$5:$B$475&gt;=N$4)*('Comp.'!$B$5:$B$475&lt;=EOMONTH(N$4,0))*('Comp.'!$E$5:$E$475))</f>
        <v>0</v>
      </c>
      <c r="O118" s="11">
        <f t="shared" si="14"/>
        <v>0</v>
      </c>
      <c r="P118" s="92">
        <f t="shared" si="15"/>
        <v>0</v>
      </c>
    </row>
    <row r="119" spans="1:16" ht="23.25" customHeight="1" x14ac:dyDescent="0.25">
      <c r="A119" s="36" t="s">
        <v>315</v>
      </c>
      <c r="B119" s="57" t="s">
        <v>316</v>
      </c>
      <c r="C119" s="10">
        <f>SUMPRODUCT(('Diário 1º PA'!$E$4:$E$2000='Analítico Cp.'!$B119)*('Diário 1º PA'!$C$4:$C$2000&gt;=C$4)*('Diário 1º PA'!$C$4:$C$2000&lt;=EOMONTH(C$4,0))*('Diário 1º PA'!$F$4:$F$2000))
+SUMPRODUCT(('Diário 2º PA'!$E$4:$E$1997='Analítico Cp.'!$B119)*('Diário 2º PA'!$C$4:$C$1997&gt;=C$4)*('Diário 2º PA'!$C$4:$C$1997&lt;=EOMONTH(C$4,0))*('Diário 2º PA'!$F$4:$F$1997))
+SUMPRODUCT(('Diário 3º PA'!$E$4:$E$2018='Analítico Cp.'!$B119)*('Diário 3º PA'!$C$4:$C$2018&gt;=C$4)*('Diário 3º PA'!$C$4:$C$2018&lt;=EOMONTH(C$4,0))*('Diário 3º PA'!$F$4:$F$2018))
+SUMPRODUCT(('Diário 4º PA'!$E$4:$E$2000='Analítico Cp.'!$B119)*('Diário 4º PA'!$C$4:$C$2000&gt;=C$4)*('Diário 4º PA'!$C$4:$C$2000&lt;=EOMONTH(C$4,0))*('Diário 4º PA'!$F$4:$F$2000))
+SUMPRODUCT(('Comp.'!$D$5:$D$475=$B119)*('Comp.'!$B$5:$B$475&gt;=C$4)*('Comp.'!$B$5:$B$475&lt;=EOMONTH(C$4,0))*('Comp.'!$E$5:$E$475))</f>
        <v>0</v>
      </c>
      <c r="D119" s="10">
        <f>SUMPRODUCT(('Diário 1º PA'!$E$4:$E$2000='Analítico Cp.'!$B119)*('Diário 1º PA'!$C$4:$C$2000&gt;=D$4)*('Diário 1º PA'!$C$4:$C$2000&lt;=EOMONTH(D$4,0))*('Diário 1º PA'!$F$4:$F$2000))
+SUMPRODUCT(('Diário 2º PA'!$E$4:$E$1997='Analítico Cp.'!$B119)*('Diário 2º PA'!$C$4:$C$1997&gt;=D$4)*('Diário 2º PA'!$C$4:$C$1997&lt;=EOMONTH(D$4,0))*('Diário 2º PA'!$F$4:$F$1997))
+SUMPRODUCT(('Diário 3º PA'!$E$4:$E$2018='Analítico Cp.'!$B119)*('Diário 3º PA'!$C$4:$C$2018&gt;=D$4)*('Diário 3º PA'!$C$4:$C$2018&lt;=EOMONTH(D$4,0))*('Diário 3º PA'!$F$4:$F$2018))
+SUMPRODUCT(('Diário 4º PA'!$E$4:$E$2000='Analítico Cp.'!$B119)*('Diário 4º PA'!$C$4:$C$2000&gt;=D$4)*('Diário 4º PA'!$C$4:$C$2000&lt;=EOMONTH(D$4,0))*('Diário 4º PA'!$F$4:$F$2000))
+SUMPRODUCT(('Comp.'!$D$5:$D$475=$B119)*('Comp.'!$B$5:$B$475&gt;=D$4)*('Comp.'!$B$5:$B$475&lt;=EOMONTH(D$4,0))*('Comp.'!$E$5:$E$475))</f>
        <v>0</v>
      </c>
      <c r="E119" s="10">
        <f>SUMPRODUCT(('Diário 1º PA'!$E$4:$E$2000='Analítico Cp.'!$B119)*('Diário 1º PA'!$C$4:$C$2000&gt;=E$4)*('Diário 1º PA'!$C$4:$C$2000&lt;=EOMONTH(E$4,0))*('Diário 1º PA'!$F$4:$F$2000))
+SUMPRODUCT(('Diário 2º PA'!$E$4:$E$1997='Analítico Cp.'!$B119)*('Diário 2º PA'!$C$4:$C$1997&gt;=E$4)*('Diário 2º PA'!$C$4:$C$1997&lt;=EOMONTH(E$4,0))*('Diário 2º PA'!$F$4:$F$1997))
+SUMPRODUCT(('Diário 3º PA'!$E$4:$E$2018='Analítico Cp.'!$B119)*('Diário 3º PA'!$C$4:$C$2018&gt;=E$4)*('Diário 3º PA'!$C$4:$C$2018&lt;=EOMONTH(E$4,0))*('Diário 3º PA'!$F$4:$F$2018))
+SUMPRODUCT(('Diário 4º PA'!$E$4:$E$2000='Analítico Cp.'!$B119)*('Diário 4º PA'!$C$4:$C$2000&gt;=E$4)*('Diário 4º PA'!$C$4:$C$2000&lt;=EOMONTH(E$4,0))*('Diário 4º PA'!$F$4:$F$2000))
+SUMPRODUCT(('Comp.'!$D$5:$D$475=$B119)*('Comp.'!$B$5:$B$475&gt;=E$4)*('Comp.'!$B$5:$B$475&lt;=EOMONTH(E$4,0))*('Comp.'!$E$5:$E$475))</f>
        <v>0</v>
      </c>
      <c r="F119" s="10">
        <f>SUMPRODUCT(('Diário 1º PA'!$E$4:$E$2000='Analítico Cp.'!$B119)*('Diário 1º PA'!$C$4:$C$2000&gt;=F$4)*('Diário 1º PA'!$C$4:$C$2000&lt;=EOMONTH(F$4,0))*('Diário 1º PA'!$F$4:$F$2000))
+SUMPRODUCT(('Diário 2º PA'!$E$4:$E$1997='Analítico Cp.'!$B119)*('Diário 2º PA'!$C$4:$C$1997&gt;=F$4)*('Diário 2º PA'!$C$4:$C$1997&lt;=EOMONTH(F$4,0))*('Diário 2º PA'!$F$4:$F$1997))
+SUMPRODUCT(('Diário 3º PA'!$E$4:$E$2018='Analítico Cp.'!$B119)*('Diário 3º PA'!$C$4:$C$2018&gt;=F$4)*('Diário 3º PA'!$C$4:$C$2018&lt;=EOMONTH(F$4,0))*('Diário 3º PA'!$F$4:$F$2018))
+SUMPRODUCT(('Diário 4º PA'!$E$4:$E$2000='Analítico Cp.'!$B119)*('Diário 4º PA'!$C$4:$C$2000&gt;=F$4)*('Diário 4º PA'!$C$4:$C$2000&lt;=EOMONTH(F$4,0))*('Diário 4º PA'!$F$4:$F$2000))
+SUMPRODUCT(('Comp.'!$D$5:$D$475=$B119)*('Comp.'!$B$5:$B$475&gt;=F$4)*('Comp.'!$B$5:$B$475&lt;=EOMONTH(F$4,0))*('Comp.'!$E$5:$E$475))</f>
        <v>0</v>
      </c>
      <c r="G119" s="10">
        <f>SUMPRODUCT(('Diário 1º PA'!$E$4:$E$2000='Analítico Cp.'!$B119)*('Diário 1º PA'!$C$4:$C$2000&gt;=G$4)*('Diário 1º PA'!$C$4:$C$2000&lt;=EOMONTH(G$4,0))*('Diário 1º PA'!$F$4:$F$2000))
+SUMPRODUCT(('Diário 2º PA'!$E$4:$E$1997='Analítico Cp.'!$B119)*('Diário 2º PA'!$C$4:$C$1997&gt;=G$4)*('Diário 2º PA'!$C$4:$C$1997&lt;=EOMONTH(G$4,0))*('Diário 2º PA'!$F$4:$F$1997))
+SUMPRODUCT(('Diário 3º PA'!$E$4:$E$2018='Analítico Cp.'!$B119)*('Diário 3º PA'!$C$4:$C$2018&gt;=G$4)*('Diário 3º PA'!$C$4:$C$2018&lt;=EOMONTH(G$4,0))*('Diário 3º PA'!$F$4:$F$2018))
+SUMPRODUCT(('Diário 4º PA'!$E$4:$E$2000='Analítico Cp.'!$B119)*('Diário 4º PA'!$C$4:$C$2000&gt;=G$4)*('Diário 4º PA'!$C$4:$C$2000&lt;=EOMONTH(G$4,0))*('Diário 4º PA'!$F$4:$F$2000))
+SUMPRODUCT(('Comp.'!$D$5:$D$475=$B119)*('Comp.'!$B$5:$B$475&gt;=G$4)*('Comp.'!$B$5:$B$475&lt;=EOMONTH(G$4,0))*('Comp.'!$E$5:$E$475))</f>
        <v>0</v>
      </c>
      <c r="H119" s="10">
        <f>SUMPRODUCT(('Diário 1º PA'!$E$4:$E$2000='Analítico Cp.'!$B119)*('Diário 1º PA'!$C$4:$C$2000&gt;=H$4)*('Diário 1º PA'!$C$4:$C$2000&lt;=EOMONTH(H$4,0))*('Diário 1º PA'!$F$4:$F$2000))
+SUMPRODUCT(('Diário 2º PA'!$E$4:$E$1997='Analítico Cp.'!$B119)*('Diário 2º PA'!$C$4:$C$1997&gt;=H$4)*('Diário 2º PA'!$C$4:$C$1997&lt;=EOMONTH(H$4,0))*('Diário 2º PA'!$F$4:$F$1997))
+SUMPRODUCT(('Diário 3º PA'!$E$4:$E$2018='Analítico Cp.'!$B119)*('Diário 3º PA'!$C$4:$C$2018&gt;=H$4)*('Diário 3º PA'!$C$4:$C$2018&lt;=EOMONTH(H$4,0))*('Diário 3º PA'!$F$4:$F$2018))
+SUMPRODUCT(('Diário 4º PA'!$E$4:$E$2000='Analítico Cp.'!$B119)*('Diário 4º PA'!$C$4:$C$2000&gt;=H$4)*('Diário 4º PA'!$C$4:$C$2000&lt;=EOMONTH(H$4,0))*('Diário 4º PA'!$F$4:$F$2000))
+SUMPRODUCT(('Comp.'!$D$5:$D$475=$B119)*('Comp.'!$B$5:$B$475&gt;=H$4)*('Comp.'!$B$5:$B$475&lt;=EOMONTH(H$4,0))*('Comp.'!$E$5:$E$475))</f>
        <v>0</v>
      </c>
      <c r="I119" s="10">
        <f>SUMPRODUCT(('Diário 1º PA'!$E$4:$E$2000='Analítico Cp.'!$B119)*('Diário 1º PA'!$C$4:$C$2000&gt;=I$4)*('Diário 1º PA'!$C$4:$C$2000&lt;=EOMONTH(I$4,0))*('Diário 1º PA'!$F$4:$F$2000))
+SUMPRODUCT(('Diário 2º PA'!$E$4:$E$1997='Analítico Cp.'!$B119)*('Diário 2º PA'!$C$4:$C$1997&gt;=I$4)*('Diário 2º PA'!$C$4:$C$1997&lt;=EOMONTH(I$4,0))*('Diário 2º PA'!$F$4:$F$1997))
+SUMPRODUCT(('Diário 3º PA'!$E$4:$E$2018='Analítico Cp.'!$B119)*('Diário 3º PA'!$C$4:$C$2018&gt;=I$4)*('Diário 3º PA'!$C$4:$C$2018&lt;=EOMONTH(I$4,0))*('Diário 3º PA'!$F$4:$F$2018))
+SUMPRODUCT(('Diário 4º PA'!$E$4:$E$2000='Analítico Cp.'!$B119)*('Diário 4º PA'!$C$4:$C$2000&gt;=I$4)*('Diário 4º PA'!$C$4:$C$2000&lt;=EOMONTH(I$4,0))*('Diário 4º PA'!$F$4:$F$2000))
+SUMPRODUCT(('Comp.'!$D$5:$D$475=$B119)*('Comp.'!$B$5:$B$475&gt;=I$4)*('Comp.'!$B$5:$B$475&lt;=EOMONTH(I$4,0))*('Comp.'!$E$5:$E$475))</f>
        <v>0</v>
      </c>
      <c r="J119" s="10">
        <f>SUMPRODUCT(('Diário 1º PA'!$E$4:$E$2000='Analítico Cp.'!$B119)*('Diário 1º PA'!$C$4:$C$2000&gt;=J$4)*('Diário 1º PA'!$C$4:$C$2000&lt;=EOMONTH(J$4,0))*('Diário 1º PA'!$F$4:$F$2000))
+SUMPRODUCT(('Diário 2º PA'!$E$4:$E$1997='Analítico Cp.'!$B119)*('Diário 2º PA'!$C$4:$C$1997&gt;=J$4)*('Diário 2º PA'!$C$4:$C$1997&lt;=EOMONTH(J$4,0))*('Diário 2º PA'!$F$4:$F$1997))
+SUMPRODUCT(('Diário 3º PA'!$E$4:$E$2018='Analítico Cp.'!$B119)*('Diário 3º PA'!$C$4:$C$2018&gt;=J$4)*('Diário 3º PA'!$C$4:$C$2018&lt;=EOMONTH(J$4,0))*('Diário 3º PA'!$F$4:$F$2018))
+SUMPRODUCT(('Diário 4º PA'!$E$4:$E$2000='Analítico Cp.'!$B119)*('Diário 4º PA'!$C$4:$C$2000&gt;=J$4)*('Diário 4º PA'!$C$4:$C$2000&lt;=EOMONTH(J$4,0))*('Diário 4º PA'!$F$4:$F$2000))
+SUMPRODUCT(('Comp.'!$D$5:$D$475=$B119)*('Comp.'!$B$5:$B$475&gt;=J$4)*('Comp.'!$B$5:$B$475&lt;=EOMONTH(J$4,0))*('Comp.'!$E$5:$E$475))</f>
        <v>0</v>
      </c>
      <c r="K119" s="10">
        <f>SUMPRODUCT(('Diário 1º PA'!$E$4:$E$2000='Analítico Cp.'!$B119)*('Diário 1º PA'!$C$4:$C$2000&gt;=K$4)*('Diário 1º PA'!$C$4:$C$2000&lt;=EOMONTH(K$4,0))*('Diário 1º PA'!$F$4:$F$2000))
+SUMPRODUCT(('Diário 2º PA'!$E$4:$E$1997='Analítico Cp.'!$B119)*('Diário 2º PA'!$C$4:$C$1997&gt;=K$4)*('Diário 2º PA'!$C$4:$C$1997&lt;=EOMONTH(K$4,0))*('Diário 2º PA'!$F$4:$F$1997))
+SUMPRODUCT(('Diário 3º PA'!$E$4:$E$2018='Analítico Cp.'!$B119)*('Diário 3º PA'!$C$4:$C$2018&gt;=K$4)*('Diário 3º PA'!$C$4:$C$2018&lt;=EOMONTH(K$4,0))*('Diário 3º PA'!$F$4:$F$2018))
+SUMPRODUCT(('Diário 4º PA'!$E$4:$E$2000='Analítico Cp.'!$B119)*('Diário 4º PA'!$C$4:$C$2000&gt;=K$4)*('Diário 4º PA'!$C$4:$C$2000&lt;=EOMONTH(K$4,0))*('Diário 4º PA'!$F$4:$F$2000))
+SUMPRODUCT(('Comp.'!$D$5:$D$475=$B119)*('Comp.'!$B$5:$B$475&gt;=K$4)*('Comp.'!$B$5:$B$475&lt;=EOMONTH(K$4,0))*('Comp.'!$E$5:$E$475))</f>
        <v>0</v>
      </c>
      <c r="L119" s="10">
        <f>SUMPRODUCT(('Diário 1º PA'!$E$4:$E$2000='Analítico Cp.'!$B119)*('Diário 1º PA'!$C$4:$C$2000&gt;=L$4)*('Diário 1º PA'!$C$4:$C$2000&lt;=EOMONTH(L$4,0))*('Diário 1º PA'!$F$4:$F$2000))
+SUMPRODUCT(('Diário 2º PA'!$E$4:$E$1997='Analítico Cp.'!$B119)*('Diário 2º PA'!$C$4:$C$1997&gt;=L$4)*('Diário 2º PA'!$C$4:$C$1997&lt;=EOMONTH(L$4,0))*('Diário 2º PA'!$F$4:$F$1997))
+SUMPRODUCT(('Diário 3º PA'!$E$4:$E$2018='Analítico Cp.'!$B119)*('Diário 3º PA'!$C$4:$C$2018&gt;=L$4)*('Diário 3º PA'!$C$4:$C$2018&lt;=EOMONTH(L$4,0))*('Diário 3º PA'!$F$4:$F$2018))
+SUMPRODUCT(('Diário 4º PA'!$E$4:$E$2000='Analítico Cp.'!$B119)*('Diário 4º PA'!$C$4:$C$2000&gt;=L$4)*('Diário 4º PA'!$C$4:$C$2000&lt;=EOMONTH(L$4,0))*('Diário 4º PA'!$F$4:$F$2000))
+SUMPRODUCT(('Comp.'!$D$5:$D$475=$B119)*('Comp.'!$B$5:$B$475&gt;=L$4)*('Comp.'!$B$5:$B$475&lt;=EOMONTH(L$4,0))*('Comp.'!$E$5:$E$475))</f>
        <v>0</v>
      </c>
      <c r="M119" s="10">
        <f>SUMPRODUCT(('Diário 1º PA'!$E$4:$E$2000='Analítico Cp.'!$B119)*('Diário 1º PA'!$C$4:$C$2000&gt;=M$4)*('Diário 1º PA'!$C$4:$C$2000&lt;=EOMONTH(M$4,0))*('Diário 1º PA'!$F$4:$F$2000))
+SUMPRODUCT(('Diário 2º PA'!$E$4:$E$1997='Analítico Cp.'!$B119)*('Diário 2º PA'!$C$4:$C$1997&gt;=M$4)*('Diário 2º PA'!$C$4:$C$1997&lt;=EOMONTH(M$4,0))*('Diário 2º PA'!$F$4:$F$1997))
+SUMPRODUCT(('Diário 3º PA'!$E$4:$E$2018='Analítico Cp.'!$B119)*('Diário 3º PA'!$C$4:$C$2018&gt;=M$4)*('Diário 3º PA'!$C$4:$C$2018&lt;=EOMONTH(M$4,0))*('Diário 3º PA'!$F$4:$F$2018))
+SUMPRODUCT(('Diário 4º PA'!$E$4:$E$2000='Analítico Cp.'!$B119)*('Diário 4º PA'!$C$4:$C$2000&gt;=M$4)*('Diário 4º PA'!$C$4:$C$2000&lt;=EOMONTH(M$4,0))*('Diário 4º PA'!$F$4:$F$2000))
+SUMPRODUCT(('Comp.'!$D$5:$D$475=$B119)*('Comp.'!$B$5:$B$475&gt;=M$4)*('Comp.'!$B$5:$B$475&lt;=EOMONTH(M$4,0))*('Comp.'!$E$5:$E$475))</f>
        <v>0</v>
      </c>
      <c r="N119" s="10">
        <f>SUMPRODUCT(('Diário 1º PA'!$E$4:$E$2000='Analítico Cp.'!$B119)*('Diário 1º PA'!$C$4:$C$2000&gt;=N$4)*('Diário 1º PA'!$C$4:$C$2000&lt;=EOMONTH(N$4,0))*('Diário 1º PA'!$F$4:$F$2000))
+SUMPRODUCT(('Diário 2º PA'!$E$4:$E$1997='Analítico Cp.'!$B119)*('Diário 2º PA'!$C$4:$C$1997&gt;=N$4)*('Diário 2º PA'!$C$4:$C$1997&lt;=EOMONTH(N$4,0))*('Diário 2º PA'!$F$4:$F$1997))
+SUMPRODUCT(('Diário 3º PA'!$E$4:$E$2018='Analítico Cp.'!$B119)*('Diário 3º PA'!$C$4:$C$2018&gt;=N$4)*('Diário 3º PA'!$C$4:$C$2018&lt;=EOMONTH(N$4,0))*('Diário 3º PA'!$F$4:$F$2018))
+SUMPRODUCT(('Diário 4º PA'!$E$4:$E$2000='Analítico Cp.'!$B119)*('Diário 4º PA'!$C$4:$C$2000&gt;=N$4)*('Diário 4º PA'!$C$4:$C$2000&lt;=EOMONTH(N$4,0))*('Diário 4º PA'!$F$4:$F$2000))
+SUMPRODUCT(('Comp.'!$D$5:$D$475=$B119)*('Comp.'!$B$5:$B$475&gt;=N$4)*('Comp.'!$B$5:$B$475&lt;=EOMONTH(N$4,0))*('Comp.'!$E$5:$E$475))</f>
        <v>0</v>
      </c>
      <c r="O119" s="11">
        <f t="shared" ref="O119" si="16">SUM(C119:N119)</f>
        <v>0</v>
      </c>
      <c r="P119" s="92">
        <f t="shared" si="15"/>
        <v>0</v>
      </c>
    </row>
    <row r="120" spans="1:16" ht="23.25" customHeight="1" thickBot="1" x14ac:dyDescent="0.3">
      <c r="A120" s="235"/>
      <c r="B120" s="236" t="s">
        <v>349</v>
      </c>
      <c r="C120" s="253">
        <f t="shared" ref="C120:O120" si="17">SUBTOTAL(109,C58:C119)</f>
        <v>0</v>
      </c>
      <c r="D120" s="253">
        <f t="shared" si="17"/>
        <v>0</v>
      </c>
      <c r="E120" s="253">
        <f t="shared" si="17"/>
        <v>4350</v>
      </c>
      <c r="F120" s="253">
        <f t="shared" si="17"/>
        <v>4384.75</v>
      </c>
      <c r="G120" s="253">
        <f t="shared" si="17"/>
        <v>10690.21</v>
      </c>
      <c r="H120" s="253">
        <f t="shared" si="17"/>
        <v>26778.74</v>
      </c>
      <c r="I120" s="253">
        <f t="shared" si="17"/>
        <v>26779.25</v>
      </c>
      <c r="J120" s="253">
        <f t="shared" si="17"/>
        <v>22709.16</v>
      </c>
      <c r="K120" s="253">
        <f t="shared" si="17"/>
        <v>22709.16</v>
      </c>
      <c r="L120" s="253">
        <f t="shared" si="17"/>
        <v>0</v>
      </c>
      <c r="M120" s="253">
        <f t="shared" si="17"/>
        <v>0</v>
      </c>
      <c r="N120" s="253">
        <f t="shared" si="17"/>
        <v>0</v>
      </c>
      <c r="O120" s="253">
        <f t="shared" si="17"/>
        <v>118401.26999999999</v>
      </c>
      <c r="P120" s="237">
        <f t="shared" si="15"/>
        <v>0.31700018976969968</v>
      </c>
    </row>
    <row r="121" spans="1:16" ht="23.25" customHeight="1" thickBot="1" x14ac:dyDescent="0.3">
      <c r="A121" s="231" t="s">
        <v>97</v>
      </c>
      <c r="B121" s="216" t="s">
        <v>98</v>
      </c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198"/>
    </row>
    <row r="122" spans="1:16" ht="23.25" customHeight="1" x14ac:dyDescent="0.25">
      <c r="A122" s="36" t="s">
        <v>318</v>
      </c>
      <c r="B122" s="34" t="s">
        <v>319</v>
      </c>
      <c r="C122" s="10">
        <f>SUMPRODUCT(('Diário 1º PA'!$E$4:$E$2000='Analítico Cp.'!$B122)*('Diário 1º PA'!$C$4:$C$2000&gt;=C$4)*('Diário 1º PA'!$C$4:$C$2000&lt;=EOMONTH(C$4,0))*('Diário 1º PA'!$F$4:$F$2000))
+SUMPRODUCT(('Diário 2º PA'!$E$4:$E$1997='Analítico Cp.'!$B122)*('Diário 2º PA'!$C$4:$C$1997&gt;=C$4)*('Diário 2º PA'!$C$4:$C$1997&lt;=EOMONTH(C$4,0))*('Diário 2º PA'!$F$4:$F$1997))
+SUMPRODUCT(('Diário 3º PA'!$E$4:$E$2018='Analítico Cp.'!$B122)*('Diário 3º PA'!$C$4:$C$2018&gt;=C$4)*('Diário 3º PA'!$C$4:$C$2018&lt;=EOMONTH(C$4,0))*('Diário 3º PA'!$F$4:$F$2018))
+SUMPRODUCT(('Diário 4º PA'!$E$4:$E$2000='Analítico Cp.'!$B122)*('Diário 4º PA'!$C$4:$C$2000&gt;=C$4)*('Diário 4º PA'!$C$4:$C$2000&lt;=EOMONTH(C$4,0))*('Diário 4º PA'!$F$4:$F$2000))
+SUMPRODUCT(('Comp.'!$D$5:$D$475=$B122)*('Comp.'!$B$5:$B$475&gt;=C$4)*('Comp.'!$B$5:$B$475&lt;=EOMONTH(C$4,0))*('Comp.'!$E$5:$E$475))</f>
        <v>0</v>
      </c>
      <c r="D122" s="10">
        <f>SUMPRODUCT(('Diário 1º PA'!$E$4:$E$2000='Analítico Cp.'!$B122)*('Diário 1º PA'!$C$4:$C$2000&gt;=D$4)*('Diário 1º PA'!$C$4:$C$2000&lt;=EOMONTH(D$4,0))*('Diário 1º PA'!$F$4:$F$2000))
+SUMPRODUCT(('Diário 2º PA'!$E$4:$E$1997='Analítico Cp.'!$B122)*('Diário 2º PA'!$C$4:$C$1997&gt;=D$4)*('Diário 2º PA'!$C$4:$C$1997&lt;=EOMONTH(D$4,0))*('Diário 2º PA'!$F$4:$F$1997))
+SUMPRODUCT(('Diário 3º PA'!$E$4:$E$2018='Analítico Cp.'!$B122)*('Diário 3º PA'!$C$4:$C$2018&gt;=D$4)*('Diário 3º PA'!$C$4:$C$2018&lt;=EOMONTH(D$4,0))*('Diário 3º PA'!$F$4:$F$2018))
+SUMPRODUCT(('Diário 4º PA'!$E$4:$E$2000='Analítico Cp.'!$B122)*('Diário 4º PA'!$C$4:$C$2000&gt;=D$4)*('Diário 4º PA'!$C$4:$C$2000&lt;=EOMONTH(D$4,0))*('Diário 4º PA'!$F$4:$F$2000))
+SUMPRODUCT(('Comp.'!$D$5:$D$475=$B122)*('Comp.'!$B$5:$B$475&gt;=D$4)*('Comp.'!$B$5:$B$475&lt;=EOMONTH(D$4,0))*('Comp.'!$E$5:$E$475))</f>
        <v>0</v>
      </c>
      <c r="E122" s="10">
        <f>SUMPRODUCT(('Diário 1º PA'!$E$4:$E$2000='Analítico Cp.'!$B122)*('Diário 1º PA'!$C$4:$C$2000&gt;=E$4)*('Diário 1º PA'!$C$4:$C$2000&lt;=EOMONTH(E$4,0))*('Diário 1º PA'!$F$4:$F$2000))
+SUMPRODUCT(('Diário 2º PA'!$E$4:$E$1997='Analítico Cp.'!$B122)*('Diário 2º PA'!$C$4:$C$1997&gt;=E$4)*('Diário 2º PA'!$C$4:$C$1997&lt;=EOMONTH(E$4,0))*('Diário 2º PA'!$F$4:$F$1997))
+SUMPRODUCT(('Diário 3º PA'!$E$4:$E$2018='Analítico Cp.'!$B122)*('Diário 3º PA'!$C$4:$C$2018&gt;=E$4)*('Diário 3º PA'!$C$4:$C$2018&lt;=EOMONTH(E$4,0))*('Diário 3º PA'!$F$4:$F$2018))
+SUMPRODUCT(('Diário 4º PA'!$E$4:$E$2000='Analítico Cp.'!$B122)*('Diário 4º PA'!$C$4:$C$2000&gt;=E$4)*('Diário 4º PA'!$C$4:$C$2000&lt;=EOMONTH(E$4,0))*('Diário 4º PA'!$F$4:$F$2000))
+SUMPRODUCT(('Comp.'!$D$5:$D$475=$B122)*('Comp.'!$B$5:$B$475&gt;=E$4)*('Comp.'!$B$5:$B$475&lt;=EOMONTH(E$4,0))*('Comp.'!$E$5:$E$475))</f>
        <v>0</v>
      </c>
      <c r="F122" s="10">
        <f>SUMPRODUCT(('Diário 1º PA'!$E$4:$E$2000='Analítico Cp.'!$B122)*('Diário 1º PA'!$C$4:$C$2000&gt;=F$4)*('Diário 1º PA'!$C$4:$C$2000&lt;=EOMONTH(F$4,0))*('Diário 1º PA'!$F$4:$F$2000))
+SUMPRODUCT(('Diário 2º PA'!$E$4:$E$1997='Analítico Cp.'!$B122)*('Diário 2º PA'!$C$4:$C$1997&gt;=F$4)*('Diário 2º PA'!$C$4:$C$1997&lt;=EOMONTH(F$4,0))*('Diário 2º PA'!$F$4:$F$1997))
+SUMPRODUCT(('Diário 3º PA'!$E$4:$E$2018='Analítico Cp.'!$B122)*('Diário 3º PA'!$C$4:$C$2018&gt;=F$4)*('Diário 3º PA'!$C$4:$C$2018&lt;=EOMONTH(F$4,0))*('Diário 3º PA'!$F$4:$F$2018))
+SUMPRODUCT(('Diário 4º PA'!$E$4:$E$2000='Analítico Cp.'!$B122)*('Diário 4º PA'!$C$4:$C$2000&gt;=F$4)*('Diário 4º PA'!$C$4:$C$2000&lt;=EOMONTH(F$4,0))*('Diário 4º PA'!$F$4:$F$2000))
+SUMPRODUCT(('Comp.'!$D$5:$D$475=$B122)*('Comp.'!$B$5:$B$475&gt;=F$4)*('Comp.'!$B$5:$B$475&lt;=EOMONTH(F$4,0))*('Comp.'!$E$5:$E$475))</f>
        <v>0</v>
      </c>
      <c r="G122" s="10">
        <f>SUMPRODUCT(('Diário 1º PA'!$E$4:$E$2000='Analítico Cp.'!$B122)*('Diário 1º PA'!$C$4:$C$2000&gt;=G$4)*('Diário 1º PA'!$C$4:$C$2000&lt;=EOMONTH(G$4,0))*('Diário 1º PA'!$F$4:$F$2000))
+SUMPRODUCT(('Diário 2º PA'!$E$4:$E$1997='Analítico Cp.'!$B122)*('Diário 2º PA'!$C$4:$C$1997&gt;=G$4)*('Diário 2º PA'!$C$4:$C$1997&lt;=EOMONTH(G$4,0))*('Diário 2º PA'!$F$4:$F$1997))
+SUMPRODUCT(('Diário 3º PA'!$E$4:$E$2018='Analítico Cp.'!$B122)*('Diário 3º PA'!$C$4:$C$2018&gt;=G$4)*('Diário 3º PA'!$C$4:$C$2018&lt;=EOMONTH(G$4,0))*('Diário 3º PA'!$F$4:$F$2018))
+SUMPRODUCT(('Diário 4º PA'!$E$4:$E$2000='Analítico Cp.'!$B122)*('Diário 4º PA'!$C$4:$C$2000&gt;=G$4)*('Diário 4º PA'!$C$4:$C$2000&lt;=EOMONTH(G$4,0))*('Diário 4º PA'!$F$4:$F$2000))
+SUMPRODUCT(('Comp.'!$D$5:$D$475=$B122)*('Comp.'!$B$5:$B$475&gt;=G$4)*('Comp.'!$B$5:$B$475&lt;=EOMONTH(G$4,0))*('Comp.'!$E$5:$E$475))</f>
        <v>0</v>
      </c>
      <c r="H122" s="10">
        <f>SUMPRODUCT(('Diário 1º PA'!$E$4:$E$2000='Analítico Cp.'!$B122)*('Diário 1º PA'!$C$4:$C$2000&gt;=H$4)*('Diário 1º PA'!$C$4:$C$2000&lt;=EOMONTH(H$4,0))*('Diário 1º PA'!$F$4:$F$2000))
+SUMPRODUCT(('Diário 2º PA'!$E$4:$E$1997='Analítico Cp.'!$B122)*('Diário 2º PA'!$C$4:$C$1997&gt;=H$4)*('Diário 2º PA'!$C$4:$C$1997&lt;=EOMONTH(H$4,0))*('Diário 2º PA'!$F$4:$F$1997))
+SUMPRODUCT(('Diário 3º PA'!$E$4:$E$2018='Analítico Cp.'!$B122)*('Diário 3º PA'!$C$4:$C$2018&gt;=H$4)*('Diário 3º PA'!$C$4:$C$2018&lt;=EOMONTH(H$4,0))*('Diário 3º PA'!$F$4:$F$2018))
+SUMPRODUCT(('Diário 4º PA'!$E$4:$E$2000='Analítico Cp.'!$B122)*('Diário 4º PA'!$C$4:$C$2000&gt;=H$4)*('Diário 4º PA'!$C$4:$C$2000&lt;=EOMONTH(H$4,0))*('Diário 4º PA'!$F$4:$F$2000))
+SUMPRODUCT(('Comp.'!$D$5:$D$475=$B122)*('Comp.'!$B$5:$B$475&gt;=H$4)*('Comp.'!$B$5:$B$475&lt;=EOMONTH(H$4,0))*('Comp.'!$E$5:$E$475))</f>
        <v>0</v>
      </c>
      <c r="I122" s="10">
        <f>SUMPRODUCT(('Diário 1º PA'!$E$4:$E$2000='Analítico Cp.'!$B122)*('Diário 1º PA'!$C$4:$C$2000&gt;=I$4)*('Diário 1º PA'!$C$4:$C$2000&lt;=EOMONTH(I$4,0))*('Diário 1º PA'!$F$4:$F$2000))
+SUMPRODUCT(('Diário 2º PA'!$E$4:$E$1997='Analítico Cp.'!$B122)*('Diário 2º PA'!$C$4:$C$1997&gt;=I$4)*('Diário 2º PA'!$C$4:$C$1997&lt;=EOMONTH(I$4,0))*('Diário 2º PA'!$F$4:$F$1997))
+SUMPRODUCT(('Diário 3º PA'!$E$4:$E$2018='Analítico Cp.'!$B122)*('Diário 3º PA'!$C$4:$C$2018&gt;=I$4)*('Diário 3º PA'!$C$4:$C$2018&lt;=EOMONTH(I$4,0))*('Diário 3º PA'!$F$4:$F$2018))
+SUMPRODUCT(('Diário 4º PA'!$E$4:$E$2000='Analítico Cp.'!$B122)*('Diário 4º PA'!$C$4:$C$2000&gt;=I$4)*('Diário 4º PA'!$C$4:$C$2000&lt;=EOMONTH(I$4,0))*('Diário 4º PA'!$F$4:$F$2000))
+SUMPRODUCT(('Comp.'!$D$5:$D$475=$B122)*('Comp.'!$B$5:$B$475&gt;=I$4)*('Comp.'!$B$5:$B$475&lt;=EOMONTH(I$4,0))*('Comp.'!$E$5:$E$475))</f>
        <v>0</v>
      </c>
      <c r="J122" s="10">
        <f>SUMPRODUCT(('Diário 1º PA'!$E$4:$E$2000='Analítico Cp.'!$B122)*('Diário 1º PA'!$C$4:$C$2000&gt;=J$4)*('Diário 1º PA'!$C$4:$C$2000&lt;=EOMONTH(J$4,0))*('Diário 1º PA'!$F$4:$F$2000))
+SUMPRODUCT(('Diário 2º PA'!$E$4:$E$1997='Analítico Cp.'!$B122)*('Diário 2º PA'!$C$4:$C$1997&gt;=J$4)*('Diário 2º PA'!$C$4:$C$1997&lt;=EOMONTH(J$4,0))*('Diário 2º PA'!$F$4:$F$1997))
+SUMPRODUCT(('Diário 3º PA'!$E$4:$E$2018='Analítico Cp.'!$B122)*('Diário 3º PA'!$C$4:$C$2018&gt;=J$4)*('Diário 3º PA'!$C$4:$C$2018&lt;=EOMONTH(J$4,0))*('Diário 3º PA'!$F$4:$F$2018))
+SUMPRODUCT(('Diário 4º PA'!$E$4:$E$2000='Analítico Cp.'!$B122)*('Diário 4º PA'!$C$4:$C$2000&gt;=J$4)*('Diário 4º PA'!$C$4:$C$2000&lt;=EOMONTH(J$4,0))*('Diário 4º PA'!$F$4:$F$2000))
+SUMPRODUCT(('Comp.'!$D$5:$D$475=$B122)*('Comp.'!$B$5:$B$475&gt;=J$4)*('Comp.'!$B$5:$B$475&lt;=EOMONTH(J$4,0))*('Comp.'!$E$5:$E$475))</f>
        <v>0</v>
      </c>
      <c r="K122" s="10">
        <f>SUMPRODUCT(('Diário 1º PA'!$E$4:$E$2000='Analítico Cp.'!$B122)*('Diário 1º PA'!$C$4:$C$2000&gt;=K$4)*('Diário 1º PA'!$C$4:$C$2000&lt;=EOMONTH(K$4,0))*('Diário 1º PA'!$F$4:$F$2000))
+SUMPRODUCT(('Diário 2º PA'!$E$4:$E$1997='Analítico Cp.'!$B122)*('Diário 2º PA'!$C$4:$C$1997&gt;=K$4)*('Diário 2º PA'!$C$4:$C$1997&lt;=EOMONTH(K$4,0))*('Diário 2º PA'!$F$4:$F$1997))
+SUMPRODUCT(('Diário 3º PA'!$E$4:$E$2018='Analítico Cp.'!$B122)*('Diário 3º PA'!$C$4:$C$2018&gt;=K$4)*('Diário 3º PA'!$C$4:$C$2018&lt;=EOMONTH(K$4,0))*('Diário 3º PA'!$F$4:$F$2018))
+SUMPRODUCT(('Diário 4º PA'!$E$4:$E$2000='Analítico Cp.'!$B122)*('Diário 4º PA'!$C$4:$C$2000&gt;=K$4)*('Diário 4º PA'!$C$4:$C$2000&lt;=EOMONTH(K$4,0))*('Diário 4º PA'!$F$4:$F$2000))
+SUMPRODUCT(('Comp.'!$D$5:$D$475=$B122)*('Comp.'!$B$5:$B$475&gt;=K$4)*('Comp.'!$B$5:$B$475&lt;=EOMONTH(K$4,0))*('Comp.'!$E$5:$E$475))</f>
        <v>0</v>
      </c>
      <c r="L122" s="10">
        <f>SUMPRODUCT(('Diário 1º PA'!$E$4:$E$2000='Analítico Cp.'!$B122)*('Diário 1º PA'!$C$4:$C$2000&gt;=L$4)*('Diário 1º PA'!$C$4:$C$2000&lt;=EOMONTH(L$4,0))*('Diário 1º PA'!$F$4:$F$2000))
+SUMPRODUCT(('Diário 2º PA'!$E$4:$E$1997='Analítico Cp.'!$B122)*('Diário 2º PA'!$C$4:$C$1997&gt;=L$4)*('Diário 2º PA'!$C$4:$C$1997&lt;=EOMONTH(L$4,0))*('Diário 2º PA'!$F$4:$F$1997))
+SUMPRODUCT(('Diário 3º PA'!$E$4:$E$2018='Analítico Cp.'!$B122)*('Diário 3º PA'!$C$4:$C$2018&gt;=L$4)*('Diário 3º PA'!$C$4:$C$2018&lt;=EOMONTH(L$4,0))*('Diário 3º PA'!$F$4:$F$2018))
+SUMPRODUCT(('Diário 4º PA'!$E$4:$E$2000='Analítico Cp.'!$B122)*('Diário 4º PA'!$C$4:$C$2000&gt;=L$4)*('Diário 4º PA'!$C$4:$C$2000&lt;=EOMONTH(L$4,0))*('Diário 4º PA'!$F$4:$F$2000))
+SUMPRODUCT(('Comp.'!$D$5:$D$475=$B122)*('Comp.'!$B$5:$B$475&gt;=L$4)*('Comp.'!$B$5:$B$475&lt;=EOMONTH(L$4,0))*('Comp.'!$E$5:$E$475))</f>
        <v>0</v>
      </c>
      <c r="M122" s="10">
        <f>SUMPRODUCT(('Diário 1º PA'!$E$4:$E$2000='Analítico Cp.'!$B122)*('Diário 1º PA'!$C$4:$C$2000&gt;=M$4)*('Diário 1º PA'!$C$4:$C$2000&lt;=EOMONTH(M$4,0))*('Diário 1º PA'!$F$4:$F$2000))
+SUMPRODUCT(('Diário 2º PA'!$E$4:$E$1997='Analítico Cp.'!$B122)*('Diário 2º PA'!$C$4:$C$1997&gt;=M$4)*('Diário 2º PA'!$C$4:$C$1997&lt;=EOMONTH(M$4,0))*('Diário 2º PA'!$F$4:$F$1997))
+SUMPRODUCT(('Diário 3º PA'!$E$4:$E$2018='Analítico Cp.'!$B122)*('Diário 3º PA'!$C$4:$C$2018&gt;=M$4)*('Diário 3º PA'!$C$4:$C$2018&lt;=EOMONTH(M$4,0))*('Diário 3º PA'!$F$4:$F$2018))
+SUMPRODUCT(('Diário 4º PA'!$E$4:$E$2000='Analítico Cp.'!$B122)*('Diário 4º PA'!$C$4:$C$2000&gt;=M$4)*('Diário 4º PA'!$C$4:$C$2000&lt;=EOMONTH(M$4,0))*('Diário 4º PA'!$F$4:$F$2000))
+SUMPRODUCT(('Comp.'!$D$5:$D$475=$B122)*('Comp.'!$B$5:$B$475&gt;=M$4)*('Comp.'!$B$5:$B$475&lt;=EOMONTH(M$4,0))*('Comp.'!$E$5:$E$475))</f>
        <v>0</v>
      </c>
      <c r="N122" s="10">
        <f>SUMPRODUCT(('Diário 1º PA'!$E$4:$E$2000='Analítico Cp.'!$B122)*('Diário 1º PA'!$C$4:$C$2000&gt;=N$4)*('Diário 1º PA'!$C$4:$C$2000&lt;=EOMONTH(N$4,0))*('Diário 1º PA'!$F$4:$F$2000))
+SUMPRODUCT(('Diário 2º PA'!$E$4:$E$1997='Analítico Cp.'!$B122)*('Diário 2º PA'!$C$4:$C$1997&gt;=N$4)*('Diário 2º PA'!$C$4:$C$1997&lt;=EOMONTH(N$4,0))*('Diário 2º PA'!$F$4:$F$1997))
+SUMPRODUCT(('Diário 3º PA'!$E$4:$E$2018='Analítico Cp.'!$B122)*('Diário 3º PA'!$C$4:$C$2018&gt;=N$4)*('Diário 3º PA'!$C$4:$C$2018&lt;=EOMONTH(N$4,0))*('Diário 3º PA'!$F$4:$F$2018))
+SUMPRODUCT(('Diário 4º PA'!$E$4:$E$2000='Analítico Cp.'!$B122)*('Diário 4º PA'!$C$4:$C$2000&gt;=N$4)*('Diário 4º PA'!$C$4:$C$2000&lt;=EOMONTH(N$4,0))*('Diário 4º PA'!$F$4:$F$2000))
+SUMPRODUCT(('Comp.'!$D$5:$D$475=$B122)*('Comp.'!$B$5:$B$475&gt;=N$4)*('Comp.'!$B$5:$B$475&lt;=EOMONTH(N$4,0))*('Comp.'!$E$5:$E$475))</f>
        <v>0</v>
      </c>
      <c r="O122" s="11">
        <f t="shared" ref="O122:O137" si="18">SUM(C122:N122)</f>
        <v>0</v>
      </c>
      <c r="P122" s="92">
        <f t="shared" ref="P122:P138" si="19">IF($O$138=0,0,O122/$O$138)</f>
        <v>0</v>
      </c>
    </row>
    <row r="123" spans="1:16" ht="23.25" customHeight="1" x14ac:dyDescent="0.25">
      <c r="A123" s="36" t="s">
        <v>320</v>
      </c>
      <c r="B123" s="34" t="s">
        <v>321</v>
      </c>
      <c r="C123" s="10">
        <f>SUMPRODUCT(('Diário 1º PA'!$E$4:$E$2000='Analítico Cp.'!$B123)*('Diário 1º PA'!$C$4:$C$2000&gt;=C$4)*('Diário 1º PA'!$C$4:$C$2000&lt;=EOMONTH(C$4,0))*('Diário 1º PA'!$F$4:$F$2000))
+SUMPRODUCT(('Diário 2º PA'!$E$4:$E$1997='Analítico Cp.'!$B123)*('Diário 2º PA'!$C$4:$C$1997&gt;=C$4)*('Diário 2º PA'!$C$4:$C$1997&lt;=EOMONTH(C$4,0))*('Diário 2º PA'!$F$4:$F$1997))
+SUMPRODUCT(('Diário 3º PA'!$E$4:$E$2018='Analítico Cp.'!$B123)*('Diário 3º PA'!$C$4:$C$2018&gt;=C$4)*('Diário 3º PA'!$C$4:$C$2018&lt;=EOMONTH(C$4,0))*('Diário 3º PA'!$F$4:$F$2018))
+SUMPRODUCT(('Diário 4º PA'!$E$4:$E$2000='Analítico Cp.'!$B123)*('Diário 4º PA'!$C$4:$C$2000&gt;=C$4)*('Diário 4º PA'!$C$4:$C$2000&lt;=EOMONTH(C$4,0))*('Diário 4º PA'!$F$4:$F$2000))
+SUMPRODUCT(('Comp.'!$D$5:$D$475=$B123)*('Comp.'!$B$5:$B$475&gt;=C$4)*('Comp.'!$B$5:$B$475&lt;=EOMONTH(C$4,0))*('Comp.'!$E$5:$E$475))</f>
        <v>0</v>
      </c>
      <c r="D123" s="10">
        <f>SUMPRODUCT(('Diário 1º PA'!$E$4:$E$2000='Analítico Cp.'!$B123)*('Diário 1º PA'!$C$4:$C$2000&gt;=D$4)*('Diário 1º PA'!$C$4:$C$2000&lt;=EOMONTH(D$4,0))*('Diário 1º PA'!$F$4:$F$2000))
+SUMPRODUCT(('Diário 2º PA'!$E$4:$E$1997='Analítico Cp.'!$B123)*('Diário 2º PA'!$C$4:$C$1997&gt;=D$4)*('Diário 2º PA'!$C$4:$C$1997&lt;=EOMONTH(D$4,0))*('Diário 2º PA'!$F$4:$F$1997))
+SUMPRODUCT(('Diário 3º PA'!$E$4:$E$2018='Analítico Cp.'!$B123)*('Diário 3º PA'!$C$4:$C$2018&gt;=D$4)*('Diário 3º PA'!$C$4:$C$2018&lt;=EOMONTH(D$4,0))*('Diário 3º PA'!$F$4:$F$2018))
+SUMPRODUCT(('Diário 4º PA'!$E$4:$E$2000='Analítico Cp.'!$B123)*('Diário 4º PA'!$C$4:$C$2000&gt;=D$4)*('Diário 4º PA'!$C$4:$C$2000&lt;=EOMONTH(D$4,0))*('Diário 4º PA'!$F$4:$F$2000))
+SUMPRODUCT(('Comp.'!$D$5:$D$475=$B123)*('Comp.'!$B$5:$B$475&gt;=D$4)*('Comp.'!$B$5:$B$475&lt;=EOMONTH(D$4,0))*('Comp.'!$E$5:$E$475))</f>
        <v>0</v>
      </c>
      <c r="E123" s="10">
        <f>SUMPRODUCT(('Diário 1º PA'!$E$4:$E$2000='Analítico Cp.'!$B123)*('Diário 1º PA'!$C$4:$C$2000&gt;=E$4)*('Diário 1º PA'!$C$4:$C$2000&lt;=EOMONTH(E$4,0))*('Diário 1º PA'!$F$4:$F$2000))
+SUMPRODUCT(('Diário 2º PA'!$E$4:$E$1997='Analítico Cp.'!$B123)*('Diário 2º PA'!$C$4:$C$1997&gt;=E$4)*('Diário 2º PA'!$C$4:$C$1997&lt;=EOMONTH(E$4,0))*('Diário 2º PA'!$F$4:$F$1997))
+SUMPRODUCT(('Diário 3º PA'!$E$4:$E$2018='Analítico Cp.'!$B123)*('Diário 3º PA'!$C$4:$C$2018&gt;=E$4)*('Diário 3º PA'!$C$4:$C$2018&lt;=EOMONTH(E$4,0))*('Diário 3º PA'!$F$4:$F$2018))
+SUMPRODUCT(('Diário 4º PA'!$E$4:$E$2000='Analítico Cp.'!$B123)*('Diário 4º PA'!$C$4:$C$2000&gt;=E$4)*('Diário 4º PA'!$C$4:$C$2000&lt;=EOMONTH(E$4,0))*('Diário 4º PA'!$F$4:$F$2000))
+SUMPRODUCT(('Comp.'!$D$5:$D$475=$B123)*('Comp.'!$B$5:$B$475&gt;=E$4)*('Comp.'!$B$5:$B$475&lt;=EOMONTH(E$4,0))*('Comp.'!$E$5:$E$475))</f>
        <v>0</v>
      </c>
      <c r="F123" s="10">
        <f>SUMPRODUCT(('Diário 1º PA'!$E$4:$E$2000='Analítico Cp.'!$B123)*('Diário 1º PA'!$C$4:$C$2000&gt;=F$4)*('Diário 1º PA'!$C$4:$C$2000&lt;=EOMONTH(F$4,0))*('Diário 1º PA'!$F$4:$F$2000))
+SUMPRODUCT(('Diário 2º PA'!$E$4:$E$1997='Analítico Cp.'!$B123)*('Diário 2º PA'!$C$4:$C$1997&gt;=F$4)*('Diário 2º PA'!$C$4:$C$1997&lt;=EOMONTH(F$4,0))*('Diário 2º PA'!$F$4:$F$1997))
+SUMPRODUCT(('Diário 3º PA'!$E$4:$E$2018='Analítico Cp.'!$B123)*('Diário 3º PA'!$C$4:$C$2018&gt;=F$4)*('Diário 3º PA'!$C$4:$C$2018&lt;=EOMONTH(F$4,0))*('Diário 3º PA'!$F$4:$F$2018))
+SUMPRODUCT(('Diário 4º PA'!$E$4:$E$2000='Analítico Cp.'!$B123)*('Diário 4º PA'!$C$4:$C$2000&gt;=F$4)*('Diário 4º PA'!$C$4:$C$2000&lt;=EOMONTH(F$4,0))*('Diário 4º PA'!$F$4:$F$2000))
+SUMPRODUCT(('Comp.'!$D$5:$D$475=$B123)*('Comp.'!$B$5:$B$475&gt;=F$4)*('Comp.'!$B$5:$B$475&lt;=EOMONTH(F$4,0))*('Comp.'!$E$5:$E$475))</f>
        <v>0</v>
      </c>
      <c r="G123" s="10">
        <f>SUMPRODUCT(('Diário 1º PA'!$E$4:$E$2000='Analítico Cp.'!$B123)*('Diário 1º PA'!$C$4:$C$2000&gt;=G$4)*('Diário 1º PA'!$C$4:$C$2000&lt;=EOMONTH(G$4,0))*('Diário 1º PA'!$F$4:$F$2000))
+SUMPRODUCT(('Diário 2º PA'!$E$4:$E$1997='Analítico Cp.'!$B123)*('Diário 2º PA'!$C$4:$C$1997&gt;=G$4)*('Diário 2º PA'!$C$4:$C$1997&lt;=EOMONTH(G$4,0))*('Diário 2º PA'!$F$4:$F$1997))
+SUMPRODUCT(('Diário 3º PA'!$E$4:$E$2018='Analítico Cp.'!$B123)*('Diário 3º PA'!$C$4:$C$2018&gt;=G$4)*('Diário 3º PA'!$C$4:$C$2018&lt;=EOMONTH(G$4,0))*('Diário 3º PA'!$F$4:$F$2018))
+SUMPRODUCT(('Diário 4º PA'!$E$4:$E$2000='Analítico Cp.'!$B123)*('Diário 4º PA'!$C$4:$C$2000&gt;=G$4)*('Diário 4º PA'!$C$4:$C$2000&lt;=EOMONTH(G$4,0))*('Diário 4º PA'!$F$4:$F$2000))
+SUMPRODUCT(('Comp.'!$D$5:$D$475=$B123)*('Comp.'!$B$5:$B$475&gt;=G$4)*('Comp.'!$B$5:$B$475&lt;=EOMONTH(G$4,0))*('Comp.'!$E$5:$E$475))</f>
        <v>0</v>
      </c>
      <c r="H123" s="10">
        <f>SUMPRODUCT(('Diário 1º PA'!$E$4:$E$2000='Analítico Cp.'!$B123)*('Diário 1º PA'!$C$4:$C$2000&gt;=H$4)*('Diário 1º PA'!$C$4:$C$2000&lt;=EOMONTH(H$4,0))*('Diário 1º PA'!$F$4:$F$2000))
+SUMPRODUCT(('Diário 2º PA'!$E$4:$E$1997='Analítico Cp.'!$B123)*('Diário 2º PA'!$C$4:$C$1997&gt;=H$4)*('Diário 2º PA'!$C$4:$C$1997&lt;=EOMONTH(H$4,0))*('Diário 2º PA'!$F$4:$F$1997))
+SUMPRODUCT(('Diário 3º PA'!$E$4:$E$2018='Analítico Cp.'!$B123)*('Diário 3º PA'!$C$4:$C$2018&gt;=H$4)*('Diário 3º PA'!$C$4:$C$2018&lt;=EOMONTH(H$4,0))*('Diário 3º PA'!$F$4:$F$2018))
+SUMPRODUCT(('Diário 4º PA'!$E$4:$E$2000='Analítico Cp.'!$B123)*('Diário 4º PA'!$C$4:$C$2000&gt;=H$4)*('Diário 4º PA'!$C$4:$C$2000&lt;=EOMONTH(H$4,0))*('Diário 4º PA'!$F$4:$F$2000))
+SUMPRODUCT(('Comp.'!$D$5:$D$475=$B123)*('Comp.'!$B$5:$B$475&gt;=H$4)*('Comp.'!$B$5:$B$475&lt;=EOMONTH(H$4,0))*('Comp.'!$E$5:$E$475))</f>
        <v>0</v>
      </c>
      <c r="I123" s="10">
        <f>SUMPRODUCT(('Diário 1º PA'!$E$4:$E$2000='Analítico Cp.'!$B123)*('Diário 1º PA'!$C$4:$C$2000&gt;=I$4)*('Diário 1º PA'!$C$4:$C$2000&lt;=EOMONTH(I$4,0))*('Diário 1º PA'!$F$4:$F$2000))
+SUMPRODUCT(('Diário 2º PA'!$E$4:$E$1997='Analítico Cp.'!$B123)*('Diário 2º PA'!$C$4:$C$1997&gt;=I$4)*('Diário 2º PA'!$C$4:$C$1997&lt;=EOMONTH(I$4,0))*('Diário 2º PA'!$F$4:$F$1997))
+SUMPRODUCT(('Diário 3º PA'!$E$4:$E$2018='Analítico Cp.'!$B123)*('Diário 3º PA'!$C$4:$C$2018&gt;=I$4)*('Diário 3º PA'!$C$4:$C$2018&lt;=EOMONTH(I$4,0))*('Diário 3º PA'!$F$4:$F$2018))
+SUMPRODUCT(('Diário 4º PA'!$E$4:$E$2000='Analítico Cp.'!$B123)*('Diário 4º PA'!$C$4:$C$2000&gt;=I$4)*('Diário 4º PA'!$C$4:$C$2000&lt;=EOMONTH(I$4,0))*('Diário 4º PA'!$F$4:$F$2000))
+SUMPRODUCT(('Comp.'!$D$5:$D$475=$B123)*('Comp.'!$B$5:$B$475&gt;=I$4)*('Comp.'!$B$5:$B$475&lt;=EOMONTH(I$4,0))*('Comp.'!$E$5:$E$475))</f>
        <v>0</v>
      </c>
      <c r="J123" s="10">
        <f>SUMPRODUCT(('Diário 1º PA'!$E$4:$E$2000='Analítico Cp.'!$B123)*('Diário 1º PA'!$C$4:$C$2000&gt;=J$4)*('Diário 1º PA'!$C$4:$C$2000&lt;=EOMONTH(J$4,0))*('Diário 1º PA'!$F$4:$F$2000))
+SUMPRODUCT(('Diário 2º PA'!$E$4:$E$1997='Analítico Cp.'!$B123)*('Diário 2º PA'!$C$4:$C$1997&gt;=J$4)*('Diário 2º PA'!$C$4:$C$1997&lt;=EOMONTH(J$4,0))*('Diário 2º PA'!$F$4:$F$1997))
+SUMPRODUCT(('Diário 3º PA'!$E$4:$E$2018='Analítico Cp.'!$B123)*('Diário 3º PA'!$C$4:$C$2018&gt;=J$4)*('Diário 3º PA'!$C$4:$C$2018&lt;=EOMONTH(J$4,0))*('Diário 3º PA'!$F$4:$F$2018))
+SUMPRODUCT(('Diário 4º PA'!$E$4:$E$2000='Analítico Cp.'!$B123)*('Diário 4º PA'!$C$4:$C$2000&gt;=J$4)*('Diário 4º PA'!$C$4:$C$2000&lt;=EOMONTH(J$4,0))*('Diário 4º PA'!$F$4:$F$2000))
+SUMPRODUCT(('Comp.'!$D$5:$D$475=$B123)*('Comp.'!$B$5:$B$475&gt;=J$4)*('Comp.'!$B$5:$B$475&lt;=EOMONTH(J$4,0))*('Comp.'!$E$5:$E$475))</f>
        <v>0</v>
      </c>
      <c r="K123" s="10">
        <f>SUMPRODUCT(('Diário 1º PA'!$E$4:$E$2000='Analítico Cp.'!$B123)*('Diário 1º PA'!$C$4:$C$2000&gt;=K$4)*('Diário 1º PA'!$C$4:$C$2000&lt;=EOMONTH(K$4,0))*('Diário 1º PA'!$F$4:$F$2000))
+SUMPRODUCT(('Diário 2º PA'!$E$4:$E$1997='Analítico Cp.'!$B123)*('Diário 2º PA'!$C$4:$C$1997&gt;=K$4)*('Diário 2º PA'!$C$4:$C$1997&lt;=EOMONTH(K$4,0))*('Diário 2º PA'!$F$4:$F$1997))
+SUMPRODUCT(('Diário 3º PA'!$E$4:$E$2018='Analítico Cp.'!$B123)*('Diário 3º PA'!$C$4:$C$2018&gt;=K$4)*('Diário 3º PA'!$C$4:$C$2018&lt;=EOMONTH(K$4,0))*('Diário 3º PA'!$F$4:$F$2018))
+SUMPRODUCT(('Diário 4º PA'!$E$4:$E$2000='Analítico Cp.'!$B123)*('Diário 4º PA'!$C$4:$C$2000&gt;=K$4)*('Diário 4º PA'!$C$4:$C$2000&lt;=EOMONTH(K$4,0))*('Diário 4º PA'!$F$4:$F$2000))
+SUMPRODUCT(('Comp.'!$D$5:$D$475=$B123)*('Comp.'!$B$5:$B$475&gt;=K$4)*('Comp.'!$B$5:$B$475&lt;=EOMONTH(K$4,0))*('Comp.'!$E$5:$E$475))</f>
        <v>0</v>
      </c>
      <c r="L123" s="10">
        <f>SUMPRODUCT(('Diário 1º PA'!$E$4:$E$2000='Analítico Cp.'!$B123)*('Diário 1º PA'!$C$4:$C$2000&gt;=L$4)*('Diário 1º PA'!$C$4:$C$2000&lt;=EOMONTH(L$4,0))*('Diário 1º PA'!$F$4:$F$2000))
+SUMPRODUCT(('Diário 2º PA'!$E$4:$E$1997='Analítico Cp.'!$B123)*('Diário 2º PA'!$C$4:$C$1997&gt;=L$4)*('Diário 2º PA'!$C$4:$C$1997&lt;=EOMONTH(L$4,0))*('Diário 2º PA'!$F$4:$F$1997))
+SUMPRODUCT(('Diário 3º PA'!$E$4:$E$2018='Analítico Cp.'!$B123)*('Diário 3º PA'!$C$4:$C$2018&gt;=L$4)*('Diário 3º PA'!$C$4:$C$2018&lt;=EOMONTH(L$4,0))*('Diário 3º PA'!$F$4:$F$2018))
+SUMPRODUCT(('Diário 4º PA'!$E$4:$E$2000='Analítico Cp.'!$B123)*('Diário 4º PA'!$C$4:$C$2000&gt;=L$4)*('Diário 4º PA'!$C$4:$C$2000&lt;=EOMONTH(L$4,0))*('Diário 4º PA'!$F$4:$F$2000))
+SUMPRODUCT(('Comp.'!$D$5:$D$475=$B123)*('Comp.'!$B$5:$B$475&gt;=L$4)*('Comp.'!$B$5:$B$475&lt;=EOMONTH(L$4,0))*('Comp.'!$E$5:$E$475))</f>
        <v>0</v>
      </c>
      <c r="M123" s="10">
        <f>SUMPRODUCT(('Diário 1º PA'!$E$4:$E$2000='Analítico Cp.'!$B123)*('Diário 1º PA'!$C$4:$C$2000&gt;=M$4)*('Diário 1º PA'!$C$4:$C$2000&lt;=EOMONTH(M$4,0))*('Diário 1º PA'!$F$4:$F$2000))
+SUMPRODUCT(('Diário 2º PA'!$E$4:$E$1997='Analítico Cp.'!$B123)*('Diário 2º PA'!$C$4:$C$1997&gt;=M$4)*('Diário 2º PA'!$C$4:$C$1997&lt;=EOMONTH(M$4,0))*('Diário 2º PA'!$F$4:$F$1997))
+SUMPRODUCT(('Diário 3º PA'!$E$4:$E$2018='Analítico Cp.'!$B123)*('Diário 3º PA'!$C$4:$C$2018&gt;=M$4)*('Diário 3º PA'!$C$4:$C$2018&lt;=EOMONTH(M$4,0))*('Diário 3º PA'!$F$4:$F$2018))
+SUMPRODUCT(('Diário 4º PA'!$E$4:$E$2000='Analítico Cp.'!$B123)*('Diário 4º PA'!$C$4:$C$2000&gt;=M$4)*('Diário 4º PA'!$C$4:$C$2000&lt;=EOMONTH(M$4,0))*('Diário 4º PA'!$F$4:$F$2000))
+SUMPRODUCT(('Comp.'!$D$5:$D$475=$B123)*('Comp.'!$B$5:$B$475&gt;=M$4)*('Comp.'!$B$5:$B$475&lt;=EOMONTH(M$4,0))*('Comp.'!$E$5:$E$475))</f>
        <v>0</v>
      </c>
      <c r="N123" s="10">
        <f>SUMPRODUCT(('Diário 1º PA'!$E$4:$E$2000='Analítico Cp.'!$B123)*('Diário 1º PA'!$C$4:$C$2000&gt;=N$4)*('Diário 1º PA'!$C$4:$C$2000&lt;=EOMONTH(N$4,0))*('Diário 1º PA'!$F$4:$F$2000))
+SUMPRODUCT(('Diário 2º PA'!$E$4:$E$1997='Analítico Cp.'!$B123)*('Diário 2º PA'!$C$4:$C$1997&gt;=N$4)*('Diário 2º PA'!$C$4:$C$1997&lt;=EOMONTH(N$4,0))*('Diário 2º PA'!$F$4:$F$1997))
+SUMPRODUCT(('Diário 3º PA'!$E$4:$E$2018='Analítico Cp.'!$B123)*('Diário 3º PA'!$C$4:$C$2018&gt;=N$4)*('Diário 3º PA'!$C$4:$C$2018&lt;=EOMONTH(N$4,0))*('Diário 3º PA'!$F$4:$F$2018))
+SUMPRODUCT(('Diário 4º PA'!$E$4:$E$2000='Analítico Cp.'!$B123)*('Diário 4º PA'!$C$4:$C$2000&gt;=N$4)*('Diário 4º PA'!$C$4:$C$2000&lt;=EOMONTH(N$4,0))*('Diário 4º PA'!$F$4:$F$2000))
+SUMPRODUCT(('Comp.'!$D$5:$D$475=$B123)*('Comp.'!$B$5:$B$475&gt;=N$4)*('Comp.'!$B$5:$B$475&lt;=EOMONTH(N$4,0))*('Comp.'!$E$5:$E$475))</f>
        <v>0</v>
      </c>
      <c r="O123" s="11">
        <f t="shared" si="18"/>
        <v>0</v>
      </c>
      <c r="P123" s="92">
        <f t="shared" si="19"/>
        <v>0</v>
      </c>
    </row>
    <row r="124" spans="1:16" ht="23.25" customHeight="1" x14ac:dyDescent="0.25">
      <c r="A124" s="36" t="s">
        <v>322</v>
      </c>
      <c r="B124" s="34" t="s">
        <v>323</v>
      </c>
      <c r="C124" s="10">
        <f>SUMPRODUCT(('Diário 1º PA'!$E$4:$E$2000='Analítico Cp.'!$B124)*('Diário 1º PA'!$C$4:$C$2000&gt;=C$4)*('Diário 1º PA'!$C$4:$C$2000&lt;=EOMONTH(C$4,0))*('Diário 1º PA'!$F$4:$F$2000))
+SUMPRODUCT(('Diário 2º PA'!$E$4:$E$1997='Analítico Cp.'!$B124)*('Diário 2º PA'!$C$4:$C$1997&gt;=C$4)*('Diário 2º PA'!$C$4:$C$1997&lt;=EOMONTH(C$4,0))*('Diário 2º PA'!$F$4:$F$1997))
+SUMPRODUCT(('Diário 3º PA'!$E$4:$E$2018='Analítico Cp.'!$B124)*('Diário 3º PA'!$C$4:$C$2018&gt;=C$4)*('Diário 3º PA'!$C$4:$C$2018&lt;=EOMONTH(C$4,0))*('Diário 3º PA'!$F$4:$F$2018))
+SUMPRODUCT(('Diário 4º PA'!$E$4:$E$2000='Analítico Cp.'!$B124)*('Diário 4º PA'!$C$4:$C$2000&gt;=C$4)*('Diário 4º PA'!$C$4:$C$2000&lt;=EOMONTH(C$4,0))*('Diário 4º PA'!$F$4:$F$2000))
+SUMPRODUCT(('Comp.'!$D$5:$D$475=$B124)*('Comp.'!$B$5:$B$475&gt;=C$4)*('Comp.'!$B$5:$B$475&lt;=EOMONTH(C$4,0))*('Comp.'!$E$5:$E$475))</f>
        <v>0</v>
      </c>
      <c r="D124" s="10">
        <f>SUMPRODUCT(('Diário 1º PA'!$E$4:$E$2000='Analítico Cp.'!$B124)*('Diário 1º PA'!$C$4:$C$2000&gt;=D$4)*('Diário 1º PA'!$C$4:$C$2000&lt;=EOMONTH(D$4,0))*('Diário 1º PA'!$F$4:$F$2000))
+SUMPRODUCT(('Diário 2º PA'!$E$4:$E$1997='Analítico Cp.'!$B124)*('Diário 2º PA'!$C$4:$C$1997&gt;=D$4)*('Diário 2º PA'!$C$4:$C$1997&lt;=EOMONTH(D$4,0))*('Diário 2º PA'!$F$4:$F$1997))
+SUMPRODUCT(('Diário 3º PA'!$E$4:$E$2018='Analítico Cp.'!$B124)*('Diário 3º PA'!$C$4:$C$2018&gt;=D$4)*('Diário 3º PA'!$C$4:$C$2018&lt;=EOMONTH(D$4,0))*('Diário 3º PA'!$F$4:$F$2018))
+SUMPRODUCT(('Diário 4º PA'!$E$4:$E$2000='Analítico Cp.'!$B124)*('Diário 4º PA'!$C$4:$C$2000&gt;=D$4)*('Diário 4º PA'!$C$4:$C$2000&lt;=EOMONTH(D$4,0))*('Diário 4º PA'!$F$4:$F$2000))
+SUMPRODUCT(('Comp.'!$D$5:$D$475=$B124)*('Comp.'!$B$5:$B$475&gt;=D$4)*('Comp.'!$B$5:$B$475&lt;=EOMONTH(D$4,0))*('Comp.'!$E$5:$E$475))</f>
        <v>0</v>
      </c>
      <c r="E124" s="10">
        <f>SUMPRODUCT(('Diário 1º PA'!$E$4:$E$2000='Analítico Cp.'!$B124)*('Diário 1º PA'!$C$4:$C$2000&gt;=E$4)*('Diário 1º PA'!$C$4:$C$2000&lt;=EOMONTH(E$4,0))*('Diário 1º PA'!$F$4:$F$2000))
+SUMPRODUCT(('Diário 2º PA'!$E$4:$E$1997='Analítico Cp.'!$B124)*('Diário 2º PA'!$C$4:$C$1997&gt;=E$4)*('Diário 2º PA'!$C$4:$C$1997&lt;=EOMONTH(E$4,0))*('Diário 2º PA'!$F$4:$F$1997))
+SUMPRODUCT(('Diário 3º PA'!$E$4:$E$2018='Analítico Cp.'!$B124)*('Diário 3º PA'!$C$4:$C$2018&gt;=E$4)*('Diário 3º PA'!$C$4:$C$2018&lt;=EOMONTH(E$4,0))*('Diário 3º PA'!$F$4:$F$2018))
+SUMPRODUCT(('Diário 4º PA'!$E$4:$E$2000='Analítico Cp.'!$B124)*('Diário 4º PA'!$C$4:$C$2000&gt;=E$4)*('Diário 4º PA'!$C$4:$C$2000&lt;=EOMONTH(E$4,0))*('Diário 4º PA'!$F$4:$F$2000))
+SUMPRODUCT(('Comp.'!$D$5:$D$475=$B124)*('Comp.'!$B$5:$B$475&gt;=E$4)*('Comp.'!$B$5:$B$475&lt;=EOMONTH(E$4,0))*('Comp.'!$E$5:$E$475))</f>
        <v>0</v>
      </c>
      <c r="F124" s="10">
        <f>SUMPRODUCT(('Diário 1º PA'!$E$4:$E$2000='Analítico Cp.'!$B124)*('Diário 1º PA'!$C$4:$C$2000&gt;=F$4)*('Diário 1º PA'!$C$4:$C$2000&lt;=EOMONTH(F$4,0))*('Diário 1º PA'!$F$4:$F$2000))
+SUMPRODUCT(('Diário 2º PA'!$E$4:$E$1997='Analítico Cp.'!$B124)*('Diário 2º PA'!$C$4:$C$1997&gt;=F$4)*('Diário 2º PA'!$C$4:$C$1997&lt;=EOMONTH(F$4,0))*('Diário 2º PA'!$F$4:$F$1997))
+SUMPRODUCT(('Diário 3º PA'!$E$4:$E$2018='Analítico Cp.'!$B124)*('Diário 3º PA'!$C$4:$C$2018&gt;=F$4)*('Diário 3º PA'!$C$4:$C$2018&lt;=EOMONTH(F$4,0))*('Diário 3º PA'!$F$4:$F$2018))
+SUMPRODUCT(('Diário 4º PA'!$E$4:$E$2000='Analítico Cp.'!$B124)*('Diário 4º PA'!$C$4:$C$2000&gt;=F$4)*('Diário 4º PA'!$C$4:$C$2000&lt;=EOMONTH(F$4,0))*('Diário 4º PA'!$F$4:$F$2000))
+SUMPRODUCT(('Comp.'!$D$5:$D$475=$B124)*('Comp.'!$B$5:$B$475&gt;=F$4)*('Comp.'!$B$5:$B$475&lt;=EOMONTH(F$4,0))*('Comp.'!$E$5:$E$475))</f>
        <v>15384.3</v>
      </c>
      <c r="G124" s="10">
        <f>SUMPRODUCT(('Diário 1º PA'!$E$4:$E$2000='Analítico Cp.'!$B124)*('Diário 1º PA'!$C$4:$C$2000&gt;=G$4)*('Diário 1º PA'!$C$4:$C$2000&lt;=EOMONTH(G$4,0))*('Diário 1º PA'!$F$4:$F$2000))
+SUMPRODUCT(('Diário 2º PA'!$E$4:$E$1997='Analítico Cp.'!$B124)*('Diário 2º PA'!$C$4:$C$1997&gt;=G$4)*('Diário 2º PA'!$C$4:$C$1997&lt;=EOMONTH(G$4,0))*('Diário 2º PA'!$F$4:$F$1997))
+SUMPRODUCT(('Diário 3º PA'!$E$4:$E$2018='Analítico Cp.'!$B124)*('Diário 3º PA'!$C$4:$C$2018&gt;=G$4)*('Diário 3º PA'!$C$4:$C$2018&lt;=EOMONTH(G$4,0))*('Diário 3º PA'!$F$4:$F$2018))
+SUMPRODUCT(('Diário 4º PA'!$E$4:$E$2000='Analítico Cp.'!$B124)*('Diário 4º PA'!$C$4:$C$2000&gt;=G$4)*('Diário 4º PA'!$C$4:$C$2000&lt;=EOMONTH(G$4,0))*('Diário 4º PA'!$F$4:$F$2000))
+SUMPRODUCT(('Comp.'!$D$5:$D$475=$B124)*('Comp.'!$B$5:$B$475&gt;=G$4)*('Comp.'!$B$5:$B$475&lt;=EOMONTH(G$4,0))*('Comp.'!$E$5:$E$475))</f>
        <v>0</v>
      </c>
      <c r="H124" s="10">
        <f>SUMPRODUCT(('Diário 1º PA'!$E$4:$E$2000='Analítico Cp.'!$B124)*('Diário 1º PA'!$C$4:$C$2000&gt;=H$4)*('Diário 1º PA'!$C$4:$C$2000&lt;=EOMONTH(H$4,0))*('Diário 1º PA'!$F$4:$F$2000))
+SUMPRODUCT(('Diário 2º PA'!$E$4:$E$1997='Analítico Cp.'!$B124)*('Diário 2º PA'!$C$4:$C$1997&gt;=H$4)*('Diário 2º PA'!$C$4:$C$1997&lt;=EOMONTH(H$4,0))*('Diário 2º PA'!$F$4:$F$1997))
+SUMPRODUCT(('Diário 3º PA'!$E$4:$E$2018='Analítico Cp.'!$B124)*('Diário 3º PA'!$C$4:$C$2018&gt;=H$4)*('Diário 3º PA'!$C$4:$C$2018&lt;=EOMONTH(H$4,0))*('Diário 3º PA'!$F$4:$F$2018))
+SUMPRODUCT(('Diário 4º PA'!$E$4:$E$2000='Analítico Cp.'!$B124)*('Diário 4º PA'!$C$4:$C$2000&gt;=H$4)*('Diário 4º PA'!$C$4:$C$2000&lt;=EOMONTH(H$4,0))*('Diário 4º PA'!$F$4:$F$2000))
+SUMPRODUCT(('Comp.'!$D$5:$D$475=$B124)*('Comp.'!$B$5:$B$475&gt;=H$4)*('Comp.'!$B$5:$B$475&lt;=EOMONTH(H$4,0))*('Comp.'!$E$5:$E$475))</f>
        <v>0</v>
      </c>
      <c r="I124" s="10">
        <f>SUMPRODUCT(('Diário 1º PA'!$E$4:$E$2000='Analítico Cp.'!$B124)*('Diário 1º PA'!$C$4:$C$2000&gt;=I$4)*('Diário 1º PA'!$C$4:$C$2000&lt;=EOMONTH(I$4,0))*('Diário 1º PA'!$F$4:$F$2000))
+SUMPRODUCT(('Diário 2º PA'!$E$4:$E$1997='Analítico Cp.'!$B124)*('Diário 2º PA'!$C$4:$C$1997&gt;=I$4)*('Diário 2º PA'!$C$4:$C$1997&lt;=EOMONTH(I$4,0))*('Diário 2º PA'!$F$4:$F$1997))
+SUMPRODUCT(('Diário 3º PA'!$E$4:$E$2018='Analítico Cp.'!$B124)*('Diário 3º PA'!$C$4:$C$2018&gt;=I$4)*('Diário 3º PA'!$C$4:$C$2018&lt;=EOMONTH(I$4,0))*('Diário 3º PA'!$F$4:$F$2018))
+SUMPRODUCT(('Diário 4º PA'!$E$4:$E$2000='Analítico Cp.'!$B124)*('Diário 4º PA'!$C$4:$C$2000&gt;=I$4)*('Diário 4º PA'!$C$4:$C$2000&lt;=EOMONTH(I$4,0))*('Diário 4º PA'!$F$4:$F$2000))
+SUMPRODUCT(('Comp.'!$D$5:$D$475=$B124)*('Comp.'!$B$5:$B$475&gt;=I$4)*('Comp.'!$B$5:$B$475&lt;=EOMONTH(I$4,0))*('Comp.'!$E$5:$E$475))</f>
        <v>0</v>
      </c>
      <c r="J124" s="10">
        <f>SUMPRODUCT(('Diário 1º PA'!$E$4:$E$2000='Analítico Cp.'!$B124)*('Diário 1º PA'!$C$4:$C$2000&gt;=J$4)*('Diário 1º PA'!$C$4:$C$2000&lt;=EOMONTH(J$4,0))*('Diário 1º PA'!$F$4:$F$2000))
+SUMPRODUCT(('Diário 2º PA'!$E$4:$E$1997='Analítico Cp.'!$B124)*('Diário 2º PA'!$C$4:$C$1997&gt;=J$4)*('Diário 2º PA'!$C$4:$C$1997&lt;=EOMONTH(J$4,0))*('Diário 2º PA'!$F$4:$F$1997))
+SUMPRODUCT(('Diário 3º PA'!$E$4:$E$2018='Analítico Cp.'!$B124)*('Diário 3º PA'!$C$4:$C$2018&gt;=J$4)*('Diário 3º PA'!$C$4:$C$2018&lt;=EOMONTH(J$4,0))*('Diário 3º PA'!$F$4:$F$2018))
+SUMPRODUCT(('Diário 4º PA'!$E$4:$E$2000='Analítico Cp.'!$B124)*('Diário 4º PA'!$C$4:$C$2000&gt;=J$4)*('Diário 4º PA'!$C$4:$C$2000&lt;=EOMONTH(J$4,0))*('Diário 4º PA'!$F$4:$F$2000))
+SUMPRODUCT(('Comp.'!$D$5:$D$475=$B124)*('Comp.'!$B$5:$B$475&gt;=J$4)*('Comp.'!$B$5:$B$475&lt;=EOMONTH(J$4,0))*('Comp.'!$E$5:$E$475))</f>
        <v>0</v>
      </c>
      <c r="K124" s="10">
        <f>SUMPRODUCT(('Diário 1º PA'!$E$4:$E$2000='Analítico Cp.'!$B124)*('Diário 1º PA'!$C$4:$C$2000&gt;=K$4)*('Diário 1º PA'!$C$4:$C$2000&lt;=EOMONTH(K$4,0))*('Diário 1º PA'!$F$4:$F$2000))
+SUMPRODUCT(('Diário 2º PA'!$E$4:$E$1997='Analítico Cp.'!$B124)*('Diário 2º PA'!$C$4:$C$1997&gt;=K$4)*('Diário 2º PA'!$C$4:$C$1997&lt;=EOMONTH(K$4,0))*('Diário 2º PA'!$F$4:$F$1997))
+SUMPRODUCT(('Diário 3º PA'!$E$4:$E$2018='Analítico Cp.'!$B124)*('Diário 3º PA'!$C$4:$C$2018&gt;=K$4)*('Diário 3º PA'!$C$4:$C$2018&lt;=EOMONTH(K$4,0))*('Diário 3º PA'!$F$4:$F$2018))
+SUMPRODUCT(('Diário 4º PA'!$E$4:$E$2000='Analítico Cp.'!$B124)*('Diário 4º PA'!$C$4:$C$2000&gt;=K$4)*('Diário 4º PA'!$C$4:$C$2000&lt;=EOMONTH(K$4,0))*('Diário 4º PA'!$F$4:$F$2000))
+SUMPRODUCT(('Comp.'!$D$5:$D$475=$B124)*('Comp.'!$B$5:$B$475&gt;=K$4)*('Comp.'!$B$5:$B$475&lt;=EOMONTH(K$4,0))*('Comp.'!$E$5:$E$475))</f>
        <v>0</v>
      </c>
      <c r="L124" s="10">
        <f>SUMPRODUCT(('Diário 1º PA'!$E$4:$E$2000='Analítico Cp.'!$B124)*('Diário 1º PA'!$C$4:$C$2000&gt;=L$4)*('Diário 1º PA'!$C$4:$C$2000&lt;=EOMONTH(L$4,0))*('Diário 1º PA'!$F$4:$F$2000))
+SUMPRODUCT(('Diário 2º PA'!$E$4:$E$1997='Analítico Cp.'!$B124)*('Diário 2º PA'!$C$4:$C$1997&gt;=L$4)*('Diário 2º PA'!$C$4:$C$1997&lt;=EOMONTH(L$4,0))*('Diário 2º PA'!$F$4:$F$1997))
+SUMPRODUCT(('Diário 3º PA'!$E$4:$E$2018='Analítico Cp.'!$B124)*('Diário 3º PA'!$C$4:$C$2018&gt;=L$4)*('Diário 3º PA'!$C$4:$C$2018&lt;=EOMONTH(L$4,0))*('Diário 3º PA'!$F$4:$F$2018))
+SUMPRODUCT(('Diário 4º PA'!$E$4:$E$2000='Analítico Cp.'!$B124)*('Diário 4º PA'!$C$4:$C$2000&gt;=L$4)*('Diário 4º PA'!$C$4:$C$2000&lt;=EOMONTH(L$4,0))*('Diário 4º PA'!$F$4:$F$2000))
+SUMPRODUCT(('Comp.'!$D$5:$D$475=$B124)*('Comp.'!$B$5:$B$475&gt;=L$4)*('Comp.'!$B$5:$B$475&lt;=EOMONTH(L$4,0))*('Comp.'!$E$5:$E$475))</f>
        <v>0</v>
      </c>
      <c r="M124" s="10">
        <f>SUMPRODUCT(('Diário 1º PA'!$E$4:$E$2000='Analítico Cp.'!$B124)*('Diário 1º PA'!$C$4:$C$2000&gt;=M$4)*('Diário 1º PA'!$C$4:$C$2000&lt;=EOMONTH(M$4,0))*('Diário 1º PA'!$F$4:$F$2000))
+SUMPRODUCT(('Diário 2º PA'!$E$4:$E$1997='Analítico Cp.'!$B124)*('Diário 2º PA'!$C$4:$C$1997&gt;=M$4)*('Diário 2º PA'!$C$4:$C$1997&lt;=EOMONTH(M$4,0))*('Diário 2º PA'!$F$4:$F$1997))
+SUMPRODUCT(('Diário 3º PA'!$E$4:$E$2018='Analítico Cp.'!$B124)*('Diário 3º PA'!$C$4:$C$2018&gt;=M$4)*('Diário 3º PA'!$C$4:$C$2018&lt;=EOMONTH(M$4,0))*('Diário 3º PA'!$F$4:$F$2018))
+SUMPRODUCT(('Diário 4º PA'!$E$4:$E$2000='Analítico Cp.'!$B124)*('Diário 4º PA'!$C$4:$C$2000&gt;=M$4)*('Diário 4º PA'!$C$4:$C$2000&lt;=EOMONTH(M$4,0))*('Diário 4º PA'!$F$4:$F$2000))
+SUMPRODUCT(('Comp.'!$D$5:$D$475=$B124)*('Comp.'!$B$5:$B$475&gt;=M$4)*('Comp.'!$B$5:$B$475&lt;=EOMONTH(M$4,0))*('Comp.'!$E$5:$E$475))</f>
        <v>0</v>
      </c>
      <c r="N124" s="10">
        <f>SUMPRODUCT(('Diário 1º PA'!$E$4:$E$2000='Analítico Cp.'!$B124)*('Diário 1º PA'!$C$4:$C$2000&gt;=N$4)*('Diário 1º PA'!$C$4:$C$2000&lt;=EOMONTH(N$4,0))*('Diário 1º PA'!$F$4:$F$2000))
+SUMPRODUCT(('Diário 2º PA'!$E$4:$E$1997='Analítico Cp.'!$B124)*('Diário 2º PA'!$C$4:$C$1997&gt;=N$4)*('Diário 2º PA'!$C$4:$C$1997&lt;=EOMONTH(N$4,0))*('Diário 2º PA'!$F$4:$F$1997))
+SUMPRODUCT(('Diário 3º PA'!$E$4:$E$2018='Analítico Cp.'!$B124)*('Diário 3º PA'!$C$4:$C$2018&gt;=N$4)*('Diário 3º PA'!$C$4:$C$2018&lt;=EOMONTH(N$4,0))*('Diário 3º PA'!$F$4:$F$2018))
+SUMPRODUCT(('Diário 4º PA'!$E$4:$E$2000='Analítico Cp.'!$B124)*('Diário 4º PA'!$C$4:$C$2000&gt;=N$4)*('Diário 4º PA'!$C$4:$C$2000&lt;=EOMONTH(N$4,0))*('Diário 4º PA'!$F$4:$F$2000))
+SUMPRODUCT(('Comp.'!$D$5:$D$475=$B124)*('Comp.'!$B$5:$B$475&gt;=N$4)*('Comp.'!$B$5:$B$475&lt;=EOMONTH(N$4,0))*('Comp.'!$E$5:$E$475))</f>
        <v>0</v>
      </c>
      <c r="O124" s="11">
        <f t="shared" si="18"/>
        <v>15384.3</v>
      </c>
      <c r="P124" s="92">
        <f t="shared" si="19"/>
        <v>4.1188967140926708E-2</v>
      </c>
    </row>
    <row r="125" spans="1:16" ht="23.25" customHeight="1" x14ac:dyDescent="0.25">
      <c r="A125" s="36" t="s">
        <v>324</v>
      </c>
      <c r="B125" s="34" t="s">
        <v>325</v>
      </c>
      <c r="C125" s="10">
        <f>SUMPRODUCT(('Diário 1º PA'!$E$4:$E$2000='Analítico Cp.'!$B125)*('Diário 1º PA'!$C$4:$C$2000&gt;=C$4)*('Diário 1º PA'!$C$4:$C$2000&lt;=EOMONTH(C$4,0))*('Diário 1º PA'!$F$4:$F$2000))
+SUMPRODUCT(('Diário 2º PA'!$E$4:$E$1997='Analítico Cp.'!$B125)*('Diário 2º PA'!$C$4:$C$1997&gt;=C$4)*('Diário 2º PA'!$C$4:$C$1997&lt;=EOMONTH(C$4,0))*('Diário 2º PA'!$F$4:$F$1997))
+SUMPRODUCT(('Diário 3º PA'!$E$4:$E$2018='Analítico Cp.'!$B125)*('Diário 3º PA'!$C$4:$C$2018&gt;=C$4)*('Diário 3º PA'!$C$4:$C$2018&lt;=EOMONTH(C$4,0))*('Diário 3º PA'!$F$4:$F$2018))
+SUMPRODUCT(('Diário 4º PA'!$E$4:$E$2000='Analítico Cp.'!$B125)*('Diário 4º PA'!$C$4:$C$2000&gt;=C$4)*('Diário 4º PA'!$C$4:$C$2000&lt;=EOMONTH(C$4,0))*('Diário 4º PA'!$F$4:$F$2000))
+SUMPRODUCT(('Comp.'!$D$5:$D$475=$B125)*('Comp.'!$B$5:$B$475&gt;=C$4)*('Comp.'!$B$5:$B$475&lt;=EOMONTH(C$4,0))*('Comp.'!$E$5:$E$475))</f>
        <v>0</v>
      </c>
      <c r="D125" s="10">
        <f>SUMPRODUCT(('Diário 1º PA'!$E$4:$E$2000='Analítico Cp.'!$B125)*('Diário 1º PA'!$C$4:$C$2000&gt;=D$4)*('Diário 1º PA'!$C$4:$C$2000&lt;=EOMONTH(D$4,0))*('Diário 1º PA'!$F$4:$F$2000))
+SUMPRODUCT(('Diário 2º PA'!$E$4:$E$1997='Analítico Cp.'!$B125)*('Diário 2º PA'!$C$4:$C$1997&gt;=D$4)*('Diário 2º PA'!$C$4:$C$1997&lt;=EOMONTH(D$4,0))*('Diário 2º PA'!$F$4:$F$1997))
+SUMPRODUCT(('Diário 3º PA'!$E$4:$E$2018='Analítico Cp.'!$B125)*('Diário 3º PA'!$C$4:$C$2018&gt;=D$4)*('Diário 3º PA'!$C$4:$C$2018&lt;=EOMONTH(D$4,0))*('Diário 3º PA'!$F$4:$F$2018))
+SUMPRODUCT(('Diário 4º PA'!$E$4:$E$2000='Analítico Cp.'!$B125)*('Diário 4º PA'!$C$4:$C$2000&gt;=D$4)*('Diário 4º PA'!$C$4:$C$2000&lt;=EOMONTH(D$4,0))*('Diário 4º PA'!$F$4:$F$2000))
+SUMPRODUCT(('Comp.'!$D$5:$D$475=$B125)*('Comp.'!$B$5:$B$475&gt;=D$4)*('Comp.'!$B$5:$B$475&lt;=EOMONTH(D$4,0))*('Comp.'!$E$5:$E$475))</f>
        <v>0</v>
      </c>
      <c r="E125" s="10">
        <f>SUMPRODUCT(('Diário 1º PA'!$E$4:$E$2000='Analítico Cp.'!$B125)*('Diário 1º PA'!$C$4:$C$2000&gt;=E$4)*('Diário 1º PA'!$C$4:$C$2000&lt;=EOMONTH(E$4,0))*('Diário 1º PA'!$F$4:$F$2000))
+SUMPRODUCT(('Diário 2º PA'!$E$4:$E$1997='Analítico Cp.'!$B125)*('Diário 2º PA'!$C$4:$C$1997&gt;=E$4)*('Diário 2º PA'!$C$4:$C$1997&lt;=EOMONTH(E$4,0))*('Diário 2º PA'!$F$4:$F$1997))
+SUMPRODUCT(('Diário 3º PA'!$E$4:$E$2018='Analítico Cp.'!$B125)*('Diário 3º PA'!$C$4:$C$2018&gt;=E$4)*('Diário 3º PA'!$C$4:$C$2018&lt;=EOMONTH(E$4,0))*('Diário 3º PA'!$F$4:$F$2018))
+SUMPRODUCT(('Diário 4º PA'!$E$4:$E$2000='Analítico Cp.'!$B125)*('Diário 4º PA'!$C$4:$C$2000&gt;=E$4)*('Diário 4º PA'!$C$4:$C$2000&lt;=EOMONTH(E$4,0))*('Diário 4º PA'!$F$4:$F$2000))
+SUMPRODUCT(('Comp.'!$D$5:$D$475=$B125)*('Comp.'!$B$5:$B$475&gt;=E$4)*('Comp.'!$B$5:$B$475&lt;=EOMONTH(E$4,0))*('Comp.'!$E$5:$E$475))</f>
        <v>0</v>
      </c>
      <c r="F125" s="10">
        <f>SUMPRODUCT(('Diário 1º PA'!$E$4:$E$2000='Analítico Cp.'!$B125)*('Diário 1º PA'!$C$4:$C$2000&gt;=F$4)*('Diário 1º PA'!$C$4:$C$2000&lt;=EOMONTH(F$4,0))*('Diário 1º PA'!$F$4:$F$2000))
+SUMPRODUCT(('Diário 2º PA'!$E$4:$E$1997='Analítico Cp.'!$B125)*('Diário 2º PA'!$C$4:$C$1997&gt;=F$4)*('Diário 2º PA'!$C$4:$C$1997&lt;=EOMONTH(F$4,0))*('Diário 2º PA'!$F$4:$F$1997))
+SUMPRODUCT(('Diário 3º PA'!$E$4:$E$2018='Analítico Cp.'!$B125)*('Diário 3º PA'!$C$4:$C$2018&gt;=F$4)*('Diário 3º PA'!$C$4:$C$2018&lt;=EOMONTH(F$4,0))*('Diário 3º PA'!$F$4:$F$2018))
+SUMPRODUCT(('Diário 4º PA'!$E$4:$E$2000='Analítico Cp.'!$B125)*('Diário 4º PA'!$C$4:$C$2000&gt;=F$4)*('Diário 4º PA'!$C$4:$C$2000&lt;=EOMONTH(F$4,0))*('Diário 4º PA'!$F$4:$F$2000))
+SUMPRODUCT(('Comp.'!$D$5:$D$475=$B125)*('Comp.'!$B$5:$B$475&gt;=F$4)*('Comp.'!$B$5:$B$475&lt;=EOMONTH(F$4,0))*('Comp.'!$E$5:$E$475))</f>
        <v>0</v>
      </c>
      <c r="G125" s="10">
        <f>SUMPRODUCT(('Diário 1º PA'!$E$4:$E$2000='Analítico Cp.'!$B125)*('Diário 1º PA'!$C$4:$C$2000&gt;=G$4)*('Diário 1º PA'!$C$4:$C$2000&lt;=EOMONTH(G$4,0))*('Diário 1º PA'!$F$4:$F$2000))
+SUMPRODUCT(('Diário 2º PA'!$E$4:$E$1997='Analítico Cp.'!$B125)*('Diário 2º PA'!$C$4:$C$1997&gt;=G$4)*('Diário 2º PA'!$C$4:$C$1997&lt;=EOMONTH(G$4,0))*('Diário 2º PA'!$F$4:$F$1997))
+SUMPRODUCT(('Diário 3º PA'!$E$4:$E$2018='Analítico Cp.'!$B125)*('Diário 3º PA'!$C$4:$C$2018&gt;=G$4)*('Diário 3º PA'!$C$4:$C$2018&lt;=EOMONTH(G$4,0))*('Diário 3º PA'!$F$4:$F$2018))
+SUMPRODUCT(('Diário 4º PA'!$E$4:$E$2000='Analítico Cp.'!$B125)*('Diário 4º PA'!$C$4:$C$2000&gt;=G$4)*('Diário 4º PA'!$C$4:$C$2000&lt;=EOMONTH(G$4,0))*('Diário 4º PA'!$F$4:$F$2000))
+SUMPRODUCT(('Comp.'!$D$5:$D$475=$B125)*('Comp.'!$B$5:$B$475&gt;=G$4)*('Comp.'!$B$5:$B$475&lt;=EOMONTH(G$4,0))*('Comp.'!$E$5:$E$475))</f>
        <v>0</v>
      </c>
      <c r="H125" s="10">
        <f>SUMPRODUCT(('Diário 1º PA'!$E$4:$E$2000='Analítico Cp.'!$B125)*('Diário 1º PA'!$C$4:$C$2000&gt;=H$4)*('Diário 1º PA'!$C$4:$C$2000&lt;=EOMONTH(H$4,0))*('Diário 1º PA'!$F$4:$F$2000))
+SUMPRODUCT(('Diário 2º PA'!$E$4:$E$1997='Analítico Cp.'!$B125)*('Diário 2º PA'!$C$4:$C$1997&gt;=H$4)*('Diário 2º PA'!$C$4:$C$1997&lt;=EOMONTH(H$4,0))*('Diário 2º PA'!$F$4:$F$1997))
+SUMPRODUCT(('Diário 3º PA'!$E$4:$E$2018='Analítico Cp.'!$B125)*('Diário 3º PA'!$C$4:$C$2018&gt;=H$4)*('Diário 3º PA'!$C$4:$C$2018&lt;=EOMONTH(H$4,0))*('Diário 3º PA'!$F$4:$F$2018))
+SUMPRODUCT(('Diário 4º PA'!$E$4:$E$2000='Analítico Cp.'!$B125)*('Diário 4º PA'!$C$4:$C$2000&gt;=H$4)*('Diário 4º PA'!$C$4:$C$2000&lt;=EOMONTH(H$4,0))*('Diário 4º PA'!$F$4:$F$2000))
+SUMPRODUCT(('Comp.'!$D$5:$D$475=$B125)*('Comp.'!$B$5:$B$475&gt;=H$4)*('Comp.'!$B$5:$B$475&lt;=EOMONTH(H$4,0))*('Comp.'!$E$5:$E$475))</f>
        <v>0</v>
      </c>
      <c r="I125" s="10">
        <f>SUMPRODUCT(('Diário 1º PA'!$E$4:$E$2000='Analítico Cp.'!$B125)*('Diário 1º PA'!$C$4:$C$2000&gt;=I$4)*('Diário 1º PA'!$C$4:$C$2000&lt;=EOMONTH(I$4,0))*('Diário 1º PA'!$F$4:$F$2000))
+SUMPRODUCT(('Diário 2º PA'!$E$4:$E$1997='Analítico Cp.'!$B125)*('Diário 2º PA'!$C$4:$C$1997&gt;=I$4)*('Diário 2º PA'!$C$4:$C$1997&lt;=EOMONTH(I$4,0))*('Diário 2º PA'!$F$4:$F$1997))
+SUMPRODUCT(('Diário 3º PA'!$E$4:$E$2018='Analítico Cp.'!$B125)*('Diário 3º PA'!$C$4:$C$2018&gt;=I$4)*('Diário 3º PA'!$C$4:$C$2018&lt;=EOMONTH(I$4,0))*('Diário 3º PA'!$F$4:$F$2018))
+SUMPRODUCT(('Diário 4º PA'!$E$4:$E$2000='Analítico Cp.'!$B125)*('Diário 4º PA'!$C$4:$C$2000&gt;=I$4)*('Diário 4º PA'!$C$4:$C$2000&lt;=EOMONTH(I$4,0))*('Diário 4º PA'!$F$4:$F$2000))
+SUMPRODUCT(('Comp.'!$D$5:$D$475=$B125)*('Comp.'!$B$5:$B$475&gt;=I$4)*('Comp.'!$B$5:$B$475&lt;=EOMONTH(I$4,0))*('Comp.'!$E$5:$E$475))</f>
        <v>0</v>
      </c>
      <c r="J125" s="10">
        <f>SUMPRODUCT(('Diário 1º PA'!$E$4:$E$2000='Analítico Cp.'!$B125)*('Diário 1º PA'!$C$4:$C$2000&gt;=J$4)*('Diário 1º PA'!$C$4:$C$2000&lt;=EOMONTH(J$4,0))*('Diário 1º PA'!$F$4:$F$2000))
+SUMPRODUCT(('Diário 2º PA'!$E$4:$E$1997='Analítico Cp.'!$B125)*('Diário 2º PA'!$C$4:$C$1997&gt;=J$4)*('Diário 2º PA'!$C$4:$C$1997&lt;=EOMONTH(J$4,0))*('Diário 2º PA'!$F$4:$F$1997))
+SUMPRODUCT(('Diário 3º PA'!$E$4:$E$2018='Analítico Cp.'!$B125)*('Diário 3º PA'!$C$4:$C$2018&gt;=J$4)*('Diário 3º PA'!$C$4:$C$2018&lt;=EOMONTH(J$4,0))*('Diário 3º PA'!$F$4:$F$2018))
+SUMPRODUCT(('Diário 4º PA'!$E$4:$E$2000='Analítico Cp.'!$B125)*('Diário 4º PA'!$C$4:$C$2000&gt;=J$4)*('Diário 4º PA'!$C$4:$C$2000&lt;=EOMONTH(J$4,0))*('Diário 4º PA'!$F$4:$F$2000))
+SUMPRODUCT(('Comp.'!$D$5:$D$475=$B125)*('Comp.'!$B$5:$B$475&gt;=J$4)*('Comp.'!$B$5:$B$475&lt;=EOMONTH(J$4,0))*('Comp.'!$E$5:$E$475))</f>
        <v>0</v>
      </c>
      <c r="K125" s="10">
        <f>SUMPRODUCT(('Diário 1º PA'!$E$4:$E$2000='Analítico Cp.'!$B125)*('Diário 1º PA'!$C$4:$C$2000&gt;=K$4)*('Diário 1º PA'!$C$4:$C$2000&lt;=EOMONTH(K$4,0))*('Diário 1º PA'!$F$4:$F$2000))
+SUMPRODUCT(('Diário 2º PA'!$E$4:$E$1997='Analítico Cp.'!$B125)*('Diário 2º PA'!$C$4:$C$1997&gt;=K$4)*('Diário 2º PA'!$C$4:$C$1997&lt;=EOMONTH(K$4,0))*('Diário 2º PA'!$F$4:$F$1997))
+SUMPRODUCT(('Diário 3º PA'!$E$4:$E$2018='Analítico Cp.'!$B125)*('Diário 3º PA'!$C$4:$C$2018&gt;=K$4)*('Diário 3º PA'!$C$4:$C$2018&lt;=EOMONTH(K$4,0))*('Diário 3º PA'!$F$4:$F$2018))
+SUMPRODUCT(('Diário 4º PA'!$E$4:$E$2000='Analítico Cp.'!$B125)*('Diário 4º PA'!$C$4:$C$2000&gt;=K$4)*('Diário 4º PA'!$C$4:$C$2000&lt;=EOMONTH(K$4,0))*('Diário 4º PA'!$F$4:$F$2000))
+SUMPRODUCT(('Comp.'!$D$5:$D$475=$B125)*('Comp.'!$B$5:$B$475&gt;=K$4)*('Comp.'!$B$5:$B$475&lt;=EOMONTH(K$4,0))*('Comp.'!$E$5:$E$475))</f>
        <v>0</v>
      </c>
      <c r="L125" s="10">
        <f>SUMPRODUCT(('Diário 1º PA'!$E$4:$E$2000='Analítico Cp.'!$B125)*('Diário 1º PA'!$C$4:$C$2000&gt;=L$4)*('Diário 1º PA'!$C$4:$C$2000&lt;=EOMONTH(L$4,0))*('Diário 1º PA'!$F$4:$F$2000))
+SUMPRODUCT(('Diário 2º PA'!$E$4:$E$1997='Analítico Cp.'!$B125)*('Diário 2º PA'!$C$4:$C$1997&gt;=L$4)*('Diário 2º PA'!$C$4:$C$1997&lt;=EOMONTH(L$4,0))*('Diário 2º PA'!$F$4:$F$1997))
+SUMPRODUCT(('Diário 3º PA'!$E$4:$E$2018='Analítico Cp.'!$B125)*('Diário 3º PA'!$C$4:$C$2018&gt;=L$4)*('Diário 3º PA'!$C$4:$C$2018&lt;=EOMONTH(L$4,0))*('Diário 3º PA'!$F$4:$F$2018))
+SUMPRODUCT(('Diário 4º PA'!$E$4:$E$2000='Analítico Cp.'!$B125)*('Diário 4º PA'!$C$4:$C$2000&gt;=L$4)*('Diário 4º PA'!$C$4:$C$2000&lt;=EOMONTH(L$4,0))*('Diário 4º PA'!$F$4:$F$2000))
+SUMPRODUCT(('Comp.'!$D$5:$D$475=$B125)*('Comp.'!$B$5:$B$475&gt;=L$4)*('Comp.'!$B$5:$B$475&lt;=EOMONTH(L$4,0))*('Comp.'!$E$5:$E$475))</f>
        <v>0</v>
      </c>
      <c r="M125" s="10">
        <f>SUMPRODUCT(('Diário 1º PA'!$E$4:$E$2000='Analítico Cp.'!$B125)*('Diário 1º PA'!$C$4:$C$2000&gt;=M$4)*('Diário 1º PA'!$C$4:$C$2000&lt;=EOMONTH(M$4,0))*('Diário 1º PA'!$F$4:$F$2000))
+SUMPRODUCT(('Diário 2º PA'!$E$4:$E$1997='Analítico Cp.'!$B125)*('Diário 2º PA'!$C$4:$C$1997&gt;=M$4)*('Diário 2º PA'!$C$4:$C$1997&lt;=EOMONTH(M$4,0))*('Diário 2º PA'!$F$4:$F$1997))
+SUMPRODUCT(('Diário 3º PA'!$E$4:$E$2018='Analítico Cp.'!$B125)*('Diário 3º PA'!$C$4:$C$2018&gt;=M$4)*('Diário 3º PA'!$C$4:$C$2018&lt;=EOMONTH(M$4,0))*('Diário 3º PA'!$F$4:$F$2018))
+SUMPRODUCT(('Diário 4º PA'!$E$4:$E$2000='Analítico Cp.'!$B125)*('Diário 4º PA'!$C$4:$C$2000&gt;=M$4)*('Diário 4º PA'!$C$4:$C$2000&lt;=EOMONTH(M$4,0))*('Diário 4º PA'!$F$4:$F$2000))
+SUMPRODUCT(('Comp.'!$D$5:$D$475=$B125)*('Comp.'!$B$5:$B$475&gt;=M$4)*('Comp.'!$B$5:$B$475&lt;=EOMONTH(M$4,0))*('Comp.'!$E$5:$E$475))</f>
        <v>0</v>
      </c>
      <c r="N125" s="10">
        <f>SUMPRODUCT(('Diário 1º PA'!$E$4:$E$2000='Analítico Cp.'!$B125)*('Diário 1º PA'!$C$4:$C$2000&gt;=N$4)*('Diário 1º PA'!$C$4:$C$2000&lt;=EOMONTH(N$4,0))*('Diário 1º PA'!$F$4:$F$2000))
+SUMPRODUCT(('Diário 2º PA'!$E$4:$E$1997='Analítico Cp.'!$B125)*('Diário 2º PA'!$C$4:$C$1997&gt;=N$4)*('Diário 2º PA'!$C$4:$C$1997&lt;=EOMONTH(N$4,0))*('Diário 2º PA'!$F$4:$F$1997))
+SUMPRODUCT(('Diário 3º PA'!$E$4:$E$2018='Analítico Cp.'!$B125)*('Diário 3º PA'!$C$4:$C$2018&gt;=N$4)*('Diário 3º PA'!$C$4:$C$2018&lt;=EOMONTH(N$4,0))*('Diário 3º PA'!$F$4:$F$2018))
+SUMPRODUCT(('Diário 4º PA'!$E$4:$E$2000='Analítico Cp.'!$B125)*('Diário 4º PA'!$C$4:$C$2000&gt;=N$4)*('Diário 4º PA'!$C$4:$C$2000&lt;=EOMONTH(N$4,0))*('Diário 4º PA'!$F$4:$F$2000))
+SUMPRODUCT(('Comp.'!$D$5:$D$475=$B125)*('Comp.'!$B$5:$B$475&gt;=N$4)*('Comp.'!$B$5:$B$475&lt;=EOMONTH(N$4,0))*('Comp.'!$E$5:$E$475))</f>
        <v>0</v>
      </c>
      <c r="O125" s="11">
        <f t="shared" si="18"/>
        <v>0</v>
      </c>
      <c r="P125" s="92">
        <f t="shared" si="19"/>
        <v>0</v>
      </c>
    </row>
    <row r="126" spans="1:16" ht="23.25" customHeight="1" x14ac:dyDescent="0.25">
      <c r="A126" s="36" t="s">
        <v>326</v>
      </c>
      <c r="B126" s="34" t="s">
        <v>327</v>
      </c>
      <c r="C126" s="10">
        <f>SUMPRODUCT(('Diário 1º PA'!$E$4:$E$2000='Analítico Cp.'!$B126)*('Diário 1º PA'!$C$4:$C$2000&gt;=C$4)*('Diário 1º PA'!$C$4:$C$2000&lt;=EOMONTH(C$4,0))*('Diário 1º PA'!$F$4:$F$2000))
+SUMPRODUCT(('Diário 2º PA'!$E$4:$E$1997='Analítico Cp.'!$B126)*('Diário 2º PA'!$C$4:$C$1997&gt;=C$4)*('Diário 2º PA'!$C$4:$C$1997&lt;=EOMONTH(C$4,0))*('Diário 2º PA'!$F$4:$F$1997))
+SUMPRODUCT(('Diário 3º PA'!$E$4:$E$2018='Analítico Cp.'!$B126)*('Diário 3º PA'!$C$4:$C$2018&gt;=C$4)*('Diário 3º PA'!$C$4:$C$2018&lt;=EOMONTH(C$4,0))*('Diário 3º PA'!$F$4:$F$2018))
+SUMPRODUCT(('Diário 4º PA'!$E$4:$E$2000='Analítico Cp.'!$B126)*('Diário 4º PA'!$C$4:$C$2000&gt;=C$4)*('Diário 4º PA'!$C$4:$C$2000&lt;=EOMONTH(C$4,0))*('Diário 4º PA'!$F$4:$F$2000))
+SUMPRODUCT(('Comp.'!$D$5:$D$475=$B126)*('Comp.'!$B$5:$B$475&gt;=C$4)*('Comp.'!$B$5:$B$475&lt;=EOMONTH(C$4,0))*('Comp.'!$E$5:$E$475))</f>
        <v>0</v>
      </c>
      <c r="D126" s="10">
        <f>SUMPRODUCT(('Diário 1º PA'!$E$4:$E$2000='Analítico Cp.'!$B126)*('Diário 1º PA'!$C$4:$C$2000&gt;=D$4)*('Diário 1º PA'!$C$4:$C$2000&lt;=EOMONTH(D$4,0))*('Diário 1º PA'!$F$4:$F$2000))
+SUMPRODUCT(('Diário 2º PA'!$E$4:$E$1997='Analítico Cp.'!$B126)*('Diário 2º PA'!$C$4:$C$1997&gt;=D$4)*('Diário 2º PA'!$C$4:$C$1997&lt;=EOMONTH(D$4,0))*('Diário 2º PA'!$F$4:$F$1997))
+SUMPRODUCT(('Diário 3º PA'!$E$4:$E$2018='Analítico Cp.'!$B126)*('Diário 3º PA'!$C$4:$C$2018&gt;=D$4)*('Diário 3º PA'!$C$4:$C$2018&lt;=EOMONTH(D$4,0))*('Diário 3º PA'!$F$4:$F$2018))
+SUMPRODUCT(('Diário 4º PA'!$E$4:$E$2000='Analítico Cp.'!$B126)*('Diário 4º PA'!$C$4:$C$2000&gt;=D$4)*('Diário 4º PA'!$C$4:$C$2000&lt;=EOMONTH(D$4,0))*('Diário 4º PA'!$F$4:$F$2000))
+SUMPRODUCT(('Comp.'!$D$5:$D$475=$B126)*('Comp.'!$B$5:$B$475&gt;=D$4)*('Comp.'!$B$5:$B$475&lt;=EOMONTH(D$4,0))*('Comp.'!$E$5:$E$475))</f>
        <v>0</v>
      </c>
      <c r="E126" s="10">
        <f>SUMPRODUCT(('Diário 1º PA'!$E$4:$E$2000='Analítico Cp.'!$B126)*('Diário 1º PA'!$C$4:$C$2000&gt;=E$4)*('Diário 1º PA'!$C$4:$C$2000&lt;=EOMONTH(E$4,0))*('Diário 1º PA'!$F$4:$F$2000))
+SUMPRODUCT(('Diário 2º PA'!$E$4:$E$1997='Analítico Cp.'!$B126)*('Diário 2º PA'!$C$4:$C$1997&gt;=E$4)*('Diário 2º PA'!$C$4:$C$1997&lt;=EOMONTH(E$4,0))*('Diário 2º PA'!$F$4:$F$1997))
+SUMPRODUCT(('Diário 3º PA'!$E$4:$E$2018='Analítico Cp.'!$B126)*('Diário 3º PA'!$C$4:$C$2018&gt;=E$4)*('Diário 3º PA'!$C$4:$C$2018&lt;=EOMONTH(E$4,0))*('Diário 3º PA'!$F$4:$F$2018))
+SUMPRODUCT(('Diário 4º PA'!$E$4:$E$2000='Analítico Cp.'!$B126)*('Diário 4º PA'!$C$4:$C$2000&gt;=E$4)*('Diário 4º PA'!$C$4:$C$2000&lt;=EOMONTH(E$4,0))*('Diário 4º PA'!$F$4:$F$2000))
+SUMPRODUCT(('Comp.'!$D$5:$D$475=$B126)*('Comp.'!$B$5:$B$475&gt;=E$4)*('Comp.'!$B$5:$B$475&lt;=EOMONTH(E$4,0))*('Comp.'!$E$5:$E$475))</f>
        <v>0</v>
      </c>
      <c r="F126" s="10">
        <f>SUMPRODUCT(('Diário 1º PA'!$E$4:$E$2000='Analítico Cp.'!$B126)*('Diário 1º PA'!$C$4:$C$2000&gt;=F$4)*('Diário 1º PA'!$C$4:$C$2000&lt;=EOMONTH(F$4,0))*('Diário 1º PA'!$F$4:$F$2000))
+SUMPRODUCT(('Diário 2º PA'!$E$4:$E$1997='Analítico Cp.'!$B126)*('Diário 2º PA'!$C$4:$C$1997&gt;=F$4)*('Diário 2º PA'!$C$4:$C$1997&lt;=EOMONTH(F$4,0))*('Diário 2º PA'!$F$4:$F$1997))
+SUMPRODUCT(('Diário 3º PA'!$E$4:$E$2018='Analítico Cp.'!$B126)*('Diário 3º PA'!$C$4:$C$2018&gt;=F$4)*('Diário 3º PA'!$C$4:$C$2018&lt;=EOMONTH(F$4,0))*('Diário 3º PA'!$F$4:$F$2018))
+SUMPRODUCT(('Diário 4º PA'!$E$4:$E$2000='Analítico Cp.'!$B126)*('Diário 4º PA'!$C$4:$C$2000&gt;=F$4)*('Diário 4º PA'!$C$4:$C$2000&lt;=EOMONTH(F$4,0))*('Diário 4º PA'!$F$4:$F$2000))
+SUMPRODUCT(('Comp.'!$D$5:$D$475=$B126)*('Comp.'!$B$5:$B$475&gt;=F$4)*('Comp.'!$B$5:$B$475&lt;=EOMONTH(F$4,0))*('Comp.'!$E$5:$E$475))</f>
        <v>0</v>
      </c>
      <c r="G126" s="10">
        <f>SUMPRODUCT(('Diário 1º PA'!$E$4:$E$2000='Analítico Cp.'!$B126)*('Diário 1º PA'!$C$4:$C$2000&gt;=G$4)*('Diário 1º PA'!$C$4:$C$2000&lt;=EOMONTH(G$4,0))*('Diário 1º PA'!$F$4:$F$2000))
+SUMPRODUCT(('Diário 2º PA'!$E$4:$E$1997='Analítico Cp.'!$B126)*('Diário 2º PA'!$C$4:$C$1997&gt;=G$4)*('Diário 2º PA'!$C$4:$C$1997&lt;=EOMONTH(G$4,0))*('Diário 2º PA'!$F$4:$F$1997))
+SUMPRODUCT(('Diário 3º PA'!$E$4:$E$2018='Analítico Cp.'!$B126)*('Diário 3º PA'!$C$4:$C$2018&gt;=G$4)*('Diário 3º PA'!$C$4:$C$2018&lt;=EOMONTH(G$4,0))*('Diário 3º PA'!$F$4:$F$2018))
+SUMPRODUCT(('Diário 4º PA'!$E$4:$E$2000='Analítico Cp.'!$B126)*('Diário 4º PA'!$C$4:$C$2000&gt;=G$4)*('Diário 4º PA'!$C$4:$C$2000&lt;=EOMONTH(G$4,0))*('Diário 4º PA'!$F$4:$F$2000))
+SUMPRODUCT(('Comp.'!$D$5:$D$475=$B126)*('Comp.'!$B$5:$B$475&gt;=G$4)*('Comp.'!$B$5:$B$475&lt;=EOMONTH(G$4,0))*('Comp.'!$E$5:$E$475))</f>
        <v>0</v>
      </c>
      <c r="H126" s="10">
        <f>SUMPRODUCT(('Diário 1º PA'!$E$4:$E$2000='Analítico Cp.'!$B126)*('Diário 1º PA'!$C$4:$C$2000&gt;=H$4)*('Diário 1º PA'!$C$4:$C$2000&lt;=EOMONTH(H$4,0))*('Diário 1º PA'!$F$4:$F$2000))
+SUMPRODUCT(('Diário 2º PA'!$E$4:$E$1997='Analítico Cp.'!$B126)*('Diário 2º PA'!$C$4:$C$1997&gt;=H$4)*('Diário 2º PA'!$C$4:$C$1997&lt;=EOMONTH(H$4,0))*('Diário 2º PA'!$F$4:$F$1997))
+SUMPRODUCT(('Diário 3º PA'!$E$4:$E$2018='Analítico Cp.'!$B126)*('Diário 3º PA'!$C$4:$C$2018&gt;=H$4)*('Diário 3º PA'!$C$4:$C$2018&lt;=EOMONTH(H$4,0))*('Diário 3º PA'!$F$4:$F$2018))
+SUMPRODUCT(('Diário 4º PA'!$E$4:$E$2000='Analítico Cp.'!$B126)*('Diário 4º PA'!$C$4:$C$2000&gt;=H$4)*('Diário 4º PA'!$C$4:$C$2000&lt;=EOMONTH(H$4,0))*('Diário 4º PA'!$F$4:$F$2000))
+SUMPRODUCT(('Comp.'!$D$5:$D$475=$B126)*('Comp.'!$B$5:$B$475&gt;=H$4)*('Comp.'!$B$5:$B$475&lt;=EOMONTH(H$4,0))*('Comp.'!$E$5:$E$475))</f>
        <v>0</v>
      </c>
      <c r="I126" s="10">
        <f>SUMPRODUCT(('Diário 1º PA'!$E$4:$E$2000='Analítico Cp.'!$B126)*('Diário 1º PA'!$C$4:$C$2000&gt;=I$4)*('Diário 1º PA'!$C$4:$C$2000&lt;=EOMONTH(I$4,0))*('Diário 1º PA'!$F$4:$F$2000))
+SUMPRODUCT(('Diário 2º PA'!$E$4:$E$1997='Analítico Cp.'!$B126)*('Diário 2º PA'!$C$4:$C$1997&gt;=I$4)*('Diário 2º PA'!$C$4:$C$1997&lt;=EOMONTH(I$4,0))*('Diário 2º PA'!$F$4:$F$1997))
+SUMPRODUCT(('Diário 3º PA'!$E$4:$E$2018='Analítico Cp.'!$B126)*('Diário 3º PA'!$C$4:$C$2018&gt;=I$4)*('Diário 3º PA'!$C$4:$C$2018&lt;=EOMONTH(I$4,0))*('Diário 3º PA'!$F$4:$F$2018))
+SUMPRODUCT(('Diário 4º PA'!$E$4:$E$2000='Analítico Cp.'!$B126)*('Diário 4º PA'!$C$4:$C$2000&gt;=I$4)*('Diário 4º PA'!$C$4:$C$2000&lt;=EOMONTH(I$4,0))*('Diário 4º PA'!$F$4:$F$2000))
+SUMPRODUCT(('Comp.'!$D$5:$D$475=$B126)*('Comp.'!$B$5:$B$475&gt;=I$4)*('Comp.'!$B$5:$B$475&lt;=EOMONTH(I$4,0))*('Comp.'!$E$5:$E$475))</f>
        <v>0</v>
      </c>
      <c r="J126" s="10">
        <f>SUMPRODUCT(('Diário 1º PA'!$E$4:$E$2000='Analítico Cp.'!$B126)*('Diário 1º PA'!$C$4:$C$2000&gt;=J$4)*('Diário 1º PA'!$C$4:$C$2000&lt;=EOMONTH(J$4,0))*('Diário 1º PA'!$F$4:$F$2000))
+SUMPRODUCT(('Diário 2º PA'!$E$4:$E$1997='Analítico Cp.'!$B126)*('Diário 2º PA'!$C$4:$C$1997&gt;=J$4)*('Diário 2º PA'!$C$4:$C$1997&lt;=EOMONTH(J$4,0))*('Diário 2º PA'!$F$4:$F$1997))
+SUMPRODUCT(('Diário 3º PA'!$E$4:$E$2018='Analítico Cp.'!$B126)*('Diário 3º PA'!$C$4:$C$2018&gt;=J$4)*('Diário 3º PA'!$C$4:$C$2018&lt;=EOMONTH(J$4,0))*('Diário 3º PA'!$F$4:$F$2018))
+SUMPRODUCT(('Diário 4º PA'!$E$4:$E$2000='Analítico Cp.'!$B126)*('Diário 4º PA'!$C$4:$C$2000&gt;=J$4)*('Diário 4º PA'!$C$4:$C$2000&lt;=EOMONTH(J$4,0))*('Diário 4º PA'!$F$4:$F$2000))
+SUMPRODUCT(('Comp.'!$D$5:$D$475=$B126)*('Comp.'!$B$5:$B$475&gt;=J$4)*('Comp.'!$B$5:$B$475&lt;=EOMONTH(J$4,0))*('Comp.'!$E$5:$E$475))</f>
        <v>0</v>
      </c>
      <c r="K126" s="10">
        <f>SUMPRODUCT(('Diário 1º PA'!$E$4:$E$2000='Analítico Cp.'!$B126)*('Diário 1º PA'!$C$4:$C$2000&gt;=K$4)*('Diário 1º PA'!$C$4:$C$2000&lt;=EOMONTH(K$4,0))*('Diário 1º PA'!$F$4:$F$2000))
+SUMPRODUCT(('Diário 2º PA'!$E$4:$E$1997='Analítico Cp.'!$B126)*('Diário 2º PA'!$C$4:$C$1997&gt;=K$4)*('Diário 2º PA'!$C$4:$C$1997&lt;=EOMONTH(K$4,0))*('Diário 2º PA'!$F$4:$F$1997))
+SUMPRODUCT(('Diário 3º PA'!$E$4:$E$2018='Analítico Cp.'!$B126)*('Diário 3º PA'!$C$4:$C$2018&gt;=K$4)*('Diário 3º PA'!$C$4:$C$2018&lt;=EOMONTH(K$4,0))*('Diário 3º PA'!$F$4:$F$2018))
+SUMPRODUCT(('Diário 4º PA'!$E$4:$E$2000='Analítico Cp.'!$B126)*('Diário 4º PA'!$C$4:$C$2000&gt;=K$4)*('Diário 4º PA'!$C$4:$C$2000&lt;=EOMONTH(K$4,0))*('Diário 4º PA'!$F$4:$F$2000))
+SUMPRODUCT(('Comp.'!$D$5:$D$475=$B126)*('Comp.'!$B$5:$B$475&gt;=K$4)*('Comp.'!$B$5:$B$475&lt;=EOMONTH(K$4,0))*('Comp.'!$E$5:$E$475))</f>
        <v>0</v>
      </c>
      <c r="L126" s="10">
        <f>SUMPRODUCT(('Diário 1º PA'!$E$4:$E$2000='Analítico Cp.'!$B126)*('Diário 1º PA'!$C$4:$C$2000&gt;=L$4)*('Diário 1º PA'!$C$4:$C$2000&lt;=EOMONTH(L$4,0))*('Diário 1º PA'!$F$4:$F$2000))
+SUMPRODUCT(('Diário 2º PA'!$E$4:$E$1997='Analítico Cp.'!$B126)*('Diário 2º PA'!$C$4:$C$1997&gt;=L$4)*('Diário 2º PA'!$C$4:$C$1997&lt;=EOMONTH(L$4,0))*('Diário 2º PA'!$F$4:$F$1997))
+SUMPRODUCT(('Diário 3º PA'!$E$4:$E$2018='Analítico Cp.'!$B126)*('Diário 3º PA'!$C$4:$C$2018&gt;=L$4)*('Diário 3º PA'!$C$4:$C$2018&lt;=EOMONTH(L$4,0))*('Diário 3º PA'!$F$4:$F$2018))
+SUMPRODUCT(('Diário 4º PA'!$E$4:$E$2000='Analítico Cp.'!$B126)*('Diário 4º PA'!$C$4:$C$2000&gt;=L$4)*('Diário 4º PA'!$C$4:$C$2000&lt;=EOMONTH(L$4,0))*('Diário 4º PA'!$F$4:$F$2000))
+SUMPRODUCT(('Comp.'!$D$5:$D$475=$B126)*('Comp.'!$B$5:$B$475&gt;=L$4)*('Comp.'!$B$5:$B$475&lt;=EOMONTH(L$4,0))*('Comp.'!$E$5:$E$475))</f>
        <v>0</v>
      </c>
      <c r="M126" s="10">
        <f>SUMPRODUCT(('Diário 1º PA'!$E$4:$E$2000='Analítico Cp.'!$B126)*('Diário 1º PA'!$C$4:$C$2000&gt;=M$4)*('Diário 1º PA'!$C$4:$C$2000&lt;=EOMONTH(M$4,0))*('Diário 1º PA'!$F$4:$F$2000))
+SUMPRODUCT(('Diário 2º PA'!$E$4:$E$1997='Analítico Cp.'!$B126)*('Diário 2º PA'!$C$4:$C$1997&gt;=M$4)*('Diário 2º PA'!$C$4:$C$1997&lt;=EOMONTH(M$4,0))*('Diário 2º PA'!$F$4:$F$1997))
+SUMPRODUCT(('Diário 3º PA'!$E$4:$E$2018='Analítico Cp.'!$B126)*('Diário 3º PA'!$C$4:$C$2018&gt;=M$4)*('Diário 3º PA'!$C$4:$C$2018&lt;=EOMONTH(M$4,0))*('Diário 3º PA'!$F$4:$F$2018))
+SUMPRODUCT(('Diário 4º PA'!$E$4:$E$2000='Analítico Cp.'!$B126)*('Diário 4º PA'!$C$4:$C$2000&gt;=M$4)*('Diário 4º PA'!$C$4:$C$2000&lt;=EOMONTH(M$4,0))*('Diário 4º PA'!$F$4:$F$2000))
+SUMPRODUCT(('Comp.'!$D$5:$D$475=$B126)*('Comp.'!$B$5:$B$475&gt;=M$4)*('Comp.'!$B$5:$B$475&lt;=EOMONTH(M$4,0))*('Comp.'!$E$5:$E$475))</f>
        <v>0</v>
      </c>
      <c r="N126" s="10">
        <f>SUMPRODUCT(('Diário 1º PA'!$E$4:$E$2000='Analítico Cp.'!$B126)*('Diário 1º PA'!$C$4:$C$2000&gt;=N$4)*('Diário 1º PA'!$C$4:$C$2000&lt;=EOMONTH(N$4,0))*('Diário 1º PA'!$F$4:$F$2000))
+SUMPRODUCT(('Diário 2º PA'!$E$4:$E$1997='Analítico Cp.'!$B126)*('Diário 2º PA'!$C$4:$C$1997&gt;=N$4)*('Diário 2º PA'!$C$4:$C$1997&lt;=EOMONTH(N$4,0))*('Diário 2º PA'!$F$4:$F$1997))
+SUMPRODUCT(('Diário 3º PA'!$E$4:$E$2018='Analítico Cp.'!$B126)*('Diário 3º PA'!$C$4:$C$2018&gt;=N$4)*('Diário 3º PA'!$C$4:$C$2018&lt;=EOMONTH(N$4,0))*('Diário 3º PA'!$F$4:$F$2018))
+SUMPRODUCT(('Diário 4º PA'!$E$4:$E$2000='Analítico Cp.'!$B126)*('Diário 4º PA'!$C$4:$C$2000&gt;=N$4)*('Diário 4º PA'!$C$4:$C$2000&lt;=EOMONTH(N$4,0))*('Diário 4º PA'!$F$4:$F$2000))
+SUMPRODUCT(('Comp.'!$D$5:$D$475=$B126)*('Comp.'!$B$5:$B$475&gt;=N$4)*('Comp.'!$B$5:$B$475&lt;=EOMONTH(N$4,0))*('Comp.'!$E$5:$E$475))</f>
        <v>0</v>
      </c>
      <c r="O126" s="11">
        <f t="shared" si="18"/>
        <v>0</v>
      </c>
      <c r="P126" s="92">
        <f t="shared" si="19"/>
        <v>0</v>
      </c>
    </row>
    <row r="127" spans="1:16" ht="23.25" customHeight="1" x14ac:dyDescent="0.25">
      <c r="A127" s="36" t="s">
        <v>328</v>
      </c>
      <c r="B127" s="34" t="s">
        <v>329</v>
      </c>
      <c r="C127" s="10">
        <f>SUMPRODUCT(('Diário 1º PA'!$E$4:$E$2000='Analítico Cp.'!$B127)*('Diário 1º PA'!$C$4:$C$2000&gt;=C$4)*('Diário 1º PA'!$C$4:$C$2000&lt;=EOMONTH(C$4,0))*('Diário 1º PA'!$F$4:$F$2000))
+SUMPRODUCT(('Diário 2º PA'!$E$4:$E$1997='Analítico Cp.'!$B127)*('Diário 2º PA'!$C$4:$C$1997&gt;=C$4)*('Diário 2º PA'!$C$4:$C$1997&lt;=EOMONTH(C$4,0))*('Diário 2º PA'!$F$4:$F$1997))
+SUMPRODUCT(('Diário 3º PA'!$E$4:$E$2018='Analítico Cp.'!$B127)*('Diário 3º PA'!$C$4:$C$2018&gt;=C$4)*('Diário 3º PA'!$C$4:$C$2018&lt;=EOMONTH(C$4,0))*('Diário 3º PA'!$F$4:$F$2018))
+SUMPRODUCT(('Diário 4º PA'!$E$4:$E$2000='Analítico Cp.'!$B127)*('Diário 4º PA'!$C$4:$C$2000&gt;=C$4)*('Diário 4º PA'!$C$4:$C$2000&lt;=EOMONTH(C$4,0))*('Diário 4º PA'!$F$4:$F$2000))
+SUMPRODUCT(('Comp.'!$D$5:$D$475=$B127)*('Comp.'!$B$5:$B$475&gt;=C$4)*('Comp.'!$B$5:$B$475&lt;=EOMONTH(C$4,0))*('Comp.'!$E$5:$E$475))</f>
        <v>0</v>
      </c>
      <c r="D127" s="10">
        <f>SUMPRODUCT(('Diário 1º PA'!$E$4:$E$2000='Analítico Cp.'!$B127)*('Diário 1º PA'!$C$4:$C$2000&gt;=D$4)*('Diário 1º PA'!$C$4:$C$2000&lt;=EOMONTH(D$4,0))*('Diário 1º PA'!$F$4:$F$2000))
+SUMPRODUCT(('Diário 2º PA'!$E$4:$E$1997='Analítico Cp.'!$B127)*('Diário 2º PA'!$C$4:$C$1997&gt;=D$4)*('Diário 2º PA'!$C$4:$C$1997&lt;=EOMONTH(D$4,0))*('Diário 2º PA'!$F$4:$F$1997))
+SUMPRODUCT(('Diário 3º PA'!$E$4:$E$2018='Analítico Cp.'!$B127)*('Diário 3º PA'!$C$4:$C$2018&gt;=D$4)*('Diário 3º PA'!$C$4:$C$2018&lt;=EOMONTH(D$4,0))*('Diário 3º PA'!$F$4:$F$2018))
+SUMPRODUCT(('Diário 4º PA'!$E$4:$E$2000='Analítico Cp.'!$B127)*('Diário 4º PA'!$C$4:$C$2000&gt;=D$4)*('Diário 4º PA'!$C$4:$C$2000&lt;=EOMONTH(D$4,0))*('Diário 4º PA'!$F$4:$F$2000))
+SUMPRODUCT(('Comp.'!$D$5:$D$475=$B127)*('Comp.'!$B$5:$B$475&gt;=D$4)*('Comp.'!$B$5:$B$475&lt;=EOMONTH(D$4,0))*('Comp.'!$E$5:$E$475))</f>
        <v>0</v>
      </c>
      <c r="E127" s="10">
        <f>SUMPRODUCT(('Diário 1º PA'!$E$4:$E$2000='Analítico Cp.'!$B127)*('Diário 1º PA'!$C$4:$C$2000&gt;=E$4)*('Diário 1º PA'!$C$4:$C$2000&lt;=EOMONTH(E$4,0))*('Diário 1º PA'!$F$4:$F$2000))
+SUMPRODUCT(('Diário 2º PA'!$E$4:$E$1997='Analítico Cp.'!$B127)*('Diário 2º PA'!$C$4:$C$1997&gt;=E$4)*('Diário 2º PA'!$C$4:$C$1997&lt;=EOMONTH(E$4,0))*('Diário 2º PA'!$F$4:$F$1997))
+SUMPRODUCT(('Diário 3º PA'!$E$4:$E$2018='Analítico Cp.'!$B127)*('Diário 3º PA'!$C$4:$C$2018&gt;=E$4)*('Diário 3º PA'!$C$4:$C$2018&lt;=EOMONTH(E$4,0))*('Diário 3º PA'!$F$4:$F$2018))
+SUMPRODUCT(('Diário 4º PA'!$E$4:$E$2000='Analítico Cp.'!$B127)*('Diário 4º PA'!$C$4:$C$2000&gt;=E$4)*('Diário 4º PA'!$C$4:$C$2000&lt;=EOMONTH(E$4,0))*('Diário 4º PA'!$F$4:$F$2000))
+SUMPRODUCT(('Comp.'!$D$5:$D$475=$B127)*('Comp.'!$B$5:$B$475&gt;=E$4)*('Comp.'!$B$5:$B$475&lt;=EOMONTH(E$4,0))*('Comp.'!$E$5:$E$475))</f>
        <v>0</v>
      </c>
      <c r="F127" s="10">
        <f>SUMPRODUCT(('Diário 1º PA'!$E$4:$E$2000='Analítico Cp.'!$B127)*('Diário 1º PA'!$C$4:$C$2000&gt;=F$4)*('Diário 1º PA'!$C$4:$C$2000&lt;=EOMONTH(F$4,0))*('Diário 1º PA'!$F$4:$F$2000))
+SUMPRODUCT(('Diário 2º PA'!$E$4:$E$1997='Analítico Cp.'!$B127)*('Diário 2º PA'!$C$4:$C$1997&gt;=F$4)*('Diário 2º PA'!$C$4:$C$1997&lt;=EOMONTH(F$4,0))*('Diário 2º PA'!$F$4:$F$1997))
+SUMPRODUCT(('Diário 3º PA'!$E$4:$E$2018='Analítico Cp.'!$B127)*('Diário 3º PA'!$C$4:$C$2018&gt;=F$4)*('Diário 3º PA'!$C$4:$C$2018&lt;=EOMONTH(F$4,0))*('Diário 3º PA'!$F$4:$F$2018))
+SUMPRODUCT(('Diário 4º PA'!$E$4:$E$2000='Analítico Cp.'!$B127)*('Diário 4º PA'!$C$4:$C$2000&gt;=F$4)*('Diário 4º PA'!$C$4:$C$2000&lt;=EOMONTH(F$4,0))*('Diário 4º PA'!$F$4:$F$2000))
+SUMPRODUCT(('Comp.'!$D$5:$D$475=$B127)*('Comp.'!$B$5:$B$475&gt;=F$4)*('Comp.'!$B$5:$B$475&lt;=EOMONTH(F$4,0))*('Comp.'!$E$5:$E$475))</f>
        <v>0</v>
      </c>
      <c r="G127" s="10">
        <f>SUMPRODUCT(('Diário 1º PA'!$E$4:$E$2000='Analítico Cp.'!$B127)*('Diário 1º PA'!$C$4:$C$2000&gt;=G$4)*('Diário 1º PA'!$C$4:$C$2000&lt;=EOMONTH(G$4,0))*('Diário 1º PA'!$F$4:$F$2000))
+SUMPRODUCT(('Diário 2º PA'!$E$4:$E$1997='Analítico Cp.'!$B127)*('Diário 2º PA'!$C$4:$C$1997&gt;=G$4)*('Diário 2º PA'!$C$4:$C$1997&lt;=EOMONTH(G$4,0))*('Diário 2º PA'!$F$4:$F$1997))
+SUMPRODUCT(('Diário 3º PA'!$E$4:$E$2018='Analítico Cp.'!$B127)*('Diário 3º PA'!$C$4:$C$2018&gt;=G$4)*('Diário 3º PA'!$C$4:$C$2018&lt;=EOMONTH(G$4,0))*('Diário 3º PA'!$F$4:$F$2018))
+SUMPRODUCT(('Diário 4º PA'!$E$4:$E$2000='Analítico Cp.'!$B127)*('Diário 4º PA'!$C$4:$C$2000&gt;=G$4)*('Diário 4º PA'!$C$4:$C$2000&lt;=EOMONTH(G$4,0))*('Diário 4º PA'!$F$4:$F$2000))
+SUMPRODUCT(('Comp.'!$D$5:$D$475=$B127)*('Comp.'!$B$5:$B$475&gt;=G$4)*('Comp.'!$B$5:$B$475&lt;=EOMONTH(G$4,0))*('Comp.'!$E$5:$E$475))</f>
        <v>0</v>
      </c>
      <c r="H127" s="10">
        <f>SUMPRODUCT(('Diário 1º PA'!$E$4:$E$2000='Analítico Cp.'!$B127)*('Diário 1º PA'!$C$4:$C$2000&gt;=H$4)*('Diário 1º PA'!$C$4:$C$2000&lt;=EOMONTH(H$4,0))*('Diário 1º PA'!$F$4:$F$2000))
+SUMPRODUCT(('Diário 2º PA'!$E$4:$E$1997='Analítico Cp.'!$B127)*('Diário 2º PA'!$C$4:$C$1997&gt;=H$4)*('Diário 2º PA'!$C$4:$C$1997&lt;=EOMONTH(H$4,0))*('Diário 2º PA'!$F$4:$F$1997))
+SUMPRODUCT(('Diário 3º PA'!$E$4:$E$2018='Analítico Cp.'!$B127)*('Diário 3º PA'!$C$4:$C$2018&gt;=H$4)*('Diário 3º PA'!$C$4:$C$2018&lt;=EOMONTH(H$4,0))*('Diário 3º PA'!$F$4:$F$2018))
+SUMPRODUCT(('Diário 4º PA'!$E$4:$E$2000='Analítico Cp.'!$B127)*('Diário 4º PA'!$C$4:$C$2000&gt;=H$4)*('Diário 4º PA'!$C$4:$C$2000&lt;=EOMONTH(H$4,0))*('Diário 4º PA'!$F$4:$F$2000))
+SUMPRODUCT(('Comp.'!$D$5:$D$475=$B127)*('Comp.'!$B$5:$B$475&gt;=H$4)*('Comp.'!$B$5:$B$475&lt;=EOMONTH(H$4,0))*('Comp.'!$E$5:$E$475))</f>
        <v>0</v>
      </c>
      <c r="I127" s="10">
        <f>SUMPRODUCT(('Diário 1º PA'!$E$4:$E$2000='Analítico Cp.'!$B127)*('Diário 1º PA'!$C$4:$C$2000&gt;=I$4)*('Diário 1º PA'!$C$4:$C$2000&lt;=EOMONTH(I$4,0))*('Diário 1º PA'!$F$4:$F$2000))
+SUMPRODUCT(('Diário 2º PA'!$E$4:$E$1997='Analítico Cp.'!$B127)*('Diário 2º PA'!$C$4:$C$1997&gt;=I$4)*('Diário 2º PA'!$C$4:$C$1997&lt;=EOMONTH(I$4,0))*('Diário 2º PA'!$F$4:$F$1997))
+SUMPRODUCT(('Diário 3º PA'!$E$4:$E$2018='Analítico Cp.'!$B127)*('Diário 3º PA'!$C$4:$C$2018&gt;=I$4)*('Diário 3º PA'!$C$4:$C$2018&lt;=EOMONTH(I$4,0))*('Diário 3º PA'!$F$4:$F$2018))
+SUMPRODUCT(('Diário 4º PA'!$E$4:$E$2000='Analítico Cp.'!$B127)*('Diário 4º PA'!$C$4:$C$2000&gt;=I$4)*('Diário 4º PA'!$C$4:$C$2000&lt;=EOMONTH(I$4,0))*('Diário 4º PA'!$F$4:$F$2000))
+SUMPRODUCT(('Comp.'!$D$5:$D$475=$B127)*('Comp.'!$B$5:$B$475&gt;=I$4)*('Comp.'!$B$5:$B$475&lt;=EOMONTH(I$4,0))*('Comp.'!$E$5:$E$475))</f>
        <v>0</v>
      </c>
      <c r="J127" s="10">
        <f>SUMPRODUCT(('Diário 1º PA'!$E$4:$E$2000='Analítico Cp.'!$B127)*('Diário 1º PA'!$C$4:$C$2000&gt;=J$4)*('Diário 1º PA'!$C$4:$C$2000&lt;=EOMONTH(J$4,0))*('Diário 1º PA'!$F$4:$F$2000))
+SUMPRODUCT(('Diário 2º PA'!$E$4:$E$1997='Analítico Cp.'!$B127)*('Diário 2º PA'!$C$4:$C$1997&gt;=J$4)*('Diário 2º PA'!$C$4:$C$1997&lt;=EOMONTH(J$4,0))*('Diário 2º PA'!$F$4:$F$1997))
+SUMPRODUCT(('Diário 3º PA'!$E$4:$E$2018='Analítico Cp.'!$B127)*('Diário 3º PA'!$C$4:$C$2018&gt;=J$4)*('Diário 3º PA'!$C$4:$C$2018&lt;=EOMONTH(J$4,0))*('Diário 3º PA'!$F$4:$F$2018))
+SUMPRODUCT(('Diário 4º PA'!$E$4:$E$2000='Analítico Cp.'!$B127)*('Diário 4º PA'!$C$4:$C$2000&gt;=J$4)*('Diário 4º PA'!$C$4:$C$2000&lt;=EOMONTH(J$4,0))*('Diário 4º PA'!$F$4:$F$2000))
+SUMPRODUCT(('Comp.'!$D$5:$D$475=$B127)*('Comp.'!$B$5:$B$475&gt;=J$4)*('Comp.'!$B$5:$B$475&lt;=EOMONTH(J$4,0))*('Comp.'!$E$5:$E$475))</f>
        <v>0</v>
      </c>
      <c r="K127" s="10">
        <f>SUMPRODUCT(('Diário 1º PA'!$E$4:$E$2000='Analítico Cp.'!$B127)*('Diário 1º PA'!$C$4:$C$2000&gt;=K$4)*('Diário 1º PA'!$C$4:$C$2000&lt;=EOMONTH(K$4,0))*('Diário 1º PA'!$F$4:$F$2000))
+SUMPRODUCT(('Diário 2º PA'!$E$4:$E$1997='Analítico Cp.'!$B127)*('Diário 2º PA'!$C$4:$C$1997&gt;=K$4)*('Diário 2º PA'!$C$4:$C$1997&lt;=EOMONTH(K$4,0))*('Diário 2º PA'!$F$4:$F$1997))
+SUMPRODUCT(('Diário 3º PA'!$E$4:$E$2018='Analítico Cp.'!$B127)*('Diário 3º PA'!$C$4:$C$2018&gt;=K$4)*('Diário 3º PA'!$C$4:$C$2018&lt;=EOMONTH(K$4,0))*('Diário 3º PA'!$F$4:$F$2018))
+SUMPRODUCT(('Diário 4º PA'!$E$4:$E$2000='Analítico Cp.'!$B127)*('Diário 4º PA'!$C$4:$C$2000&gt;=K$4)*('Diário 4º PA'!$C$4:$C$2000&lt;=EOMONTH(K$4,0))*('Diário 4º PA'!$F$4:$F$2000))
+SUMPRODUCT(('Comp.'!$D$5:$D$475=$B127)*('Comp.'!$B$5:$B$475&gt;=K$4)*('Comp.'!$B$5:$B$475&lt;=EOMONTH(K$4,0))*('Comp.'!$E$5:$E$475))</f>
        <v>0</v>
      </c>
      <c r="L127" s="10">
        <f>SUMPRODUCT(('Diário 1º PA'!$E$4:$E$2000='Analítico Cp.'!$B127)*('Diário 1º PA'!$C$4:$C$2000&gt;=L$4)*('Diário 1º PA'!$C$4:$C$2000&lt;=EOMONTH(L$4,0))*('Diário 1º PA'!$F$4:$F$2000))
+SUMPRODUCT(('Diário 2º PA'!$E$4:$E$1997='Analítico Cp.'!$B127)*('Diário 2º PA'!$C$4:$C$1997&gt;=L$4)*('Diário 2º PA'!$C$4:$C$1997&lt;=EOMONTH(L$4,0))*('Diário 2º PA'!$F$4:$F$1997))
+SUMPRODUCT(('Diário 3º PA'!$E$4:$E$2018='Analítico Cp.'!$B127)*('Diário 3º PA'!$C$4:$C$2018&gt;=L$4)*('Diário 3º PA'!$C$4:$C$2018&lt;=EOMONTH(L$4,0))*('Diário 3º PA'!$F$4:$F$2018))
+SUMPRODUCT(('Diário 4º PA'!$E$4:$E$2000='Analítico Cp.'!$B127)*('Diário 4º PA'!$C$4:$C$2000&gt;=L$4)*('Diário 4º PA'!$C$4:$C$2000&lt;=EOMONTH(L$4,0))*('Diário 4º PA'!$F$4:$F$2000))
+SUMPRODUCT(('Comp.'!$D$5:$D$475=$B127)*('Comp.'!$B$5:$B$475&gt;=L$4)*('Comp.'!$B$5:$B$475&lt;=EOMONTH(L$4,0))*('Comp.'!$E$5:$E$475))</f>
        <v>0</v>
      </c>
      <c r="M127" s="10">
        <f>SUMPRODUCT(('Diário 1º PA'!$E$4:$E$2000='Analítico Cp.'!$B127)*('Diário 1º PA'!$C$4:$C$2000&gt;=M$4)*('Diário 1º PA'!$C$4:$C$2000&lt;=EOMONTH(M$4,0))*('Diário 1º PA'!$F$4:$F$2000))
+SUMPRODUCT(('Diário 2º PA'!$E$4:$E$1997='Analítico Cp.'!$B127)*('Diário 2º PA'!$C$4:$C$1997&gt;=M$4)*('Diário 2º PA'!$C$4:$C$1997&lt;=EOMONTH(M$4,0))*('Diário 2º PA'!$F$4:$F$1997))
+SUMPRODUCT(('Diário 3º PA'!$E$4:$E$2018='Analítico Cp.'!$B127)*('Diário 3º PA'!$C$4:$C$2018&gt;=M$4)*('Diário 3º PA'!$C$4:$C$2018&lt;=EOMONTH(M$4,0))*('Diário 3º PA'!$F$4:$F$2018))
+SUMPRODUCT(('Diário 4º PA'!$E$4:$E$2000='Analítico Cp.'!$B127)*('Diário 4º PA'!$C$4:$C$2000&gt;=M$4)*('Diário 4º PA'!$C$4:$C$2000&lt;=EOMONTH(M$4,0))*('Diário 4º PA'!$F$4:$F$2000))
+SUMPRODUCT(('Comp.'!$D$5:$D$475=$B127)*('Comp.'!$B$5:$B$475&gt;=M$4)*('Comp.'!$B$5:$B$475&lt;=EOMONTH(M$4,0))*('Comp.'!$E$5:$E$475))</f>
        <v>0</v>
      </c>
      <c r="N127" s="10">
        <f>SUMPRODUCT(('Diário 1º PA'!$E$4:$E$2000='Analítico Cp.'!$B127)*('Diário 1º PA'!$C$4:$C$2000&gt;=N$4)*('Diário 1º PA'!$C$4:$C$2000&lt;=EOMONTH(N$4,0))*('Diário 1º PA'!$F$4:$F$2000))
+SUMPRODUCT(('Diário 2º PA'!$E$4:$E$1997='Analítico Cp.'!$B127)*('Diário 2º PA'!$C$4:$C$1997&gt;=N$4)*('Diário 2º PA'!$C$4:$C$1997&lt;=EOMONTH(N$4,0))*('Diário 2º PA'!$F$4:$F$1997))
+SUMPRODUCT(('Diário 3º PA'!$E$4:$E$2018='Analítico Cp.'!$B127)*('Diário 3º PA'!$C$4:$C$2018&gt;=N$4)*('Diário 3º PA'!$C$4:$C$2018&lt;=EOMONTH(N$4,0))*('Diário 3º PA'!$F$4:$F$2018))
+SUMPRODUCT(('Diário 4º PA'!$E$4:$E$2000='Analítico Cp.'!$B127)*('Diário 4º PA'!$C$4:$C$2000&gt;=N$4)*('Diário 4º PA'!$C$4:$C$2000&lt;=EOMONTH(N$4,0))*('Diário 4º PA'!$F$4:$F$2000))
+SUMPRODUCT(('Comp.'!$D$5:$D$475=$B127)*('Comp.'!$B$5:$B$475&gt;=N$4)*('Comp.'!$B$5:$B$475&lt;=EOMONTH(N$4,0))*('Comp.'!$E$5:$E$475))</f>
        <v>0</v>
      </c>
      <c r="O127" s="11">
        <f t="shared" si="18"/>
        <v>0</v>
      </c>
      <c r="P127" s="92">
        <f t="shared" si="19"/>
        <v>0</v>
      </c>
    </row>
    <row r="128" spans="1:16" ht="23.25" customHeight="1" x14ac:dyDescent="0.25">
      <c r="A128" s="36" t="s">
        <v>330</v>
      </c>
      <c r="B128" s="34" t="s">
        <v>331</v>
      </c>
      <c r="C128" s="10">
        <f>SUMPRODUCT(('Diário 1º PA'!$E$4:$E$2000='Analítico Cp.'!$B128)*('Diário 1º PA'!$C$4:$C$2000&gt;=C$4)*('Diário 1º PA'!$C$4:$C$2000&lt;=EOMONTH(C$4,0))*('Diário 1º PA'!$F$4:$F$2000))
+SUMPRODUCT(('Diário 2º PA'!$E$4:$E$1997='Analítico Cp.'!$B128)*('Diário 2º PA'!$C$4:$C$1997&gt;=C$4)*('Diário 2º PA'!$C$4:$C$1997&lt;=EOMONTH(C$4,0))*('Diário 2º PA'!$F$4:$F$1997))
+SUMPRODUCT(('Diário 3º PA'!$E$4:$E$2018='Analítico Cp.'!$B128)*('Diário 3º PA'!$C$4:$C$2018&gt;=C$4)*('Diário 3º PA'!$C$4:$C$2018&lt;=EOMONTH(C$4,0))*('Diário 3º PA'!$F$4:$F$2018))
+SUMPRODUCT(('Diário 4º PA'!$E$4:$E$2000='Analítico Cp.'!$B128)*('Diário 4º PA'!$C$4:$C$2000&gt;=C$4)*('Diário 4º PA'!$C$4:$C$2000&lt;=EOMONTH(C$4,0))*('Diário 4º PA'!$F$4:$F$2000))
+SUMPRODUCT(('Comp.'!$D$5:$D$475=$B128)*('Comp.'!$B$5:$B$475&gt;=C$4)*('Comp.'!$B$5:$B$475&lt;=EOMONTH(C$4,0))*('Comp.'!$E$5:$E$475))</f>
        <v>0</v>
      </c>
      <c r="D128" s="10">
        <f>SUMPRODUCT(('Diário 1º PA'!$E$4:$E$2000='Analítico Cp.'!$B128)*('Diário 1º PA'!$C$4:$C$2000&gt;=D$4)*('Diário 1º PA'!$C$4:$C$2000&lt;=EOMONTH(D$4,0))*('Diário 1º PA'!$F$4:$F$2000))
+SUMPRODUCT(('Diário 2º PA'!$E$4:$E$1997='Analítico Cp.'!$B128)*('Diário 2º PA'!$C$4:$C$1997&gt;=D$4)*('Diário 2º PA'!$C$4:$C$1997&lt;=EOMONTH(D$4,0))*('Diário 2º PA'!$F$4:$F$1997))
+SUMPRODUCT(('Diário 3º PA'!$E$4:$E$2018='Analítico Cp.'!$B128)*('Diário 3º PA'!$C$4:$C$2018&gt;=D$4)*('Diário 3º PA'!$C$4:$C$2018&lt;=EOMONTH(D$4,0))*('Diário 3º PA'!$F$4:$F$2018))
+SUMPRODUCT(('Diário 4º PA'!$E$4:$E$2000='Analítico Cp.'!$B128)*('Diário 4º PA'!$C$4:$C$2000&gt;=D$4)*('Diário 4º PA'!$C$4:$C$2000&lt;=EOMONTH(D$4,0))*('Diário 4º PA'!$F$4:$F$2000))
+SUMPRODUCT(('Comp.'!$D$5:$D$475=$B128)*('Comp.'!$B$5:$B$475&gt;=D$4)*('Comp.'!$B$5:$B$475&lt;=EOMONTH(D$4,0))*('Comp.'!$E$5:$E$475))</f>
        <v>0</v>
      </c>
      <c r="E128" s="10">
        <f>SUMPRODUCT(('Diário 1º PA'!$E$4:$E$2000='Analítico Cp.'!$B128)*('Diário 1º PA'!$C$4:$C$2000&gt;=E$4)*('Diário 1º PA'!$C$4:$C$2000&lt;=EOMONTH(E$4,0))*('Diário 1º PA'!$F$4:$F$2000))
+SUMPRODUCT(('Diário 2º PA'!$E$4:$E$1997='Analítico Cp.'!$B128)*('Diário 2º PA'!$C$4:$C$1997&gt;=E$4)*('Diário 2º PA'!$C$4:$C$1997&lt;=EOMONTH(E$4,0))*('Diário 2º PA'!$F$4:$F$1997))
+SUMPRODUCT(('Diário 3º PA'!$E$4:$E$2018='Analítico Cp.'!$B128)*('Diário 3º PA'!$C$4:$C$2018&gt;=E$4)*('Diário 3º PA'!$C$4:$C$2018&lt;=EOMONTH(E$4,0))*('Diário 3º PA'!$F$4:$F$2018))
+SUMPRODUCT(('Diário 4º PA'!$E$4:$E$2000='Analítico Cp.'!$B128)*('Diário 4º PA'!$C$4:$C$2000&gt;=E$4)*('Diário 4º PA'!$C$4:$C$2000&lt;=EOMONTH(E$4,0))*('Diário 4º PA'!$F$4:$F$2000))
+SUMPRODUCT(('Comp.'!$D$5:$D$475=$B128)*('Comp.'!$B$5:$B$475&gt;=E$4)*('Comp.'!$B$5:$B$475&lt;=EOMONTH(E$4,0))*('Comp.'!$E$5:$E$475))</f>
        <v>0</v>
      </c>
      <c r="F128" s="10">
        <f>SUMPRODUCT(('Diário 1º PA'!$E$4:$E$2000='Analítico Cp.'!$B128)*('Diário 1º PA'!$C$4:$C$2000&gt;=F$4)*('Diário 1º PA'!$C$4:$C$2000&lt;=EOMONTH(F$4,0))*('Diário 1º PA'!$F$4:$F$2000))
+SUMPRODUCT(('Diário 2º PA'!$E$4:$E$1997='Analítico Cp.'!$B128)*('Diário 2º PA'!$C$4:$C$1997&gt;=F$4)*('Diário 2º PA'!$C$4:$C$1997&lt;=EOMONTH(F$4,0))*('Diário 2º PA'!$F$4:$F$1997))
+SUMPRODUCT(('Diário 3º PA'!$E$4:$E$2018='Analítico Cp.'!$B128)*('Diário 3º PA'!$C$4:$C$2018&gt;=F$4)*('Diário 3º PA'!$C$4:$C$2018&lt;=EOMONTH(F$4,0))*('Diário 3º PA'!$F$4:$F$2018))
+SUMPRODUCT(('Diário 4º PA'!$E$4:$E$2000='Analítico Cp.'!$B128)*('Diário 4º PA'!$C$4:$C$2000&gt;=F$4)*('Diário 4º PA'!$C$4:$C$2000&lt;=EOMONTH(F$4,0))*('Diário 4º PA'!$F$4:$F$2000))
+SUMPRODUCT(('Comp.'!$D$5:$D$475=$B128)*('Comp.'!$B$5:$B$475&gt;=F$4)*('Comp.'!$B$5:$B$475&lt;=EOMONTH(F$4,0))*('Comp.'!$E$5:$E$475))</f>
        <v>0</v>
      </c>
      <c r="G128" s="10">
        <f>SUMPRODUCT(('Diário 1º PA'!$E$4:$E$2000='Analítico Cp.'!$B128)*('Diário 1º PA'!$C$4:$C$2000&gt;=G$4)*('Diário 1º PA'!$C$4:$C$2000&lt;=EOMONTH(G$4,0))*('Diário 1º PA'!$F$4:$F$2000))
+SUMPRODUCT(('Diário 2º PA'!$E$4:$E$1997='Analítico Cp.'!$B128)*('Diário 2º PA'!$C$4:$C$1997&gt;=G$4)*('Diário 2º PA'!$C$4:$C$1997&lt;=EOMONTH(G$4,0))*('Diário 2º PA'!$F$4:$F$1997))
+SUMPRODUCT(('Diário 3º PA'!$E$4:$E$2018='Analítico Cp.'!$B128)*('Diário 3º PA'!$C$4:$C$2018&gt;=G$4)*('Diário 3º PA'!$C$4:$C$2018&lt;=EOMONTH(G$4,0))*('Diário 3º PA'!$F$4:$F$2018))
+SUMPRODUCT(('Diário 4º PA'!$E$4:$E$2000='Analítico Cp.'!$B128)*('Diário 4º PA'!$C$4:$C$2000&gt;=G$4)*('Diário 4º PA'!$C$4:$C$2000&lt;=EOMONTH(G$4,0))*('Diário 4º PA'!$F$4:$F$2000))
+SUMPRODUCT(('Comp.'!$D$5:$D$475=$B128)*('Comp.'!$B$5:$B$475&gt;=G$4)*('Comp.'!$B$5:$B$475&lt;=EOMONTH(G$4,0))*('Comp.'!$E$5:$E$475))</f>
        <v>0</v>
      </c>
      <c r="H128" s="10">
        <f>SUMPRODUCT(('Diário 1º PA'!$E$4:$E$2000='Analítico Cp.'!$B128)*('Diário 1º PA'!$C$4:$C$2000&gt;=H$4)*('Diário 1º PA'!$C$4:$C$2000&lt;=EOMONTH(H$4,0))*('Diário 1º PA'!$F$4:$F$2000))
+SUMPRODUCT(('Diário 2º PA'!$E$4:$E$1997='Analítico Cp.'!$B128)*('Diário 2º PA'!$C$4:$C$1997&gt;=H$4)*('Diário 2º PA'!$C$4:$C$1997&lt;=EOMONTH(H$4,0))*('Diário 2º PA'!$F$4:$F$1997))
+SUMPRODUCT(('Diário 3º PA'!$E$4:$E$2018='Analítico Cp.'!$B128)*('Diário 3º PA'!$C$4:$C$2018&gt;=H$4)*('Diário 3º PA'!$C$4:$C$2018&lt;=EOMONTH(H$4,0))*('Diário 3º PA'!$F$4:$F$2018))
+SUMPRODUCT(('Diário 4º PA'!$E$4:$E$2000='Analítico Cp.'!$B128)*('Diário 4º PA'!$C$4:$C$2000&gt;=H$4)*('Diário 4º PA'!$C$4:$C$2000&lt;=EOMONTH(H$4,0))*('Diário 4º PA'!$F$4:$F$2000))
+SUMPRODUCT(('Comp.'!$D$5:$D$475=$B128)*('Comp.'!$B$5:$B$475&gt;=H$4)*('Comp.'!$B$5:$B$475&lt;=EOMONTH(H$4,0))*('Comp.'!$E$5:$E$475))</f>
        <v>0</v>
      </c>
      <c r="I128" s="10">
        <f>SUMPRODUCT(('Diário 1º PA'!$E$4:$E$2000='Analítico Cp.'!$B128)*('Diário 1º PA'!$C$4:$C$2000&gt;=I$4)*('Diário 1º PA'!$C$4:$C$2000&lt;=EOMONTH(I$4,0))*('Diário 1º PA'!$F$4:$F$2000))
+SUMPRODUCT(('Diário 2º PA'!$E$4:$E$1997='Analítico Cp.'!$B128)*('Diário 2º PA'!$C$4:$C$1997&gt;=I$4)*('Diário 2º PA'!$C$4:$C$1997&lt;=EOMONTH(I$4,0))*('Diário 2º PA'!$F$4:$F$1997))
+SUMPRODUCT(('Diário 3º PA'!$E$4:$E$2018='Analítico Cp.'!$B128)*('Diário 3º PA'!$C$4:$C$2018&gt;=I$4)*('Diário 3º PA'!$C$4:$C$2018&lt;=EOMONTH(I$4,0))*('Diário 3º PA'!$F$4:$F$2018))
+SUMPRODUCT(('Diário 4º PA'!$E$4:$E$2000='Analítico Cp.'!$B128)*('Diário 4º PA'!$C$4:$C$2000&gt;=I$4)*('Diário 4º PA'!$C$4:$C$2000&lt;=EOMONTH(I$4,0))*('Diário 4º PA'!$F$4:$F$2000))
+SUMPRODUCT(('Comp.'!$D$5:$D$475=$B128)*('Comp.'!$B$5:$B$475&gt;=I$4)*('Comp.'!$B$5:$B$475&lt;=EOMONTH(I$4,0))*('Comp.'!$E$5:$E$475))</f>
        <v>0</v>
      </c>
      <c r="J128" s="10">
        <f>SUMPRODUCT(('Diário 1º PA'!$E$4:$E$2000='Analítico Cp.'!$B128)*('Diário 1º PA'!$C$4:$C$2000&gt;=J$4)*('Diário 1º PA'!$C$4:$C$2000&lt;=EOMONTH(J$4,0))*('Diário 1º PA'!$F$4:$F$2000))
+SUMPRODUCT(('Diário 2º PA'!$E$4:$E$1997='Analítico Cp.'!$B128)*('Diário 2º PA'!$C$4:$C$1997&gt;=J$4)*('Diário 2º PA'!$C$4:$C$1997&lt;=EOMONTH(J$4,0))*('Diário 2º PA'!$F$4:$F$1997))
+SUMPRODUCT(('Diário 3º PA'!$E$4:$E$2018='Analítico Cp.'!$B128)*('Diário 3º PA'!$C$4:$C$2018&gt;=J$4)*('Diário 3º PA'!$C$4:$C$2018&lt;=EOMONTH(J$4,0))*('Diário 3º PA'!$F$4:$F$2018))
+SUMPRODUCT(('Diário 4º PA'!$E$4:$E$2000='Analítico Cp.'!$B128)*('Diário 4º PA'!$C$4:$C$2000&gt;=J$4)*('Diário 4º PA'!$C$4:$C$2000&lt;=EOMONTH(J$4,0))*('Diário 4º PA'!$F$4:$F$2000))
+SUMPRODUCT(('Comp.'!$D$5:$D$475=$B128)*('Comp.'!$B$5:$B$475&gt;=J$4)*('Comp.'!$B$5:$B$475&lt;=EOMONTH(J$4,0))*('Comp.'!$E$5:$E$475))</f>
        <v>0</v>
      </c>
      <c r="K128" s="10">
        <f>SUMPRODUCT(('Diário 1º PA'!$E$4:$E$2000='Analítico Cp.'!$B128)*('Diário 1º PA'!$C$4:$C$2000&gt;=K$4)*('Diário 1º PA'!$C$4:$C$2000&lt;=EOMONTH(K$4,0))*('Diário 1º PA'!$F$4:$F$2000))
+SUMPRODUCT(('Diário 2º PA'!$E$4:$E$1997='Analítico Cp.'!$B128)*('Diário 2º PA'!$C$4:$C$1997&gt;=K$4)*('Diário 2º PA'!$C$4:$C$1997&lt;=EOMONTH(K$4,0))*('Diário 2º PA'!$F$4:$F$1997))
+SUMPRODUCT(('Diário 3º PA'!$E$4:$E$2018='Analítico Cp.'!$B128)*('Diário 3º PA'!$C$4:$C$2018&gt;=K$4)*('Diário 3º PA'!$C$4:$C$2018&lt;=EOMONTH(K$4,0))*('Diário 3º PA'!$F$4:$F$2018))
+SUMPRODUCT(('Diário 4º PA'!$E$4:$E$2000='Analítico Cp.'!$B128)*('Diário 4º PA'!$C$4:$C$2000&gt;=K$4)*('Diário 4º PA'!$C$4:$C$2000&lt;=EOMONTH(K$4,0))*('Diário 4º PA'!$F$4:$F$2000))
+SUMPRODUCT(('Comp.'!$D$5:$D$475=$B128)*('Comp.'!$B$5:$B$475&gt;=K$4)*('Comp.'!$B$5:$B$475&lt;=EOMONTH(K$4,0))*('Comp.'!$E$5:$E$475))</f>
        <v>0</v>
      </c>
      <c r="L128" s="10">
        <f>SUMPRODUCT(('Diário 1º PA'!$E$4:$E$2000='Analítico Cp.'!$B128)*('Diário 1º PA'!$C$4:$C$2000&gt;=L$4)*('Diário 1º PA'!$C$4:$C$2000&lt;=EOMONTH(L$4,0))*('Diário 1º PA'!$F$4:$F$2000))
+SUMPRODUCT(('Diário 2º PA'!$E$4:$E$1997='Analítico Cp.'!$B128)*('Diário 2º PA'!$C$4:$C$1997&gt;=L$4)*('Diário 2º PA'!$C$4:$C$1997&lt;=EOMONTH(L$4,0))*('Diário 2º PA'!$F$4:$F$1997))
+SUMPRODUCT(('Diário 3º PA'!$E$4:$E$2018='Analítico Cp.'!$B128)*('Diário 3º PA'!$C$4:$C$2018&gt;=L$4)*('Diário 3º PA'!$C$4:$C$2018&lt;=EOMONTH(L$4,0))*('Diário 3º PA'!$F$4:$F$2018))
+SUMPRODUCT(('Diário 4º PA'!$E$4:$E$2000='Analítico Cp.'!$B128)*('Diário 4º PA'!$C$4:$C$2000&gt;=L$4)*('Diário 4º PA'!$C$4:$C$2000&lt;=EOMONTH(L$4,0))*('Diário 4º PA'!$F$4:$F$2000))
+SUMPRODUCT(('Comp.'!$D$5:$D$475=$B128)*('Comp.'!$B$5:$B$475&gt;=L$4)*('Comp.'!$B$5:$B$475&lt;=EOMONTH(L$4,0))*('Comp.'!$E$5:$E$475))</f>
        <v>0</v>
      </c>
      <c r="M128" s="10">
        <f>SUMPRODUCT(('Diário 1º PA'!$E$4:$E$2000='Analítico Cp.'!$B128)*('Diário 1º PA'!$C$4:$C$2000&gt;=M$4)*('Diário 1º PA'!$C$4:$C$2000&lt;=EOMONTH(M$4,0))*('Diário 1º PA'!$F$4:$F$2000))
+SUMPRODUCT(('Diário 2º PA'!$E$4:$E$1997='Analítico Cp.'!$B128)*('Diário 2º PA'!$C$4:$C$1997&gt;=M$4)*('Diário 2º PA'!$C$4:$C$1997&lt;=EOMONTH(M$4,0))*('Diário 2º PA'!$F$4:$F$1997))
+SUMPRODUCT(('Diário 3º PA'!$E$4:$E$2018='Analítico Cp.'!$B128)*('Diário 3º PA'!$C$4:$C$2018&gt;=M$4)*('Diário 3º PA'!$C$4:$C$2018&lt;=EOMONTH(M$4,0))*('Diário 3º PA'!$F$4:$F$2018))
+SUMPRODUCT(('Diário 4º PA'!$E$4:$E$2000='Analítico Cp.'!$B128)*('Diário 4º PA'!$C$4:$C$2000&gt;=M$4)*('Diário 4º PA'!$C$4:$C$2000&lt;=EOMONTH(M$4,0))*('Diário 4º PA'!$F$4:$F$2000))
+SUMPRODUCT(('Comp.'!$D$5:$D$475=$B128)*('Comp.'!$B$5:$B$475&gt;=M$4)*('Comp.'!$B$5:$B$475&lt;=EOMONTH(M$4,0))*('Comp.'!$E$5:$E$475))</f>
        <v>0</v>
      </c>
      <c r="N128" s="10">
        <f>SUMPRODUCT(('Diário 1º PA'!$E$4:$E$2000='Analítico Cp.'!$B128)*('Diário 1º PA'!$C$4:$C$2000&gt;=N$4)*('Diário 1º PA'!$C$4:$C$2000&lt;=EOMONTH(N$4,0))*('Diário 1º PA'!$F$4:$F$2000))
+SUMPRODUCT(('Diário 2º PA'!$E$4:$E$1997='Analítico Cp.'!$B128)*('Diário 2º PA'!$C$4:$C$1997&gt;=N$4)*('Diário 2º PA'!$C$4:$C$1997&lt;=EOMONTH(N$4,0))*('Diário 2º PA'!$F$4:$F$1997))
+SUMPRODUCT(('Diário 3º PA'!$E$4:$E$2018='Analítico Cp.'!$B128)*('Diário 3º PA'!$C$4:$C$2018&gt;=N$4)*('Diário 3º PA'!$C$4:$C$2018&lt;=EOMONTH(N$4,0))*('Diário 3º PA'!$F$4:$F$2018))
+SUMPRODUCT(('Diário 4º PA'!$E$4:$E$2000='Analítico Cp.'!$B128)*('Diário 4º PA'!$C$4:$C$2000&gt;=N$4)*('Diário 4º PA'!$C$4:$C$2000&lt;=EOMONTH(N$4,0))*('Diário 4º PA'!$F$4:$F$2000))
+SUMPRODUCT(('Comp.'!$D$5:$D$475=$B128)*('Comp.'!$B$5:$B$475&gt;=N$4)*('Comp.'!$B$5:$B$475&lt;=EOMONTH(N$4,0))*('Comp.'!$E$5:$E$475))</f>
        <v>0</v>
      </c>
      <c r="O128" s="11">
        <f t="shared" si="18"/>
        <v>0</v>
      </c>
      <c r="P128" s="92">
        <f t="shared" si="19"/>
        <v>0</v>
      </c>
    </row>
    <row r="129" spans="1:16" ht="23.25" customHeight="1" x14ac:dyDescent="0.25">
      <c r="A129" s="36" t="s">
        <v>332</v>
      </c>
      <c r="B129" s="34" t="s">
        <v>333</v>
      </c>
      <c r="C129" s="10">
        <f>SUMPRODUCT(('Diário 1º PA'!$E$4:$E$2000='Analítico Cp.'!$B129)*('Diário 1º PA'!$C$4:$C$2000&gt;=C$4)*('Diário 1º PA'!$C$4:$C$2000&lt;=EOMONTH(C$4,0))*('Diário 1º PA'!$F$4:$F$2000))
+SUMPRODUCT(('Diário 2º PA'!$E$4:$E$1997='Analítico Cp.'!$B129)*('Diário 2º PA'!$C$4:$C$1997&gt;=C$4)*('Diário 2º PA'!$C$4:$C$1997&lt;=EOMONTH(C$4,0))*('Diário 2º PA'!$F$4:$F$1997))
+SUMPRODUCT(('Diário 3º PA'!$E$4:$E$2018='Analítico Cp.'!$B129)*('Diário 3º PA'!$C$4:$C$2018&gt;=C$4)*('Diário 3º PA'!$C$4:$C$2018&lt;=EOMONTH(C$4,0))*('Diário 3º PA'!$F$4:$F$2018))
+SUMPRODUCT(('Diário 4º PA'!$E$4:$E$2000='Analítico Cp.'!$B129)*('Diário 4º PA'!$C$4:$C$2000&gt;=C$4)*('Diário 4º PA'!$C$4:$C$2000&lt;=EOMONTH(C$4,0))*('Diário 4º PA'!$F$4:$F$2000))
+SUMPRODUCT(('Comp.'!$D$5:$D$475=$B129)*('Comp.'!$B$5:$B$475&gt;=C$4)*('Comp.'!$B$5:$B$475&lt;=EOMONTH(C$4,0))*('Comp.'!$E$5:$E$475))</f>
        <v>0</v>
      </c>
      <c r="D129" s="10">
        <f>SUMPRODUCT(('Diário 1º PA'!$E$4:$E$2000='Analítico Cp.'!$B129)*('Diário 1º PA'!$C$4:$C$2000&gt;=D$4)*('Diário 1º PA'!$C$4:$C$2000&lt;=EOMONTH(D$4,0))*('Diário 1º PA'!$F$4:$F$2000))
+SUMPRODUCT(('Diário 2º PA'!$E$4:$E$1997='Analítico Cp.'!$B129)*('Diário 2º PA'!$C$4:$C$1997&gt;=D$4)*('Diário 2º PA'!$C$4:$C$1997&lt;=EOMONTH(D$4,0))*('Diário 2º PA'!$F$4:$F$1997))
+SUMPRODUCT(('Diário 3º PA'!$E$4:$E$2018='Analítico Cp.'!$B129)*('Diário 3º PA'!$C$4:$C$2018&gt;=D$4)*('Diário 3º PA'!$C$4:$C$2018&lt;=EOMONTH(D$4,0))*('Diário 3º PA'!$F$4:$F$2018))
+SUMPRODUCT(('Diário 4º PA'!$E$4:$E$2000='Analítico Cp.'!$B129)*('Diário 4º PA'!$C$4:$C$2000&gt;=D$4)*('Diário 4º PA'!$C$4:$C$2000&lt;=EOMONTH(D$4,0))*('Diário 4º PA'!$F$4:$F$2000))
+SUMPRODUCT(('Comp.'!$D$5:$D$475=$B129)*('Comp.'!$B$5:$B$475&gt;=D$4)*('Comp.'!$B$5:$B$475&lt;=EOMONTH(D$4,0))*('Comp.'!$E$5:$E$475))</f>
        <v>0</v>
      </c>
      <c r="E129" s="10">
        <f>SUMPRODUCT(('Diário 1º PA'!$E$4:$E$2000='Analítico Cp.'!$B129)*('Diário 1º PA'!$C$4:$C$2000&gt;=E$4)*('Diário 1º PA'!$C$4:$C$2000&lt;=EOMONTH(E$4,0))*('Diário 1º PA'!$F$4:$F$2000))
+SUMPRODUCT(('Diário 2º PA'!$E$4:$E$1997='Analítico Cp.'!$B129)*('Diário 2º PA'!$C$4:$C$1997&gt;=E$4)*('Diário 2º PA'!$C$4:$C$1997&lt;=EOMONTH(E$4,0))*('Diário 2º PA'!$F$4:$F$1997))
+SUMPRODUCT(('Diário 3º PA'!$E$4:$E$2018='Analítico Cp.'!$B129)*('Diário 3º PA'!$C$4:$C$2018&gt;=E$4)*('Diário 3º PA'!$C$4:$C$2018&lt;=EOMONTH(E$4,0))*('Diário 3º PA'!$F$4:$F$2018))
+SUMPRODUCT(('Diário 4º PA'!$E$4:$E$2000='Analítico Cp.'!$B129)*('Diário 4º PA'!$C$4:$C$2000&gt;=E$4)*('Diário 4º PA'!$C$4:$C$2000&lt;=EOMONTH(E$4,0))*('Diário 4º PA'!$F$4:$F$2000))
+SUMPRODUCT(('Comp.'!$D$5:$D$475=$B129)*('Comp.'!$B$5:$B$475&gt;=E$4)*('Comp.'!$B$5:$B$475&lt;=EOMONTH(E$4,0))*('Comp.'!$E$5:$E$475))</f>
        <v>0</v>
      </c>
      <c r="F129" s="10">
        <f>SUMPRODUCT(('Diário 1º PA'!$E$4:$E$2000='Analítico Cp.'!$B129)*('Diário 1º PA'!$C$4:$C$2000&gt;=F$4)*('Diário 1º PA'!$C$4:$C$2000&lt;=EOMONTH(F$4,0))*('Diário 1º PA'!$F$4:$F$2000))
+SUMPRODUCT(('Diário 2º PA'!$E$4:$E$1997='Analítico Cp.'!$B129)*('Diário 2º PA'!$C$4:$C$1997&gt;=F$4)*('Diário 2º PA'!$C$4:$C$1997&lt;=EOMONTH(F$4,0))*('Diário 2º PA'!$F$4:$F$1997))
+SUMPRODUCT(('Diário 3º PA'!$E$4:$E$2018='Analítico Cp.'!$B129)*('Diário 3º PA'!$C$4:$C$2018&gt;=F$4)*('Diário 3º PA'!$C$4:$C$2018&lt;=EOMONTH(F$4,0))*('Diário 3º PA'!$F$4:$F$2018))
+SUMPRODUCT(('Diário 4º PA'!$E$4:$E$2000='Analítico Cp.'!$B129)*('Diário 4º PA'!$C$4:$C$2000&gt;=F$4)*('Diário 4º PA'!$C$4:$C$2000&lt;=EOMONTH(F$4,0))*('Diário 4º PA'!$F$4:$F$2000))
+SUMPRODUCT(('Comp.'!$D$5:$D$475=$B129)*('Comp.'!$B$5:$B$475&gt;=F$4)*('Comp.'!$B$5:$B$475&lt;=EOMONTH(F$4,0))*('Comp.'!$E$5:$E$475))</f>
        <v>0</v>
      </c>
      <c r="G129" s="10">
        <f>SUMPRODUCT(('Diário 1º PA'!$E$4:$E$2000='Analítico Cp.'!$B129)*('Diário 1º PA'!$C$4:$C$2000&gt;=G$4)*('Diário 1º PA'!$C$4:$C$2000&lt;=EOMONTH(G$4,0))*('Diário 1º PA'!$F$4:$F$2000))
+SUMPRODUCT(('Diário 2º PA'!$E$4:$E$1997='Analítico Cp.'!$B129)*('Diário 2º PA'!$C$4:$C$1997&gt;=G$4)*('Diário 2º PA'!$C$4:$C$1997&lt;=EOMONTH(G$4,0))*('Diário 2º PA'!$F$4:$F$1997))
+SUMPRODUCT(('Diário 3º PA'!$E$4:$E$2018='Analítico Cp.'!$B129)*('Diário 3º PA'!$C$4:$C$2018&gt;=G$4)*('Diário 3º PA'!$C$4:$C$2018&lt;=EOMONTH(G$4,0))*('Diário 3º PA'!$F$4:$F$2018))
+SUMPRODUCT(('Diário 4º PA'!$E$4:$E$2000='Analítico Cp.'!$B129)*('Diário 4º PA'!$C$4:$C$2000&gt;=G$4)*('Diário 4º PA'!$C$4:$C$2000&lt;=EOMONTH(G$4,0))*('Diário 4º PA'!$F$4:$F$2000))
+SUMPRODUCT(('Comp.'!$D$5:$D$475=$B129)*('Comp.'!$B$5:$B$475&gt;=G$4)*('Comp.'!$B$5:$B$475&lt;=EOMONTH(G$4,0))*('Comp.'!$E$5:$E$475))</f>
        <v>0</v>
      </c>
      <c r="H129" s="10">
        <f>SUMPRODUCT(('Diário 1º PA'!$E$4:$E$2000='Analítico Cp.'!$B129)*('Diário 1º PA'!$C$4:$C$2000&gt;=H$4)*('Diário 1º PA'!$C$4:$C$2000&lt;=EOMONTH(H$4,0))*('Diário 1º PA'!$F$4:$F$2000))
+SUMPRODUCT(('Diário 2º PA'!$E$4:$E$1997='Analítico Cp.'!$B129)*('Diário 2º PA'!$C$4:$C$1997&gt;=H$4)*('Diário 2º PA'!$C$4:$C$1997&lt;=EOMONTH(H$4,0))*('Diário 2º PA'!$F$4:$F$1997))
+SUMPRODUCT(('Diário 3º PA'!$E$4:$E$2018='Analítico Cp.'!$B129)*('Diário 3º PA'!$C$4:$C$2018&gt;=H$4)*('Diário 3º PA'!$C$4:$C$2018&lt;=EOMONTH(H$4,0))*('Diário 3º PA'!$F$4:$F$2018))
+SUMPRODUCT(('Diário 4º PA'!$E$4:$E$2000='Analítico Cp.'!$B129)*('Diário 4º PA'!$C$4:$C$2000&gt;=H$4)*('Diário 4º PA'!$C$4:$C$2000&lt;=EOMONTH(H$4,0))*('Diário 4º PA'!$F$4:$F$2000))
+SUMPRODUCT(('Comp.'!$D$5:$D$475=$B129)*('Comp.'!$B$5:$B$475&gt;=H$4)*('Comp.'!$B$5:$B$475&lt;=EOMONTH(H$4,0))*('Comp.'!$E$5:$E$475))</f>
        <v>0</v>
      </c>
      <c r="I129" s="10">
        <f>SUMPRODUCT(('Diário 1º PA'!$E$4:$E$2000='Analítico Cp.'!$B129)*('Diário 1º PA'!$C$4:$C$2000&gt;=I$4)*('Diário 1º PA'!$C$4:$C$2000&lt;=EOMONTH(I$4,0))*('Diário 1º PA'!$F$4:$F$2000))
+SUMPRODUCT(('Diário 2º PA'!$E$4:$E$1997='Analítico Cp.'!$B129)*('Diário 2º PA'!$C$4:$C$1997&gt;=I$4)*('Diário 2º PA'!$C$4:$C$1997&lt;=EOMONTH(I$4,0))*('Diário 2º PA'!$F$4:$F$1997))
+SUMPRODUCT(('Diário 3º PA'!$E$4:$E$2018='Analítico Cp.'!$B129)*('Diário 3º PA'!$C$4:$C$2018&gt;=I$4)*('Diário 3º PA'!$C$4:$C$2018&lt;=EOMONTH(I$4,0))*('Diário 3º PA'!$F$4:$F$2018))
+SUMPRODUCT(('Diário 4º PA'!$E$4:$E$2000='Analítico Cp.'!$B129)*('Diário 4º PA'!$C$4:$C$2000&gt;=I$4)*('Diário 4º PA'!$C$4:$C$2000&lt;=EOMONTH(I$4,0))*('Diário 4º PA'!$F$4:$F$2000))
+SUMPRODUCT(('Comp.'!$D$5:$D$475=$B129)*('Comp.'!$B$5:$B$475&gt;=I$4)*('Comp.'!$B$5:$B$475&lt;=EOMONTH(I$4,0))*('Comp.'!$E$5:$E$475))</f>
        <v>0</v>
      </c>
      <c r="J129" s="10">
        <f>SUMPRODUCT(('Diário 1º PA'!$E$4:$E$2000='Analítico Cp.'!$B129)*('Diário 1º PA'!$C$4:$C$2000&gt;=J$4)*('Diário 1º PA'!$C$4:$C$2000&lt;=EOMONTH(J$4,0))*('Diário 1º PA'!$F$4:$F$2000))
+SUMPRODUCT(('Diário 2º PA'!$E$4:$E$1997='Analítico Cp.'!$B129)*('Diário 2º PA'!$C$4:$C$1997&gt;=J$4)*('Diário 2º PA'!$C$4:$C$1997&lt;=EOMONTH(J$4,0))*('Diário 2º PA'!$F$4:$F$1997))
+SUMPRODUCT(('Diário 3º PA'!$E$4:$E$2018='Analítico Cp.'!$B129)*('Diário 3º PA'!$C$4:$C$2018&gt;=J$4)*('Diário 3º PA'!$C$4:$C$2018&lt;=EOMONTH(J$4,0))*('Diário 3º PA'!$F$4:$F$2018))
+SUMPRODUCT(('Diário 4º PA'!$E$4:$E$2000='Analítico Cp.'!$B129)*('Diário 4º PA'!$C$4:$C$2000&gt;=J$4)*('Diário 4º PA'!$C$4:$C$2000&lt;=EOMONTH(J$4,0))*('Diário 4º PA'!$F$4:$F$2000))
+SUMPRODUCT(('Comp.'!$D$5:$D$475=$B129)*('Comp.'!$B$5:$B$475&gt;=J$4)*('Comp.'!$B$5:$B$475&lt;=EOMONTH(J$4,0))*('Comp.'!$E$5:$E$475))</f>
        <v>0</v>
      </c>
      <c r="K129" s="10">
        <f>SUMPRODUCT(('Diário 1º PA'!$E$4:$E$2000='Analítico Cp.'!$B129)*('Diário 1º PA'!$C$4:$C$2000&gt;=K$4)*('Diário 1º PA'!$C$4:$C$2000&lt;=EOMONTH(K$4,0))*('Diário 1º PA'!$F$4:$F$2000))
+SUMPRODUCT(('Diário 2º PA'!$E$4:$E$1997='Analítico Cp.'!$B129)*('Diário 2º PA'!$C$4:$C$1997&gt;=K$4)*('Diário 2º PA'!$C$4:$C$1997&lt;=EOMONTH(K$4,0))*('Diário 2º PA'!$F$4:$F$1997))
+SUMPRODUCT(('Diário 3º PA'!$E$4:$E$2018='Analítico Cp.'!$B129)*('Diário 3º PA'!$C$4:$C$2018&gt;=K$4)*('Diário 3º PA'!$C$4:$C$2018&lt;=EOMONTH(K$4,0))*('Diário 3º PA'!$F$4:$F$2018))
+SUMPRODUCT(('Diário 4º PA'!$E$4:$E$2000='Analítico Cp.'!$B129)*('Diário 4º PA'!$C$4:$C$2000&gt;=K$4)*('Diário 4º PA'!$C$4:$C$2000&lt;=EOMONTH(K$4,0))*('Diário 4º PA'!$F$4:$F$2000))
+SUMPRODUCT(('Comp.'!$D$5:$D$475=$B129)*('Comp.'!$B$5:$B$475&gt;=K$4)*('Comp.'!$B$5:$B$475&lt;=EOMONTH(K$4,0))*('Comp.'!$E$5:$E$475))</f>
        <v>0</v>
      </c>
      <c r="L129" s="10">
        <f>SUMPRODUCT(('Diário 1º PA'!$E$4:$E$2000='Analítico Cp.'!$B129)*('Diário 1º PA'!$C$4:$C$2000&gt;=L$4)*('Diário 1º PA'!$C$4:$C$2000&lt;=EOMONTH(L$4,0))*('Diário 1º PA'!$F$4:$F$2000))
+SUMPRODUCT(('Diário 2º PA'!$E$4:$E$1997='Analítico Cp.'!$B129)*('Diário 2º PA'!$C$4:$C$1997&gt;=L$4)*('Diário 2º PA'!$C$4:$C$1997&lt;=EOMONTH(L$4,0))*('Diário 2º PA'!$F$4:$F$1997))
+SUMPRODUCT(('Diário 3º PA'!$E$4:$E$2018='Analítico Cp.'!$B129)*('Diário 3º PA'!$C$4:$C$2018&gt;=L$4)*('Diário 3º PA'!$C$4:$C$2018&lt;=EOMONTH(L$4,0))*('Diário 3º PA'!$F$4:$F$2018))
+SUMPRODUCT(('Diário 4º PA'!$E$4:$E$2000='Analítico Cp.'!$B129)*('Diário 4º PA'!$C$4:$C$2000&gt;=L$4)*('Diário 4º PA'!$C$4:$C$2000&lt;=EOMONTH(L$4,0))*('Diário 4º PA'!$F$4:$F$2000))
+SUMPRODUCT(('Comp.'!$D$5:$D$475=$B129)*('Comp.'!$B$5:$B$475&gt;=L$4)*('Comp.'!$B$5:$B$475&lt;=EOMONTH(L$4,0))*('Comp.'!$E$5:$E$475))</f>
        <v>0</v>
      </c>
      <c r="M129" s="10">
        <f>SUMPRODUCT(('Diário 1º PA'!$E$4:$E$2000='Analítico Cp.'!$B129)*('Diário 1º PA'!$C$4:$C$2000&gt;=M$4)*('Diário 1º PA'!$C$4:$C$2000&lt;=EOMONTH(M$4,0))*('Diário 1º PA'!$F$4:$F$2000))
+SUMPRODUCT(('Diário 2º PA'!$E$4:$E$1997='Analítico Cp.'!$B129)*('Diário 2º PA'!$C$4:$C$1997&gt;=M$4)*('Diário 2º PA'!$C$4:$C$1997&lt;=EOMONTH(M$4,0))*('Diário 2º PA'!$F$4:$F$1997))
+SUMPRODUCT(('Diário 3º PA'!$E$4:$E$2018='Analítico Cp.'!$B129)*('Diário 3º PA'!$C$4:$C$2018&gt;=M$4)*('Diário 3º PA'!$C$4:$C$2018&lt;=EOMONTH(M$4,0))*('Diário 3º PA'!$F$4:$F$2018))
+SUMPRODUCT(('Diário 4º PA'!$E$4:$E$2000='Analítico Cp.'!$B129)*('Diário 4º PA'!$C$4:$C$2000&gt;=M$4)*('Diário 4º PA'!$C$4:$C$2000&lt;=EOMONTH(M$4,0))*('Diário 4º PA'!$F$4:$F$2000))
+SUMPRODUCT(('Comp.'!$D$5:$D$475=$B129)*('Comp.'!$B$5:$B$475&gt;=M$4)*('Comp.'!$B$5:$B$475&lt;=EOMONTH(M$4,0))*('Comp.'!$E$5:$E$475))</f>
        <v>0</v>
      </c>
      <c r="N129" s="10">
        <f>SUMPRODUCT(('Diário 1º PA'!$E$4:$E$2000='Analítico Cp.'!$B129)*('Diário 1º PA'!$C$4:$C$2000&gt;=N$4)*('Diário 1º PA'!$C$4:$C$2000&lt;=EOMONTH(N$4,0))*('Diário 1º PA'!$F$4:$F$2000))
+SUMPRODUCT(('Diário 2º PA'!$E$4:$E$1997='Analítico Cp.'!$B129)*('Diário 2º PA'!$C$4:$C$1997&gt;=N$4)*('Diário 2º PA'!$C$4:$C$1997&lt;=EOMONTH(N$4,0))*('Diário 2º PA'!$F$4:$F$1997))
+SUMPRODUCT(('Diário 3º PA'!$E$4:$E$2018='Analítico Cp.'!$B129)*('Diário 3º PA'!$C$4:$C$2018&gt;=N$4)*('Diário 3º PA'!$C$4:$C$2018&lt;=EOMONTH(N$4,0))*('Diário 3º PA'!$F$4:$F$2018))
+SUMPRODUCT(('Diário 4º PA'!$E$4:$E$2000='Analítico Cp.'!$B129)*('Diário 4º PA'!$C$4:$C$2000&gt;=N$4)*('Diário 4º PA'!$C$4:$C$2000&lt;=EOMONTH(N$4,0))*('Diário 4º PA'!$F$4:$F$2000))
+SUMPRODUCT(('Comp.'!$D$5:$D$475=$B129)*('Comp.'!$B$5:$B$475&gt;=N$4)*('Comp.'!$B$5:$B$475&lt;=EOMONTH(N$4,0))*('Comp.'!$E$5:$E$475))</f>
        <v>0</v>
      </c>
      <c r="O129" s="11">
        <f t="shared" si="18"/>
        <v>0</v>
      </c>
      <c r="P129" s="92">
        <f t="shared" si="19"/>
        <v>0</v>
      </c>
    </row>
    <row r="130" spans="1:16" ht="23.25" customHeight="1" x14ac:dyDescent="0.25">
      <c r="A130" s="36" t="s">
        <v>334</v>
      </c>
      <c r="B130" s="34" t="s">
        <v>335</v>
      </c>
      <c r="C130" s="10">
        <f>SUMPRODUCT(('Diário 1º PA'!$E$4:$E$2000='Analítico Cp.'!$B130)*('Diário 1º PA'!$C$4:$C$2000&gt;=C$4)*('Diário 1º PA'!$C$4:$C$2000&lt;=EOMONTH(C$4,0))*('Diário 1º PA'!$F$4:$F$2000))
+SUMPRODUCT(('Diário 2º PA'!$E$4:$E$1997='Analítico Cp.'!$B130)*('Diário 2º PA'!$C$4:$C$1997&gt;=C$4)*('Diário 2º PA'!$C$4:$C$1997&lt;=EOMONTH(C$4,0))*('Diário 2º PA'!$F$4:$F$1997))
+SUMPRODUCT(('Diário 3º PA'!$E$4:$E$2018='Analítico Cp.'!$B130)*('Diário 3º PA'!$C$4:$C$2018&gt;=C$4)*('Diário 3º PA'!$C$4:$C$2018&lt;=EOMONTH(C$4,0))*('Diário 3º PA'!$F$4:$F$2018))
+SUMPRODUCT(('Diário 4º PA'!$E$4:$E$2000='Analítico Cp.'!$B130)*('Diário 4º PA'!$C$4:$C$2000&gt;=C$4)*('Diário 4º PA'!$C$4:$C$2000&lt;=EOMONTH(C$4,0))*('Diário 4º PA'!$F$4:$F$2000))
+SUMPRODUCT(('Comp.'!$D$5:$D$475=$B130)*('Comp.'!$B$5:$B$475&gt;=C$4)*('Comp.'!$B$5:$B$475&lt;=EOMONTH(C$4,0))*('Comp.'!$E$5:$E$475))</f>
        <v>0</v>
      </c>
      <c r="D130" s="10">
        <f>SUMPRODUCT(('Diário 1º PA'!$E$4:$E$2000='Analítico Cp.'!$B130)*('Diário 1º PA'!$C$4:$C$2000&gt;=D$4)*('Diário 1º PA'!$C$4:$C$2000&lt;=EOMONTH(D$4,0))*('Diário 1º PA'!$F$4:$F$2000))
+SUMPRODUCT(('Diário 2º PA'!$E$4:$E$1997='Analítico Cp.'!$B130)*('Diário 2º PA'!$C$4:$C$1997&gt;=D$4)*('Diário 2º PA'!$C$4:$C$1997&lt;=EOMONTH(D$4,0))*('Diário 2º PA'!$F$4:$F$1997))
+SUMPRODUCT(('Diário 3º PA'!$E$4:$E$2018='Analítico Cp.'!$B130)*('Diário 3º PA'!$C$4:$C$2018&gt;=D$4)*('Diário 3º PA'!$C$4:$C$2018&lt;=EOMONTH(D$4,0))*('Diário 3º PA'!$F$4:$F$2018))
+SUMPRODUCT(('Diário 4º PA'!$E$4:$E$2000='Analítico Cp.'!$B130)*('Diário 4º PA'!$C$4:$C$2000&gt;=D$4)*('Diário 4º PA'!$C$4:$C$2000&lt;=EOMONTH(D$4,0))*('Diário 4º PA'!$F$4:$F$2000))
+SUMPRODUCT(('Comp.'!$D$5:$D$475=$B130)*('Comp.'!$B$5:$B$475&gt;=D$4)*('Comp.'!$B$5:$B$475&lt;=EOMONTH(D$4,0))*('Comp.'!$E$5:$E$475))</f>
        <v>0</v>
      </c>
      <c r="E130" s="10">
        <f>SUMPRODUCT(('Diário 1º PA'!$E$4:$E$2000='Analítico Cp.'!$B130)*('Diário 1º PA'!$C$4:$C$2000&gt;=E$4)*('Diário 1º PA'!$C$4:$C$2000&lt;=EOMONTH(E$4,0))*('Diário 1º PA'!$F$4:$F$2000))
+SUMPRODUCT(('Diário 2º PA'!$E$4:$E$1997='Analítico Cp.'!$B130)*('Diário 2º PA'!$C$4:$C$1997&gt;=E$4)*('Diário 2º PA'!$C$4:$C$1997&lt;=EOMONTH(E$4,0))*('Diário 2º PA'!$F$4:$F$1997))
+SUMPRODUCT(('Diário 3º PA'!$E$4:$E$2018='Analítico Cp.'!$B130)*('Diário 3º PA'!$C$4:$C$2018&gt;=E$4)*('Diário 3º PA'!$C$4:$C$2018&lt;=EOMONTH(E$4,0))*('Diário 3º PA'!$F$4:$F$2018))
+SUMPRODUCT(('Diário 4º PA'!$E$4:$E$2000='Analítico Cp.'!$B130)*('Diário 4º PA'!$C$4:$C$2000&gt;=E$4)*('Diário 4º PA'!$C$4:$C$2000&lt;=EOMONTH(E$4,0))*('Diário 4º PA'!$F$4:$F$2000))
+SUMPRODUCT(('Comp.'!$D$5:$D$475=$B130)*('Comp.'!$B$5:$B$475&gt;=E$4)*('Comp.'!$B$5:$B$475&lt;=EOMONTH(E$4,0))*('Comp.'!$E$5:$E$475))</f>
        <v>0</v>
      </c>
      <c r="F130" s="10">
        <f>SUMPRODUCT(('Diário 1º PA'!$E$4:$E$2000='Analítico Cp.'!$B130)*('Diário 1º PA'!$C$4:$C$2000&gt;=F$4)*('Diário 1º PA'!$C$4:$C$2000&lt;=EOMONTH(F$4,0))*('Diário 1º PA'!$F$4:$F$2000))
+SUMPRODUCT(('Diário 2º PA'!$E$4:$E$1997='Analítico Cp.'!$B130)*('Diário 2º PA'!$C$4:$C$1997&gt;=F$4)*('Diário 2º PA'!$C$4:$C$1997&lt;=EOMONTH(F$4,0))*('Diário 2º PA'!$F$4:$F$1997))
+SUMPRODUCT(('Diário 3º PA'!$E$4:$E$2018='Analítico Cp.'!$B130)*('Diário 3º PA'!$C$4:$C$2018&gt;=F$4)*('Diário 3º PA'!$C$4:$C$2018&lt;=EOMONTH(F$4,0))*('Diário 3º PA'!$F$4:$F$2018))
+SUMPRODUCT(('Diário 4º PA'!$E$4:$E$2000='Analítico Cp.'!$B130)*('Diário 4º PA'!$C$4:$C$2000&gt;=F$4)*('Diário 4º PA'!$C$4:$C$2000&lt;=EOMONTH(F$4,0))*('Diário 4º PA'!$F$4:$F$2000))
+SUMPRODUCT(('Comp.'!$D$5:$D$475=$B130)*('Comp.'!$B$5:$B$475&gt;=F$4)*('Comp.'!$B$5:$B$475&lt;=EOMONTH(F$4,0))*('Comp.'!$E$5:$E$475))</f>
        <v>0</v>
      </c>
      <c r="G130" s="10">
        <f>SUMPRODUCT(('Diário 1º PA'!$E$4:$E$2000='Analítico Cp.'!$B130)*('Diário 1º PA'!$C$4:$C$2000&gt;=G$4)*('Diário 1º PA'!$C$4:$C$2000&lt;=EOMONTH(G$4,0))*('Diário 1º PA'!$F$4:$F$2000))
+SUMPRODUCT(('Diário 2º PA'!$E$4:$E$1997='Analítico Cp.'!$B130)*('Diário 2º PA'!$C$4:$C$1997&gt;=G$4)*('Diário 2º PA'!$C$4:$C$1997&lt;=EOMONTH(G$4,0))*('Diário 2º PA'!$F$4:$F$1997))
+SUMPRODUCT(('Diário 3º PA'!$E$4:$E$2018='Analítico Cp.'!$B130)*('Diário 3º PA'!$C$4:$C$2018&gt;=G$4)*('Diário 3º PA'!$C$4:$C$2018&lt;=EOMONTH(G$4,0))*('Diário 3º PA'!$F$4:$F$2018))
+SUMPRODUCT(('Diário 4º PA'!$E$4:$E$2000='Analítico Cp.'!$B130)*('Diário 4º PA'!$C$4:$C$2000&gt;=G$4)*('Diário 4º PA'!$C$4:$C$2000&lt;=EOMONTH(G$4,0))*('Diário 4º PA'!$F$4:$F$2000))
+SUMPRODUCT(('Comp.'!$D$5:$D$475=$B130)*('Comp.'!$B$5:$B$475&gt;=G$4)*('Comp.'!$B$5:$B$475&lt;=EOMONTH(G$4,0))*('Comp.'!$E$5:$E$475))</f>
        <v>0</v>
      </c>
      <c r="H130" s="10">
        <f>SUMPRODUCT(('Diário 1º PA'!$E$4:$E$2000='Analítico Cp.'!$B130)*('Diário 1º PA'!$C$4:$C$2000&gt;=H$4)*('Diário 1º PA'!$C$4:$C$2000&lt;=EOMONTH(H$4,0))*('Diário 1º PA'!$F$4:$F$2000))
+SUMPRODUCT(('Diário 2º PA'!$E$4:$E$1997='Analítico Cp.'!$B130)*('Diário 2º PA'!$C$4:$C$1997&gt;=H$4)*('Diário 2º PA'!$C$4:$C$1997&lt;=EOMONTH(H$4,0))*('Diário 2º PA'!$F$4:$F$1997))
+SUMPRODUCT(('Diário 3º PA'!$E$4:$E$2018='Analítico Cp.'!$B130)*('Diário 3º PA'!$C$4:$C$2018&gt;=H$4)*('Diário 3º PA'!$C$4:$C$2018&lt;=EOMONTH(H$4,0))*('Diário 3º PA'!$F$4:$F$2018))
+SUMPRODUCT(('Diário 4º PA'!$E$4:$E$2000='Analítico Cp.'!$B130)*('Diário 4º PA'!$C$4:$C$2000&gt;=H$4)*('Diário 4º PA'!$C$4:$C$2000&lt;=EOMONTH(H$4,0))*('Diário 4º PA'!$F$4:$F$2000))
+SUMPRODUCT(('Comp.'!$D$5:$D$475=$B130)*('Comp.'!$B$5:$B$475&gt;=H$4)*('Comp.'!$B$5:$B$475&lt;=EOMONTH(H$4,0))*('Comp.'!$E$5:$E$475))</f>
        <v>0</v>
      </c>
      <c r="I130" s="10">
        <f>SUMPRODUCT(('Diário 1º PA'!$E$4:$E$2000='Analítico Cp.'!$B130)*('Diário 1º PA'!$C$4:$C$2000&gt;=I$4)*('Diário 1º PA'!$C$4:$C$2000&lt;=EOMONTH(I$4,0))*('Diário 1º PA'!$F$4:$F$2000))
+SUMPRODUCT(('Diário 2º PA'!$E$4:$E$1997='Analítico Cp.'!$B130)*('Diário 2º PA'!$C$4:$C$1997&gt;=I$4)*('Diário 2º PA'!$C$4:$C$1997&lt;=EOMONTH(I$4,0))*('Diário 2º PA'!$F$4:$F$1997))
+SUMPRODUCT(('Diário 3º PA'!$E$4:$E$2018='Analítico Cp.'!$B130)*('Diário 3º PA'!$C$4:$C$2018&gt;=I$4)*('Diário 3º PA'!$C$4:$C$2018&lt;=EOMONTH(I$4,0))*('Diário 3º PA'!$F$4:$F$2018))
+SUMPRODUCT(('Diário 4º PA'!$E$4:$E$2000='Analítico Cp.'!$B130)*('Diário 4º PA'!$C$4:$C$2000&gt;=I$4)*('Diário 4º PA'!$C$4:$C$2000&lt;=EOMONTH(I$4,0))*('Diário 4º PA'!$F$4:$F$2000))
+SUMPRODUCT(('Comp.'!$D$5:$D$475=$B130)*('Comp.'!$B$5:$B$475&gt;=I$4)*('Comp.'!$B$5:$B$475&lt;=EOMONTH(I$4,0))*('Comp.'!$E$5:$E$475))</f>
        <v>0</v>
      </c>
      <c r="J130" s="10">
        <f>SUMPRODUCT(('Diário 1º PA'!$E$4:$E$2000='Analítico Cp.'!$B130)*('Diário 1º PA'!$C$4:$C$2000&gt;=J$4)*('Diário 1º PA'!$C$4:$C$2000&lt;=EOMONTH(J$4,0))*('Diário 1º PA'!$F$4:$F$2000))
+SUMPRODUCT(('Diário 2º PA'!$E$4:$E$1997='Analítico Cp.'!$B130)*('Diário 2º PA'!$C$4:$C$1997&gt;=J$4)*('Diário 2º PA'!$C$4:$C$1997&lt;=EOMONTH(J$4,0))*('Diário 2º PA'!$F$4:$F$1997))
+SUMPRODUCT(('Diário 3º PA'!$E$4:$E$2018='Analítico Cp.'!$B130)*('Diário 3º PA'!$C$4:$C$2018&gt;=J$4)*('Diário 3º PA'!$C$4:$C$2018&lt;=EOMONTH(J$4,0))*('Diário 3º PA'!$F$4:$F$2018))
+SUMPRODUCT(('Diário 4º PA'!$E$4:$E$2000='Analítico Cp.'!$B130)*('Diário 4º PA'!$C$4:$C$2000&gt;=J$4)*('Diário 4º PA'!$C$4:$C$2000&lt;=EOMONTH(J$4,0))*('Diário 4º PA'!$F$4:$F$2000))
+SUMPRODUCT(('Comp.'!$D$5:$D$475=$B130)*('Comp.'!$B$5:$B$475&gt;=J$4)*('Comp.'!$B$5:$B$475&lt;=EOMONTH(J$4,0))*('Comp.'!$E$5:$E$475))</f>
        <v>0</v>
      </c>
      <c r="K130" s="10">
        <f>SUMPRODUCT(('Diário 1º PA'!$E$4:$E$2000='Analítico Cp.'!$B130)*('Diário 1º PA'!$C$4:$C$2000&gt;=K$4)*('Diário 1º PA'!$C$4:$C$2000&lt;=EOMONTH(K$4,0))*('Diário 1º PA'!$F$4:$F$2000))
+SUMPRODUCT(('Diário 2º PA'!$E$4:$E$1997='Analítico Cp.'!$B130)*('Diário 2º PA'!$C$4:$C$1997&gt;=K$4)*('Diário 2º PA'!$C$4:$C$1997&lt;=EOMONTH(K$4,0))*('Diário 2º PA'!$F$4:$F$1997))
+SUMPRODUCT(('Diário 3º PA'!$E$4:$E$2018='Analítico Cp.'!$B130)*('Diário 3º PA'!$C$4:$C$2018&gt;=K$4)*('Diário 3º PA'!$C$4:$C$2018&lt;=EOMONTH(K$4,0))*('Diário 3º PA'!$F$4:$F$2018))
+SUMPRODUCT(('Diário 4º PA'!$E$4:$E$2000='Analítico Cp.'!$B130)*('Diário 4º PA'!$C$4:$C$2000&gt;=K$4)*('Diário 4º PA'!$C$4:$C$2000&lt;=EOMONTH(K$4,0))*('Diário 4º PA'!$F$4:$F$2000))
+SUMPRODUCT(('Comp.'!$D$5:$D$475=$B130)*('Comp.'!$B$5:$B$475&gt;=K$4)*('Comp.'!$B$5:$B$475&lt;=EOMONTH(K$4,0))*('Comp.'!$E$5:$E$475))</f>
        <v>0</v>
      </c>
      <c r="L130" s="10">
        <f>SUMPRODUCT(('Diário 1º PA'!$E$4:$E$2000='Analítico Cp.'!$B130)*('Diário 1º PA'!$C$4:$C$2000&gt;=L$4)*('Diário 1º PA'!$C$4:$C$2000&lt;=EOMONTH(L$4,0))*('Diário 1º PA'!$F$4:$F$2000))
+SUMPRODUCT(('Diário 2º PA'!$E$4:$E$1997='Analítico Cp.'!$B130)*('Diário 2º PA'!$C$4:$C$1997&gt;=L$4)*('Diário 2º PA'!$C$4:$C$1997&lt;=EOMONTH(L$4,0))*('Diário 2º PA'!$F$4:$F$1997))
+SUMPRODUCT(('Diário 3º PA'!$E$4:$E$2018='Analítico Cp.'!$B130)*('Diário 3º PA'!$C$4:$C$2018&gt;=L$4)*('Diário 3º PA'!$C$4:$C$2018&lt;=EOMONTH(L$4,0))*('Diário 3º PA'!$F$4:$F$2018))
+SUMPRODUCT(('Diário 4º PA'!$E$4:$E$2000='Analítico Cp.'!$B130)*('Diário 4º PA'!$C$4:$C$2000&gt;=L$4)*('Diário 4º PA'!$C$4:$C$2000&lt;=EOMONTH(L$4,0))*('Diário 4º PA'!$F$4:$F$2000))
+SUMPRODUCT(('Comp.'!$D$5:$D$475=$B130)*('Comp.'!$B$5:$B$475&gt;=L$4)*('Comp.'!$B$5:$B$475&lt;=EOMONTH(L$4,0))*('Comp.'!$E$5:$E$475))</f>
        <v>0</v>
      </c>
      <c r="M130" s="10">
        <f>SUMPRODUCT(('Diário 1º PA'!$E$4:$E$2000='Analítico Cp.'!$B130)*('Diário 1º PA'!$C$4:$C$2000&gt;=M$4)*('Diário 1º PA'!$C$4:$C$2000&lt;=EOMONTH(M$4,0))*('Diário 1º PA'!$F$4:$F$2000))
+SUMPRODUCT(('Diário 2º PA'!$E$4:$E$1997='Analítico Cp.'!$B130)*('Diário 2º PA'!$C$4:$C$1997&gt;=M$4)*('Diário 2º PA'!$C$4:$C$1997&lt;=EOMONTH(M$4,0))*('Diário 2º PA'!$F$4:$F$1997))
+SUMPRODUCT(('Diário 3º PA'!$E$4:$E$2018='Analítico Cp.'!$B130)*('Diário 3º PA'!$C$4:$C$2018&gt;=M$4)*('Diário 3º PA'!$C$4:$C$2018&lt;=EOMONTH(M$4,0))*('Diário 3º PA'!$F$4:$F$2018))
+SUMPRODUCT(('Diário 4º PA'!$E$4:$E$2000='Analítico Cp.'!$B130)*('Diário 4º PA'!$C$4:$C$2000&gt;=M$4)*('Diário 4º PA'!$C$4:$C$2000&lt;=EOMONTH(M$4,0))*('Diário 4º PA'!$F$4:$F$2000))
+SUMPRODUCT(('Comp.'!$D$5:$D$475=$B130)*('Comp.'!$B$5:$B$475&gt;=M$4)*('Comp.'!$B$5:$B$475&lt;=EOMONTH(M$4,0))*('Comp.'!$E$5:$E$475))</f>
        <v>0</v>
      </c>
      <c r="N130" s="10">
        <f>SUMPRODUCT(('Diário 1º PA'!$E$4:$E$2000='Analítico Cp.'!$B130)*('Diário 1º PA'!$C$4:$C$2000&gt;=N$4)*('Diário 1º PA'!$C$4:$C$2000&lt;=EOMONTH(N$4,0))*('Diário 1º PA'!$F$4:$F$2000))
+SUMPRODUCT(('Diário 2º PA'!$E$4:$E$1997='Analítico Cp.'!$B130)*('Diário 2º PA'!$C$4:$C$1997&gt;=N$4)*('Diário 2º PA'!$C$4:$C$1997&lt;=EOMONTH(N$4,0))*('Diário 2º PA'!$F$4:$F$1997))
+SUMPRODUCT(('Diário 3º PA'!$E$4:$E$2018='Analítico Cp.'!$B130)*('Diário 3º PA'!$C$4:$C$2018&gt;=N$4)*('Diário 3º PA'!$C$4:$C$2018&lt;=EOMONTH(N$4,0))*('Diário 3º PA'!$F$4:$F$2018))
+SUMPRODUCT(('Diário 4º PA'!$E$4:$E$2000='Analítico Cp.'!$B130)*('Diário 4º PA'!$C$4:$C$2000&gt;=N$4)*('Diário 4º PA'!$C$4:$C$2000&lt;=EOMONTH(N$4,0))*('Diário 4º PA'!$F$4:$F$2000))
+SUMPRODUCT(('Comp.'!$D$5:$D$475=$B130)*('Comp.'!$B$5:$B$475&gt;=N$4)*('Comp.'!$B$5:$B$475&lt;=EOMONTH(N$4,0))*('Comp.'!$E$5:$E$475))</f>
        <v>0</v>
      </c>
      <c r="O130" s="11">
        <f t="shared" si="18"/>
        <v>0</v>
      </c>
      <c r="P130" s="92">
        <f t="shared" si="19"/>
        <v>0</v>
      </c>
    </row>
    <row r="131" spans="1:16" ht="23.25" customHeight="1" x14ac:dyDescent="0.25">
      <c r="A131" s="36" t="s">
        <v>336</v>
      </c>
      <c r="B131" s="34" t="s">
        <v>337</v>
      </c>
      <c r="C131" s="10">
        <f>SUMPRODUCT(('Diário 1º PA'!$E$4:$E$2000='Analítico Cp.'!$B131)*('Diário 1º PA'!$C$4:$C$2000&gt;=C$4)*('Diário 1º PA'!$C$4:$C$2000&lt;=EOMONTH(C$4,0))*('Diário 1º PA'!$F$4:$F$2000))
+SUMPRODUCT(('Diário 2º PA'!$E$4:$E$1997='Analítico Cp.'!$B131)*('Diário 2º PA'!$C$4:$C$1997&gt;=C$4)*('Diário 2º PA'!$C$4:$C$1997&lt;=EOMONTH(C$4,0))*('Diário 2º PA'!$F$4:$F$1997))
+SUMPRODUCT(('Diário 3º PA'!$E$4:$E$2018='Analítico Cp.'!$B131)*('Diário 3º PA'!$C$4:$C$2018&gt;=C$4)*('Diário 3º PA'!$C$4:$C$2018&lt;=EOMONTH(C$4,0))*('Diário 3º PA'!$F$4:$F$2018))
+SUMPRODUCT(('Diário 4º PA'!$E$4:$E$2000='Analítico Cp.'!$B131)*('Diário 4º PA'!$C$4:$C$2000&gt;=C$4)*('Diário 4º PA'!$C$4:$C$2000&lt;=EOMONTH(C$4,0))*('Diário 4º PA'!$F$4:$F$2000))
+SUMPRODUCT(('Comp.'!$D$5:$D$475=$B131)*('Comp.'!$B$5:$B$475&gt;=C$4)*('Comp.'!$B$5:$B$475&lt;=EOMONTH(C$4,0))*('Comp.'!$E$5:$E$475))</f>
        <v>0</v>
      </c>
      <c r="D131" s="10">
        <f>SUMPRODUCT(('Diário 1º PA'!$E$4:$E$2000='Analítico Cp.'!$B131)*('Diário 1º PA'!$C$4:$C$2000&gt;=D$4)*('Diário 1º PA'!$C$4:$C$2000&lt;=EOMONTH(D$4,0))*('Diário 1º PA'!$F$4:$F$2000))
+SUMPRODUCT(('Diário 2º PA'!$E$4:$E$1997='Analítico Cp.'!$B131)*('Diário 2º PA'!$C$4:$C$1997&gt;=D$4)*('Diário 2º PA'!$C$4:$C$1997&lt;=EOMONTH(D$4,0))*('Diário 2º PA'!$F$4:$F$1997))
+SUMPRODUCT(('Diário 3º PA'!$E$4:$E$2018='Analítico Cp.'!$B131)*('Diário 3º PA'!$C$4:$C$2018&gt;=D$4)*('Diário 3º PA'!$C$4:$C$2018&lt;=EOMONTH(D$4,0))*('Diário 3º PA'!$F$4:$F$2018))
+SUMPRODUCT(('Diário 4º PA'!$E$4:$E$2000='Analítico Cp.'!$B131)*('Diário 4º PA'!$C$4:$C$2000&gt;=D$4)*('Diário 4º PA'!$C$4:$C$2000&lt;=EOMONTH(D$4,0))*('Diário 4º PA'!$F$4:$F$2000))
+SUMPRODUCT(('Comp.'!$D$5:$D$475=$B131)*('Comp.'!$B$5:$B$475&gt;=D$4)*('Comp.'!$B$5:$B$475&lt;=EOMONTH(D$4,0))*('Comp.'!$E$5:$E$475))</f>
        <v>0</v>
      </c>
      <c r="E131" s="10">
        <f>SUMPRODUCT(('Diário 1º PA'!$E$4:$E$2000='Analítico Cp.'!$B131)*('Diário 1º PA'!$C$4:$C$2000&gt;=E$4)*('Diário 1º PA'!$C$4:$C$2000&lt;=EOMONTH(E$4,0))*('Diário 1º PA'!$F$4:$F$2000))
+SUMPRODUCT(('Diário 2º PA'!$E$4:$E$1997='Analítico Cp.'!$B131)*('Diário 2º PA'!$C$4:$C$1997&gt;=E$4)*('Diário 2º PA'!$C$4:$C$1997&lt;=EOMONTH(E$4,0))*('Diário 2º PA'!$F$4:$F$1997))
+SUMPRODUCT(('Diário 3º PA'!$E$4:$E$2018='Analítico Cp.'!$B131)*('Diário 3º PA'!$C$4:$C$2018&gt;=E$4)*('Diário 3º PA'!$C$4:$C$2018&lt;=EOMONTH(E$4,0))*('Diário 3º PA'!$F$4:$F$2018))
+SUMPRODUCT(('Diário 4º PA'!$E$4:$E$2000='Analítico Cp.'!$B131)*('Diário 4º PA'!$C$4:$C$2000&gt;=E$4)*('Diário 4º PA'!$C$4:$C$2000&lt;=EOMONTH(E$4,0))*('Diário 4º PA'!$F$4:$F$2000))
+SUMPRODUCT(('Comp.'!$D$5:$D$475=$B131)*('Comp.'!$B$5:$B$475&gt;=E$4)*('Comp.'!$B$5:$B$475&lt;=EOMONTH(E$4,0))*('Comp.'!$E$5:$E$475))</f>
        <v>0</v>
      </c>
      <c r="F131" s="10">
        <f>SUMPRODUCT(('Diário 1º PA'!$E$4:$E$2000='Analítico Cp.'!$B131)*('Diário 1º PA'!$C$4:$C$2000&gt;=F$4)*('Diário 1º PA'!$C$4:$C$2000&lt;=EOMONTH(F$4,0))*('Diário 1º PA'!$F$4:$F$2000))
+SUMPRODUCT(('Diário 2º PA'!$E$4:$E$1997='Analítico Cp.'!$B131)*('Diário 2º PA'!$C$4:$C$1997&gt;=F$4)*('Diário 2º PA'!$C$4:$C$1997&lt;=EOMONTH(F$4,0))*('Diário 2º PA'!$F$4:$F$1997))
+SUMPRODUCT(('Diário 3º PA'!$E$4:$E$2018='Analítico Cp.'!$B131)*('Diário 3º PA'!$C$4:$C$2018&gt;=F$4)*('Diário 3º PA'!$C$4:$C$2018&lt;=EOMONTH(F$4,0))*('Diário 3º PA'!$F$4:$F$2018))
+SUMPRODUCT(('Diário 4º PA'!$E$4:$E$2000='Analítico Cp.'!$B131)*('Diário 4º PA'!$C$4:$C$2000&gt;=F$4)*('Diário 4º PA'!$C$4:$C$2000&lt;=EOMONTH(F$4,0))*('Diário 4º PA'!$F$4:$F$2000))
+SUMPRODUCT(('Comp.'!$D$5:$D$475=$B131)*('Comp.'!$B$5:$B$475&gt;=F$4)*('Comp.'!$B$5:$B$475&lt;=EOMONTH(F$4,0))*('Comp.'!$E$5:$E$475))</f>
        <v>0</v>
      </c>
      <c r="G131" s="10">
        <f>SUMPRODUCT(('Diário 1º PA'!$E$4:$E$2000='Analítico Cp.'!$B131)*('Diário 1º PA'!$C$4:$C$2000&gt;=G$4)*('Diário 1º PA'!$C$4:$C$2000&lt;=EOMONTH(G$4,0))*('Diário 1º PA'!$F$4:$F$2000))
+SUMPRODUCT(('Diário 2º PA'!$E$4:$E$1997='Analítico Cp.'!$B131)*('Diário 2º PA'!$C$4:$C$1997&gt;=G$4)*('Diário 2º PA'!$C$4:$C$1997&lt;=EOMONTH(G$4,0))*('Diário 2º PA'!$F$4:$F$1997))
+SUMPRODUCT(('Diário 3º PA'!$E$4:$E$2018='Analítico Cp.'!$B131)*('Diário 3º PA'!$C$4:$C$2018&gt;=G$4)*('Diário 3º PA'!$C$4:$C$2018&lt;=EOMONTH(G$4,0))*('Diário 3º PA'!$F$4:$F$2018))
+SUMPRODUCT(('Diário 4º PA'!$E$4:$E$2000='Analítico Cp.'!$B131)*('Diário 4º PA'!$C$4:$C$2000&gt;=G$4)*('Diário 4º PA'!$C$4:$C$2000&lt;=EOMONTH(G$4,0))*('Diário 4º PA'!$F$4:$F$2000))
+SUMPRODUCT(('Comp.'!$D$5:$D$475=$B131)*('Comp.'!$B$5:$B$475&gt;=G$4)*('Comp.'!$B$5:$B$475&lt;=EOMONTH(G$4,0))*('Comp.'!$E$5:$E$475))</f>
        <v>0</v>
      </c>
      <c r="H131" s="10">
        <f>SUMPRODUCT(('Diário 1º PA'!$E$4:$E$2000='Analítico Cp.'!$B131)*('Diário 1º PA'!$C$4:$C$2000&gt;=H$4)*('Diário 1º PA'!$C$4:$C$2000&lt;=EOMONTH(H$4,0))*('Diário 1º PA'!$F$4:$F$2000))
+SUMPRODUCT(('Diário 2º PA'!$E$4:$E$1997='Analítico Cp.'!$B131)*('Diário 2º PA'!$C$4:$C$1997&gt;=H$4)*('Diário 2º PA'!$C$4:$C$1997&lt;=EOMONTH(H$4,0))*('Diário 2º PA'!$F$4:$F$1997))
+SUMPRODUCT(('Diário 3º PA'!$E$4:$E$2018='Analítico Cp.'!$B131)*('Diário 3º PA'!$C$4:$C$2018&gt;=H$4)*('Diário 3º PA'!$C$4:$C$2018&lt;=EOMONTH(H$4,0))*('Diário 3º PA'!$F$4:$F$2018))
+SUMPRODUCT(('Diário 4º PA'!$E$4:$E$2000='Analítico Cp.'!$B131)*('Diário 4º PA'!$C$4:$C$2000&gt;=H$4)*('Diário 4º PA'!$C$4:$C$2000&lt;=EOMONTH(H$4,0))*('Diário 4º PA'!$F$4:$F$2000))
+SUMPRODUCT(('Comp.'!$D$5:$D$475=$B131)*('Comp.'!$B$5:$B$475&gt;=H$4)*('Comp.'!$B$5:$B$475&lt;=EOMONTH(H$4,0))*('Comp.'!$E$5:$E$475))</f>
        <v>0</v>
      </c>
      <c r="I131" s="10">
        <f>SUMPRODUCT(('Diário 1º PA'!$E$4:$E$2000='Analítico Cp.'!$B131)*('Diário 1º PA'!$C$4:$C$2000&gt;=I$4)*('Diário 1º PA'!$C$4:$C$2000&lt;=EOMONTH(I$4,0))*('Diário 1º PA'!$F$4:$F$2000))
+SUMPRODUCT(('Diário 2º PA'!$E$4:$E$1997='Analítico Cp.'!$B131)*('Diário 2º PA'!$C$4:$C$1997&gt;=I$4)*('Diário 2º PA'!$C$4:$C$1997&lt;=EOMONTH(I$4,0))*('Diário 2º PA'!$F$4:$F$1997))
+SUMPRODUCT(('Diário 3º PA'!$E$4:$E$2018='Analítico Cp.'!$B131)*('Diário 3º PA'!$C$4:$C$2018&gt;=I$4)*('Diário 3º PA'!$C$4:$C$2018&lt;=EOMONTH(I$4,0))*('Diário 3º PA'!$F$4:$F$2018))
+SUMPRODUCT(('Diário 4º PA'!$E$4:$E$2000='Analítico Cp.'!$B131)*('Diário 4º PA'!$C$4:$C$2000&gt;=I$4)*('Diário 4º PA'!$C$4:$C$2000&lt;=EOMONTH(I$4,0))*('Diário 4º PA'!$F$4:$F$2000))
+SUMPRODUCT(('Comp.'!$D$5:$D$475=$B131)*('Comp.'!$B$5:$B$475&gt;=I$4)*('Comp.'!$B$5:$B$475&lt;=EOMONTH(I$4,0))*('Comp.'!$E$5:$E$475))</f>
        <v>0</v>
      </c>
      <c r="J131" s="10">
        <f>SUMPRODUCT(('Diário 1º PA'!$E$4:$E$2000='Analítico Cp.'!$B131)*('Diário 1º PA'!$C$4:$C$2000&gt;=J$4)*('Diário 1º PA'!$C$4:$C$2000&lt;=EOMONTH(J$4,0))*('Diário 1º PA'!$F$4:$F$2000))
+SUMPRODUCT(('Diário 2º PA'!$E$4:$E$1997='Analítico Cp.'!$B131)*('Diário 2º PA'!$C$4:$C$1997&gt;=J$4)*('Diário 2º PA'!$C$4:$C$1997&lt;=EOMONTH(J$4,0))*('Diário 2º PA'!$F$4:$F$1997))
+SUMPRODUCT(('Diário 3º PA'!$E$4:$E$2018='Analítico Cp.'!$B131)*('Diário 3º PA'!$C$4:$C$2018&gt;=J$4)*('Diário 3º PA'!$C$4:$C$2018&lt;=EOMONTH(J$4,0))*('Diário 3º PA'!$F$4:$F$2018))
+SUMPRODUCT(('Diário 4º PA'!$E$4:$E$2000='Analítico Cp.'!$B131)*('Diário 4º PA'!$C$4:$C$2000&gt;=J$4)*('Diário 4º PA'!$C$4:$C$2000&lt;=EOMONTH(J$4,0))*('Diário 4º PA'!$F$4:$F$2000))
+SUMPRODUCT(('Comp.'!$D$5:$D$475=$B131)*('Comp.'!$B$5:$B$475&gt;=J$4)*('Comp.'!$B$5:$B$475&lt;=EOMONTH(J$4,0))*('Comp.'!$E$5:$E$475))</f>
        <v>0</v>
      </c>
      <c r="K131" s="10">
        <f>SUMPRODUCT(('Diário 1º PA'!$E$4:$E$2000='Analítico Cp.'!$B131)*('Diário 1º PA'!$C$4:$C$2000&gt;=K$4)*('Diário 1º PA'!$C$4:$C$2000&lt;=EOMONTH(K$4,0))*('Diário 1º PA'!$F$4:$F$2000))
+SUMPRODUCT(('Diário 2º PA'!$E$4:$E$1997='Analítico Cp.'!$B131)*('Diário 2º PA'!$C$4:$C$1997&gt;=K$4)*('Diário 2º PA'!$C$4:$C$1997&lt;=EOMONTH(K$4,0))*('Diário 2º PA'!$F$4:$F$1997))
+SUMPRODUCT(('Diário 3º PA'!$E$4:$E$2018='Analítico Cp.'!$B131)*('Diário 3º PA'!$C$4:$C$2018&gt;=K$4)*('Diário 3º PA'!$C$4:$C$2018&lt;=EOMONTH(K$4,0))*('Diário 3º PA'!$F$4:$F$2018))
+SUMPRODUCT(('Diário 4º PA'!$E$4:$E$2000='Analítico Cp.'!$B131)*('Diário 4º PA'!$C$4:$C$2000&gt;=K$4)*('Diário 4º PA'!$C$4:$C$2000&lt;=EOMONTH(K$4,0))*('Diário 4º PA'!$F$4:$F$2000))
+SUMPRODUCT(('Comp.'!$D$5:$D$475=$B131)*('Comp.'!$B$5:$B$475&gt;=K$4)*('Comp.'!$B$5:$B$475&lt;=EOMONTH(K$4,0))*('Comp.'!$E$5:$E$475))</f>
        <v>0</v>
      </c>
      <c r="L131" s="10">
        <f>SUMPRODUCT(('Diário 1º PA'!$E$4:$E$2000='Analítico Cp.'!$B131)*('Diário 1º PA'!$C$4:$C$2000&gt;=L$4)*('Diário 1º PA'!$C$4:$C$2000&lt;=EOMONTH(L$4,0))*('Diário 1º PA'!$F$4:$F$2000))
+SUMPRODUCT(('Diário 2º PA'!$E$4:$E$1997='Analítico Cp.'!$B131)*('Diário 2º PA'!$C$4:$C$1997&gt;=L$4)*('Diário 2º PA'!$C$4:$C$1997&lt;=EOMONTH(L$4,0))*('Diário 2º PA'!$F$4:$F$1997))
+SUMPRODUCT(('Diário 3º PA'!$E$4:$E$2018='Analítico Cp.'!$B131)*('Diário 3º PA'!$C$4:$C$2018&gt;=L$4)*('Diário 3º PA'!$C$4:$C$2018&lt;=EOMONTH(L$4,0))*('Diário 3º PA'!$F$4:$F$2018))
+SUMPRODUCT(('Diário 4º PA'!$E$4:$E$2000='Analítico Cp.'!$B131)*('Diário 4º PA'!$C$4:$C$2000&gt;=L$4)*('Diário 4º PA'!$C$4:$C$2000&lt;=EOMONTH(L$4,0))*('Diário 4º PA'!$F$4:$F$2000))
+SUMPRODUCT(('Comp.'!$D$5:$D$475=$B131)*('Comp.'!$B$5:$B$475&gt;=L$4)*('Comp.'!$B$5:$B$475&lt;=EOMONTH(L$4,0))*('Comp.'!$E$5:$E$475))</f>
        <v>0</v>
      </c>
      <c r="M131" s="10">
        <f>SUMPRODUCT(('Diário 1º PA'!$E$4:$E$2000='Analítico Cp.'!$B131)*('Diário 1º PA'!$C$4:$C$2000&gt;=M$4)*('Diário 1º PA'!$C$4:$C$2000&lt;=EOMONTH(M$4,0))*('Diário 1º PA'!$F$4:$F$2000))
+SUMPRODUCT(('Diário 2º PA'!$E$4:$E$1997='Analítico Cp.'!$B131)*('Diário 2º PA'!$C$4:$C$1997&gt;=M$4)*('Diário 2º PA'!$C$4:$C$1997&lt;=EOMONTH(M$4,0))*('Diário 2º PA'!$F$4:$F$1997))
+SUMPRODUCT(('Diário 3º PA'!$E$4:$E$2018='Analítico Cp.'!$B131)*('Diário 3º PA'!$C$4:$C$2018&gt;=M$4)*('Diário 3º PA'!$C$4:$C$2018&lt;=EOMONTH(M$4,0))*('Diário 3º PA'!$F$4:$F$2018))
+SUMPRODUCT(('Diário 4º PA'!$E$4:$E$2000='Analítico Cp.'!$B131)*('Diário 4º PA'!$C$4:$C$2000&gt;=M$4)*('Diário 4º PA'!$C$4:$C$2000&lt;=EOMONTH(M$4,0))*('Diário 4º PA'!$F$4:$F$2000))
+SUMPRODUCT(('Comp.'!$D$5:$D$475=$B131)*('Comp.'!$B$5:$B$475&gt;=M$4)*('Comp.'!$B$5:$B$475&lt;=EOMONTH(M$4,0))*('Comp.'!$E$5:$E$475))</f>
        <v>0</v>
      </c>
      <c r="N131" s="10">
        <f>SUMPRODUCT(('Diário 1º PA'!$E$4:$E$2000='Analítico Cp.'!$B131)*('Diário 1º PA'!$C$4:$C$2000&gt;=N$4)*('Diário 1º PA'!$C$4:$C$2000&lt;=EOMONTH(N$4,0))*('Diário 1º PA'!$F$4:$F$2000))
+SUMPRODUCT(('Diário 2º PA'!$E$4:$E$1997='Analítico Cp.'!$B131)*('Diário 2º PA'!$C$4:$C$1997&gt;=N$4)*('Diário 2º PA'!$C$4:$C$1997&lt;=EOMONTH(N$4,0))*('Diário 2º PA'!$F$4:$F$1997))
+SUMPRODUCT(('Diário 3º PA'!$E$4:$E$2018='Analítico Cp.'!$B131)*('Diário 3º PA'!$C$4:$C$2018&gt;=N$4)*('Diário 3º PA'!$C$4:$C$2018&lt;=EOMONTH(N$4,0))*('Diário 3º PA'!$F$4:$F$2018))
+SUMPRODUCT(('Diário 4º PA'!$E$4:$E$2000='Analítico Cp.'!$B131)*('Diário 4º PA'!$C$4:$C$2000&gt;=N$4)*('Diário 4º PA'!$C$4:$C$2000&lt;=EOMONTH(N$4,0))*('Diário 4º PA'!$F$4:$F$2000))
+SUMPRODUCT(('Comp.'!$D$5:$D$475=$B131)*('Comp.'!$B$5:$B$475&gt;=N$4)*('Comp.'!$B$5:$B$475&lt;=EOMONTH(N$4,0))*('Comp.'!$E$5:$E$475))</f>
        <v>0</v>
      </c>
      <c r="O131" s="11">
        <f t="shared" si="18"/>
        <v>0</v>
      </c>
      <c r="P131" s="92">
        <f t="shared" si="19"/>
        <v>0</v>
      </c>
    </row>
    <row r="132" spans="1:16" ht="23.25" customHeight="1" x14ac:dyDescent="0.25">
      <c r="A132" s="36" t="s">
        <v>338</v>
      </c>
      <c r="B132" s="34" t="s">
        <v>339</v>
      </c>
      <c r="C132" s="10">
        <f>SUMPRODUCT(('Diário 1º PA'!$E$4:$E$2000='Analítico Cp.'!$B132)*('Diário 1º PA'!$C$4:$C$2000&gt;=C$4)*('Diário 1º PA'!$C$4:$C$2000&lt;=EOMONTH(C$4,0))*('Diário 1º PA'!$F$4:$F$2000))
+SUMPRODUCT(('Diário 2º PA'!$E$4:$E$1997='Analítico Cp.'!$B132)*('Diário 2º PA'!$C$4:$C$1997&gt;=C$4)*('Diário 2º PA'!$C$4:$C$1997&lt;=EOMONTH(C$4,0))*('Diário 2º PA'!$F$4:$F$1997))
+SUMPRODUCT(('Diário 3º PA'!$E$4:$E$2018='Analítico Cp.'!$B132)*('Diário 3º PA'!$C$4:$C$2018&gt;=C$4)*('Diário 3º PA'!$C$4:$C$2018&lt;=EOMONTH(C$4,0))*('Diário 3º PA'!$F$4:$F$2018))
+SUMPRODUCT(('Diário 4º PA'!$E$4:$E$2000='Analítico Cp.'!$B132)*('Diário 4º PA'!$C$4:$C$2000&gt;=C$4)*('Diário 4º PA'!$C$4:$C$2000&lt;=EOMONTH(C$4,0))*('Diário 4º PA'!$F$4:$F$2000))
+SUMPRODUCT(('Comp.'!$D$5:$D$475=$B132)*('Comp.'!$B$5:$B$475&gt;=C$4)*('Comp.'!$B$5:$B$475&lt;=EOMONTH(C$4,0))*('Comp.'!$E$5:$E$475))</f>
        <v>0</v>
      </c>
      <c r="D132" s="10">
        <f>SUMPRODUCT(('Diário 1º PA'!$E$4:$E$2000='Analítico Cp.'!$B132)*('Diário 1º PA'!$C$4:$C$2000&gt;=D$4)*('Diário 1º PA'!$C$4:$C$2000&lt;=EOMONTH(D$4,0))*('Diário 1º PA'!$F$4:$F$2000))
+SUMPRODUCT(('Diário 2º PA'!$E$4:$E$1997='Analítico Cp.'!$B132)*('Diário 2º PA'!$C$4:$C$1997&gt;=D$4)*('Diário 2º PA'!$C$4:$C$1997&lt;=EOMONTH(D$4,0))*('Diário 2º PA'!$F$4:$F$1997))
+SUMPRODUCT(('Diário 3º PA'!$E$4:$E$2018='Analítico Cp.'!$B132)*('Diário 3º PA'!$C$4:$C$2018&gt;=D$4)*('Diário 3º PA'!$C$4:$C$2018&lt;=EOMONTH(D$4,0))*('Diário 3º PA'!$F$4:$F$2018))
+SUMPRODUCT(('Diário 4º PA'!$E$4:$E$2000='Analítico Cp.'!$B132)*('Diário 4º PA'!$C$4:$C$2000&gt;=D$4)*('Diário 4º PA'!$C$4:$C$2000&lt;=EOMONTH(D$4,0))*('Diário 4º PA'!$F$4:$F$2000))
+SUMPRODUCT(('Comp.'!$D$5:$D$475=$B132)*('Comp.'!$B$5:$B$475&gt;=D$4)*('Comp.'!$B$5:$B$475&lt;=EOMONTH(D$4,0))*('Comp.'!$E$5:$E$475))</f>
        <v>0</v>
      </c>
      <c r="E132" s="10">
        <f>SUMPRODUCT(('Diário 1º PA'!$E$4:$E$2000='Analítico Cp.'!$B132)*('Diário 1º PA'!$C$4:$C$2000&gt;=E$4)*('Diário 1º PA'!$C$4:$C$2000&lt;=EOMONTH(E$4,0))*('Diário 1º PA'!$F$4:$F$2000))
+SUMPRODUCT(('Diário 2º PA'!$E$4:$E$1997='Analítico Cp.'!$B132)*('Diário 2º PA'!$C$4:$C$1997&gt;=E$4)*('Diário 2º PA'!$C$4:$C$1997&lt;=EOMONTH(E$4,0))*('Diário 2º PA'!$F$4:$F$1997))
+SUMPRODUCT(('Diário 3º PA'!$E$4:$E$2018='Analítico Cp.'!$B132)*('Diário 3º PA'!$C$4:$C$2018&gt;=E$4)*('Diário 3º PA'!$C$4:$C$2018&lt;=EOMONTH(E$4,0))*('Diário 3º PA'!$F$4:$F$2018))
+SUMPRODUCT(('Diário 4º PA'!$E$4:$E$2000='Analítico Cp.'!$B132)*('Diário 4º PA'!$C$4:$C$2000&gt;=E$4)*('Diário 4º PA'!$C$4:$C$2000&lt;=EOMONTH(E$4,0))*('Diário 4º PA'!$F$4:$F$2000))
+SUMPRODUCT(('Comp.'!$D$5:$D$475=$B132)*('Comp.'!$B$5:$B$475&gt;=E$4)*('Comp.'!$B$5:$B$475&lt;=EOMONTH(E$4,0))*('Comp.'!$E$5:$E$475))</f>
        <v>0</v>
      </c>
      <c r="F132" s="10">
        <f>SUMPRODUCT(('Diário 1º PA'!$E$4:$E$2000='Analítico Cp.'!$B132)*('Diário 1º PA'!$C$4:$C$2000&gt;=F$4)*('Diário 1º PA'!$C$4:$C$2000&lt;=EOMONTH(F$4,0))*('Diário 1º PA'!$F$4:$F$2000))
+SUMPRODUCT(('Diário 2º PA'!$E$4:$E$1997='Analítico Cp.'!$B132)*('Diário 2º PA'!$C$4:$C$1997&gt;=F$4)*('Diário 2º PA'!$C$4:$C$1997&lt;=EOMONTH(F$4,0))*('Diário 2º PA'!$F$4:$F$1997))
+SUMPRODUCT(('Diário 3º PA'!$E$4:$E$2018='Analítico Cp.'!$B132)*('Diário 3º PA'!$C$4:$C$2018&gt;=F$4)*('Diário 3º PA'!$C$4:$C$2018&lt;=EOMONTH(F$4,0))*('Diário 3º PA'!$F$4:$F$2018))
+SUMPRODUCT(('Diário 4º PA'!$E$4:$E$2000='Analítico Cp.'!$B132)*('Diário 4º PA'!$C$4:$C$2000&gt;=F$4)*('Diário 4º PA'!$C$4:$C$2000&lt;=EOMONTH(F$4,0))*('Diário 4º PA'!$F$4:$F$2000))
+SUMPRODUCT(('Comp.'!$D$5:$D$475=$B132)*('Comp.'!$B$5:$B$475&gt;=F$4)*('Comp.'!$B$5:$B$475&lt;=EOMONTH(F$4,0))*('Comp.'!$E$5:$E$475))</f>
        <v>0</v>
      </c>
      <c r="G132" s="10">
        <f>SUMPRODUCT(('Diário 1º PA'!$E$4:$E$2000='Analítico Cp.'!$B132)*('Diário 1º PA'!$C$4:$C$2000&gt;=G$4)*('Diário 1º PA'!$C$4:$C$2000&lt;=EOMONTH(G$4,0))*('Diário 1º PA'!$F$4:$F$2000))
+SUMPRODUCT(('Diário 2º PA'!$E$4:$E$1997='Analítico Cp.'!$B132)*('Diário 2º PA'!$C$4:$C$1997&gt;=G$4)*('Diário 2º PA'!$C$4:$C$1997&lt;=EOMONTH(G$4,0))*('Diário 2º PA'!$F$4:$F$1997))
+SUMPRODUCT(('Diário 3º PA'!$E$4:$E$2018='Analítico Cp.'!$B132)*('Diário 3º PA'!$C$4:$C$2018&gt;=G$4)*('Diário 3º PA'!$C$4:$C$2018&lt;=EOMONTH(G$4,0))*('Diário 3º PA'!$F$4:$F$2018))
+SUMPRODUCT(('Diário 4º PA'!$E$4:$E$2000='Analítico Cp.'!$B132)*('Diário 4º PA'!$C$4:$C$2000&gt;=G$4)*('Diário 4º PA'!$C$4:$C$2000&lt;=EOMONTH(G$4,0))*('Diário 4º PA'!$F$4:$F$2000))
+SUMPRODUCT(('Comp.'!$D$5:$D$475=$B132)*('Comp.'!$B$5:$B$475&gt;=G$4)*('Comp.'!$B$5:$B$475&lt;=EOMONTH(G$4,0))*('Comp.'!$E$5:$E$475))</f>
        <v>0</v>
      </c>
      <c r="H132" s="10">
        <f>SUMPRODUCT(('Diário 1º PA'!$E$4:$E$2000='Analítico Cp.'!$B132)*('Diário 1º PA'!$C$4:$C$2000&gt;=H$4)*('Diário 1º PA'!$C$4:$C$2000&lt;=EOMONTH(H$4,0))*('Diário 1º PA'!$F$4:$F$2000))
+SUMPRODUCT(('Diário 2º PA'!$E$4:$E$1997='Analítico Cp.'!$B132)*('Diário 2º PA'!$C$4:$C$1997&gt;=H$4)*('Diário 2º PA'!$C$4:$C$1997&lt;=EOMONTH(H$4,0))*('Diário 2º PA'!$F$4:$F$1997))
+SUMPRODUCT(('Diário 3º PA'!$E$4:$E$2018='Analítico Cp.'!$B132)*('Diário 3º PA'!$C$4:$C$2018&gt;=H$4)*('Diário 3º PA'!$C$4:$C$2018&lt;=EOMONTH(H$4,0))*('Diário 3º PA'!$F$4:$F$2018))
+SUMPRODUCT(('Diário 4º PA'!$E$4:$E$2000='Analítico Cp.'!$B132)*('Diário 4º PA'!$C$4:$C$2000&gt;=H$4)*('Diário 4º PA'!$C$4:$C$2000&lt;=EOMONTH(H$4,0))*('Diário 4º PA'!$F$4:$F$2000))
+SUMPRODUCT(('Comp.'!$D$5:$D$475=$B132)*('Comp.'!$B$5:$B$475&gt;=H$4)*('Comp.'!$B$5:$B$475&lt;=EOMONTH(H$4,0))*('Comp.'!$E$5:$E$475))</f>
        <v>0</v>
      </c>
      <c r="I132" s="10">
        <f>SUMPRODUCT(('Diário 1º PA'!$E$4:$E$2000='Analítico Cp.'!$B132)*('Diário 1º PA'!$C$4:$C$2000&gt;=I$4)*('Diário 1º PA'!$C$4:$C$2000&lt;=EOMONTH(I$4,0))*('Diário 1º PA'!$F$4:$F$2000))
+SUMPRODUCT(('Diário 2º PA'!$E$4:$E$1997='Analítico Cp.'!$B132)*('Diário 2º PA'!$C$4:$C$1997&gt;=I$4)*('Diário 2º PA'!$C$4:$C$1997&lt;=EOMONTH(I$4,0))*('Diário 2º PA'!$F$4:$F$1997))
+SUMPRODUCT(('Diário 3º PA'!$E$4:$E$2018='Analítico Cp.'!$B132)*('Diário 3º PA'!$C$4:$C$2018&gt;=I$4)*('Diário 3º PA'!$C$4:$C$2018&lt;=EOMONTH(I$4,0))*('Diário 3º PA'!$F$4:$F$2018))
+SUMPRODUCT(('Diário 4º PA'!$E$4:$E$2000='Analítico Cp.'!$B132)*('Diário 4º PA'!$C$4:$C$2000&gt;=I$4)*('Diário 4º PA'!$C$4:$C$2000&lt;=EOMONTH(I$4,0))*('Diário 4º PA'!$F$4:$F$2000))
+SUMPRODUCT(('Comp.'!$D$5:$D$475=$B132)*('Comp.'!$B$5:$B$475&gt;=I$4)*('Comp.'!$B$5:$B$475&lt;=EOMONTH(I$4,0))*('Comp.'!$E$5:$E$475))</f>
        <v>0</v>
      </c>
      <c r="J132" s="10">
        <f>SUMPRODUCT(('Diário 1º PA'!$E$4:$E$2000='Analítico Cp.'!$B132)*('Diário 1º PA'!$C$4:$C$2000&gt;=J$4)*('Diário 1º PA'!$C$4:$C$2000&lt;=EOMONTH(J$4,0))*('Diário 1º PA'!$F$4:$F$2000))
+SUMPRODUCT(('Diário 2º PA'!$E$4:$E$1997='Analítico Cp.'!$B132)*('Diário 2º PA'!$C$4:$C$1997&gt;=J$4)*('Diário 2º PA'!$C$4:$C$1997&lt;=EOMONTH(J$4,0))*('Diário 2º PA'!$F$4:$F$1997))
+SUMPRODUCT(('Diário 3º PA'!$E$4:$E$2018='Analítico Cp.'!$B132)*('Diário 3º PA'!$C$4:$C$2018&gt;=J$4)*('Diário 3º PA'!$C$4:$C$2018&lt;=EOMONTH(J$4,0))*('Diário 3º PA'!$F$4:$F$2018))
+SUMPRODUCT(('Diário 4º PA'!$E$4:$E$2000='Analítico Cp.'!$B132)*('Diário 4º PA'!$C$4:$C$2000&gt;=J$4)*('Diário 4º PA'!$C$4:$C$2000&lt;=EOMONTH(J$4,0))*('Diário 4º PA'!$F$4:$F$2000))
+SUMPRODUCT(('Comp.'!$D$5:$D$475=$B132)*('Comp.'!$B$5:$B$475&gt;=J$4)*('Comp.'!$B$5:$B$475&lt;=EOMONTH(J$4,0))*('Comp.'!$E$5:$E$475))</f>
        <v>0</v>
      </c>
      <c r="K132" s="10">
        <f>SUMPRODUCT(('Diário 1º PA'!$E$4:$E$2000='Analítico Cp.'!$B132)*('Diário 1º PA'!$C$4:$C$2000&gt;=K$4)*('Diário 1º PA'!$C$4:$C$2000&lt;=EOMONTH(K$4,0))*('Diário 1º PA'!$F$4:$F$2000))
+SUMPRODUCT(('Diário 2º PA'!$E$4:$E$1997='Analítico Cp.'!$B132)*('Diário 2º PA'!$C$4:$C$1997&gt;=K$4)*('Diário 2º PA'!$C$4:$C$1997&lt;=EOMONTH(K$4,0))*('Diário 2º PA'!$F$4:$F$1997))
+SUMPRODUCT(('Diário 3º PA'!$E$4:$E$2018='Analítico Cp.'!$B132)*('Diário 3º PA'!$C$4:$C$2018&gt;=K$4)*('Diário 3º PA'!$C$4:$C$2018&lt;=EOMONTH(K$4,0))*('Diário 3º PA'!$F$4:$F$2018))
+SUMPRODUCT(('Diário 4º PA'!$E$4:$E$2000='Analítico Cp.'!$B132)*('Diário 4º PA'!$C$4:$C$2000&gt;=K$4)*('Diário 4º PA'!$C$4:$C$2000&lt;=EOMONTH(K$4,0))*('Diário 4º PA'!$F$4:$F$2000))
+SUMPRODUCT(('Comp.'!$D$5:$D$475=$B132)*('Comp.'!$B$5:$B$475&gt;=K$4)*('Comp.'!$B$5:$B$475&lt;=EOMONTH(K$4,0))*('Comp.'!$E$5:$E$475))</f>
        <v>0</v>
      </c>
      <c r="L132" s="10">
        <f>SUMPRODUCT(('Diário 1º PA'!$E$4:$E$2000='Analítico Cp.'!$B132)*('Diário 1º PA'!$C$4:$C$2000&gt;=L$4)*('Diário 1º PA'!$C$4:$C$2000&lt;=EOMONTH(L$4,0))*('Diário 1º PA'!$F$4:$F$2000))
+SUMPRODUCT(('Diário 2º PA'!$E$4:$E$1997='Analítico Cp.'!$B132)*('Diário 2º PA'!$C$4:$C$1997&gt;=L$4)*('Diário 2º PA'!$C$4:$C$1997&lt;=EOMONTH(L$4,0))*('Diário 2º PA'!$F$4:$F$1997))
+SUMPRODUCT(('Diário 3º PA'!$E$4:$E$2018='Analítico Cp.'!$B132)*('Diário 3º PA'!$C$4:$C$2018&gt;=L$4)*('Diário 3º PA'!$C$4:$C$2018&lt;=EOMONTH(L$4,0))*('Diário 3º PA'!$F$4:$F$2018))
+SUMPRODUCT(('Diário 4º PA'!$E$4:$E$2000='Analítico Cp.'!$B132)*('Diário 4º PA'!$C$4:$C$2000&gt;=L$4)*('Diário 4º PA'!$C$4:$C$2000&lt;=EOMONTH(L$4,0))*('Diário 4º PA'!$F$4:$F$2000))
+SUMPRODUCT(('Comp.'!$D$5:$D$475=$B132)*('Comp.'!$B$5:$B$475&gt;=L$4)*('Comp.'!$B$5:$B$475&lt;=EOMONTH(L$4,0))*('Comp.'!$E$5:$E$475))</f>
        <v>0</v>
      </c>
      <c r="M132" s="10">
        <f>SUMPRODUCT(('Diário 1º PA'!$E$4:$E$2000='Analítico Cp.'!$B132)*('Diário 1º PA'!$C$4:$C$2000&gt;=M$4)*('Diário 1º PA'!$C$4:$C$2000&lt;=EOMONTH(M$4,0))*('Diário 1º PA'!$F$4:$F$2000))
+SUMPRODUCT(('Diário 2º PA'!$E$4:$E$1997='Analítico Cp.'!$B132)*('Diário 2º PA'!$C$4:$C$1997&gt;=M$4)*('Diário 2º PA'!$C$4:$C$1997&lt;=EOMONTH(M$4,0))*('Diário 2º PA'!$F$4:$F$1997))
+SUMPRODUCT(('Diário 3º PA'!$E$4:$E$2018='Analítico Cp.'!$B132)*('Diário 3º PA'!$C$4:$C$2018&gt;=M$4)*('Diário 3º PA'!$C$4:$C$2018&lt;=EOMONTH(M$4,0))*('Diário 3º PA'!$F$4:$F$2018))
+SUMPRODUCT(('Diário 4º PA'!$E$4:$E$2000='Analítico Cp.'!$B132)*('Diário 4º PA'!$C$4:$C$2000&gt;=M$4)*('Diário 4º PA'!$C$4:$C$2000&lt;=EOMONTH(M$4,0))*('Diário 4º PA'!$F$4:$F$2000))
+SUMPRODUCT(('Comp.'!$D$5:$D$475=$B132)*('Comp.'!$B$5:$B$475&gt;=M$4)*('Comp.'!$B$5:$B$475&lt;=EOMONTH(M$4,0))*('Comp.'!$E$5:$E$475))</f>
        <v>0</v>
      </c>
      <c r="N132" s="10">
        <f>SUMPRODUCT(('Diário 1º PA'!$E$4:$E$2000='Analítico Cp.'!$B132)*('Diário 1º PA'!$C$4:$C$2000&gt;=N$4)*('Diário 1º PA'!$C$4:$C$2000&lt;=EOMONTH(N$4,0))*('Diário 1º PA'!$F$4:$F$2000))
+SUMPRODUCT(('Diário 2º PA'!$E$4:$E$1997='Analítico Cp.'!$B132)*('Diário 2º PA'!$C$4:$C$1997&gt;=N$4)*('Diário 2º PA'!$C$4:$C$1997&lt;=EOMONTH(N$4,0))*('Diário 2º PA'!$F$4:$F$1997))
+SUMPRODUCT(('Diário 3º PA'!$E$4:$E$2018='Analítico Cp.'!$B132)*('Diário 3º PA'!$C$4:$C$2018&gt;=N$4)*('Diário 3º PA'!$C$4:$C$2018&lt;=EOMONTH(N$4,0))*('Diário 3º PA'!$F$4:$F$2018))
+SUMPRODUCT(('Diário 4º PA'!$E$4:$E$2000='Analítico Cp.'!$B132)*('Diário 4º PA'!$C$4:$C$2000&gt;=N$4)*('Diário 4º PA'!$C$4:$C$2000&lt;=EOMONTH(N$4,0))*('Diário 4º PA'!$F$4:$F$2000))
+SUMPRODUCT(('Comp.'!$D$5:$D$475=$B132)*('Comp.'!$B$5:$B$475&gt;=N$4)*('Comp.'!$B$5:$B$475&lt;=EOMONTH(N$4,0))*('Comp.'!$E$5:$E$475))</f>
        <v>0</v>
      </c>
      <c r="O132" s="11">
        <f t="shared" si="18"/>
        <v>0</v>
      </c>
      <c r="P132" s="92">
        <f t="shared" si="19"/>
        <v>0</v>
      </c>
    </row>
    <row r="133" spans="1:16" ht="23.25" customHeight="1" x14ac:dyDescent="0.25">
      <c r="A133" s="36" t="s">
        <v>340</v>
      </c>
      <c r="B133" s="34" t="s">
        <v>341</v>
      </c>
      <c r="C133" s="10">
        <f>SUMPRODUCT(('Diário 1º PA'!$E$4:$E$2000='Analítico Cp.'!$B133)*('Diário 1º PA'!$C$4:$C$2000&gt;=C$4)*('Diário 1º PA'!$C$4:$C$2000&lt;=EOMONTH(C$4,0))*('Diário 1º PA'!$F$4:$F$2000))
+SUMPRODUCT(('Diário 2º PA'!$E$4:$E$1997='Analítico Cp.'!$B133)*('Diário 2º PA'!$C$4:$C$1997&gt;=C$4)*('Diário 2º PA'!$C$4:$C$1997&lt;=EOMONTH(C$4,0))*('Diário 2º PA'!$F$4:$F$1997))
+SUMPRODUCT(('Diário 3º PA'!$E$4:$E$2018='Analítico Cp.'!$B133)*('Diário 3º PA'!$C$4:$C$2018&gt;=C$4)*('Diário 3º PA'!$C$4:$C$2018&lt;=EOMONTH(C$4,0))*('Diário 3º PA'!$F$4:$F$2018))
+SUMPRODUCT(('Diário 4º PA'!$E$4:$E$2000='Analítico Cp.'!$B133)*('Diário 4º PA'!$C$4:$C$2000&gt;=C$4)*('Diário 4º PA'!$C$4:$C$2000&lt;=EOMONTH(C$4,0))*('Diário 4º PA'!$F$4:$F$2000))
+SUMPRODUCT(('Comp.'!$D$5:$D$475=$B133)*('Comp.'!$B$5:$B$475&gt;=C$4)*('Comp.'!$B$5:$B$475&lt;=EOMONTH(C$4,0))*('Comp.'!$E$5:$E$475))</f>
        <v>0</v>
      </c>
      <c r="D133" s="10">
        <f>SUMPRODUCT(('Diário 1º PA'!$E$4:$E$2000='Analítico Cp.'!$B133)*('Diário 1º PA'!$C$4:$C$2000&gt;=D$4)*('Diário 1º PA'!$C$4:$C$2000&lt;=EOMONTH(D$4,0))*('Diário 1º PA'!$F$4:$F$2000))
+SUMPRODUCT(('Diário 2º PA'!$E$4:$E$1997='Analítico Cp.'!$B133)*('Diário 2º PA'!$C$4:$C$1997&gt;=D$4)*('Diário 2º PA'!$C$4:$C$1997&lt;=EOMONTH(D$4,0))*('Diário 2º PA'!$F$4:$F$1997))
+SUMPRODUCT(('Diário 3º PA'!$E$4:$E$2018='Analítico Cp.'!$B133)*('Diário 3º PA'!$C$4:$C$2018&gt;=D$4)*('Diário 3º PA'!$C$4:$C$2018&lt;=EOMONTH(D$4,0))*('Diário 3º PA'!$F$4:$F$2018))
+SUMPRODUCT(('Diário 4º PA'!$E$4:$E$2000='Analítico Cp.'!$B133)*('Diário 4º PA'!$C$4:$C$2000&gt;=D$4)*('Diário 4º PA'!$C$4:$C$2000&lt;=EOMONTH(D$4,0))*('Diário 4º PA'!$F$4:$F$2000))
+SUMPRODUCT(('Comp.'!$D$5:$D$475=$B133)*('Comp.'!$B$5:$B$475&gt;=D$4)*('Comp.'!$B$5:$B$475&lt;=EOMONTH(D$4,0))*('Comp.'!$E$5:$E$475))</f>
        <v>0</v>
      </c>
      <c r="E133" s="10">
        <f>SUMPRODUCT(('Diário 1º PA'!$E$4:$E$2000='Analítico Cp.'!$B133)*('Diário 1º PA'!$C$4:$C$2000&gt;=E$4)*('Diário 1º PA'!$C$4:$C$2000&lt;=EOMONTH(E$4,0))*('Diário 1º PA'!$F$4:$F$2000))
+SUMPRODUCT(('Diário 2º PA'!$E$4:$E$1997='Analítico Cp.'!$B133)*('Diário 2º PA'!$C$4:$C$1997&gt;=E$4)*('Diário 2º PA'!$C$4:$C$1997&lt;=EOMONTH(E$4,0))*('Diário 2º PA'!$F$4:$F$1997))
+SUMPRODUCT(('Diário 3º PA'!$E$4:$E$2018='Analítico Cp.'!$B133)*('Diário 3º PA'!$C$4:$C$2018&gt;=E$4)*('Diário 3º PA'!$C$4:$C$2018&lt;=EOMONTH(E$4,0))*('Diário 3º PA'!$F$4:$F$2018))
+SUMPRODUCT(('Diário 4º PA'!$E$4:$E$2000='Analítico Cp.'!$B133)*('Diário 4º PA'!$C$4:$C$2000&gt;=E$4)*('Diário 4º PA'!$C$4:$C$2000&lt;=EOMONTH(E$4,0))*('Diário 4º PA'!$F$4:$F$2000))
+SUMPRODUCT(('Comp.'!$D$5:$D$475=$B133)*('Comp.'!$B$5:$B$475&gt;=E$4)*('Comp.'!$B$5:$B$475&lt;=EOMONTH(E$4,0))*('Comp.'!$E$5:$E$475))</f>
        <v>0</v>
      </c>
      <c r="F133" s="10">
        <f>SUMPRODUCT(('Diário 1º PA'!$E$4:$E$2000='Analítico Cp.'!$B133)*('Diário 1º PA'!$C$4:$C$2000&gt;=F$4)*('Diário 1º PA'!$C$4:$C$2000&lt;=EOMONTH(F$4,0))*('Diário 1º PA'!$F$4:$F$2000))
+SUMPRODUCT(('Diário 2º PA'!$E$4:$E$1997='Analítico Cp.'!$B133)*('Diário 2º PA'!$C$4:$C$1997&gt;=F$4)*('Diário 2º PA'!$C$4:$C$1997&lt;=EOMONTH(F$4,0))*('Diário 2º PA'!$F$4:$F$1997))
+SUMPRODUCT(('Diário 3º PA'!$E$4:$E$2018='Analítico Cp.'!$B133)*('Diário 3º PA'!$C$4:$C$2018&gt;=F$4)*('Diário 3º PA'!$C$4:$C$2018&lt;=EOMONTH(F$4,0))*('Diário 3º PA'!$F$4:$F$2018))
+SUMPRODUCT(('Diário 4º PA'!$E$4:$E$2000='Analítico Cp.'!$B133)*('Diário 4º PA'!$C$4:$C$2000&gt;=F$4)*('Diário 4º PA'!$C$4:$C$2000&lt;=EOMONTH(F$4,0))*('Diário 4º PA'!$F$4:$F$2000))
+SUMPRODUCT(('Comp.'!$D$5:$D$475=$B133)*('Comp.'!$B$5:$B$475&gt;=F$4)*('Comp.'!$B$5:$B$475&lt;=EOMONTH(F$4,0))*('Comp.'!$E$5:$E$475))</f>
        <v>0</v>
      </c>
      <c r="G133" s="10">
        <f>SUMPRODUCT(('Diário 1º PA'!$E$4:$E$2000='Analítico Cp.'!$B133)*('Diário 1º PA'!$C$4:$C$2000&gt;=G$4)*('Diário 1º PA'!$C$4:$C$2000&lt;=EOMONTH(G$4,0))*('Diário 1º PA'!$F$4:$F$2000))
+SUMPRODUCT(('Diário 2º PA'!$E$4:$E$1997='Analítico Cp.'!$B133)*('Diário 2º PA'!$C$4:$C$1997&gt;=G$4)*('Diário 2º PA'!$C$4:$C$1997&lt;=EOMONTH(G$4,0))*('Diário 2º PA'!$F$4:$F$1997))
+SUMPRODUCT(('Diário 3º PA'!$E$4:$E$2018='Analítico Cp.'!$B133)*('Diário 3º PA'!$C$4:$C$2018&gt;=G$4)*('Diário 3º PA'!$C$4:$C$2018&lt;=EOMONTH(G$4,0))*('Diário 3º PA'!$F$4:$F$2018))
+SUMPRODUCT(('Diário 4º PA'!$E$4:$E$2000='Analítico Cp.'!$B133)*('Diário 4º PA'!$C$4:$C$2000&gt;=G$4)*('Diário 4º PA'!$C$4:$C$2000&lt;=EOMONTH(G$4,0))*('Diário 4º PA'!$F$4:$F$2000))
+SUMPRODUCT(('Comp.'!$D$5:$D$475=$B133)*('Comp.'!$B$5:$B$475&gt;=G$4)*('Comp.'!$B$5:$B$475&lt;=EOMONTH(G$4,0))*('Comp.'!$E$5:$E$475))</f>
        <v>0</v>
      </c>
      <c r="H133" s="10">
        <f>SUMPRODUCT(('Diário 1º PA'!$E$4:$E$2000='Analítico Cp.'!$B133)*('Diário 1º PA'!$C$4:$C$2000&gt;=H$4)*('Diário 1º PA'!$C$4:$C$2000&lt;=EOMONTH(H$4,0))*('Diário 1º PA'!$F$4:$F$2000))
+SUMPRODUCT(('Diário 2º PA'!$E$4:$E$1997='Analítico Cp.'!$B133)*('Diário 2º PA'!$C$4:$C$1997&gt;=H$4)*('Diário 2º PA'!$C$4:$C$1997&lt;=EOMONTH(H$4,0))*('Diário 2º PA'!$F$4:$F$1997))
+SUMPRODUCT(('Diário 3º PA'!$E$4:$E$2018='Analítico Cp.'!$B133)*('Diário 3º PA'!$C$4:$C$2018&gt;=H$4)*('Diário 3º PA'!$C$4:$C$2018&lt;=EOMONTH(H$4,0))*('Diário 3º PA'!$F$4:$F$2018))
+SUMPRODUCT(('Diário 4º PA'!$E$4:$E$2000='Analítico Cp.'!$B133)*('Diário 4º PA'!$C$4:$C$2000&gt;=H$4)*('Diário 4º PA'!$C$4:$C$2000&lt;=EOMONTH(H$4,0))*('Diário 4º PA'!$F$4:$F$2000))
+SUMPRODUCT(('Comp.'!$D$5:$D$475=$B133)*('Comp.'!$B$5:$B$475&gt;=H$4)*('Comp.'!$B$5:$B$475&lt;=EOMONTH(H$4,0))*('Comp.'!$E$5:$E$475))</f>
        <v>0</v>
      </c>
      <c r="I133" s="10">
        <f>SUMPRODUCT(('Diário 1º PA'!$E$4:$E$2000='Analítico Cp.'!$B133)*('Diário 1º PA'!$C$4:$C$2000&gt;=I$4)*('Diário 1º PA'!$C$4:$C$2000&lt;=EOMONTH(I$4,0))*('Diário 1º PA'!$F$4:$F$2000))
+SUMPRODUCT(('Diário 2º PA'!$E$4:$E$1997='Analítico Cp.'!$B133)*('Diário 2º PA'!$C$4:$C$1997&gt;=I$4)*('Diário 2º PA'!$C$4:$C$1997&lt;=EOMONTH(I$4,0))*('Diário 2º PA'!$F$4:$F$1997))
+SUMPRODUCT(('Diário 3º PA'!$E$4:$E$2018='Analítico Cp.'!$B133)*('Diário 3º PA'!$C$4:$C$2018&gt;=I$4)*('Diário 3º PA'!$C$4:$C$2018&lt;=EOMONTH(I$4,0))*('Diário 3º PA'!$F$4:$F$2018))
+SUMPRODUCT(('Diário 4º PA'!$E$4:$E$2000='Analítico Cp.'!$B133)*('Diário 4º PA'!$C$4:$C$2000&gt;=I$4)*('Diário 4º PA'!$C$4:$C$2000&lt;=EOMONTH(I$4,0))*('Diário 4º PA'!$F$4:$F$2000))
+SUMPRODUCT(('Comp.'!$D$5:$D$475=$B133)*('Comp.'!$B$5:$B$475&gt;=I$4)*('Comp.'!$B$5:$B$475&lt;=EOMONTH(I$4,0))*('Comp.'!$E$5:$E$475))</f>
        <v>0</v>
      </c>
      <c r="J133" s="10">
        <f>SUMPRODUCT(('Diário 1º PA'!$E$4:$E$2000='Analítico Cp.'!$B133)*('Diário 1º PA'!$C$4:$C$2000&gt;=J$4)*('Diário 1º PA'!$C$4:$C$2000&lt;=EOMONTH(J$4,0))*('Diário 1º PA'!$F$4:$F$2000))
+SUMPRODUCT(('Diário 2º PA'!$E$4:$E$1997='Analítico Cp.'!$B133)*('Diário 2º PA'!$C$4:$C$1997&gt;=J$4)*('Diário 2º PA'!$C$4:$C$1997&lt;=EOMONTH(J$4,0))*('Diário 2º PA'!$F$4:$F$1997))
+SUMPRODUCT(('Diário 3º PA'!$E$4:$E$2018='Analítico Cp.'!$B133)*('Diário 3º PA'!$C$4:$C$2018&gt;=J$4)*('Diário 3º PA'!$C$4:$C$2018&lt;=EOMONTH(J$4,0))*('Diário 3º PA'!$F$4:$F$2018))
+SUMPRODUCT(('Diário 4º PA'!$E$4:$E$2000='Analítico Cp.'!$B133)*('Diário 4º PA'!$C$4:$C$2000&gt;=J$4)*('Diário 4º PA'!$C$4:$C$2000&lt;=EOMONTH(J$4,0))*('Diário 4º PA'!$F$4:$F$2000))
+SUMPRODUCT(('Comp.'!$D$5:$D$475=$B133)*('Comp.'!$B$5:$B$475&gt;=J$4)*('Comp.'!$B$5:$B$475&lt;=EOMONTH(J$4,0))*('Comp.'!$E$5:$E$475))</f>
        <v>0</v>
      </c>
      <c r="K133" s="10">
        <f>SUMPRODUCT(('Diário 1º PA'!$E$4:$E$2000='Analítico Cp.'!$B133)*('Diário 1º PA'!$C$4:$C$2000&gt;=K$4)*('Diário 1º PA'!$C$4:$C$2000&lt;=EOMONTH(K$4,0))*('Diário 1º PA'!$F$4:$F$2000))
+SUMPRODUCT(('Diário 2º PA'!$E$4:$E$1997='Analítico Cp.'!$B133)*('Diário 2º PA'!$C$4:$C$1997&gt;=K$4)*('Diário 2º PA'!$C$4:$C$1997&lt;=EOMONTH(K$4,0))*('Diário 2º PA'!$F$4:$F$1997))
+SUMPRODUCT(('Diário 3º PA'!$E$4:$E$2018='Analítico Cp.'!$B133)*('Diário 3º PA'!$C$4:$C$2018&gt;=K$4)*('Diário 3º PA'!$C$4:$C$2018&lt;=EOMONTH(K$4,0))*('Diário 3º PA'!$F$4:$F$2018))
+SUMPRODUCT(('Diário 4º PA'!$E$4:$E$2000='Analítico Cp.'!$B133)*('Diário 4º PA'!$C$4:$C$2000&gt;=K$4)*('Diário 4º PA'!$C$4:$C$2000&lt;=EOMONTH(K$4,0))*('Diário 4º PA'!$F$4:$F$2000))
+SUMPRODUCT(('Comp.'!$D$5:$D$475=$B133)*('Comp.'!$B$5:$B$475&gt;=K$4)*('Comp.'!$B$5:$B$475&lt;=EOMONTH(K$4,0))*('Comp.'!$E$5:$E$475))</f>
        <v>0</v>
      </c>
      <c r="L133" s="10">
        <f>SUMPRODUCT(('Diário 1º PA'!$E$4:$E$2000='Analítico Cp.'!$B133)*('Diário 1º PA'!$C$4:$C$2000&gt;=L$4)*('Diário 1º PA'!$C$4:$C$2000&lt;=EOMONTH(L$4,0))*('Diário 1º PA'!$F$4:$F$2000))
+SUMPRODUCT(('Diário 2º PA'!$E$4:$E$1997='Analítico Cp.'!$B133)*('Diário 2º PA'!$C$4:$C$1997&gt;=L$4)*('Diário 2º PA'!$C$4:$C$1997&lt;=EOMONTH(L$4,0))*('Diário 2º PA'!$F$4:$F$1997))
+SUMPRODUCT(('Diário 3º PA'!$E$4:$E$2018='Analítico Cp.'!$B133)*('Diário 3º PA'!$C$4:$C$2018&gt;=L$4)*('Diário 3º PA'!$C$4:$C$2018&lt;=EOMONTH(L$4,0))*('Diário 3º PA'!$F$4:$F$2018))
+SUMPRODUCT(('Diário 4º PA'!$E$4:$E$2000='Analítico Cp.'!$B133)*('Diário 4º PA'!$C$4:$C$2000&gt;=L$4)*('Diário 4º PA'!$C$4:$C$2000&lt;=EOMONTH(L$4,0))*('Diário 4º PA'!$F$4:$F$2000))
+SUMPRODUCT(('Comp.'!$D$5:$D$475=$B133)*('Comp.'!$B$5:$B$475&gt;=L$4)*('Comp.'!$B$5:$B$475&lt;=EOMONTH(L$4,0))*('Comp.'!$E$5:$E$475))</f>
        <v>0</v>
      </c>
      <c r="M133" s="10">
        <f>SUMPRODUCT(('Diário 1º PA'!$E$4:$E$2000='Analítico Cp.'!$B133)*('Diário 1º PA'!$C$4:$C$2000&gt;=M$4)*('Diário 1º PA'!$C$4:$C$2000&lt;=EOMONTH(M$4,0))*('Diário 1º PA'!$F$4:$F$2000))
+SUMPRODUCT(('Diário 2º PA'!$E$4:$E$1997='Analítico Cp.'!$B133)*('Diário 2º PA'!$C$4:$C$1997&gt;=M$4)*('Diário 2º PA'!$C$4:$C$1997&lt;=EOMONTH(M$4,0))*('Diário 2º PA'!$F$4:$F$1997))
+SUMPRODUCT(('Diário 3º PA'!$E$4:$E$2018='Analítico Cp.'!$B133)*('Diário 3º PA'!$C$4:$C$2018&gt;=M$4)*('Diário 3º PA'!$C$4:$C$2018&lt;=EOMONTH(M$4,0))*('Diário 3º PA'!$F$4:$F$2018))
+SUMPRODUCT(('Diário 4º PA'!$E$4:$E$2000='Analítico Cp.'!$B133)*('Diário 4º PA'!$C$4:$C$2000&gt;=M$4)*('Diário 4º PA'!$C$4:$C$2000&lt;=EOMONTH(M$4,0))*('Diário 4º PA'!$F$4:$F$2000))
+SUMPRODUCT(('Comp.'!$D$5:$D$475=$B133)*('Comp.'!$B$5:$B$475&gt;=M$4)*('Comp.'!$B$5:$B$475&lt;=EOMONTH(M$4,0))*('Comp.'!$E$5:$E$475))</f>
        <v>0</v>
      </c>
      <c r="N133" s="10">
        <f>SUMPRODUCT(('Diário 1º PA'!$E$4:$E$2000='Analítico Cp.'!$B133)*('Diário 1º PA'!$C$4:$C$2000&gt;=N$4)*('Diário 1º PA'!$C$4:$C$2000&lt;=EOMONTH(N$4,0))*('Diário 1º PA'!$F$4:$F$2000))
+SUMPRODUCT(('Diário 2º PA'!$E$4:$E$1997='Analítico Cp.'!$B133)*('Diário 2º PA'!$C$4:$C$1997&gt;=N$4)*('Diário 2º PA'!$C$4:$C$1997&lt;=EOMONTH(N$4,0))*('Diário 2º PA'!$F$4:$F$1997))
+SUMPRODUCT(('Diário 3º PA'!$E$4:$E$2018='Analítico Cp.'!$B133)*('Diário 3º PA'!$C$4:$C$2018&gt;=N$4)*('Diário 3º PA'!$C$4:$C$2018&lt;=EOMONTH(N$4,0))*('Diário 3º PA'!$F$4:$F$2018))
+SUMPRODUCT(('Diário 4º PA'!$E$4:$E$2000='Analítico Cp.'!$B133)*('Diário 4º PA'!$C$4:$C$2000&gt;=N$4)*('Diário 4º PA'!$C$4:$C$2000&lt;=EOMONTH(N$4,0))*('Diário 4º PA'!$F$4:$F$2000))
+SUMPRODUCT(('Comp.'!$D$5:$D$475=$B133)*('Comp.'!$B$5:$B$475&gt;=N$4)*('Comp.'!$B$5:$B$475&lt;=EOMONTH(N$4,0))*('Comp.'!$E$5:$E$475))</f>
        <v>0</v>
      </c>
      <c r="O133" s="11">
        <f t="shared" si="18"/>
        <v>0</v>
      </c>
      <c r="P133" s="92">
        <f t="shared" si="19"/>
        <v>0</v>
      </c>
    </row>
    <row r="134" spans="1:16" ht="23.25" customHeight="1" x14ac:dyDescent="0.25">
      <c r="A134" s="36" t="s">
        <v>342</v>
      </c>
      <c r="B134" s="34" t="s">
        <v>343</v>
      </c>
      <c r="C134" s="10">
        <f>SUMPRODUCT(('Diário 1º PA'!$E$4:$E$2000='Analítico Cp.'!$B134)*('Diário 1º PA'!$C$4:$C$2000&gt;=C$4)*('Diário 1º PA'!$C$4:$C$2000&lt;=EOMONTH(C$4,0))*('Diário 1º PA'!$F$4:$F$2000))
+SUMPRODUCT(('Diário 2º PA'!$E$4:$E$1997='Analítico Cp.'!$B134)*('Diário 2º PA'!$C$4:$C$1997&gt;=C$4)*('Diário 2º PA'!$C$4:$C$1997&lt;=EOMONTH(C$4,0))*('Diário 2º PA'!$F$4:$F$1997))
+SUMPRODUCT(('Diário 3º PA'!$E$4:$E$2018='Analítico Cp.'!$B134)*('Diário 3º PA'!$C$4:$C$2018&gt;=C$4)*('Diário 3º PA'!$C$4:$C$2018&lt;=EOMONTH(C$4,0))*('Diário 3º PA'!$F$4:$F$2018))
+SUMPRODUCT(('Diário 4º PA'!$E$4:$E$2000='Analítico Cp.'!$B134)*('Diário 4º PA'!$C$4:$C$2000&gt;=C$4)*('Diário 4º PA'!$C$4:$C$2000&lt;=EOMONTH(C$4,0))*('Diário 4º PA'!$F$4:$F$2000))
+SUMPRODUCT(('Comp.'!$D$5:$D$475=$B134)*('Comp.'!$B$5:$B$475&gt;=C$4)*('Comp.'!$B$5:$B$475&lt;=EOMONTH(C$4,0))*('Comp.'!$E$5:$E$475))</f>
        <v>0</v>
      </c>
      <c r="D134" s="10">
        <f>SUMPRODUCT(('Diário 1º PA'!$E$4:$E$2000='Analítico Cp.'!$B134)*('Diário 1º PA'!$C$4:$C$2000&gt;=D$4)*('Diário 1º PA'!$C$4:$C$2000&lt;=EOMONTH(D$4,0))*('Diário 1º PA'!$F$4:$F$2000))
+SUMPRODUCT(('Diário 2º PA'!$E$4:$E$1997='Analítico Cp.'!$B134)*('Diário 2º PA'!$C$4:$C$1997&gt;=D$4)*('Diário 2º PA'!$C$4:$C$1997&lt;=EOMONTH(D$4,0))*('Diário 2º PA'!$F$4:$F$1997))
+SUMPRODUCT(('Diário 3º PA'!$E$4:$E$2018='Analítico Cp.'!$B134)*('Diário 3º PA'!$C$4:$C$2018&gt;=D$4)*('Diário 3º PA'!$C$4:$C$2018&lt;=EOMONTH(D$4,0))*('Diário 3º PA'!$F$4:$F$2018))
+SUMPRODUCT(('Diário 4º PA'!$E$4:$E$2000='Analítico Cp.'!$B134)*('Diário 4º PA'!$C$4:$C$2000&gt;=D$4)*('Diário 4º PA'!$C$4:$C$2000&lt;=EOMONTH(D$4,0))*('Diário 4º PA'!$F$4:$F$2000))
+SUMPRODUCT(('Comp.'!$D$5:$D$475=$B134)*('Comp.'!$B$5:$B$475&gt;=D$4)*('Comp.'!$B$5:$B$475&lt;=EOMONTH(D$4,0))*('Comp.'!$E$5:$E$475))</f>
        <v>0</v>
      </c>
      <c r="E134" s="10">
        <f>SUMPRODUCT(('Diário 1º PA'!$E$4:$E$2000='Analítico Cp.'!$B134)*('Diário 1º PA'!$C$4:$C$2000&gt;=E$4)*('Diário 1º PA'!$C$4:$C$2000&lt;=EOMONTH(E$4,0))*('Diário 1º PA'!$F$4:$F$2000))
+SUMPRODUCT(('Diário 2º PA'!$E$4:$E$1997='Analítico Cp.'!$B134)*('Diário 2º PA'!$C$4:$C$1997&gt;=E$4)*('Diário 2º PA'!$C$4:$C$1997&lt;=EOMONTH(E$4,0))*('Diário 2º PA'!$F$4:$F$1997))
+SUMPRODUCT(('Diário 3º PA'!$E$4:$E$2018='Analítico Cp.'!$B134)*('Diário 3º PA'!$C$4:$C$2018&gt;=E$4)*('Diário 3º PA'!$C$4:$C$2018&lt;=EOMONTH(E$4,0))*('Diário 3º PA'!$F$4:$F$2018))
+SUMPRODUCT(('Diário 4º PA'!$E$4:$E$2000='Analítico Cp.'!$B134)*('Diário 4º PA'!$C$4:$C$2000&gt;=E$4)*('Diário 4º PA'!$C$4:$C$2000&lt;=EOMONTH(E$4,0))*('Diário 4º PA'!$F$4:$F$2000))
+SUMPRODUCT(('Comp.'!$D$5:$D$475=$B134)*('Comp.'!$B$5:$B$475&gt;=E$4)*('Comp.'!$B$5:$B$475&lt;=EOMONTH(E$4,0))*('Comp.'!$E$5:$E$475))</f>
        <v>0</v>
      </c>
      <c r="F134" s="10">
        <f>SUMPRODUCT(('Diário 1º PA'!$E$4:$E$2000='Analítico Cp.'!$B134)*('Diário 1º PA'!$C$4:$C$2000&gt;=F$4)*('Diário 1º PA'!$C$4:$C$2000&lt;=EOMONTH(F$4,0))*('Diário 1º PA'!$F$4:$F$2000))
+SUMPRODUCT(('Diário 2º PA'!$E$4:$E$1997='Analítico Cp.'!$B134)*('Diário 2º PA'!$C$4:$C$1997&gt;=F$4)*('Diário 2º PA'!$C$4:$C$1997&lt;=EOMONTH(F$4,0))*('Diário 2º PA'!$F$4:$F$1997))
+SUMPRODUCT(('Diário 3º PA'!$E$4:$E$2018='Analítico Cp.'!$B134)*('Diário 3º PA'!$C$4:$C$2018&gt;=F$4)*('Diário 3º PA'!$C$4:$C$2018&lt;=EOMONTH(F$4,0))*('Diário 3º PA'!$F$4:$F$2018))
+SUMPRODUCT(('Diário 4º PA'!$E$4:$E$2000='Analítico Cp.'!$B134)*('Diário 4º PA'!$C$4:$C$2000&gt;=F$4)*('Diário 4º PA'!$C$4:$C$2000&lt;=EOMONTH(F$4,0))*('Diário 4º PA'!$F$4:$F$2000))
+SUMPRODUCT(('Comp.'!$D$5:$D$475=$B134)*('Comp.'!$B$5:$B$475&gt;=F$4)*('Comp.'!$B$5:$B$475&lt;=EOMONTH(F$4,0))*('Comp.'!$E$5:$E$475))</f>
        <v>0</v>
      </c>
      <c r="G134" s="10">
        <f>SUMPRODUCT(('Diário 1º PA'!$E$4:$E$2000='Analítico Cp.'!$B134)*('Diário 1º PA'!$C$4:$C$2000&gt;=G$4)*('Diário 1º PA'!$C$4:$C$2000&lt;=EOMONTH(G$4,0))*('Diário 1º PA'!$F$4:$F$2000))
+SUMPRODUCT(('Diário 2º PA'!$E$4:$E$1997='Analítico Cp.'!$B134)*('Diário 2º PA'!$C$4:$C$1997&gt;=G$4)*('Diário 2º PA'!$C$4:$C$1997&lt;=EOMONTH(G$4,0))*('Diário 2º PA'!$F$4:$F$1997))
+SUMPRODUCT(('Diário 3º PA'!$E$4:$E$2018='Analítico Cp.'!$B134)*('Diário 3º PA'!$C$4:$C$2018&gt;=G$4)*('Diário 3º PA'!$C$4:$C$2018&lt;=EOMONTH(G$4,0))*('Diário 3º PA'!$F$4:$F$2018))
+SUMPRODUCT(('Diário 4º PA'!$E$4:$E$2000='Analítico Cp.'!$B134)*('Diário 4º PA'!$C$4:$C$2000&gt;=G$4)*('Diário 4º PA'!$C$4:$C$2000&lt;=EOMONTH(G$4,0))*('Diário 4º PA'!$F$4:$F$2000))
+SUMPRODUCT(('Comp.'!$D$5:$D$475=$B134)*('Comp.'!$B$5:$B$475&gt;=G$4)*('Comp.'!$B$5:$B$475&lt;=EOMONTH(G$4,0))*('Comp.'!$E$5:$E$475))</f>
        <v>0</v>
      </c>
      <c r="H134" s="10">
        <f>SUMPRODUCT(('Diário 1º PA'!$E$4:$E$2000='Analítico Cp.'!$B134)*('Diário 1º PA'!$C$4:$C$2000&gt;=H$4)*('Diário 1º PA'!$C$4:$C$2000&lt;=EOMONTH(H$4,0))*('Diário 1º PA'!$F$4:$F$2000))
+SUMPRODUCT(('Diário 2º PA'!$E$4:$E$1997='Analítico Cp.'!$B134)*('Diário 2º PA'!$C$4:$C$1997&gt;=H$4)*('Diário 2º PA'!$C$4:$C$1997&lt;=EOMONTH(H$4,0))*('Diário 2º PA'!$F$4:$F$1997))
+SUMPRODUCT(('Diário 3º PA'!$E$4:$E$2018='Analítico Cp.'!$B134)*('Diário 3º PA'!$C$4:$C$2018&gt;=H$4)*('Diário 3º PA'!$C$4:$C$2018&lt;=EOMONTH(H$4,0))*('Diário 3º PA'!$F$4:$F$2018))
+SUMPRODUCT(('Diário 4º PA'!$E$4:$E$2000='Analítico Cp.'!$B134)*('Diário 4º PA'!$C$4:$C$2000&gt;=H$4)*('Diário 4º PA'!$C$4:$C$2000&lt;=EOMONTH(H$4,0))*('Diário 4º PA'!$F$4:$F$2000))
+SUMPRODUCT(('Comp.'!$D$5:$D$475=$B134)*('Comp.'!$B$5:$B$475&gt;=H$4)*('Comp.'!$B$5:$B$475&lt;=EOMONTH(H$4,0))*('Comp.'!$E$5:$E$475))</f>
        <v>0</v>
      </c>
      <c r="I134" s="10">
        <f>SUMPRODUCT(('Diário 1º PA'!$E$4:$E$2000='Analítico Cp.'!$B134)*('Diário 1º PA'!$C$4:$C$2000&gt;=I$4)*('Diário 1º PA'!$C$4:$C$2000&lt;=EOMONTH(I$4,0))*('Diário 1º PA'!$F$4:$F$2000))
+SUMPRODUCT(('Diário 2º PA'!$E$4:$E$1997='Analítico Cp.'!$B134)*('Diário 2º PA'!$C$4:$C$1997&gt;=I$4)*('Diário 2º PA'!$C$4:$C$1997&lt;=EOMONTH(I$4,0))*('Diário 2º PA'!$F$4:$F$1997))
+SUMPRODUCT(('Diário 3º PA'!$E$4:$E$2018='Analítico Cp.'!$B134)*('Diário 3º PA'!$C$4:$C$2018&gt;=I$4)*('Diário 3º PA'!$C$4:$C$2018&lt;=EOMONTH(I$4,0))*('Diário 3º PA'!$F$4:$F$2018))
+SUMPRODUCT(('Diário 4º PA'!$E$4:$E$2000='Analítico Cp.'!$B134)*('Diário 4º PA'!$C$4:$C$2000&gt;=I$4)*('Diário 4º PA'!$C$4:$C$2000&lt;=EOMONTH(I$4,0))*('Diário 4º PA'!$F$4:$F$2000))
+SUMPRODUCT(('Comp.'!$D$5:$D$475=$B134)*('Comp.'!$B$5:$B$475&gt;=I$4)*('Comp.'!$B$5:$B$475&lt;=EOMONTH(I$4,0))*('Comp.'!$E$5:$E$475))</f>
        <v>0</v>
      </c>
      <c r="J134" s="10">
        <f>SUMPRODUCT(('Diário 1º PA'!$E$4:$E$2000='Analítico Cp.'!$B134)*('Diário 1º PA'!$C$4:$C$2000&gt;=J$4)*('Diário 1º PA'!$C$4:$C$2000&lt;=EOMONTH(J$4,0))*('Diário 1º PA'!$F$4:$F$2000))
+SUMPRODUCT(('Diário 2º PA'!$E$4:$E$1997='Analítico Cp.'!$B134)*('Diário 2º PA'!$C$4:$C$1997&gt;=J$4)*('Diário 2º PA'!$C$4:$C$1997&lt;=EOMONTH(J$4,0))*('Diário 2º PA'!$F$4:$F$1997))
+SUMPRODUCT(('Diário 3º PA'!$E$4:$E$2018='Analítico Cp.'!$B134)*('Diário 3º PA'!$C$4:$C$2018&gt;=J$4)*('Diário 3º PA'!$C$4:$C$2018&lt;=EOMONTH(J$4,0))*('Diário 3º PA'!$F$4:$F$2018))
+SUMPRODUCT(('Diário 4º PA'!$E$4:$E$2000='Analítico Cp.'!$B134)*('Diário 4º PA'!$C$4:$C$2000&gt;=J$4)*('Diário 4º PA'!$C$4:$C$2000&lt;=EOMONTH(J$4,0))*('Diário 4º PA'!$F$4:$F$2000))
+SUMPRODUCT(('Comp.'!$D$5:$D$475=$B134)*('Comp.'!$B$5:$B$475&gt;=J$4)*('Comp.'!$B$5:$B$475&lt;=EOMONTH(J$4,0))*('Comp.'!$E$5:$E$475))</f>
        <v>0</v>
      </c>
      <c r="K134" s="10">
        <f>SUMPRODUCT(('Diário 1º PA'!$E$4:$E$2000='Analítico Cp.'!$B134)*('Diário 1º PA'!$C$4:$C$2000&gt;=K$4)*('Diário 1º PA'!$C$4:$C$2000&lt;=EOMONTH(K$4,0))*('Diário 1º PA'!$F$4:$F$2000))
+SUMPRODUCT(('Diário 2º PA'!$E$4:$E$1997='Analítico Cp.'!$B134)*('Diário 2º PA'!$C$4:$C$1997&gt;=K$4)*('Diário 2º PA'!$C$4:$C$1997&lt;=EOMONTH(K$4,0))*('Diário 2º PA'!$F$4:$F$1997))
+SUMPRODUCT(('Diário 3º PA'!$E$4:$E$2018='Analítico Cp.'!$B134)*('Diário 3º PA'!$C$4:$C$2018&gt;=K$4)*('Diário 3º PA'!$C$4:$C$2018&lt;=EOMONTH(K$4,0))*('Diário 3º PA'!$F$4:$F$2018))
+SUMPRODUCT(('Diário 4º PA'!$E$4:$E$2000='Analítico Cp.'!$B134)*('Diário 4º PA'!$C$4:$C$2000&gt;=K$4)*('Diário 4º PA'!$C$4:$C$2000&lt;=EOMONTH(K$4,0))*('Diário 4º PA'!$F$4:$F$2000))
+SUMPRODUCT(('Comp.'!$D$5:$D$475=$B134)*('Comp.'!$B$5:$B$475&gt;=K$4)*('Comp.'!$B$5:$B$475&lt;=EOMONTH(K$4,0))*('Comp.'!$E$5:$E$475))</f>
        <v>0</v>
      </c>
      <c r="L134" s="10">
        <f>SUMPRODUCT(('Diário 1º PA'!$E$4:$E$2000='Analítico Cp.'!$B134)*('Diário 1º PA'!$C$4:$C$2000&gt;=L$4)*('Diário 1º PA'!$C$4:$C$2000&lt;=EOMONTH(L$4,0))*('Diário 1º PA'!$F$4:$F$2000))
+SUMPRODUCT(('Diário 2º PA'!$E$4:$E$1997='Analítico Cp.'!$B134)*('Diário 2º PA'!$C$4:$C$1997&gt;=L$4)*('Diário 2º PA'!$C$4:$C$1997&lt;=EOMONTH(L$4,0))*('Diário 2º PA'!$F$4:$F$1997))
+SUMPRODUCT(('Diário 3º PA'!$E$4:$E$2018='Analítico Cp.'!$B134)*('Diário 3º PA'!$C$4:$C$2018&gt;=L$4)*('Diário 3º PA'!$C$4:$C$2018&lt;=EOMONTH(L$4,0))*('Diário 3º PA'!$F$4:$F$2018))
+SUMPRODUCT(('Diário 4º PA'!$E$4:$E$2000='Analítico Cp.'!$B134)*('Diário 4º PA'!$C$4:$C$2000&gt;=L$4)*('Diário 4º PA'!$C$4:$C$2000&lt;=EOMONTH(L$4,0))*('Diário 4º PA'!$F$4:$F$2000))
+SUMPRODUCT(('Comp.'!$D$5:$D$475=$B134)*('Comp.'!$B$5:$B$475&gt;=L$4)*('Comp.'!$B$5:$B$475&lt;=EOMONTH(L$4,0))*('Comp.'!$E$5:$E$475))</f>
        <v>0</v>
      </c>
      <c r="M134" s="10">
        <f>SUMPRODUCT(('Diário 1º PA'!$E$4:$E$2000='Analítico Cp.'!$B134)*('Diário 1º PA'!$C$4:$C$2000&gt;=M$4)*('Diário 1º PA'!$C$4:$C$2000&lt;=EOMONTH(M$4,0))*('Diário 1º PA'!$F$4:$F$2000))
+SUMPRODUCT(('Diário 2º PA'!$E$4:$E$1997='Analítico Cp.'!$B134)*('Diário 2º PA'!$C$4:$C$1997&gt;=M$4)*('Diário 2º PA'!$C$4:$C$1997&lt;=EOMONTH(M$4,0))*('Diário 2º PA'!$F$4:$F$1997))
+SUMPRODUCT(('Diário 3º PA'!$E$4:$E$2018='Analítico Cp.'!$B134)*('Diário 3º PA'!$C$4:$C$2018&gt;=M$4)*('Diário 3º PA'!$C$4:$C$2018&lt;=EOMONTH(M$4,0))*('Diário 3º PA'!$F$4:$F$2018))
+SUMPRODUCT(('Diário 4º PA'!$E$4:$E$2000='Analítico Cp.'!$B134)*('Diário 4º PA'!$C$4:$C$2000&gt;=M$4)*('Diário 4º PA'!$C$4:$C$2000&lt;=EOMONTH(M$4,0))*('Diário 4º PA'!$F$4:$F$2000))
+SUMPRODUCT(('Comp.'!$D$5:$D$475=$B134)*('Comp.'!$B$5:$B$475&gt;=M$4)*('Comp.'!$B$5:$B$475&lt;=EOMONTH(M$4,0))*('Comp.'!$E$5:$E$475))</f>
        <v>0</v>
      </c>
      <c r="N134" s="10">
        <f>SUMPRODUCT(('Diário 1º PA'!$E$4:$E$2000='Analítico Cp.'!$B134)*('Diário 1º PA'!$C$4:$C$2000&gt;=N$4)*('Diário 1º PA'!$C$4:$C$2000&lt;=EOMONTH(N$4,0))*('Diário 1º PA'!$F$4:$F$2000))
+SUMPRODUCT(('Diário 2º PA'!$E$4:$E$1997='Analítico Cp.'!$B134)*('Diário 2º PA'!$C$4:$C$1997&gt;=N$4)*('Diário 2º PA'!$C$4:$C$1997&lt;=EOMONTH(N$4,0))*('Diário 2º PA'!$F$4:$F$1997))
+SUMPRODUCT(('Diário 3º PA'!$E$4:$E$2018='Analítico Cp.'!$B134)*('Diário 3º PA'!$C$4:$C$2018&gt;=N$4)*('Diário 3º PA'!$C$4:$C$2018&lt;=EOMONTH(N$4,0))*('Diário 3º PA'!$F$4:$F$2018))
+SUMPRODUCT(('Diário 4º PA'!$E$4:$E$2000='Analítico Cp.'!$B134)*('Diário 4º PA'!$C$4:$C$2000&gt;=N$4)*('Diário 4º PA'!$C$4:$C$2000&lt;=EOMONTH(N$4,0))*('Diário 4º PA'!$F$4:$F$2000))
+SUMPRODUCT(('Comp.'!$D$5:$D$475=$B134)*('Comp.'!$B$5:$B$475&gt;=N$4)*('Comp.'!$B$5:$B$475&lt;=EOMONTH(N$4,0))*('Comp.'!$E$5:$E$475))</f>
        <v>0</v>
      </c>
      <c r="O134" s="11">
        <f t="shared" ref="O134" si="20">SUM(C134:N134)</f>
        <v>0</v>
      </c>
      <c r="P134" s="92">
        <f t="shared" si="19"/>
        <v>0</v>
      </c>
    </row>
    <row r="135" spans="1:16" ht="23.25" customHeight="1" x14ac:dyDescent="0.25">
      <c r="A135" s="36" t="s">
        <v>344</v>
      </c>
      <c r="B135" s="37" t="s">
        <v>345</v>
      </c>
      <c r="C135" s="10">
        <f>SUMPRODUCT(('Diário 1º PA'!$E$4:$E$2000='Analítico Cp.'!$B135)*('Diário 1º PA'!$C$4:$C$2000&gt;=C$4)*('Diário 1º PA'!$C$4:$C$2000&lt;=EOMONTH(C$4,0))*('Diário 1º PA'!$F$4:$F$2000))
+SUMPRODUCT(('Diário 2º PA'!$E$4:$E$1997='Analítico Cp.'!$B135)*('Diário 2º PA'!$C$4:$C$1997&gt;=C$4)*('Diário 2º PA'!$C$4:$C$1997&lt;=EOMONTH(C$4,0))*('Diário 2º PA'!$F$4:$F$1997))
+SUMPRODUCT(('Diário 3º PA'!$E$4:$E$2018='Analítico Cp.'!$B135)*('Diário 3º PA'!$C$4:$C$2018&gt;=C$4)*('Diário 3º PA'!$C$4:$C$2018&lt;=EOMONTH(C$4,0))*('Diário 3º PA'!$F$4:$F$2018))
+SUMPRODUCT(('Diário 4º PA'!$E$4:$E$2000='Analítico Cp.'!$B135)*('Diário 4º PA'!$C$4:$C$2000&gt;=C$4)*('Diário 4º PA'!$C$4:$C$2000&lt;=EOMONTH(C$4,0))*('Diário 4º PA'!$F$4:$F$2000))
+SUMPRODUCT(('Comp.'!$D$5:$D$475=$B135)*('Comp.'!$B$5:$B$475&gt;=C$4)*('Comp.'!$B$5:$B$475&lt;=EOMONTH(C$4,0))*('Comp.'!$E$5:$E$475))</f>
        <v>0</v>
      </c>
      <c r="D135" s="10">
        <f>SUMPRODUCT(('Diário 1º PA'!$E$4:$E$2000='Analítico Cp.'!$B135)*('Diário 1º PA'!$C$4:$C$2000&gt;=D$4)*('Diário 1º PA'!$C$4:$C$2000&lt;=EOMONTH(D$4,0))*('Diário 1º PA'!$F$4:$F$2000))
+SUMPRODUCT(('Diário 2º PA'!$E$4:$E$1997='Analítico Cp.'!$B135)*('Diário 2º PA'!$C$4:$C$1997&gt;=D$4)*('Diário 2º PA'!$C$4:$C$1997&lt;=EOMONTH(D$4,0))*('Diário 2º PA'!$F$4:$F$1997))
+SUMPRODUCT(('Diário 3º PA'!$E$4:$E$2018='Analítico Cp.'!$B135)*('Diário 3º PA'!$C$4:$C$2018&gt;=D$4)*('Diário 3º PA'!$C$4:$C$2018&lt;=EOMONTH(D$4,0))*('Diário 3º PA'!$F$4:$F$2018))
+SUMPRODUCT(('Diário 4º PA'!$E$4:$E$2000='Analítico Cp.'!$B135)*('Diário 4º PA'!$C$4:$C$2000&gt;=D$4)*('Diário 4º PA'!$C$4:$C$2000&lt;=EOMONTH(D$4,0))*('Diário 4º PA'!$F$4:$F$2000))
+SUMPRODUCT(('Comp.'!$D$5:$D$475=$B135)*('Comp.'!$B$5:$B$475&gt;=D$4)*('Comp.'!$B$5:$B$475&lt;=EOMONTH(D$4,0))*('Comp.'!$E$5:$E$475))</f>
        <v>0</v>
      </c>
      <c r="E135" s="10">
        <f>SUMPRODUCT(('Diário 1º PA'!$E$4:$E$2000='Analítico Cp.'!$B135)*('Diário 1º PA'!$C$4:$C$2000&gt;=E$4)*('Diário 1º PA'!$C$4:$C$2000&lt;=EOMONTH(E$4,0))*('Diário 1º PA'!$F$4:$F$2000))
+SUMPRODUCT(('Diário 2º PA'!$E$4:$E$1997='Analítico Cp.'!$B135)*('Diário 2º PA'!$C$4:$C$1997&gt;=E$4)*('Diário 2º PA'!$C$4:$C$1997&lt;=EOMONTH(E$4,0))*('Diário 2º PA'!$F$4:$F$1997))
+SUMPRODUCT(('Diário 3º PA'!$E$4:$E$2018='Analítico Cp.'!$B135)*('Diário 3º PA'!$C$4:$C$2018&gt;=E$4)*('Diário 3º PA'!$C$4:$C$2018&lt;=EOMONTH(E$4,0))*('Diário 3º PA'!$F$4:$F$2018))
+SUMPRODUCT(('Diário 4º PA'!$E$4:$E$2000='Analítico Cp.'!$B135)*('Diário 4º PA'!$C$4:$C$2000&gt;=E$4)*('Diário 4º PA'!$C$4:$C$2000&lt;=EOMONTH(E$4,0))*('Diário 4º PA'!$F$4:$F$2000))
+SUMPRODUCT(('Comp.'!$D$5:$D$475=$B135)*('Comp.'!$B$5:$B$475&gt;=E$4)*('Comp.'!$B$5:$B$475&lt;=EOMONTH(E$4,0))*('Comp.'!$E$5:$E$475))</f>
        <v>0</v>
      </c>
      <c r="F135" s="10">
        <f>SUMPRODUCT(('Diário 1º PA'!$E$4:$E$2000='Analítico Cp.'!$B135)*('Diário 1º PA'!$C$4:$C$2000&gt;=F$4)*('Diário 1º PA'!$C$4:$C$2000&lt;=EOMONTH(F$4,0))*('Diário 1º PA'!$F$4:$F$2000))
+SUMPRODUCT(('Diário 2º PA'!$E$4:$E$1997='Analítico Cp.'!$B135)*('Diário 2º PA'!$C$4:$C$1997&gt;=F$4)*('Diário 2º PA'!$C$4:$C$1997&lt;=EOMONTH(F$4,0))*('Diário 2º PA'!$F$4:$F$1997))
+SUMPRODUCT(('Diário 3º PA'!$E$4:$E$2018='Analítico Cp.'!$B135)*('Diário 3º PA'!$C$4:$C$2018&gt;=F$4)*('Diário 3º PA'!$C$4:$C$2018&lt;=EOMONTH(F$4,0))*('Diário 3º PA'!$F$4:$F$2018))
+SUMPRODUCT(('Diário 4º PA'!$E$4:$E$2000='Analítico Cp.'!$B135)*('Diário 4º PA'!$C$4:$C$2000&gt;=F$4)*('Diário 4º PA'!$C$4:$C$2000&lt;=EOMONTH(F$4,0))*('Diário 4º PA'!$F$4:$F$2000))
+SUMPRODUCT(('Comp.'!$D$5:$D$475=$B135)*('Comp.'!$B$5:$B$475&gt;=F$4)*('Comp.'!$B$5:$B$475&lt;=EOMONTH(F$4,0))*('Comp.'!$E$5:$E$475))</f>
        <v>0</v>
      </c>
      <c r="G135" s="10">
        <f>SUMPRODUCT(('Diário 1º PA'!$E$4:$E$2000='Analítico Cp.'!$B135)*('Diário 1º PA'!$C$4:$C$2000&gt;=G$4)*('Diário 1º PA'!$C$4:$C$2000&lt;=EOMONTH(G$4,0))*('Diário 1º PA'!$F$4:$F$2000))
+SUMPRODUCT(('Diário 2º PA'!$E$4:$E$1997='Analítico Cp.'!$B135)*('Diário 2º PA'!$C$4:$C$1997&gt;=G$4)*('Diário 2º PA'!$C$4:$C$1997&lt;=EOMONTH(G$4,0))*('Diário 2º PA'!$F$4:$F$1997))
+SUMPRODUCT(('Diário 3º PA'!$E$4:$E$2018='Analítico Cp.'!$B135)*('Diário 3º PA'!$C$4:$C$2018&gt;=G$4)*('Diário 3º PA'!$C$4:$C$2018&lt;=EOMONTH(G$4,0))*('Diário 3º PA'!$F$4:$F$2018))
+SUMPRODUCT(('Diário 4º PA'!$E$4:$E$2000='Analítico Cp.'!$B135)*('Diário 4º PA'!$C$4:$C$2000&gt;=G$4)*('Diário 4º PA'!$C$4:$C$2000&lt;=EOMONTH(G$4,0))*('Diário 4º PA'!$F$4:$F$2000))
+SUMPRODUCT(('Comp.'!$D$5:$D$475=$B135)*('Comp.'!$B$5:$B$475&gt;=G$4)*('Comp.'!$B$5:$B$475&lt;=EOMONTH(G$4,0))*('Comp.'!$E$5:$E$475))</f>
        <v>0</v>
      </c>
      <c r="H135" s="10">
        <f>SUMPRODUCT(('Diário 1º PA'!$E$4:$E$2000='Analítico Cp.'!$B135)*('Diário 1º PA'!$C$4:$C$2000&gt;=H$4)*('Diário 1º PA'!$C$4:$C$2000&lt;=EOMONTH(H$4,0))*('Diário 1º PA'!$F$4:$F$2000))
+SUMPRODUCT(('Diário 2º PA'!$E$4:$E$1997='Analítico Cp.'!$B135)*('Diário 2º PA'!$C$4:$C$1997&gt;=H$4)*('Diário 2º PA'!$C$4:$C$1997&lt;=EOMONTH(H$4,0))*('Diário 2º PA'!$F$4:$F$1997))
+SUMPRODUCT(('Diário 3º PA'!$E$4:$E$2018='Analítico Cp.'!$B135)*('Diário 3º PA'!$C$4:$C$2018&gt;=H$4)*('Diário 3º PA'!$C$4:$C$2018&lt;=EOMONTH(H$4,0))*('Diário 3º PA'!$F$4:$F$2018))
+SUMPRODUCT(('Diário 4º PA'!$E$4:$E$2000='Analítico Cp.'!$B135)*('Diário 4º PA'!$C$4:$C$2000&gt;=H$4)*('Diário 4º PA'!$C$4:$C$2000&lt;=EOMONTH(H$4,0))*('Diário 4º PA'!$F$4:$F$2000))
+SUMPRODUCT(('Comp.'!$D$5:$D$475=$B135)*('Comp.'!$B$5:$B$475&gt;=H$4)*('Comp.'!$B$5:$B$475&lt;=EOMONTH(H$4,0))*('Comp.'!$E$5:$E$475))</f>
        <v>0</v>
      </c>
      <c r="I135" s="10">
        <f>SUMPRODUCT(('Diário 1º PA'!$E$4:$E$2000='Analítico Cp.'!$B135)*('Diário 1º PA'!$C$4:$C$2000&gt;=I$4)*('Diário 1º PA'!$C$4:$C$2000&lt;=EOMONTH(I$4,0))*('Diário 1º PA'!$F$4:$F$2000))
+SUMPRODUCT(('Diário 2º PA'!$E$4:$E$1997='Analítico Cp.'!$B135)*('Diário 2º PA'!$C$4:$C$1997&gt;=I$4)*('Diário 2º PA'!$C$4:$C$1997&lt;=EOMONTH(I$4,0))*('Diário 2º PA'!$F$4:$F$1997))
+SUMPRODUCT(('Diário 3º PA'!$E$4:$E$2018='Analítico Cp.'!$B135)*('Diário 3º PA'!$C$4:$C$2018&gt;=I$4)*('Diário 3º PA'!$C$4:$C$2018&lt;=EOMONTH(I$4,0))*('Diário 3º PA'!$F$4:$F$2018))
+SUMPRODUCT(('Diário 4º PA'!$E$4:$E$2000='Analítico Cp.'!$B135)*('Diário 4º PA'!$C$4:$C$2000&gt;=I$4)*('Diário 4º PA'!$C$4:$C$2000&lt;=EOMONTH(I$4,0))*('Diário 4º PA'!$F$4:$F$2000))
+SUMPRODUCT(('Comp.'!$D$5:$D$475=$B135)*('Comp.'!$B$5:$B$475&gt;=I$4)*('Comp.'!$B$5:$B$475&lt;=EOMONTH(I$4,0))*('Comp.'!$E$5:$E$475))</f>
        <v>0</v>
      </c>
      <c r="J135" s="10">
        <f>SUMPRODUCT(('Diário 1º PA'!$E$4:$E$2000='Analítico Cp.'!$B135)*('Diário 1º PA'!$C$4:$C$2000&gt;=J$4)*('Diário 1º PA'!$C$4:$C$2000&lt;=EOMONTH(J$4,0))*('Diário 1º PA'!$F$4:$F$2000))
+SUMPRODUCT(('Diário 2º PA'!$E$4:$E$1997='Analítico Cp.'!$B135)*('Diário 2º PA'!$C$4:$C$1997&gt;=J$4)*('Diário 2º PA'!$C$4:$C$1997&lt;=EOMONTH(J$4,0))*('Diário 2º PA'!$F$4:$F$1997))
+SUMPRODUCT(('Diário 3º PA'!$E$4:$E$2018='Analítico Cp.'!$B135)*('Diário 3º PA'!$C$4:$C$2018&gt;=J$4)*('Diário 3º PA'!$C$4:$C$2018&lt;=EOMONTH(J$4,0))*('Diário 3º PA'!$F$4:$F$2018))
+SUMPRODUCT(('Diário 4º PA'!$E$4:$E$2000='Analítico Cp.'!$B135)*('Diário 4º PA'!$C$4:$C$2000&gt;=J$4)*('Diário 4º PA'!$C$4:$C$2000&lt;=EOMONTH(J$4,0))*('Diário 4º PA'!$F$4:$F$2000))
+SUMPRODUCT(('Comp.'!$D$5:$D$475=$B135)*('Comp.'!$B$5:$B$475&gt;=J$4)*('Comp.'!$B$5:$B$475&lt;=EOMONTH(J$4,0))*('Comp.'!$E$5:$E$475))</f>
        <v>0</v>
      </c>
      <c r="K135" s="10">
        <f>SUMPRODUCT(('Diário 1º PA'!$E$4:$E$2000='Analítico Cp.'!$B135)*('Diário 1º PA'!$C$4:$C$2000&gt;=K$4)*('Diário 1º PA'!$C$4:$C$2000&lt;=EOMONTH(K$4,0))*('Diário 1º PA'!$F$4:$F$2000))
+SUMPRODUCT(('Diário 2º PA'!$E$4:$E$1997='Analítico Cp.'!$B135)*('Diário 2º PA'!$C$4:$C$1997&gt;=K$4)*('Diário 2º PA'!$C$4:$C$1997&lt;=EOMONTH(K$4,0))*('Diário 2º PA'!$F$4:$F$1997))
+SUMPRODUCT(('Diário 3º PA'!$E$4:$E$2018='Analítico Cp.'!$B135)*('Diário 3º PA'!$C$4:$C$2018&gt;=K$4)*('Diário 3º PA'!$C$4:$C$2018&lt;=EOMONTH(K$4,0))*('Diário 3º PA'!$F$4:$F$2018))
+SUMPRODUCT(('Diário 4º PA'!$E$4:$E$2000='Analítico Cp.'!$B135)*('Diário 4º PA'!$C$4:$C$2000&gt;=K$4)*('Diário 4º PA'!$C$4:$C$2000&lt;=EOMONTH(K$4,0))*('Diário 4º PA'!$F$4:$F$2000))
+SUMPRODUCT(('Comp.'!$D$5:$D$475=$B135)*('Comp.'!$B$5:$B$475&gt;=K$4)*('Comp.'!$B$5:$B$475&lt;=EOMONTH(K$4,0))*('Comp.'!$E$5:$E$475))</f>
        <v>0</v>
      </c>
      <c r="L135" s="10">
        <f>SUMPRODUCT(('Diário 1º PA'!$E$4:$E$2000='Analítico Cp.'!$B135)*('Diário 1º PA'!$C$4:$C$2000&gt;=L$4)*('Diário 1º PA'!$C$4:$C$2000&lt;=EOMONTH(L$4,0))*('Diário 1º PA'!$F$4:$F$2000))
+SUMPRODUCT(('Diário 2º PA'!$E$4:$E$1997='Analítico Cp.'!$B135)*('Diário 2º PA'!$C$4:$C$1997&gt;=L$4)*('Diário 2º PA'!$C$4:$C$1997&lt;=EOMONTH(L$4,0))*('Diário 2º PA'!$F$4:$F$1997))
+SUMPRODUCT(('Diário 3º PA'!$E$4:$E$2018='Analítico Cp.'!$B135)*('Diário 3º PA'!$C$4:$C$2018&gt;=L$4)*('Diário 3º PA'!$C$4:$C$2018&lt;=EOMONTH(L$4,0))*('Diário 3º PA'!$F$4:$F$2018))
+SUMPRODUCT(('Diário 4º PA'!$E$4:$E$2000='Analítico Cp.'!$B135)*('Diário 4º PA'!$C$4:$C$2000&gt;=L$4)*('Diário 4º PA'!$C$4:$C$2000&lt;=EOMONTH(L$4,0))*('Diário 4º PA'!$F$4:$F$2000))
+SUMPRODUCT(('Comp.'!$D$5:$D$475=$B135)*('Comp.'!$B$5:$B$475&gt;=L$4)*('Comp.'!$B$5:$B$475&lt;=EOMONTH(L$4,0))*('Comp.'!$E$5:$E$475))</f>
        <v>0</v>
      </c>
      <c r="M135" s="10">
        <f>SUMPRODUCT(('Diário 1º PA'!$E$4:$E$2000='Analítico Cp.'!$B135)*('Diário 1º PA'!$C$4:$C$2000&gt;=M$4)*('Diário 1º PA'!$C$4:$C$2000&lt;=EOMONTH(M$4,0))*('Diário 1º PA'!$F$4:$F$2000))
+SUMPRODUCT(('Diário 2º PA'!$E$4:$E$1997='Analítico Cp.'!$B135)*('Diário 2º PA'!$C$4:$C$1997&gt;=M$4)*('Diário 2º PA'!$C$4:$C$1997&lt;=EOMONTH(M$4,0))*('Diário 2º PA'!$F$4:$F$1997))
+SUMPRODUCT(('Diário 3º PA'!$E$4:$E$2018='Analítico Cp.'!$B135)*('Diário 3º PA'!$C$4:$C$2018&gt;=M$4)*('Diário 3º PA'!$C$4:$C$2018&lt;=EOMONTH(M$4,0))*('Diário 3º PA'!$F$4:$F$2018))
+SUMPRODUCT(('Diário 4º PA'!$E$4:$E$2000='Analítico Cp.'!$B135)*('Diário 4º PA'!$C$4:$C$2000&gt;=M$4)*('Diário 4º PA'!$C$4:$C$2000&lt;=EOMONTH(M$4,0))*('Diário 4º PA'!$F$4:$F$2000))
+SUMPRODUCT(('Comp.'!$D$5:$D$475=$B135)*('Comp.'!$B$5:$B$475&gt;=M$4)*('Comp.'!$B$5:$B$475&lt;=EOMONTH(M$4,0))*('Comp.'!$E$5:$E$475))</f>
        <v>0</v>
      </c>
      <c r="N135" s="10">
        <f>SUMPRODUCT(('Diário 1º PA'!$E$4:$E$2000='Analítico Cp.'!$B135)*('Diário 1º PA'!$C$4:$C$2000&gt;=N$4)*('Diário 1º PA'!$C$4:$C$2000&lt;=EOMONTH(N$4,0))*('Diário 1º PA'!$F$4:$F$2000))
+SUMPRODUCT(('Diário 2º PA'!$E$4:$E$1997='Analítico Cp.'!$B135)*('Diário 2º PA'!$C$4:$C$1997&gt;=N$4)*('Diário 2º PA'!$C$4:$C$1997&lt;=EOMONTH(N$4,0))*('Diário 2º PA'!$F$4:$F$1997))
+SUMPRODUCT(('Diário 3º PA'!$E$4:$E$2018='Analítico Cp.'!$B135)*('Diário 3º PA'!$C$4:$C$2018&gt;=N$4)*('Diário 3º PA'!$C$4:$C$2018&lt;=EOMONTH(N$4,0))*('Diário 3º PA'!$F$4:$F$2018))
+SUMPRODUCT(('Diário 4º PA'!$E$4:$E$2000='Analítico Cp.'!$B135)*('Diário 4º PA'!$C$4:$C$2000&gt;=N$4)*('Diário 4º PA'!$C$4:$C$2000&lt;=EOMONTH(N$4,0))*('Diário 4º PA'!$F$4:$F$2000))
+SUMPRODUCT(('Comp.'!$D$5:$D$475=$B135)*('Comp.'!$B$5:$B$475&gt;=N$4)*('Comp.'!$B$5:$B$475&lt;=EOMONTH(N$4,0))*('Comp.'!$E$5:$E$475))</f>
        <v>0</v>
      </c>
      <c r="O135" s="11">
        <f t="shared" si="18"/>
        <v>0</v>
      </c>
      <c r="P135" s="92">
        <f t="shared" si="19"/>
        <v>0</v>
      </c>
    </row>
    <row r="136" spans="1:16" ht="23.25" customHeight="1" thickBot="1" x14ac:dyDescent="0.3">
      <c r="A136" s="235"/>
      <c r="B136" s="236" t="s">
        <v>346</v>
      </c>
      <c r="C136" s="253">
        <f>SUBTOTAL(109,C122:C135)</f>
        <v>0</v>
      </c>
      <c r="D136" s="253">
        <f>SUBTOTAL(109,D122:D135)</f>
        <v>0</v>
      </c>
      <c r="E136" s="253">
        <f>SUBTOTAL(109,E122:E135)</f>
        <v>0</v>
      </c>
      <c r="F136" s="253">
        <f t="shared" ref="F136:N136" si="21">SUBTOTAL(109,F122:F135)</f>
        <v>15384.3</v>
      </c>
      <c r="G136" s="253">
        <f t="shared" si="21"/>
        <v>0</v>
      </c>
      <c r="H136" s="253">
        <f t="shared" si="21"/>
        <v>0</v>
      </c>
      <c r="I136" s="253">
        <f t="shared" si="21"/>
        <v>0</v>
      </c>
      <c r="J136" s="253">
        <f t="shared" si="21"/>
        <v>0</v>
      </c>
      <c r="K136" s="253">
        <f t="shared" si="21"/>
        <v>0</v>
      </c>
      <c r="L136" s="253">
        <f t="shared" si="21"/>
        <v>0</v>
      </c>
      <c r="M136" s="253">
        <f t="shared" si="21"/>
        <v>0</v>
      </c>
      <c r="N136" s="253">
        <f t="shared" si="21"/>
        <v>0</v>
      </c>
      <c r="O136" s="253">
        <f>SUBTOTAL(109,O122:O135)</f>
        <v>15384.3</v>
      </c>
      <c r="P136" s="237">
        <f t="shared" si="19"/>
        <v>4.1188967140926708E-2</v>
      </c>
    </row>
    <row r="137" spans="1:16" ht="23.25" customHeight="1" thickBot="1" x14ac:dyDescent="0.3">
      <c r="A137" s="231" t="s">
        <v>99</v>
      </c>
      <c r="B137" s="216" t="s">
        <v>50</v>
      </c>
      <c r="C137" s="247">
        <f>SUMPRODUCT(('Diário 1º PA'!$E$4:$E$2000='Analítico Cp.'!$B137)*('Diário 1º PA'!$C$4:$C$2000&gt;=C$4)*('Diário 1º PA'!$C$4:$C$2000&lt;=EOMONTH(C$4,0))*('Diário 1º PA'!$F$4:$F$2000))
+SUMPRODUCT(('Diário 2º PA'!$E$4:$E$1997='Analítico Cp.'!$B137)*('Diário 2º PA'!$C$4:$C$1997&gt;=C$4)*('Diário 2º PA'!$C$4:$C$1997&lt;=EOMONTH(C$4,0))*('Diário 2º PA'!$F$4:$F$1997))
+SUMPRODUCT(('Diário 3º PA'!$E$4:$E$2018='Analítico Cp.'!$B137)*('Diário 3º PA'!$C$4:$C$2018&gt;=C$4)*('Diário 3º PA'!$C$4:$C$2018&lt;=EOMONTH(C$4,0))*('Diário 3º PA'!$F$4:$F$2018))
+SUMPRODUCT(('Diário 4º PA'!$E$4:$E$2000='Analítico Cp.'!$B137)*('Diário 4º PA'!$C$4:$C$2000&gt;=C$4)*('Diário 4º PA'!$C$4:$C$2000&lt;=EOMONTH(C$4,0))*('Diário 4º PA'!$F$4:$F$2000))
+SUMPRODUCT(('Comp.'!$D$5:$D$475=$B137)*('Comp.'!$B$5:$B$475&gt;=C$4)*('Comp.'!$B$5:$B$475&lt;=EOMONTH(C$4,0))*('Comp.'!$E$5:$E$475))</f>
        <v>0</v>
      </c>
      <c r="D137" s="247">
        <f>SUMPRODUCT(('Diário 1º PA'!$E$4:$E$2000='Analítico Cp.'!$B137)*('Diário 1º PA'!$C$4:$C$2000&gt;=D$4)*('Diário 1º PA'!$C$4:$C$2000&lt;=EOMONTH(D$4,0))*('Diário 1º PA'!$F$4:$F$2000))
+SUMPRODUCT(('Diário 2º PA'!$E$4:$E$1997='Analítico Cp.'!$B137)*('Diário 2º PA'!$C$4:$C$1997&gt;=D$4)*('Diário 2º PA'!$C$4:$C$1997&lt;=EOMONTH(D$4,0))*('Diário 2º PA'!$F$4:$F$1997))
+SUMPRODUCT(('Diário 3º PA'!$E$4:$E$2018='Analítico Cp.'!$B137)*('Diário 3º PA'!$C$4:$C$2018&gt;=D$4)*('Diário 3º PA'!$C$4:$C$2018&lt;=EOMONTH(D$4,0))*('Diário 3º PA'!$F$4:$F$2018))
+SUMPRODUCT(('Diário 4º PA'!$E$4:$E$2000='Analítico Cp.'!$B137)*('Diário 4º PA'!$C$4:$C$2000&gt;=D$4)*('Diário 4º PA'!$C$4:$C$2000&lt;=EOMONTH(D$4,0))*('Diário 4º PA'!$F$4:$F$2000))
+SUMPRODUCT(('Comp.'!$D$5:$D$475=$B137)*('Comp.'!$B$5:$B$475&gt;=D$4)*('Comp.'!$B$5:$B$475&lt;=EOMONTH(D$4,0))*('Comp.'!$E$5:$E$475))</f>
        <v>1514.18</v>
      </c>
      <c r="E137" s="247">
        <f>SUMPRODUCT(('Diário 1º PA'!$E$4:$E$2000='Analítico Cp.'!$B137)*('Diário 1º PA'!$C$4:$C$2000&gt;=E$4)*('Diário 1º PA'!$C$4:$C$2000&lt;=EOMONTH(E$4,0))*('Diário 1º PA'!$F$4:$F$2000))
+SUMPRODUCT(('Diário 2º PA'!$E$4:$E$1997='Analítico Cp.'!$B137)*('Diário 2º PA'!$C$4:$C$1997&gt;=E$4)*('Diário 2º PA'!$C$4:$C$1997&lt;=EOMONTH(E$4,0))*('Diário 2º PA'!$F$4:$F$1997))
+SUMPRODUCT(('Diário 3º PA'!$E$4:$E$2018='Analítico Cp.'!$B137)*('Diário 3º PA'!$C$4:$C$2018&gt;=E$4)*('Diário 3º PA'!$C$4:$C$2018&lt;=EOMONTH(E$4,0))*('Diário 3º PA'!$F$4:$F$2018))
+SUMPRODUCT(('Diário 4º PA'!$E$4:$E$2000='Analítico Cp.'!$B137)*('Diário 4º PA'!$C$4:$C$2000&gt;=E$4)*('Diário 4º PA'!$C$4:$C$2000&lt;=EOMONTH(E$4,0))*('Diário 4º PA'!$F$4:$F$2000))
+SUMPRODUCT(('Comp.'!$D$5:$D$475=$B137)*('Comp.'!$B$5:$B$475&gt;=E$4)*('Comp.'!$B$5:$B$475&lt;=EOMONTH(E$4,0))*('Comp.'!$E$5:$E$475))</f>
        <v>1875.5</v>
      </c>
      <c r="F137" s="247">
        <f>SUMPRODUCT(('Diário 1º PA'!$E$4:$E$2000='Analítico Cp.'!$B137)*('Diário 1º PA'!$C$4:$C$2000&gt;=F$4)*('Diário 1º PA'!$C$4:$C$2000&lt;=EOMONTH(F$4,0))*('Diário 1º PA'!$F$4:$F$2000))
+SUMPRODUCT(('Diário 2º PA'!$E$4:$E$1997='Analítico Cp.'!$B137)*('Diário 2º PA'!$C$4:$C$1997&gt;=F$4)*('Diário 2º PA'!$C$4:$C$1997&lt;=EOMONTH(F$4,0))*('Diário 2º PA'!$F$4:$F$1997))
+SUMPRODUCT(('Diário 3º PA'!$E$4:$E$2018='Analítico Cp.'!$B137)*('Diário 3º PA'!$C$4:$C$2018&gt;=F$4)*('Diário 3º PA'!$C$4:$C$2018&lt;=EOMONTH(F$4,0))*('Diário 3º PA'!$F$4:$F$2018))
+SUMPRODUCT(('Diário 4º PA'!$E$4:$E$2000='Analítico Cp.'!$B137)*('Diário 4º PA'!$C$4:$C$2000&gt;=F$4)*('Diário 4º PA'!$C$4:$C$2000&lt;=EOMONTH(F$4,0))*('Diário 4º PA'!$F$4:$F$2000))
+SUMPRODUCT(('Comp.'!$D$5:$D$475=$B137)*('Comp.'!$B$5:$B$475&gt;=F$4)*('Comp.'!$B$5:$B$475&lt;=EOMONTH(F$4,0))*('Comp.'!$E$5:$E$475))</f>
        <v>1731.3</v>
      </c>
      <c r="G137" s="247">
        <f>SUMPRODUCT(('Diário 1º PA'!$E$4:$E$2000='Analítico Cp.'!$B137)*('Diário 1º PA'!$C$4:$C$2000&gt;=G$4)*('Diário 1º PA'!$C$4:$C$2000&lt;=EOMONTH(G$4,0))*('Diário 1º PA'!$F$4:$F$2000))
+SUMPRODUCT(('Diário 2º PA'!$E$4:$E$1997='Analítico Cp.'!$B137)*('Diário 2º PA'!$C$4:$C$1997&gt;=G$4)*('Diário 2º PA'!$C$4:$C$1997&lt;=EOMONTH(G$4,0))*('Diário 2º PA'!$F$4:$F$1997))
+SUMPRODUCT(('Diário 3º PA'!$E$4:$E$2018='Analítico Cp.'!$B137)*('Diário 3º PA'!$C$4:$C$2018&gt;=G$4)*('Diário 3º PA'!$C$4:$C$2018&lt;=EOMONTH(G$4,0))*('Diário 3º PA'!$F$4:$F$2018))
+SUMPRODUCT(('Diário 4º PA'!$E$4:$E$2000='Analítico Cp.'!$B137)*('Diário 4º PA'!$C$4:$C$2000&gt;=G$4)*('Diário 4º PA'!$C$4:$C$2000&lt;=EOMONTH(G$4,0))*('Diário 4º PA'!$F$4:$F$2000))
+SUMPRODUCT(('Comp.'!$D$5:$D$475=$B137)*('Comp.'!$B$5:$B$475&gt;=G$4)*('Comp.'!$B$5:$B$475&lt;=EOMONTH(G$4,0))*('Comp.'!$E$5:$E$475))</f>
        <v>1228.9000000000001</v>
      </c>
      <c r="H137" s="247">
        <f>SUMPRODUCT(('Diário 1º PA'!$E$4:$E$2000='Analítico Cp.'!$B137)*('Diário 1º PA'!$C$4:$C$2000&gt;=H$4)*('Diário 1º PA'!$C$4:$C$2000&lt;=EOMONTH(H$4,0))*('Diário 1º PA'!$F$4:$F$2000))
+SUMPRODUCT(('Diário 2º PA'!$E$4:$E$1997='Analítico Cp.'!$B137)*('Diário 2º PA'!$C$4:$C$1997&gt;=H$4)*('Diário 2º PA'!$C$4:$C$1997&lt;=EOMONTH(H$4,0))*('Diário 2º PA'!$F$4:$F$1997))
+SUMPRODUCT(('Diário 3º PA'!$E$4:$E$2018='Analítico Cp.'!$B137)*('Diário 3º PA'!$C$4:$C$2018&gt;=H$4)*('Diário 3º PA'!$C$4:$C$2018&lt;=EOMONTH(H$4,0))*('Diário 3º PA'!$F$4:$F$2018))
+SUMPRODUCT(('Diário 4º PA'!$E$4:$E$2000='Analítico Cp.'!$B137)*('Diário 4º PA'!$C$4:$C$2000&gt;=H$4)*('Diário 4º PA'!$C$4:$C$2000&lt;=EOMONTH(H$4,0))*('Diário 4º PA'!$F$4:$F$2000))
+SUMPRODUCT(('Comp.'!$D$5:$D$475=$B137)*('Comp.'!$B$5:$B$475&gt;=H$4)*('Comp.'!$B$5:$B$475&lt;=EOMONTH(H$4,0))*('Comp.'!$E$5:$E$475))</f>
        <v>1555.05</v>
      </c>
      <c r="I137" s="247">
        <f>SUMPRODUCT(('Diário 1º PA'!$E$4:$E$2000='Analítico Cp.'!$B137)*('Diário 1º PA'!$C$4:$C$2000&gt;=I$4)*('Diário 1º PA'!$C$4:$C$2000&lt;=EOMONTH(I$4,0))*('Diário 1º PA'!$F$4:$F$2000))
+SUMPRODUCT(('Diário 2º PA'!$E$4:$E$1997='Analítico Cp.'!$B137)*('Diário 2º PA'!$C$4:$C$1997&gt;=I$4)*('Diário 2º PA'!$C$4:$C$1997&lt;=EOMONTH(I$4,0))*('Diário 2º PA'!$F$4:$F$1997))
+SUMPRODUCT(('Diário 3º PA'!$E$4:$E$2018='Analítico Cp.'!$B137)*('Diário 3º PA'!$C$4:$C$2018&gt;=I$4)*('Diário 3º PA'!$C$4:$C$2018&lt;=EOMONTH(I$4,0))*('Diário 3º PA'!$F$4:$F$2018))
+SUMPRODUCT(('Diário 4º PA'!$E$4:$E$2000='Analítico Cp.'!$B137)*('Diário 4º PA'!$C$4:$C$2000&gt;=I$4)*('Diário 4º PA'!$C$4:$C$2000&lt;=EOMONTH(I$4,0))*('Diário 4º PA'!$F$4:$F$2000))
+SUMPRODUCT(('Comp.'!$D$5:$D$475=$B137)*('Comp.'!$B$5:$B$475&gt;=I$4)*('Comp.'!$B$5:$B$475&lt;=EOMONTH(I$4,0))*('Comp.'!$E$5:$E$475))</f>
        <v>2337.31</v>
      </c>
      <c r="J137" s="247">
        <f>SUMPRODUCT(('Diário 1º PA'!$E$4:$E$2000='Analítico Cp.'!$B137)*('Diário 1º PA'!$C$4:$C$2000&gt;=J$4)*('Diário 1º PA'!$C$4:$C$2000&lt;=EOMONTH(J$4,0))*('Diário 1º PA'!$F$4:$F$2000))
+SUMPRODUCT(('Diário 2º PA'!$E$4:$E$1997='Analítico Cp.'!$B137)*('Diário 2º PA'!$C$4:$C$1997&gt;=J$4)*('Diário 2º PA'!$C$4:$C$1997&lt;=EOMONTH(J$4,0))*('Diário 2º PA'!$F$4:$F$1997))
+SUMPRODUCT(('Diário 3º PA'!$E$4:$E$2018='Analítico Cp.'!$B137)*('Diário 3º PA'!$C$4:$C$2018&gt;=J$4)*('Diário 3º PA'!$C$4:$C$2018&lt;=EOMONTH(J$4,0))*('Diário 3º PA'!$F$4:$F$2018))
+SUMPRODUCT(('Diário 4º PA'!$E$4:$E$2000='Analítico Cp.'!$B137)*('Diário 4º PA'!$C$4:$C$2000&gt;=J$4)*('Diário 4º PA'!$C$4:$C$2000&lt;=EOMONTH(J$4,0))*('Diário 4º PA'!$F$4:$F$2000))
+SUMPRODUCT(('Comp.'!$D$5:$D$475=$B137)*('Comp.'!$B$5:$B$475&gt;=J$4)*('Comp.'!$B$5:$B$475&lt;=EOMONTH(J$4,0))*('Comp.'!$E$5:$E$475))</f>
        <v>2081.67</v>
      </c>
      <c r="K137" s="247">
        <f>SUMPRODUCT(('Diário 1º PA'!$E$4:$E$2000='Analítico Cp.'!$B137)*('Diário 1º PA'!$C$4:$C$2000&gt;=K$4)*('Diário 1º PA'!$C$4:$C$2000&lt;=EOMONTH(K$4,0))*('Diário 1º PA'!$F$4:$F$2000))
+SUMPRODUCT(('Diário 2º PA'!$E$4:$E$1997='Analítico Cp.'!$B137)*('Diário 2º PA'!$C$4:$C$1997&gt;=K$4)*('Diário 2º PA'!$C$4:$C$1997&lt;=EOMONTH(K$4,0))*('Diário 2º PA'!$F$4:$F$1997))
+SUMPRODUCT(('Diário 3º PA'!$E$4:$E$2018='Analítico Cp.'!$B137)*('Diário 3º PA'!$C$4:$C$2018&gt;=K$4)*('Diário 3º PA'!$C$4:$C$2018&lt;=EOMONTH(K$4,0))*('Diário 3º PA'!$F$4:$F$2018))
+SUMPRODUCT(('Diário 4º PA'!$E$4:$E$2000='Analítico Cp.'!$B137)*('Diário 4º PA'!$C$4:$C$2000&gt;=K$4)*('Diário 4º PA'!$C$4:$C$2000&lt;=EOMONTH(K$4,0))*('Diário 4º PA'!$F$4:$F$2000))
+SUMPRODUCT(('Comp.'!$D$5:$D$475=$B137)*('Comp.'!$B$5:$B$475&gt;=K$4)*('Comp.'!$B$5:$B$475&lt;=EOMONTH(K$4,0))*('Comp.'!$E$5:$E$475))</f>
        <v>0</v>
      </c>
      <c r="L137" s="247">
        <f>SUMPRODUCT(('Diário 1º PA'!$E$4:$E$2000='Analítico Cp.'!$B137)*('Diário 1º PA'!$C$4:$C$2000&gt;=L$4)*('Diário 1º PA'!$C$4:$C$2000&lt;=EOMONTH(L$4,0))*('Diário 1º PA'!$F$4:$F$2000))
+SUMPRODUCT(('Diário 2º PA'!$E$4:$E$1997='Analítico Cp.'!$B137)*('Diário 2º PA'!$C$4:$C$1997&gt;=L$4)*('Diário 2º PA'!$C$4:$C$1997&lt;=EOMONTH(L$4,0))*('Diário 2º PA'!$F$4:$F$1997))
+SUMPRODUCT(('Diário 3º PA'!$E$4:$E$2018='Analítico Cp.'!$B137)*('Diário 3º PA'!$C$4:$C$2018&gt;=L$4)*('Diário 3º PA'!$C$4:$C$2018&lt;=EOMONTH(L$4,0))*('Diário 3º PA'!$F$4:$F$2018))
+SUMPRODUCT(('Diário 4º PA'!$E$4:$E$2000='Analítico Cp.'!$B137)*('Diário 4º PA'!$C$4:$C$2000&gt;=L$4)*('Diário 4º PA'!$C$4:$C$2000&lt;=EOMONTH(L$4,0))*('Diário 4º PA'!$F$4:$F$2000))
+SUMPRODUCT(('Comp.'!$D$5:$D$475=$B137)*('Comp.'!$B$5:$B$475&gt;=L$4)*('Comp.'!$B$5:$B$475&lt;=EOMONTH(L$4,0))*('Comp.'!$E$5:$E$475))</f>
        <v>0</v>
      </c>
      <c r="M137" s="247">
        <f>SUMPRODUCT(('Diário 1º PA'!$E$4:$E$2000='Analítico Cp.'!$B137)*('Diário 1º PA'!$C$4:$C$2000&gt;=M$4)*('Diário 1º PA'!$C$4:$C$2000&lt;=EOMONTH(M$4,0))*('Diário 1º PA'!$F$4:$F$2000))
+SUMPRODUCT(('Diário 2º PA'!$E$4:$E$1997='Analítico Cp.'!$B137)*('Diário 2º PA'!$C$4:$C$1997&gt;=M$4)*('Diário 2º PA'!$C$4:$C$1997&lt;=EOMONTH(M$4,0))*('Diário 2º PA'!$F$4:$F$1997))
+SUMPRODUCT(('Diário 3º PA'!$E$4:$E$2018='Analítico Cp.'!$B137)*('Diário 3º PA'!$C$4:$C$2018&gt;=M$4)*('Diário 3º PA'!$C$4:$C$2018&lt;=EOMONTH(M$4,0))*('Diário 3º PA'!$F$4:$F$2018))
+SUMPRODUCT(('Diário 4º PA'!$E$4:$E$2000='Analítico Cp.'!$B137)*('Diário 4º PA'!$C$4:$C$2000&gt;=M$4)*('Diário 4º PA'!$C$4:$C$2000&lt;=EOMONTH(M$4,0))*('Diário 4º PA'!$F$4:$F$2000))
+SUMPRODUCT(('Comp.'!$D$5:$D$475=$B137)*('Comp.'!$B$5:$B$475&gt;=M$4)*('Comp.'!$B$5:$B$475&lt;=EOMONTH(M$4,0))*('Comp.'!$E$5:$E$475))</f>
        <v>0</v>
      </c>
      <c r="N137" s="247">
        <f>SUMPRODUCT(('Diário 1º PA'!$E$4:$E$2000='Analítico Cp.'!$B137)*('Diário 1º PA'!$C$4:$C$2000&gt;=N$4)*('Diário 1º PA'!$C$4:$C$2000&lt;=EOMONTH(N$4,0))*('Diário 1º PA'!$F$4:$F$2000))
+SUMPRODUCT(('Diário 2º PA'!$E$4:$E$1997='Analítico Cp.'!$B137)*('Diário 2º PA'!$C$4:$C$1997&gt;=N$4)*('Diário 2º PA'!$C$4:$C$1997&lt;=EOMONTH(N$4,0))*('Diário 2º PA'!$F$4:$F$1997))
+SUMPRODUCT(('Diário 3º PA'!$E$4:$E$2018='Analítico Cp.'!$B137)*('Diário 3º PA'!$C$4:$C$2018&gt;=N$4)*('Diário 3º PA'!$C$4:$C$2018&lt;=EOMONTH(N$4,0))*('Diário 3º PA'!$F$4:$F$2018))
+SUMPRODUCT(('Diário 4º PA'!$E$4:$E$2000='Analítico Cp.'!$B137)*('Diário 4º PA'!$C$4:$C$2000&gt;=N$4)*('Diário 4º PA'!$C$4:$C$2000&lt;=EOMONTH(N$4,0))*('Diário 4º PA'!$F$4:$F$2000))
+SUMPRODUCT(('Comp.'!$D$5:$D$475=$B137)*('Comp.'!$B$5:$B$475&gt;=N$4)*('Comp.'!$B$5:$B$475&lt;=EOMONTH(N$4,0))*('Comp.'!$E$5:$E$475))</f>
        <v>0</v>
      </c>
      <c r="O137" s="248">
        <f t="shared" si="18"/>
        <v>12323.910000000002</v>
      </c>
      <c r="P137" s="230">
        <f t="shared" si="19"/>
        <v>3.2995269465477019E-2</v>
      </c>
    </row>
    <row r="138" spans="1:16" ht="23.25" customHeight="1" thickBot="1" x14ac:dyDescent="0.3">
      <c r="A138" s="217" t="s">
        <v>347</v>
      </c>
      <c r="B138" s="218"/>
      <c r="C138" s="254">
        <f>SUBTOTAL(109,C18:C136)</f>
        <v>0</v>
      </c>
      <c r="D138" s="254">
        <f>SUBTOTAL(109,D18:D136)</f>
        <v>0</v>
      </c>
      <c r="E138" s="254">
        <f>SUBTOTAL(109,E18:E136)</f>
        <v>19769.939999999999</v>
      </c>
      <c r="F138" s="254">
        <f t="shared" ref="F138:N138" si="22">SUBTOTAL(109,F18:F136)</f>
        <v>54828.229999999996</v>
      </c>
      <c r="G138" s="254">
        <f t="shared" si="22"/>
        <v>46073.83</v>
      </c>
      <c r="H138" s="254">
        <f t="shared" si="22"/>
        <v>62158.36</v>
      </c>
      <c r="I138" s="254">
        <f t="shared" si="22"/>
        <v>62163.87</v>
      </c>
      <c r="J138" s="254">
        <f t="shared" si="22"/>
        <v>58092.78</v>
      </c>
      <c r="K138" s="254">
        <f t="shared" si="22"/>
        <v>58094.44</v>
      </c>
      <c r="L138" s="254">
        <f t="shared" si="22"/>
        <v>0</v>
      </c>
      <c r="M138" s="254">
        <f t="shared" si="22"/>
        <v>0</v>
      </c>
      <c r="N138" s="254">
        <f t="shared" si="22"/>
        <v>0</v>
      </c>
      <c r="O138" s="254">
        <f>SUBTOTAL(109,O18:O137)</f>
        <v>373505.36</v>
      </c>
      <c r="P138" s="234">
        <f t="shared" si="19"/>
        <v>1</v>
      </c>
    </row>
  </sheetData>
  <sheetProtection algorithmName="SHA-512" hashValue="++K4wa57b6u/aVNKZ3gikHjS0mkssJ+VW6e6pcjuH7KZz7M+ENYxrkWyK1Ro8MOxx0mtiS+fBTKHbOjU5rR8Xg==" saltValue="XizBr3JT4hBioxz7G2buGQ==" spinCount="100000" sheet="1" objects="1" scenarios="1" formatColumns="0"/>
  <dataConsolidate/>
  <mergeCells count="3">
    <mergeCell ref="A1:P1"/>
    <mergeCell ref="A2:P2"/>
    <mergeCell ref="A3:P3"/>
  </mergeCells>
  <phoneticPr fontId="31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6">
    <tabColor theme="2" tint="-0.749992370372631"/>
    <pageSetUpPr fitToPage="1"/>
  </sheetPr>
  <dimension ref="A1:U38"/>
  <sheetViews>
    <sheetView showGridLines="0" workbookViewId="0">
      <selection activeCell="L10" sqref="L10"/>
    </sheetView>
  </sheetViews>
  <sheetFormatPr defaultColWidth="9.109375" defaultRowHeight="13.2" x14ac:dyDescent="0.25"/>
  <cols>
    <col min="1" max="1" width="6.44140625" style="23" customWidth="1"/>
    <col min="2" max="2" width="42.109375" style="24" customWidth="1"/>
    <col min="3" max="14" width="12.44140625" style="24" bestFit="1" customWidth="1"/>
    <col min="15" max="15" width="12.44140625" style="25" bestFit="1" customWidth="1"/>
    <col min="16" max="16384" width="9.109375" style="1"/>
  </cols>
  <sheetData>
    <row r="1" spans="1:21" ht="32.25" customHeight="1" x14ac:dyDescent="0.3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26"/>
      <c r="Q1" s="26"/>
      <c r="R1" s="26"/>
      <c r="S1" s="26"/>
      <c r="T1" s="26"/>
      <c r="U1" s="26"/>
    </row>
    <row r="2" spans="1:21" ht="19.5" customHeight="1" x14ac:dyDescent="0.3">
      <c r="A2" s="429" t="str">
        <f>Capa!A3</f>
        <v>3º Relatório Gerencial Financeiro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26"/>
      <c r="Q2" s="26"/>
      <c r="R2" s="26"/>
      <c r="S2" s="26"/>
      <c r="T2" s="26"/>
      <c r="U2" s="26"/>
    </row>
    <row r="3" spans="1:21" ht="19.5" customHeight="1" thickBot="1" x14ac:dyDescent="0.3">
      <c r="A3" s="425" t="s">
        <v>350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27"/>
      <c r="Q3" s="27"/>
      <c r="R3" s="27"/>
      <c r="S3" s="27"/>
      <c r="T3" s="27"/>
      <c r="U3" s="27"/>
    </row>
    <row r="4" spans="1:21" ht="24.75" customHeight="1" thickBot="1" x14ac:dyDescent="0.3">
      <c r="A4" s="263"/>
      <c r="B4" s="264"/>
      <c r="C4" s="319">
        <f>Resumo!C4</f>
        <v>45292</v>
      </c>
      <c r="D4" s="319">
        <f>Resumo!D4</f>
        <v>45323</v>
      </c>
      <c r="E4" s="319">
        <f>Resumo!E4</f>
        <v>45352</v>
      </c>
      <c r="F4" s="319">
        <f>Resumo!F4</f>
        <v>45383</v>
      </c>
      <c r="G4" s="319">
        <f>Resumo!G4</f>
        <v>45413</v>
      </c>
      <c r="H4" s="319">
        <f>Resumo!H4</f>
        <v>45444</v>
      </c>
      <c r="I4" s="319">
        <f>Resumo!I4</f>
        <v>45474</v>
      </c>
      <c r="J4" s="319">
        <f>Resumo!J4</f>
        <v>45505</v>
      </c>
      <c r="K4" s="319">
        <f>Resumo!K4</f>
        <v>45536</v>
      </c>
      <c r="L4" s="319">
        <f>Resumo!L4</f>
        <v>45566</v>
      </c>
      <c r="M4" s="319">
        <f>Resumo!M4</f>
        <v>45597</v>
      </c>
      <c r="N4" s="319">
        <f>Resumo!N4</f>
        <v>45627</v>
      </c>
      <c r="O4" s="265" t="s">
        <v>113</v>
      </c>
    </row>
    <row r="5" spans="1:21" ht="24.75" customHeight="1" thickBot="1" x14ac:dyDescent="0.3">
      <c r="A5" s="271" t="s">
        <v>351</v>
      </c>
      <c r="B5" s="272"/>
      <c r="C5" s="273">
        <v>0</v>
      </c>
      <c r="D5" s="266">
        <f>C36</f>
        <v>0</v>
      </c>
      <c r="E5" s="266">
        <f>D36</f>
        <v>0</v>
      </c>
      <c r="F5" s="266">
        <f t="shared" ref="F5:N5" si="0">E36</f>
        <v>6220.87</v>
      </c>
      <c r="G5" s="266">
        <f t="shared" si="0"/>
        <v>17367.509999999998</v>
      </c>
      <c r="H5" s="266">
        <f t="shared" si="0"/>
        <v>25245.919999999998</v>
      </c>
      <c r="I5" s="266">
        <f t="shared" si="0"/>
        <v>33011.56</v>
      </c>
      <c r="J5" s="266">
        <f t="shared" si="0"/>
        <v>40777.199999999997</v>
      </c>
      <c r="K5" s="266">
        <f t="shared" si="0"/>
        <v>48542.84</v>
      </c>
      <c r="L5" s="266">
        <f t="shared" si="0"/>
        <v>56308.479999999996</v>
      </c>
      <c r="M5" s="266">
        <f t="shared" si="0"/>
        <v>56308.479999999996</v>
      </c>
      <c r="N5" s="266">
        <f t="shared" si="0"/>
        <v>56308.479999999996</v>
      </c>
      <c r="O5" s="274"/>
    </row>
    <row r="6" spans="1:21" ht="21" customHeight="1" x14ac:dyDescent="0.25">
      <c r="A6" s="82" t="s">
        <v>352</v>
      </c>
      <c r="B6" s="8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1:21" ht="13.5" customHeight="1" x14ac:dyDescent="0.25">
      <c r="A7" s="79" t="s">
        <v>148</v>
      </c>
      <c r="B7" s="80" t="s">
        <v>149</v>
      </c>
      <c r="C7" s="81">
        <v>0</v>
      </c>
      <c r="D7" s="81">
        <v>0</v>
      </c>
      <c r="E7" s="81">
        <v>2691.96</v>
      </c>
      <c r="F7" s="81">
        <v>6010.35</v>
      </c>
      <c r="G7" s="81">
        <v>6010.35</v>
      </c>
      <c r="H7" s="81">
        <v>6010.35</v>
      </c>
      <c r="I7" s="81">
        <v>6010.35</v>
      </c>
      <c r="J7" s="81">
        <v>6010.35</v>
      </c>
      <c r="K7" s="81">
        <v>6010.35</v>
      </c>
      <c r="L7" s="81">
        <v>0</v>
      </c>
      <c r="M7" s="81">
        <v>0</v>
      </c>
      <c r="N7" s="81">
        <v>0</v>
      </c>
      <c r="O7" s="88">
        <f>SUM(C7:N7)</f>
        <v>38754.06</v>
      </c>
    </row>
    <row r="8" spans="1:21" ht="13.5" customHeight="1" x14ac:dyDescent="0.25">
      <c r="A8" s="79" t="s">
        <v>150</v>
      </c>
      <c r="B8" s="80" t="s">
        <v>151</v>
      </c>
      <c r="C8" s="81">
        <v>0</v>
      </c>
      <c r="D8" s="81">
        <v>0</v>
      </c>
      <c r="E8" s="81">
        <v>101.58</v>
      </c>
      <c r="F8" s="81">
        <v>226.81</v>
      </c>
      <c r="G8" s="81">
        <v>226.81</v>
      </c>
      <c r="H8" s="81">
        <v>226.81</v>
      </c>
      <c r="I8" s="81">
        <v>226.81</v>
      </c>
      <c r="J8" s="81">
        <v>226.81</v>
      </c>
      <c r="K8" s="81">
        <v>226.81</v>
      </c>
      <c r="L8" s="81">
        <v>0</v>
      </c>
      <c r="M8" s="81">
        <v>0</v>
      </c>
      <c r="N8" s="81">
        <v>0</v>
      </c>
      <c r="O8" s="88">
        <f t="shared" ref="O8:O15" si="1">SUM(C8:N8)</f>
        <v>1462.4399999999998</v>
      </c>
    </row>
    <row r="9" spans="1:21" ht="13.5" customHeight="1" x14ac:dyDescent="0.25">
      <c r="A9" s="79" t="s">
        <v>152</v>
      </c>
      <c r="B9" s="80" t="s">
        <v>153</v>
      </c>
      <c r="C9" s="81">
        <v>0</v>
      </c>
      <c r="D9" s="81">
        <v>0</v>
      </c>
      <c r="E9" s="81">
        <v>812.67</v>
      </c>
      <c r="F9" s="81">
        <v>1814.44</v>
      </c>
      <c r="G9" s="81">
        <v>1814.44</v>
      </c>
      <c r="H9" s="81">
        <v>1814.44</v>
      </c>
      <c r="I9" s="81">
        <v>1814.44</v>
      </c>
      <c r="J9" s="81">
        <v>1814.44</v>
      </c>
      <c r="K9" s="81">
        <v>1814.44</v>
      </c>
      <c r="L9" s="81">
        <v>0</v>
      </c>
      <c r="M9" s="81">
        <v>0</v>
      </c>
      <c r="N9" s="81">
        <v>0</v>
      </c>
      <c r="O9" s="88">
        <f t="shared" si="1"/>
        <v>11699.310000000001</v>
      </c>
    </row>
    <row r="10" spans="1:21" ht="13.5" customHeight="1" x14ac:dyDescent="0.25">
      <c r="A10" s="79" t="s">
        <v>154</v>
      </c>
      <c r="B10" s="80" t="s">
        <v>155</v>
      </c>
      <c r="C10" s="81">
        <v>0</v>
      </c>
      <c r="D10" s="81">
        <v>0</v>
      </c>
      <c r="E10" s="81">
        <v>406.33</v>
      </c>
      <c r="F10" s="81">
        <v>907.22</v>
      </c>
      <c r="G10" s="81">
        <v>907.22</v>
      </c>
      <c r="H10" s="81">
        <v>907.22</v>
      </c>
      <c r="I10" s="81">
        <v>907.22</v>
      </c>
      <c r="J10" s="81">
        <v>907.22</v>
      </c>
      <c r="K10" s="81">
        <v>907.22</v>
      </c>
      <c r="L10" s="81">
        <v>0</v>
      </c>
      <c r="M10" s="81">
        <v>0</v>
      </c>
      <c r="N10" s="81">
        <v>0</v>
      </c>
      <c r="O10" s="88">
        <f>SUM(C10:N10)</f>
        <v>5849.6500000000005</v>
      </c>
    </row>
    <row r="11" spans="1:21" ht="13.5" customHeight="1" x14ac:dyDescent="0.25">
      <c r="A11" s="79" t="s">
        <v>156</v>
      </c>
      <c r="B11" s="80" t="s">
        <v>157</v>
      </c>
      <c r="C11" s="81">
        <v>0</v>
      </c>
      <c r="D11" s="81">
        <v>0</v>
      </c>
      <c r="E11" s="81">
        <v>662.5</v>
      </c>
      <c r="F11" s="81">
        <v>1479.17</v>
      </c>
      <c r="G11" s="81">
        <v>1479.17</v>
      </c>
      <c r="H11" s="81">
        <v>1479.17</v>
      </c>
      <c r="I11" s="81">
        <v>1479.17</v>
      </c>
      <c r="J11" s="81">
        <v>1479.17</v>
      </c>
      <c r="K11" s="81">
        <v>1479.17</v>
      </c>
      <c r="L11" s="81">
        <v>0</v>
      </c>
      <c r="M11" s="81">
        <v>0</v>
      </c>
      <c r="N11" s="81">
        <v>0</v>
      </c>
      <c r="O11" s="88">
        <f>SUM(C11:N11)</f>
        <v>9537.52</v>
      </c>
    </row>
    <row r="12" spans="1:21" ht="13.5" customHeight="1" x14ac:dyDescent="0.25">
      <c r="A12" s="79" t="s">
        <v>158</v>
      </c>
      <c r="B12" s="80" t="s">
        <v>159</v>
      </c>
      <c r="C12" s="81">
        <v>0</v>
      </c>
      <c r="D12" s="81">
        <v>0</v>
      </c>
      <c r="E12" s="81">
        <v>662.5</v>
      </c>
      <c r="F12" s="81">
        <v>1479.17</v>
      </c>
      <c r="G12" s="81">
        <v>1479.17</v>
      </c>
      <c r="H12" s="81">
        <v>1479.17</v>
      </c>
      <c r="I12" s="81">
        <v>1479.17</v>
      </c>
      <c r="J12" s="81">
        <v>1479.17</v>
      </c>
      <c r="K12" s="81">
        <v>1479.17</v>
      </c>
      <c r="L12" s="81">
        <v>0</v>
      </c>
      <c r="M12" s="81">
        <v>0</v>
      </c>
      <c r="N12" s="81">
        <v>0</v>
      </c>
      <c r="O12" s="88">
        <f t="shared" si="1"/>
        <v>9537.52</v>
      </c>
    </row>
    <row r="13" spans="1:21" x14ac:dyDescent="0.25">
      <c r="A13" s="79" t="s">
        <v>160</v>
      </c>
      <c r="B13" s="80" t="s">
        <v>161</v>
      </c>
      <c r="C13" s="81">
        <v>0</v>
      </c>
      <c r="D13" s="81">
        <v>0</v>
      </c>
      <c r="E13" s="81">
        <v>220.83</v>
      </c>
      <c r="F13" s="81">
        <v>493.06</v>
      </c>
      <c r="G13" s="81">
        <v>493.06</v>
      </c>
      <c r="H13" s="81">
        <v>493.06</v>
      </c>
      <c r="I13" s="81">
        <v>493.06</v>
      </c>
      <c r="J13" s="81">
        <v>493.06</v>
      </c>
      <c r="K13" s="81">
        <v>493.06</v>
      </c>
      <c r="L13" s="81">
        <v>0</v>
      </c>
      <c r="M13" s="81">
        <v>0</v>
      </c>
      <c r="N13" s="81">
        <v>0</v>
      </c>
      <c r="O13" s="88">
        <f t="shared" si="1"/>
        <v>3179.19</v>
      </c>
    </row>
    <row r="14" spans="1:21" ht="22.8" x14ac:dyDescent="0.25">
      <c r="A14" s="79" t="s">
        <v>162</v>
      </c>
      <c r="B14" s="80" t="s">
        <v>163</v>
      </c>
      <c r="C14" s="81">
        <v>0</v>
      </c>
      <c r="D14" s="81">
        <v>0</v>
      </c>
      <c r="E14" s="81">
        <v>662.5</v>
      </c>
      <c r="F14" s="81">
        <v>1479.17</v>
      </c>
      <c r="G14" s="81">
        <v>1479.17</v>
      </c>
      <c r="H14" s="81">
        <v>1479.17</v>
      </c>
      <c r="I14" s="81">
        <v>1479.17</v>
      </c>
      <c r="J14" s="81">
        <v>1479.17</v>
      </c>
      <c r="K14" s="81">
        <v>1479.17</v>
      </c>
      <c r="L14" s="81">
        <v>0</v>
      </c>
      <c r="M14" s="81">
        <v>0</v>
      </c>
      <c r="N14" s="81">
        <v>0</v>
      </c>
      <c r="O14" s="88">
        <f t="shared" si="1"/>
        <v>9537.52</v>
      </c>
    </row>
    <row r="15" spans="1:21" ht="24.75" customHeight="1" thickBot="1" x14ac:dyDescent="0.3">
      <c r="A15" s="268" t="s">
        <v>353</v>
      </c>
      <c r="B15" s="269"/>
      <c r="C15" s="270">
        <f>SUBTOTAL(109,C7:C14)</f>
        <v>0</v>
      </c>
      <c r="D15" s="270">
        <f>SUBTOTAL(109,D7:D14)</f>
        <v>0</v>
      </c>
      <c r="E15" s="270">
        <f>SUBTOTAL(109,E7:E14)</f>
        <v>6220.87</v>
      </c>
      <c r="F15" s="270">
        <f t="shared" ref="F15:N15" si="2">SUBTOTAL(109,F7:F14)</f>
        <v>13889.39</v>
      </c>
      <c r="G15" s="270">
        <f t="shared" si="2"/>
        <v>13889.39</v>
      </c>
      <c r="H15" s="270">
        <f t="shared" si="2"/>
        <v>13889.39</v>
      </c>
      <c r="I15" s="270">
        <f t="shared" si="2"/>
        <v>13889.39</v>
      </c>
      <c r="J15" s="270">
        <f t="shared" si="2"/>
        <v>13889.39</v>
      </c>
      <c r="K15" s="270">
        <f t="shared" si="2"/>
        <v>13889.39</v>
      </c>
      <c r="L15" s="270">
        <f t="shared" si="2"/>
        <v>0</v>
      </c>
      <c r="M15" s="270">
        <f t="shared" si="2"/>
        <v>0</v>
      </c>
      <c r="N15" s="270">
        <f t="shared" si="2"/>
        <v>0</v>
      </c>
      <c r="O15" s="270">
        <f t="shared" si="1"/>
        <v>89557.209999999992</v>
      </c>
    </row>
    <row r="16" spans="1:21" ht="21" customHeight="1" x14ac:dyDescent="0.25">
      <c r="A16" s="437" t="s">
        <v>354</v>
      </c>
      <c r="B16" s="437"/>
      <c r="C16" s="83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8"/>
    </row>
    <row r="17" spans="1:15" ht="13.5" customHeight="1" x14ac:dyDescent="0.25">
      <c r="A17" s="79" t="s">
        <v>148</v>
      </c>
      <c r="B17" s="80" t="s">
        <v>149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8">
        <f>SUM(C17:N17)</f>
        <v>0</v>
      </c>
    </row>
    <row r="18" spans="1:15" ht="13.5" customHeight="1" x14ac:dyDescent="0.25">
      <c r="A18" s="79" t="s">
        <v>150</v>
      </c>
      <c r="B18" s="80" t="s">
        <v>151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8">
        <f t="shared" ref="O18:O24" si="3">SUM(C18:N18)</f>
        <v>0</v>
      </c>
    </row>
    <row r="19" spans="1:15" ht="13.5" customHeight="1" x14ac:dyDescent="0.25">
      <c r="A19" s="79" t="s">
        <v>152</v>
      </c>
      <c r="B19" s="80" t="s">
        <v>153</v>
      </c>
      <c r="C19" s="81">
        <v>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8">
        <f t="shared" si="3"/>
        <v>0</v>
      </c>
    </row>
    <row r="20" spans="1:15" ht="13.5" customHeight="1" x14ac:dyDescent="0.25">
      <c r="A20" s="79" t="s">
        <v>154</v>
      </c>
      <c r="B20" s="80" t="s">
        <v>155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8">
        <f>SUM(C20:N20)</f>
        <v>0</v>
      </c>
    </row>
    <row r="21" spans="1:15" ht="13.5" customHeight="1" x14ac:dyDescent="0.25">
      <c r="A21" s="79" t="s">
        <v>156</v>
      </c>
      <c r="B21" s="80" t="s">
        <v>157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8">
        <f>SUM(C21:N21)</f>
        <v>0</v>
      </c>
    </row>
    <row r="22" spans="1:15" ht="13.5" customHeight="1" x14ac:dyDescent="0.25">
      <c r="A22" s="79" t="s">
        <v>158</v>
      </c>
      <c r="B22" s="80" t="s">
        <v>159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8">
        <f t="shared" si="3"/>
        <v>0</v>
      </c>
    </row>
    <row r="23" spans="1:15" ht="13.5" customHeight="1" x14ac:dyDescent="0.25">
      <c r="A23" s="79" t="s">
        <v>160</v>
      </c>
      <c r="B23" s="80" t="s">
        <v>161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8">
        <f t="shared" si="3"/>
        <v>0</v>
      </c>
    </row>
    <row r="24" spans="1:15" ht="22.8" x14ac:dyDescent="0.25">
      <c r="A24" s="79" t="s">
        <v>162</v>
      </c>
      <c r="B24" s="80" t="s">
        <v>163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8">
        <f t="shared" si="3"/>
        <v>0</v>
      </c>
    </row>
    <row r="25" spans="1:15" ht="24.75" customHeight="1" thickBot="1" x14ac:dyDescent="0.3">
      <c r="A25" s="268" t="s">
        <v>355</v>
      </c>
      <c r="B25" s="269"/>
      <c r="C25" s="270">
        <f>SUBTOTAL(109,C17:C24)</f>
        <v>0</v>
      </c>
      <c r="D25" s="270">
        <f>SUBTOTAL(109,D17:D24)</f>
        <v>0</v>
      </c>
      <c r="E25" s="270">
        <f>SUBTOTAL(109,E17:E24)</f>
        <v>0</v>
      </c>
      <c r="F25" s="270">
        <f t="shared" ref="F25:N25" si="4">SUBTOTAL(109,F17:F24)</f>
        <v>0</v>
      </c>
      <c r="G25" s="270">
        <f t="shared" si="4"/>
        <v>0</v>
      </c>
      <c r="H25" s="270">
        <f t="shared" si="4"/>
        <v>0</v>
      </c>
      <c r="I25" s="270">
        <f t="shared" si="4"/>
        <v>0</v>
      </c>
      <c r="J25" s="270">
        <f t="shared" si="4"/>
        <v>0</v>
      </c>
      <c r="K25" s="270">
        <f t="shared" si="4"/>
        <v>0</v>
      </c>
      <c r="L25" s="270">
        <f t="shared" si="4"/>
        <v>0</v>
      </c>
      <c r="M25" s="270">
        <f t="shared" si="4"/>
        <v>0</v>
      </c>
      <c r="N25" s="270">
        <f t="shared" si="4"/>
        <v>0</v>
      </c>
      <c r="O25" s="270">
        <f>SUM(C25:N25)</f>
        <v>0</v>
      </c>
    </row>
    <row r="26" spans="1:15" ht="21" customHeight="1" x14ac:dyDescent="0.25">
      <c r="A26" s="437" t="s">
        <v>356</v>
      </c>
      <c r="B26" s="437"/>
      <c r="C26" s="83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8"/>
    </row>
    <row r="27" spans="1:15" ht="13.5" customHeight="1" x14ac:dyDescent="0.25">
      <c r="A27" s="79" t="s">
        <v>148</v>
      </c>
      <c r="B27" s="80" t="s">
        <v>149</v>
      </c>
      <c r="C27" s="88">
        <f>'Analítico Cx.'!C34</f>
        <v>0</v>
      </c>
      <c r="D27" s="88">
        <f>'Analítico Cx.'!D34</f>
        <v>0</v>
      </c>
      <c r="E27" s="88">
        <f>'Analítico Cx.'!E34</f>
        <v>0</v>
      </c>
      <c r="F27" s="88">
        <f>'Analítico Cx.'!F34</f>
        <v>2027.25</v>
      </c>
      <c r="G27" s="88">
        <f>'Analítico Cx.'!G34</f>
        <v>4442.91</v>
      </c>
      <c r="H27" s="88">
        <f>'Analítico Cx.'!H34</f>
        <v>4526.25</v>
      </c>
      <c r="I27" s="88">
        <f>'Analítico Cx.'!I34</f>
        <v>4526.25</v>
      </c>
      <c r="J27" s="88">
        <f>'Analítico Cx.'!J34</f>
        <v>4526.25</v>
      </c>
      <c r="K27" s="88">
        <f>'Analítico Cx.'!K34</f>
        <v>4526.25</v>
      </c>
      <c r="L27" s="88">
        <f>'Analítico Cx.'!L34</f>
        <v>0</v>
      </c>
      <c r="M27" s="88">
        <f>'Analítico Cx.'!M34</f>
        <v>0</v>
      </c>
      <c r="N27" s="88">
        <f>'Analítico Cx.'!N34</f>
        <v>0</v>
      </c>
      <c r="O27" s="88">
        <f t="shared" ref="O27:O35" si="5">SUM(C27:N27)</f>
        <v>24575.16</v>
      </c>
    </row>
    <row r="28" spans="1:15" ht="13.5" customHeight="1" x14ac:dyDescent="0.25">
      <c r="A28" s="79" t="s">
        <v>150</v>
      </c>
      <c r="B28" s="80" t="s">
        <v>151</v>
      </c>
      <c r="C28" s="88">
        <f>'Analítico Cx.'!C35</f>
        <v>0</v>
      </c>
      <c r="D28" s="88">
        <f>'Analítico Cx.'!D35</f>
        <v>0</v>
      </c>
      <c r="E28" s="88">
        <f>'Analítico Cx.'!E35</f>
        <v>0</v>
      </c>
      <c r="F28" s="88">
        <f>'Analítico Cx.'!F35</f>
        <v>79.5</v>
      </c>
      <c r="G28" s="88">
        <f>'Analítico Cx.'!G35</f>
        <v>174.23</v>
      </c>
      <c r="H28" s="88">
        <f>'Analítico Cx.'!H35</f>
        <v>177.5</v>
      </c>
      <c r="I28" s="88">
        <f>'Analítico Cx.'!I35</f>
        <v>177.5</v>
      </c>
      <c r="J28" s="88">
        <f>'Analítico Cx.'!J35</f>
        <v>177.5</v>
      </c>
      <c r="K28" s="88">
        <f>'Analítico Cx.'!K35</f>
        <v>177.5</v>
      </c>
      <c r="L28" s="88">
        <f>'Analítico Cx.'!L35</f>
        <v>0</v>
      </c>
      <c r="M28" s="88">
        <f>'Analítico Cx.'!M35</f>
        <v>0</v>
      </c>
      <c r="N28" s="88">
        <f>'Analítico Cx.'!N35</f>
        <v>0</v>
      </c>
      <c r="O28" s="88">
        <f t="shared" si="5"/>
        <v>963.73</v>
      </c>
    </row>
    <row r="29" spans="1:15" ht="13.5" customHeight="1" x14ac:dyDescent="0.25">
      <c r="A29" s="79" t="s">
        <v>152</v>
      </c>
      <c r="B29" s="80" t="s">
        <v>153</v>
      </c>
      <c r="C29" s="88">
        <f>'Analítico Cx.'!C36</f>
        <v>0</v>
      </c>
      <c r="D29" s="88">
        <f>'Analítico Cx.'!D36</f>
        <v>0</v>
      </c>
      <c r="E29" s="88">
        <f>'Analítico Cx.'!E36</f>
        <v>0</v>
      </c>
      <c r="F29" s="88">
        <f>'Analítico Cx.'!F36</f>
        <v>636</v>
      </c>
      <c r="G29" s="88">
        <f>'Analítico Cx.'!G36</f>
        <v>1393.84</v>
      </c>
      <c r="H29" s="88">
        <f>'Analítico Cx.'!H36</f>
        <v>1420</v>
      </c>
      <c r="I29" s="88">
        <f>'Analítico Cx.'!I36</f>
        <v>1420</v>
      </c>
      <c r="J29" s="88">
        <f>'Analítico Cx.'!J36</f>
        <v>1420</v>
      </c>
      <c r="K29" s="88">
        <f>'Analítico Cx.'!K36</f>
        <v>1420</v>
      </c>
      <c r="L29" s="88">
        <f>'Analítico Cx.'!L36</f>
        <v>0</v>
      </c>
      <c r="M29" s="88">
        <f>'Analítico Cx.'!M36</f>
        <v>0</v>
      </c>
      <c r="N29" s="88">
        <f>'Analítico Cx.'!N36</f>
        <v>0</v>
      </c>
      <c r="O29" s="88">
        <f t="shared" si="5"/>
        <v>7709.84</v>
      </c>
    </row>
    <row r="30" spans="1:15" ht="13.5" customHeight="1" x14ac:dyDescent="0.25">
      <c r="A30" s="79" t="s">
        <v>154</v>
      </c>
      <c r="B30" s="80" t="s">
        <v>155</v>
      </c>
      <c r="C30" s="88">
        <f>'Analítico Cx.'!C37</f>
        <v>0</v>
      </c>
      <c r="D30" s="88">
        <f>'Analítico Cx.'!D37</f>
        <v>0</v>
      </c>
      <c r="E30" s="88">
        <f>'Analítico Cx.'!E37</f>
        <v>0</v>
      </c>
      <c r="F30" s="88">
        <f>'Analítico Cx.'!F37</f>
        <v>0</v>
      </c>
      <c r="G30" s="88">
        <f>'Analítico Cx.'!G37</f>
        <v>0</v>
      </c>
      <c r="H30" s="88">
        <f>'Analítico Cx.'!H37</f>
        <v>0</v>
      </c>
      <c r="I30" s="88">
        <f>'Analítico Cx.'!I37</f>
        <v>0</v>
      </c>
      <c r="J30" s="88">
        <f>'Analítico Cx.'!J37</f>
        <v>0</v>
      </c>
      <c r="K30" s="88">
        <f>'Analítico Cx.'!K37</f>
        <v>0</v>
      </c>
      <c r="L30" s="88">
        <f>'Analítico Cx.'!L37</f>
        <v>0</v>
      </c>
      <c r="M30" s="88">
        <f>'Analítico Cx.'!M37</f>
        <v>0</v>
      </c>
      <c r="N30" s="88">
        <f>'Analítico Cx.'!N37</f>
        <v>0</v>
      </c>
      <c r="O30" s="88">
        <f t="shared" si="5"/>
        <v>0</v>
      </c>
    </row>
    <row r="31" spans="1:15" ht="13.5" customHeight="1" x14ac:dyDescent="0.25">
      <c r="A31" s="79" t="s">
        <v>156</v>
      </c>
      <c r="B31" s="80" t="s">
        <v>157</v>
      </c>
      <c r="C31" s="88">
        <f>'Analítico Cx.'!C38</f>
        <v>0</v>
      </c>
      <c r="D31" s="88">
        <f>'Analítico Cx.'!D38</f>
        <v>0</v>
      </c>
      <c r="E31" s="88">
        <f>'Analítico Cx.'!E38</f>
        <v>0</v>
      </c>
      <c r="F31" s="88">
        <f>'Analítico Cx.'!F38</f>
        <v>0</v>
      </c>
      <c r="G31" s="88">
        <f>'Analítico Cx.'!G38</f>
        <v>0</v>
      </c>
      <c r="H31" s="88">
        <f>'Analítico Cx.'!H38</f>
        <v>0</v>
      </c>
      <c r="I31" s="88">
        <f>'Analítico Cx.'!I38</f>
        <v>0</v>
      </c>
      <c r="J31" s="88">
        <f>'Analítico Cx.'!J38</f>
        <v>0</v>
      </c>
      <c r="K31" s="88">
        <f>'Analítico Cx.'!K38</f>
        <v>0</v>
      </c>
      <c r="L31" s="88">
        <f>'Analítico Cx.'!L38</f>
        <v>0</v>
      </c>
      <c r="M31" s="88">
        <f>'Analítico Cx.'!M38</f>
        <v>0</v>
      </c>
      <c r="N31" s="88">
        <f>'Analítico Cx.'!N38</f>
        <v>0</v>
      </c>
      <c r="O31" s="88">
        <f t="shared" si="5"/>
        <v>0</v>
      </c>
    </row>
    <row r="32" spans="1:15" ht="13.5" customHeight="1" x14ac:dyDescent="0.25">
      <c r="A32" s="79" t="s">
        <v>158</v>
      </c>
      <c r="B32" s="80" t="s">
        <v>159</v>
      </c>
      <c r="C32" s="88">
        <f>'Analítico Cx.'!C39</f>
        <v>0</v>
      </c>
      <c r="D32" s="88">
        <f>'Analítico Cx.'!D39</f>
        <v>0</v>
      </c>
      <c r="E32" s="88">
        <f>'Analítico Cx.'!E39</f>
        <v>0</v>
      </c>
      <c r="F32" s="88">
        <f>'Analítico Cx.'!F39</f>
        <v>0</v>
      </c>
      <c r="G32" s="88">
        <f>'Analítico Cx.'!G39</f>
        <v>0</v>
      </c>
      <c r="H32" s="88">
        <f>'Analítico Cx.'!H39</f>
        <v>0</v>
      </c>
      <c r="I32" s="88">
        <f>'Analítico Cx.'!I39</f>
        <v>0</v>
      </c>
      <c r="J32" s="88">
        <f>'Analítico Cx.'!J39</f>
        <v>0</v>
      </c>
      <c r="K32" s="88">
        <f>'Analítico Cx.'!K39</f>
        <v>0</v>
      </c>
      <c r="L32" s="88">
        <f>'Analítico Cx.'!L39</f>
        <v>0</v>
      </c>
      <c r="M32" s="88">
        <f>'Analítico Cx.'!M39</f>
        <v>0</v>
      </c>
      <c r="N32" s="88">
        <f>'Analítico Cx.'!N39</f>
        <v>0</v>
      </c>
      <c r="O32" s="88">
        <f t="shared" si="5"/>
        <v>0</v>
      </c>
    </row>
    <row r="33" spans="1:15" ht="13.5" customHeight="1" x14ac:dyDescent="0.25">
      <c r="A33" s="79" t="s">
        <v>160</v>
      </c>
      <c r="B33" s="80" t="s">
        <v>161</v>
      </c>
      <c r="C33" s="88">
        <f>'Analítico Cx.'!C40</f>
        <v>0</v>
      </c>
      <c r="D33" s="88">
        <f>'Analítico Cx.'!D40</f>
        <v>0</v>
      </c>
      <c r="E33" s="88">
        <f>'Analítico Cx.'!E40</f>
        <v>0</v>
      </c>
      <c r="F33" s="88">
        <f>'Analítico Cx.'!F40</f>
        <v>0</v>
      </c>
      <c r="G33" s="88">
        <f>'Analítico Cx.'!G40</f>
        <v>0</v>
      </c>
      <c r="H33" s="88">
        <f>'Analítico Cx.'!H40</f>
        <v>0</v>
      </c>
      <c r="I33" s="88">
        <f>'Analítico Cx.'!I40</f>
        <v>0</v>
      </c>
      <c r="J33" s="88">
        <f>'Analítico Cx.'!J40</f>
        <v>0</v>
      </c>
      <c r="K33" s="88">
        <f>'Analítico Cx.'!K40</f>
        <v>0</v>
      </c>
      <c r="L33" s="88">
        <f>'Analítico Cx.'!L40</f>
        <v>0</v>
      </c>
      <c r="M33" s="88">
        <f>'Analítico Cx.'!M40</f>
        <v>0</v>
      </c>
      <c r="N33" s="88">
        <f>'Analítico Cx.'!N40</f>
        <v>0</v>
      </c>
      <c r="O33" s="88">
        <f t="shared" si="5"/>
        <v>0</v>
      </c>
    </row>
    <row r="34" spans="1:15" ht="22.8" x14ac:dyDescent="0.25">
      <c r="A34" s="79" t="s">
        <v>162</v>
      </c>
      <c r="B34" s="80" t="s">
        <v>163</v>
      </c>
      <c r="C34" s="88">
        <f>'Analítico Cx.'!C41</f>
        <v>0</v>
      </c>
      <c r="D34" s="88">
        <f>'Analítico Cx.'!D41</f>
        <v>0</v>
      </c>
      <c r="E34" s="88">
        <f>'Analítico Cx.'!E41</f>
        <v>0</v>
      </c>
      <c r="F34" s="88">
        <f>'Analítico Cx.'!F41</f>
        <v>0</v>
      </c>
      <c r="G34" s="88">
        <f>'Analítico Cx.'!G41</f>
        <v>0</v>
      </c>
      <c r="H34" s="88">
        <f>'Analítico Cx.'!H41</f>
        <v>0</v>
      </c>
      <c r="I34" s="88">
        <f>'Analítico Cx.'!I41</f>
        <v>0</v>
      </c>
      <c r="J34" s="88">
        <f>'Analítico Cx.'!J41</f>
        <v>0</v>
      </c>
      <c r="K34" s="88">
        <f>'Analítico Cx.'!K41</f>
        <v>0</v>
      </c>
      <c r="L34" s="88">
        <f>'Analítico Cx.'!L41</f>
        <v>0</v>
      </c>
      <c r="M34" s="88">
        <f>'Analítico Cx.'!M41</f>
        <v>0</v>
      </c>
      <c r="N34" s="88">
        <f>'Analítico Cx.'!N41</f>
        <v>0</v>
      </c>
      <c r="O34" s="88">
        <f t="shared" si="5"/>
        <v>0</v>
      </c>
    </row>
    <row r="35" spans="1:15" ht="24.75" customHeight="1" thickBot="1" x14ac:dyDescent="0.3">
      <c r="A35" s="268" t="s">
        <v>357</v>
      </c>
      <c r="B35" s="269"/>
      <c r="C35" s="270">
        <f>SUBTOTAL(109,C27:C34)</f>
        <v>0</v>
      </c>
      <c r="D35" s="270">
        <f>SUBTOTAL(109,D27:D34)</f>
        <v>0</v>
      </c>
      <c r="E35" s="270">
        <f>SUBTOTAL(109,E27:E34)</f>
        <v>0</v>
      </c>
      <c r="F35" s="270">
        <f t="shared" ref="F35:N35" si="6">SUBTOTAL(109,F27:F34)</f>
        <v>2742.75</v>
      </c>
      <c r="G35" s="270">
        <f t="shared" si="6"/>
        <v>6010.98</v>
      </c>
      <c r="H35" s="270">
        <f t="shared" si="6"/>
        <v>6123.75</v>
      </c>
      <c r="I35" s="270">
        <f t="shared" si="6"/>
        <v>6123.75</v>
      </c>
      <c r="J35" s="270">
        <f t="shared" si="6"/>
        <v>6123.75</v>
      </c>
      <c r="K35" s="270">
        <f t="shared" si="6"/>
        <v>6123.75</v>
      </c>
      <c r="L35" s="270">
        <f t="shared" si="6"/>
        <v>0</v>
      </c>
      <c r="M35" s="270">
        <f t="shared" si="6"/>
        <v>0</v>
      </c>
      <c r="N35" s="270">
        <f t="shared" si="6"/>
        <v>0</v>
      </c>
      <c r="O35" s="270">
        <f t="shared" si="5"/>
        <v>33248.729999999996</v>
      </c>
    </row>
    <row r="36" spans="1:15" ht="24.75" customHeight="1" thickBot="1" x14ac:dyDescent="0.3">
      <c r="A36" s="438" t="s">
        <v>358</v>
      </c>
      <c r="B36" s="438"/>
      <c r="C36" s="266">
        <f>C5+C15-C35-C25</f>
        <v>0</v>
      </c>
      <c r="D36" s="266">
        <f>D5+D15-D35-D25</f>
        <v>0</v>
      </c>
      <c r="E36" s="266">
        <f>E5+E15-E35-E25</f>
        <v>6220.87</v>
      </c>
      <c r="F36" s="266">
        <f t="shared" ref="F36:N36" si="7">F5+F15-F35-F25</f>
        <v>17367.509999999998</v>
      </c>
      <c r="G36" s="266">
        <f t="shared" si="7"/>
        <v>25245.919999999998</v>
      </c>
      <c r="H36" s="266">
        <f t="shared" si="7"/>
        <v>33011.56</v>
      </c>
      <c r="I36" s="266">
        <f t="shared" si="7"/>
        <v>40777.199999999997</v>
      </c>
      <c r="J36" s="266">
        <f t="shared" si="7"/>
        <v>48542.84</v>
      </c>
      <c r="K36" s="266">
        <f t="shared" si="7"/>
        <v>56308.479999999996</v>
      </c>
      <c r="L36" s="266">
        <f t="shared" si="7"/>
        <v>56308.479999999996</v>
      </c>
      <c r="M36" s="266">
        <f t="shared" si="7"/>
        <v>56308.479999999996</v>
      </c>
      <c r="N36" s="266">
        <f t="shared" si="7"/>
        <v>56308.479999999996</v>
      </c>
      <c r="O36" s="267"/>
    </row>
    <row r="37" spans="1:15" x14ac:dyDescent="0.25">
      <c r="A37" s="410"/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2"/>
    </row>
    <row r="38" spans="1:15" x14ac:dyDescent="0.25">
      <c r="A38" s="410"/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2"/>
    </row>
  </sheetData>
  <sheetProtection algorithmName="SHA-512" hashValue="Q0SOm3Mk/NUxNEAM1YqxALN0m+U8lWkvUzpj2hDyzPSKxqUxj6RHnNmXrhwxH9s7M4NkdnEn6jLXXVBH5+ExYw==" saltValue="p7ufSiP9nHW5Zv/+jgjMqA==" spinCount="100000" sheet="1" objects="1" scenarios="1" formatColumns="0" formatRows="0" insertRows="0"/>
  <mergeCells count="6">
    <mergeCell ref="A16:B16"/>
    <mergeCell ref="A36:B36"/>
    <mergeCell ref="A3:O3"/>
    <mergeCell ref="A1:O1"/>
    <mergeCell ref="A2:O2"/>
    <mergeCell ref="A26:B26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0" pageOrder="overThenDown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>
    <tabColor theme="6" tint="-0.249977111117893"/>
    <pageSetUpPr fitToPage="1"/>
  </sheetPr>
  <dimension ref="A1:I524"/>
  <sheetViews>
    <sheetView showGridLines="0" workbookViewId="0">
      <pane ySplit="4" topLeftCell="A5" activePane="bottomLeft" state="frozen"/>
      <selection activeCell="A9" sqref="A9"/>
      <selection pane="bottomLeft" activeCell="A9" sqref="A9"/>
    </sheetView>
  </sheetViews>
  <sheetFormatPr defaultColWidth="9.109375" defaultRowHeight="13.2" x14ac:dyDescent="0.25"/>
  <cols>
    <col min="1" max="1" width="11.5546875" style="121" customWidth="1"/>
    <col min="2" max="2" width="31.33203125" style="121" customWidth="1"/>
    <col min="3" max="3" width="21.5546875" style="121" customWidth="1"/>
    <col min="4" max="4" width="12.44140625" style="122" customWidth="1"/>
    <col min="5" max="5" width="12.5546875" style="122" bestFit="1" customWidth="1"/>
    <col min="6" max="6" width="23.44140625" style="121" customWidth="1"/>
    <col min="7" max="7" width="20.44140625" style="121" customWidth="1"/>
    <col min="8" max="8" width="15.109375" style="121" customWidth="1"/>
    <col min="9" max="9" width="22.44140625" style="121" customWidth="1"/>
    <col min="10" max="16384" width="9.109375" style="110"/>
  </cols>
  <sheetData>
    <row r="1" spans="1:9" ht="27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</row>
    <row r="2" spans="1:9" ht="20.25" customHeight="1" x14ac:dyDescent="0.25">
      <c r="A2" s="429" t="str">
        <f>Capa!A3</f>
        <v>3º Relatório Gerencial Financeiro</v>
      </c>
      <c r="B2" s="429"/>
      <c r="C2" s="429"/>
      <c r="D2" s="429"/>
      <c r="E2" s="429"/>
      <c r="F2" s="429"/>
      <c r="G2" s="429"/>
      <c r="H2" s="429"/>
      <c r="I2" s="429"/>
    </row>
    <row r="3" spans="1:9" ht="20.25" customHeight="1" thickBot="1" x14ac:dyDescent="0.3">
      <c r="A3" s="439" t="s">
        <v>359</v>
      </c>
      <c r="B3" s="439"/>
      <c r="C3" s="439"/>
      <c r="D3" s="439"/>
      <c r="E3" s="439"/>
      <c r="F3" s="439"/>
      <c r="G3" s="439"/>
      <c r="H3" s="439"/>
      <c r="I3" s="439"/>
    </row>
    <row r="4" spans="1:9" s="120" customFormat="1" ht="43.5" customHeight="1" thickBot="1" x14ac:dyDescent="0.3">
      <c r="A4" s="257" t="s">
        <v>360</v>
      </c>
      <c r="B4" s="257" t="s">
        <v>361</v>
      </c>
      <c r="C4" s="257" t="s">
        <v>362</v>
      </c>
      <c r="D4" s="258" t="s">
        <v>363</v>
      </c>
      <c r="E4" s="257" t="s">
        <v>364</v>
      </c>
      <c r="F4" s="257" t="s">
        <v>365</v>
      </c>
      <c r="G4" s="257" t="s">
        <v>366</v>
      </c>
      <c r="H4" s="257" t="s">
        <v>367</v>
      </c>
      <c r="I4" s="257" t="s">
        <v>368</v>
      </c>
    </row>
    <row r="5" spans="1:9" s="118" customFormat="1" ht="40.200000000000003" thickBot="1" x14ac:dyDescent="0.3">
      <c r="A5" s="405">
        <v>1</v>
      </c>
      <c r="B5" s="362" t="s">
        <v>369</v>
      </c>
      <c r="C5" s="362" t="s">
        <v>323</v>
      </c>
      <c r="D5" s="363">
        <v>2564.0500000000002</v>
      </c>
      <c r="E5" s="364">
        <v>45387</v>
      </c>
      <c r="F5" s="362" t="s">
        <v>370</v>
      </c>
      <c r="G5" s="362">
        <v>13354353</v>
      </c>
      <c r="H5" s="362" t="s">
        <v>371</v>
      </c>
      <c r="I5" s="365" t="s">
        <v>372</v>
      </c>
    </row>
    <row r="6" spans="1:9" s="118" customFormat="1" ht="40.200000000000003" thickBot="1" x14ac:dyDescent="0.3">
      <c r="A6" s="367">
        <v>2</v>
      </c>
      <c r="B6" s="362" t="s">
        <v>369</v>
      </c>
      <c r="C6" s="362" t="s">
        <v>323</v>
      </c>
      <c r="D6" s="363">
        <v>2564.0500000000002</v>
      </c>
      <c r="E6" s="364">
        <v>45387</v>
      </c>
      <c r="F6" s="362" t="s">
        <v>370</v>
      </c>
      <c r="G6" s="362">
        <v>13354353</v>
      </c>
      <c r="H6" s="362" t="s">
        <v>371</v>
      </c>
      <c r="I6" s="365" t="s">
        <v>373</v>
      </c>
    </row>
    <row r="7" spans="1:9" s="118" customFormat="1" ht="40.200000000000003" thickBot="1" x14ac:dyDescent="0.3">
      <c r="A7" s="367">
        <v>3</v>
      </c>
      <c r="B7" s="362" t="s">
        <v>374</v>
      </c>
      <c r="C7" s="362" t="s">
        <v>323</v>
      </c>
      <c r="D7" s="363">
        <v>2564.0500000000002</v>
      </c>
      <c r="E7" s="364">
        <v>45387</v>
      </c>
      <c r="F7" s="362" t="s">
        <v>370</v>
      </c>
      <c r="G7" s="362">
        <v>13354353</v>
      </c>
      <c r="H7" s="362" t="s">
        <v>371</v>
      </c>
      <c r="I7" s="365" t="s">
        <v>375</v>
      </c>
    </row>
    <row r="8" spans="1:9" s="118" customFormat="1" ht="40.200000000000003" thickBot="1" x14ac:dyDescent="0.3">
      <c r="A8" s="367">
        <v>4</v>
      </c>
      <c r="B8" s="362" t="s">
        <v>374</v>
      </c>
      <c r="C8" s="362" t="s">
        <v>323</v>
      </c>
      <c r="D8" s="363">
        <v>2564.0500000000002</v>
      </c>
      <c r="E8" s="364">
        <v>45387</v>
      </c>
      <c r="F8" s="362" t="s">
        <v>370</v>
      </c>
      <c r="G8" s="362">
        <v>13354353</v>
      </c>
      <c r="H8" s="362" t="s">
        <v>371</v>
      </c>
      <c r="I8" s="365" t="s">
        <v>376</v>
      </c>
    </row>
    <row r="9" spans="1:9" s="118" customFormat="1" ht="40.200000000000003" thickBot="1" x14ac:dyDescent="0.3">
      <c r="A9" s="367">
        <v>5</v>
      </c>
      <c r="B9" s="362" t="s">
        <v>374</v>
      </c>
      <c r="C9" s="362" t="s">
        <v>323</v>
      </c>
      <c r="D9" s="363">
        <v>2564.0500000000002</v>
      </c>
      <c r="E9" s="364">
        <v>45387</v>
      </c>
      <c r="F9" s="362" t="s">
        <v>370</v>
      </c>
      <c r="G9" s="362">
        <v>13354353</v>
      </c>
      <c r="H9" s="362" t="s">
        <v>371</v>
      </c>
      <c r="I9" s="365" t="s">
        <v>377</v>
      </c>
    </row>
    <row r="10" spans="1:9" s="118" customFormat="1" ht="40.200000000000003" thickBot="1" x14ac:dyDescent="0.3">
      <c r="A10" s="367">
        <v>6</v>
      </c>
      <c r="B10" s="362" t="s">
        <v>374</v>
      </c>
      <c r="C10" s="362" t="s">
        <v>323</v>
      </c>
      <c r="D10" s="363">
        <v>2564.0500000000002</v>
      </c>
      <c r="E10" s="364">
        <v>45387</v>
      </c>
      <c r="F10" s="362" t="s">
        <v>370</v>
      </c>
      <c r="G10" s="362">
        <v>13354353</v>
      </c>
      <c r="H10" s="362" t="s">
        <v>371</v>
      </c>
      <c r="I10" s="365" t="s">
        <v>378</v>
      </c>
    </row>
    <row r="11" spans="1:9" s="118" customFormat="1" x14ac:dyDescent="0.25">
      <c r="A11" s="405"/>
      <c r="B11" s="367"/>
      <c r="C11" s="367"/>
      <c r="D11" s="368"/>
      <c r="E11" s="369"/>
      <c r="F11" s="367"/>
      <c r="G11" s="367"/>
      <c r="H11" s="367"/>
      <c r="I11" s="370"/>
    </row>
    <row r="12" spans="1:9" s="118" customFormat="1" x14ac:dyDescent="0.25">
      <c r="A12" s="366"/>
      <c r="B12" s="367"/>
      <c r="C12" s="367"/>
      <c r="D12" s="368"/>
      <c r="E12" s="369"/>
      <c r="F12" s="367"/>
      <c r="G12" s="367"/>
      <c r="H12" s="367"/>
      <c r="I12" s="370"/>
    </row>
    <row r="13" spans="1:9" s="118" customFormat="1" x14ac:dyDescent="0.25">
      <c r="A13" s="366"/>
      <c r="B13" s="367"/>
      <c r="C13" s="367"/>
      <c r="D13" s="368"/>
      <c r="E13" s="369"/>
      <c r="F13" s="367"/>
      <c r="G13" s="367"/>
      <c r="H13" s="367"/>
      <c r="I13" s="370"/>
    </row>
    <row r="14" spans="1:9" s="118" customFormat="1" x14ac:dyDescent="0.25">
      <c r="A14" s="366"/>
      <c r="B14" s="367"/>
      <c r="C14" s="367"/>
      <c r="D14" s="368"/>
      <c r="E14" s="369"/>
      <c r="F14" s="367"/>
      <c r="G14" s="367"/>
      <c r="H14" s="367"/>
      <c r="I14" s="370"/>
    </row>
    <row r="15" spans="1:9" s="118" customFormat="1" x14ac:dyDescent="0.25">
      <c r="A15" s="366"/>
      <c r="B15" s="367"/>
      <c r="C15" s="367"/>
      <c r="D15" s="368"/>
      <c r="E15" s="369"/>
      <c r="F15" s="367"/>
      <c r="G15" s="367"/>
      <c r="H15" s="367"/>
      <c r="I15" s="370"/>
    </row>
    <row r="16" spans="1:9" s="118" customFormat="1" x14ac:dyDescent="0.25">
      <c r="A16" s="366"/>
      <c r="B16" s="367"/>
      <c r="C16" s="367"/>
      <c r="D16" s="368"/>
      <c r="E16" s="369"/>
      <c r="F16" s="367"/>
      <c r="G16" s="367"/>
      <c r="H16" s="367"/>
      <c r="I16" s="370"/>
    </row>
    <row r="17" spans="1:9" s="118" customFormat="1" x14ac:dyDescent="0.25">
      <c r="A17" s="366"/>
      <c r="B17" s="367"/>
      <c r="C17" s="367"/>
      <c r="D17" s="368"/>
      <c r="E17" s="369"/>
      <c r="F17" s="367"/>
      <c r="G17" s="367"/>
      <c r="H17" s="367"/>
      <c r="I17" s="370"/>
    </row>
    <row r="18" spans="1:9" s="118" customFormat="1" hidden="1" x14ac:dyDescent="0.25">
      <c r="A18" s="413"/>
      <c r="B18" s="367"/>
      <c r="C18" s="367"/>
      <c r="D18" s="368"/>
      <c r="E18" s="369"/>
      <c r="F18" s="367"/>
      <c r="G18" s="367"/>
      <c r="H18" s="367"/>
      <c r="I18" s="370"/>
    </row>
    <row r="19" spans="1:9" s="118" customFormat="1" hidden="1" x14ac:dyDescent="0.25">
      <c r="A19" s="366"/>
      <c r="B19" s="367"/>
      <c r="C19" s="367"/>
      <c r="D19" s="368"/>
      <c r="E19" s="369"/>
      <c r="F19" s="367"/>
      <c r="G19" s="367"/>
      <c r="H19" s="367"/>
      <c r="I19" s="370"/>
    </row>
    <row r="20" spans="1:9" s="118" customFormat="1" hidden="1" x14ac:dyDescent="0.25">
      <c r="A20" s="413"/>
      <c r="B20" s="367"/>
      <c r="C20" s="367"/>
      <c r="D20" s="368"/>
      <c r="E20" s="369"/>
      <c r="F20" s="367"/>
      <c r="G20" s="367"/>
      <c r="H20" s="367"/>
      <c r="I20" s="370"/>
    </row>
    <row r="21" spans="1:9" s="118" customFormat="1" hidden="1" x14ac:dyDescent="0.25">
      <c r="A21" s="413"/>
      <c r="B21" s="367"/>
      <c r="C21" s="367"/>
      <c r="D21" s="368"/>
      <c r="E21" s="369"/>
      <c r="F21" s="367"/>
      <c r="G21" s="367"/>
      <c r="H21" s="367"/>
      <c r="I21" s="370"/>
    </row>
    <row r="22" spans="1:9" s="118" customFormat="1" hidden="1" x14ac:dyDescent="0.25">
      <c r="A22" s="413"/>
      <c r="B22" s="367"/>
      <c r="C22" s="367"/>
      <c r="D22" s="368"/>
      <c r="E22" s="369"/>
      <c r="F22" s="367"/>
      <c r="G22" s="367"/>
      <c r="H22" s="367"/>
      <c r="I22" s="370"/>
    </row>
    <row r="23" spans="1:9" s="118" customFormat="1" hidden="1" x14ac:dyDescent="0.25">
      <c r="A23" s="413"/>
      <c r="B23" s="367"/>
      <c r="C23" s="367"/>
      <c r="D23" s="368"/>
      <c r="E23" s="369"/>
      <c r="F23" s="367"/>
      <c r="G23" s="367"/>
      <c r="H23" s="367"/>
      <c r="I23" s="370"/>
    </row>
    <row r="24" spans="1:9" s="118" customFormat="1" hidden="1" x14ac:dyDescent="0.25">
      <c r="A24" s="413"/>
      <c r="B24" s="367"/>
      <c r="C24" s="367"/>
      <c r="D24" s="368"/>
      <c r="E24" s="369"/>
      <c r="F24" s="367"/>
      <c r="G24" s="367"/>
      <c r="H24" s="367"/>
      <c r="I24" s="370"/>
    </row>
    <row r="25" spans="1:9" s="118" customFormat="1" hidden="1" x14ac:dyDescent="0.25">
      <c r="A25" s="413"/>
      <c r="B25" s="367"/>
      <c r="C25" s="367"/>
      <c r="D25" s="368"/>
      <c r="E25" s="369"/>
      <c r="F25" s="367"/>
      <c r="G25" s="367"/>
      <c r="H25" s="367"/>
      <c r="I25" s="370"/>
    </row>
    <row r="26" spans="1:9" s="118" customFormat="1" hidden="1" x14ac:dyDescent="0.25">
      <c r="A26" s="413"/>
      <c r="B26" s="367"/>
      <c r="C26" s="367"/>
      <c r="D26" s="368"/>
      <c r="E26" s="369"/>
      <c r="F26" s="367"/>
      <c r="G26" s="367"/>
      <c r="H26" s="367"/>
      <c r="I26" s="370"/>
    </row>
    <row r="27" spans="1:9" s="118" customFormat="1" hidden="1" x14ac:dyDescent="0.25">
      <c r="A27" s="413"/>
      <c r="B27" s="367"/>
      <c r="C27" s="367"/>
      <c r="D27" s="368"/>
      <c r="E27" s="369"/>
      <c r="F27" s="367"/>
      <c r="G27" s="367"/>
      <c r="H27" s="367"/>
      <c r="I27" s="370"/>
    </row>
    <row r="28" spans="1:9" s="118" customFormat="1" hidden="1" x14ac:dyDescent="0.25">
      <c r="A28" s="413"/>
      <c r="B28" s="367"/>
      <c r="C28" s="367"/>
      <c r="D28" s="368"/>
      <c r="E28" s="369"/>
      <c r="F28" s="367"/>
      <c r="G28" s="367"/>
      <c r="H28" s="367"/>
      <c r="I28" s="370"/>
    </row>
    <row r="29" spans="1:9" s="118" customFormat="1" hidden="1" x14ac:dyDescent="0.25">
      <c r="A29" s="413"/>
      <c r="B29" s="367"/>
      <c r="C29" s="367"/>
      <c r="D29" s="368"/>
      <c r="E29" s="369"/>
      <c r="F29" s="367"/>
      <c r="G29" s="367"/>
      <c r="H29" s="367"/>
      <c r="I29" s="370"/>
    </row>
    <row r="30" spans="1:9" s="118" customFormat="1" hidden="1" x14ac:dyDescent="0.25">
      <c r="A30" s="413"/>
      <c r="B30" s="367"/>
      <c r="C30" s="367"/>
      <c r="D30" s="368"/>
      <c r="E30" s="369"/>
      <c r="F30" s="367"/>
      <c r="G30" s="367"/>
      <c r="H30" s="367"/>
      <c r="I30" s="370"/>
    </row>
    <row r="31" spans="1:9" s="118" customFormat="1" hidden="1" x14ac:dyDescent="0.25">
      <c r="A31" s="413"/>
      <c r="B31" s="367"/>
      <c r="C31" s="367"/>
      <c r="D31" s="368"/>
      <c r="E31" s="369"/>
      <c r="F31" s="367"/>
      <c r="G31" s="367"/>
      <c r="H31" s="367"/>
      <c r="I31" s="370"/>
    </row>
    <row r="32" spans="1:9" s="118" customFormat="1" hidden="1" x14ac:dyDescent="0.25">
      <c r="A32" s="413"/>
      <c r="B32" s="367"/>
      <c r="C32" s="367"/>
      <c r="D32" s="368"/>
      <c r="E32" s="369"/>
      <c r="F32" s="367"/>
      <c r="G32" s="367"/>
      <c r="H32" s="367"/>
      <c r="I32" s="370"/>
    </row>
    <row r="33" spans="1:9" s="118" customFormat="1" hidden="1" x14ac:dyDescent="0.25">
      <c r="A33" s="413"/>
      <c r="B33" s="367"/>
      <c r="C33" s="367"/>
      <c r="D33" s="368"/>
      <c r="E33" s="369"/>
      <c r="F33" s="367"/>
      <c r="G33" s="367"/>
      <c r="H33" s="367"/>
      <c r="I33" s="370"/>
    </row>
    <row r="34" spans="1:9" s="118" customFormat="1" hidden="1" x14ac:dyDescent="0.25">
      <c r="A34" s="413"/>
      <c r="B34" s="367"/>
      <c r="C34" s="367"/>
      <c r="D34" s="368"/>
      <c r="E34" s="369"/>
      <c r="F34" s="367"/>
      <c r="G34" s="367"/>
      <c r="H34" s="367"/>
      <c r="I34" s="370"/>
    </row>
    <row r="35" spans="1:9" s="118" customFormat="1" hidden="1" x14ac:dyDescent="0.25">
      <c r="A35" s="413"/>
      <c r="B35" s="367"/>
      <c r="C35" s="367"/>
      <c r="D35" s="368"/>
      <c r="E35" s="369"/>
      <c r="F35" s="367"/>
      <c r="G35" s="367"/>
      <c r="H35" s="367"/>
      <c r="I35" s="370"/>
    </row>
    <row r="36" spans="1:9" s="118" customFormat="1" hidden="1" x14ac:dyDescent="0.25">
      <c r="A36" s="413"/>
      <c r="B36" s="367"/>
      <c r="C36" s="367"/>
      <c r="D36" s="368"/>
      <c r="E36" s="369"/>
      <c r="F36" s="367"/>
      <c r="G36" s="367"/>
      <c r="H36" s="367"/>
      <c r="I36" s="370"/>
    </row>
    <row r="37" spans="1:9" s="118" customFormat="1" hidden="1" x14ac:dyDescent="0.25">
      <c r="A37" s="413"/>
      <c r="B37" s="367"/>
      <c r="C37" s="367"/>
      <c r="D37" s="368"/>
      <c r="E37" s="369"/>
      <c r="F37" s="367"/>
      <c r="G37" s="367"/>
      <c r="H37" s="367"/>
      <c r="I37" s="370"/>
    </row>
    <row r="38" spans="1:9" s="118" customFormat="1" hidden="1" x14ac:dyDescent="0.25">
      <c r="A38" s="413"/>
      <c r="B38" s="367"/>
      <c r="C38" s="367"/>
      <c r="D38" s="368"/>
      <c r="E38" s="369"/>
      <c r="F38" s="367"/>
      <c r="G38" s="367"/>
      <c r="H38" s="367"/>
      <c r="I38" s="370"/>
    </row>
    <row r="39" spans="1:9" s="118" customFormat="1" hidden="1" x14ac:dyDescent="0.25">
      <c r="A39" s="413"/>
      <c r="B39" s="367"/>
      <c r="C39" s="367"/>
      <c r="D39" s="368"/>
      <c r="E39" s="369"/>
      <c r="F39" s="367"/>
      <c r="G39" s="367"/>
      <c r="H39" s="367"/>
      <c r="I39" s="370"/>
    </row>
    <row r="40" spans="1:9" s="118" customFormat="1" hidden="1" x14ac:dyDescent="0.25">
      <c r="A40" s="413"/>
      <c r="B40" s="367"/>
      <c r="C40" s="367"/>
      <c r="D40" s="368"/>
      <c r="E40" s="369"/>
      <c r="F40" s="367"/>
      <c r="G40" s="367"/>
      <c r="H40" s="367"/>
      <c r="I40" s="370"/>
    </row>
    <row r="41" spans="1:9" s="118" customFormat="1" hidden="1" x14ac:dyDescent="0.25">
      <c r="A41" s="413"/>
      <c r="B41" s="367"/>
      <c r="C41" s="367"/>
      <c r="D41" s="368"/>
      <c r="E41" s="369"/>
      <c r="F41" s="367"/>
      <c r="G41" s="367"/>
      <c r="H41" s="367"/>
      <c r="I41" s="370"/>
    </row>
    <row r="42" spans="1:9" s="118" customFormat="1" hidden="1" x14ac:dyDescent="0.25">
      <c r="A42" s="413"/>
      <c r="B42" s="367"/>
      <c r="C42" s="367"/>
      <c r="D42" s="368"/>
      <c r="E42" s="369"/>
      <c r="F42" s="367"/>
      <c r="G42" s="367"/>
      <c r="H42" s="367"/>
      <c r="I42" s="370"/>
    </row>
    <row r="43" spans="1:9" s="118" customFormat="1" hidden="1" x14ac:dyDescent="0.25">
      <c r="A43" s="413"/>
      <c r="B43" s="367"/>
      <c r="C43" s="367"/>
      <c r="D43" s="368"/>
      <c r="E43" s="369"/>
      <c r="F43" s="367"/>
      <c r="G43" s="367"/>
      <c r="H43" s="367"/>
      <c r="I43" s="370"/>
    </row>
    <row r="44" spans="1:9" s="118" customFormat="1" hidden="1" x14ac:dyDescent="0.25">
      <c r="A44" s="413"/>
      <c r="B44" s="367"/>
      <c r="C44" s="367"/>
      <c r="D44" s="368"/>
      <c r="E44" s="369"/>
      <c r="F44" s="367"/>
      <c r="G44" s="367"/>
      <c r="H44" s="367"/>
      <c r="I44" s="370"/>
    </row>
    <row r="45" spans="1:9" s="118" customFormat="1" hidden="1" x14ac:dyDescent="0.25">
      <c r="A45" s="413"/>
      <c r="B45" s="367"/>
      <c r="C45" s="367"/>
      <c r="D45" s="368"/>
      <c r="E45" s="369"/>
      <c r="F45" s="367"/>
      <c r="G45" s="367"/>
      <c r="H45" s="367"/>
      <c r="I45" s="370"/>
    </row>
    <row r="46" spans="1:9" s="118" customFormat="1" hidden="1" x14ac:dyDescent="0.25">
      <c r="A46" s="413"/>
      <c r="B46" s="367"/>
      <c r="C46" s="367"/>
      <c r="D46" s="368"/>
      <c r="E46" s="369"/>
      <c r="F46" s="367"/>
      <c r="G46" s="367"/>
      <c r="H46" s="367"/>
      <c r="I46" s="370"/>
    </row>
    <row r="47" spans="1:9" s="118" customFormat="1" hidden="1" x14ac:dyDescent="0.25">
      <c r="A47" s="413"/>
      <c r="B47" s="367"/>
      <c r="C47" s="367"/>
      <c r="D47" s="368"/>
      <c r="E47" s="369"/>
      <c r="F47" s="367"/>
      <c r="G47" s="367"/>
      <c r="H47" s="367"/>
      <c r="I47" s="370"/>
    </row>
    <row r="48" spans="1:9" s="118" customFormat="1" hidden="1" x14ac:dyDescent="0.25">
      <c r="A48" s="413"/>
      <c r="B48" s="367"/>
      <c r="C48" s="367"/>
      <c r="D48" s="368"/>
      <c r="E48" s="369"/>
      <c r="F48" s="367"/>
      <c r="G48" s="367"/>
      <c r="H48" s="367"/>
      <c r="I48" s="370"/>
    </row>
    <row r="49" spans="1:9" s="118" customFormat="1" hidden="1" x14ac:dyDescent="0.25">
      <c r="A49" s="413"/>
      <c r="B49" s="367"/>
      <c r="C49" s="367"/>
      <c r="D49" s="368"/>
      <c r="E49" s="369"/>
      <c r="F49" s="367"/>
      <c r="G49" s="367"/>
      <c r="H49" s="367"/>
      <c r="I49" s="370"/>
    </row>
    <row r="50" spans="1:9" s="118" customFormat="1" hidden="1" x14ac:dyDescent="0.25">
      <c r="A50" s="413"/>
      <c r="B50" s="367"/>
      <c r="C50" s="367"/>
      <c r="D50" s="368"/>
      <c r="E50" s="369"/>
      <c r="F50" s="367"/>
      <c r="G50" s="367"/>
      <c r="H50" s="367"/>
      <c r="I50" s="370"/>
    </row>
    <row r="51" spans="1:9" s="118" customFormat="1" hidden="1" x14ac:dyDescent="0.25">
      <c r="A51" s="413"/>
      <c r="B51" s="367"/>
      <c r="C51" s="367"/>
      <c r="D51" s="368"/>
      <c r="E51" s="369"/>
      <c r="F51" s="367"/>
      <c r="G51" s="367"/>
      <c r="H51" s="367"/>
      <c r="I51" s="370"/>
    </row>
    <row r="52" spans="1:9" s="118" customFormat="1" hidden="1" x14ac:dyDescent="0.25">
      <c r="A52" s="413"/>
      <c r="B52" s="367"/>
      <c r="C52" s="367"/>
      <c r="D52" s="368"/>
      <c r="E52" s="369"/>
      <c r="F52" s="367"/>
      <c r="G52" s="367"/>
      <c r="H52" s="367"/>
      <c r="I52" s="370"/>
    </row>
    <row r="53" spans="1:9" s="118" customFormat="1" hidden="1" x14ac:dyDescent="0.25">
      <c r="A53" s="413"/>
      <c r="B53" s="367"/>
      <c r="C53" s="367"/>
      <c r="D53" s="368"/>
      <c r="E53" s="369"/>
      <c r="F53" s="367"/>
      <c r="G53" s="367"/>
      <c r="H53" s="367"/>
      <c r="I53" s="370"/>
    </row>
    <row r="54" spans="1:9" s="118" customFormat="1" hidden="1" x14ac:dyDescent="0.25">
      <c r="A54" s="413"/>
      <c r="B54" s="367"/>
      <c r="C54" s="367"/>
      <c r="D54" s="368"/>
      <c r="E54" s="369"/>
      <c r="F54" s="367"/>
      <c r="G54" s="367"/>
      <c r="H54" s="367"/>
      <c r="I54" s="370"/>
    </row>
    <row r="55" spans="1:9" s="118" customFormat="1" hidden="1" x14ac:dyDescent="0.25">
      <c r="A55" s="413"/>
      <c r="B55" s="367"/>
      <c r="C55" s="367"/>
      <c r="D55" s="368"/>
      <c r="E55" s="369"/>
      <c r="F55" s="367"/>
      <c r="G55" s="367"/>
      <c r="H55" s="367"/>
      <c r="I55" s="370"/>
    </row>
    <row r="56" spans="1:9" s="118" customFormat="1" hidden="1" x14ac:dyDescent="0.25">
      <c r="A56" s="413"/>
      <c r="B56" s="367"/>
      <c r="C56" s="367"/>
      <c r="D56" s="368"/>
      <c r="E56" s="369"/>
      <c r="F56" s="367"/>
      <c r="G56" s="367"/>
      <c r="H56" s="367"/>
      <c r="I56" s="370"/>
    </row>
    <row r="57" spans="1:9" s="118" customFormat="1" hidden="1" x14ac:dyDescent="0.25">
      <c r="A57" s="413"/>
      <c r="B57" s="367"/>
      <c r="C57" s="367"/>
      <c r="D57" s="368"/>
      <c r="E57" s="369"/>
      <c r="F57" s="367"/>
      <c r="G57" s="367"/>
      <c r="H57" s="367"/>
      <c r="I57" s="370"/>
    </row>
    <row r="58" spans="1:9" s="118" customFormat="1" hidden="1" x14ac:dyDescent="0.25">
      <c r="A58" s="413"/>
      <c r="B58" s="367"/>
      <c r="C58" s="367"/>
      <c r="D58" s="368"/>
      <c r="E58" s="369"/>
      <c r="F58" s="367"/>
      <c r="G58" s="367"/>
      <c r="H58" s="367"/>
      <c r="I58" s="370"/>
    </row>
    <row r="59" spans="1:9" s="118" customFormat="1" hidden="1" x14ac:dyDescent="0.25">
      <c r="A59" s="413"/>
      <c r="B59" s="367"/>
      <c r="C59" s="367"/>
      <c r="D59" s="368"/>
      <c r="E59" s="369"/>
      <c r="F59" s="367"/>
      <c r="G59" s="367"/>
      <c r="H59" s="367"/>
      <c r="I59" s="370"/>
    </row>
    <row r="60" spans="1:9" s="118" customFormat="1" hidden="1" x14ac:dyDescent="0.25">
      <c r="A60" s="413"/>
      <c r="B60" s="367"/>
      <c r="C60" s="367"/>
      <c r="D60" s="368"/>
      <c r="E60" s="369"/>
      <c r="F60" s="367"/>
      <c r="G60" s="367"/>
      <c r="H60" s="367"/>
      <c r="I60" s="370"/>
    </row>
    <row r="61" spans="1:9" s="118" customFormat="1" hidden="1" x14ac:dyDescent="0.25">
      <c r="A61" s="413"/>
      <c r="B61" s="367"/>
      <c r="C61" s="367"/>
      <c r="D61" s="368"/>
      <c r="E61" s="369"/>
      <c r="F61" s="367"/>
      <c r="G61" s="367"/>
      <c r="H61" s="367"/>
      <c r="I61" s="370"/>
    </row>
    <row r="62" spans="1:9" s="118" customFormat="1" hidden="1" x14ac:dyDescent="0.25">
      <c r="A62" s="413"/>
      <c r="B62" s="367"/>
      <c r="C62" s="367"/>
      <c r="D62" s="368"/>
      <c r="E62" s="369"/>
      <c r="F62" s="367"/>
      <c r="G62" s="367"/>
      <c r="H62" s="367"/>
      <c r="I62" s="370"/>
    </row>
    <row r="63" spans="1:9" s="118" customFormat="1" hidden="1" x14ac:dyDescent="0.25">
      <c r="A63" s="413"/>
      <c r="B63" s="367"/>
      <c r="C63" s="367"/>
      <c r="D63" s="368"/>
      <c r="E63" s="369"/>
      <c r="F63" s="367"/>
      <c r="G63" s="367"/>
      <c r="H63" s="367"/>
      <c r="I63" s="370"/>
    </row>
    <row r="64" spans="1:9" s="118" customFormat="1" hidden="1" x14ac:dyDescent="0.25">
      <c r="A64" s="413"/>
      <c r="B64" s="367"/>
      <c r="C64" s="367"/>
      <c r="D64" s="368"/>
      <c r="E64" s="369"/>
      <c r="F64" s="367"/>
      <c r="G64" s="367"/>
      <c r="H64" s="367"/>
      <c r="I64" s="370"/>
    </row>
    <row r="65" spans="1:9" s="118" customFormat="1" hidden="1" x14ac:dyDescent="0.25">
      <c r="A65" s="413"/>
      <c r="B65" s="367"/>
      <c r="C65" s="367"/>
      <c r="D65" s="368"/>
      <c r="E65" s="369"/>
      <c r="F65" s="367"/>
      <c r="G65" s="367"/>
      <c r="H65" s="367"/>
      <c r="I65" s="370"/>
    </row>
    <row r="66" spans="1:9" s="118" customFormat="1" hidden="1" x14ac:dyDescent="0.25">
      <c r="A66" s="413"/>
      <c r="B66" s="367"/>
      <c r="C66" s="367"/>
      <c r="D66" s="368"/>
      <c r="E66" s="369"/>
      <c r="F66" s="367"/>
      <c r="G66" s="367"/>
      <c r="H66" s="367"/>
      <c r="I66" s="370"/>
    </row>
    <row r="67" spans="1:9" s="118" customFormat="1" hidden="1" x14ac:dyDescent="0.25">
      <c r="A67" s="413"/>
      <c r="B67" s="367"/>
      <c r="C67" s="367"/>
      <c r="D67" s="368"/>
      <c r="E67" s="369"/>
      <c r="F67" s="367"/>
      <c r="G67" s="367"/>
      <c r="H67" s="367"/>
      <c r="I67" s="370"/>
    </row>
    <row r="68" spans="1:9" s="118" customFormat="1" hidden="1" x14ac:dyDescent="0.25">
      <c r="A68" s="413"/>
      <c r="B68" s="367"/>
      <c r="C68" s="367"/>
      <c r="D68" s="368"/>
      <c r="E68" s="369"/>
      <c r="F68" s="367"/>
      <c r="G68" s="367"/>
      <c r="H68" s="367"/>
      <c r="I68" s="370"/>
    </row>
    <row r="69" spans="1:9" s="118" customFormat="1" hidden="1" x14ac:dyDescent="0.25">
      <c r="A69" s="413"/>
      <c r="B69" s="367"/>
      <c r="C69" s="367"/>
      <c r="D69" s="368"/>
      <c r="E69" s="369"/>
      <c r="F69" s="367"/>
      <c r="G69" s="367"/>
      <c r="H69" s="367"/>
      <c r="I69" s="370"/>
    </row>
    <row r="70" spans="1:9" s="118" customFormat="1" hidden="1" x14ac:dyDescent="0.25">
      <c r="A70" s="413"/>
      <c r="B70" s="367"/>
      <c r="C70" s="367"/>
      <c r="D70" s="368"/>
      <c r="E70" s="369"/>
      <c r="F70" s="367"/>
      <c r="G70" s="367"/>
      <c r="H70" s="367"/>
      <c r="I70" s="370"/>
    </row>
    <row r="71" spans="1:9" s="118" customFormat="1" hidden="1" x14ac:dyDescent="0.25">
      <c r="A71" s="413"/>
      <c r="B71" s="367"/>
      <c r="C71" s="367"/>
      <c r="D71" s="368"/>
      <c r="E71" s="369"/>
      <c r="F71" s="367"/>
      <c r="G71" s="367"/>
      <c r="H71" s="367"/>
      <c r="I71" s="370"/>
    </row>
    <row r="72" spans="1:9" s="118" customFormat="1" hidden="1" x14ac:dyDescent="0.25">
      <c r="A72" s="413"/>
      <c r="B72" s="367"/>
      <c r="C72" s="367"/>
      <c r="D72" s="368"/>
      <c r="E72" s="369"/>
      <c r="F72" s="367"/>
      <c r="G72" s="367"/>
      <c r="H72" s="367"/>
      <c r="I72" s="370"/>
    </row>
    <row r="73" spans="1:9" s="118" customFormat="1" hidden="1" x14ac:dyDescent="0.25">
      <c r="A73" s="413"/>
      <c r="B73" s="367"/>
      <c r="C73" s="367"/>
      <c r="D73" s="368"/>
      <c r="E73" s="369"/>
      <c r="F73" s="367"/>
      <c r="G73" s="367"/>
      <c r="H73" s="367"/>
      <c r="I73" s="370"/>
    </row>
    <row r="74" spans="1:9" s="118" customFormat="1" hidden="1" x14ac:dyDescent="0.25">
      <c r="A74" s="413"/>
      <c r="B74" s="367"/>
      <c r="C74" s="367"/>
      <c r="D74" s="368"/>
      <c r="E74" s="369"/>
      <c r="F74" s="367"/>
      <c r="G74" s="367"/>
      <c r="H74" s="367"/>
      <c r="I74" s="370"/>
    </row>
    <row r="75" spans="1:9" s="118" customFormat="1" hidden="1" x14ac:dyDescent="0.25">
      <c r="A75" s="413"/>
      <c r="B75" s="367"/>
      <c r="C75" s="367"/>
      <c r="D75" s="368"/>
      <c r="E75" s="369"/>
      <c r="F75" s="367"/>
      <c r="G75" s="367"/>
      <c r="H75" s="367"/>
      <c r="I75" s="370"/>
    </row>
    <row r="76" spans="1:9" s="118" customFormat="1" hidden="1" x14ac:dyDescent="0.25">
      <c r="A76" s="413"/>
      <c r="B76" s="367"/>
      <c r="C76" s="367"/>
      <c r="D76" s="368"/>
      <c r="E76" s="369"/>
      <c r="F76" s="367"/>
      <c r="G76" s="367"/>
      <c r="H76" s="367"/>
      <c r="I76" s="370"/>
    </row>
    <row r="77" spans="1:9" s="118" customFormat="1" hidden="1" x14ac:dyDescent="0.25">
      <c r="A77" s="413"/>
      <c r="B77" s="367"/>
      <c r="C77" s="367"/>
      <c r="D77" s="368"/>
      <c r="E77" s="369"/>
      <c r="F77" s="367"/>
      <c r="G77" s="367"/>
      <c r="H77" s="367"/>
      <c r="I77" s="370"/>
    </row>
    <row r="78" spans="1:9" s="118" customFormat="1" hidden="1" x14ac:dyDescent="0.25">
      <c r="A78" s="413"/>
      <c r="B78" s="367"/>
      <c r="C78" s="367"/>
      <c r="D78" s="368"/>
      <c r="E78" s="369"/>
      <c r="F78" s="367"/>
      <c r="G78" s="367"/>
      <c r="H78" s="367"/>
      <c r="I78" s="370"/>
    </row>
    <row r="79" spans="1:9" s="118" customFormat="1" hidden="1" x14ac:dyDescent="0.25">
      <c r="A79" s="413"/>
      <c r="B79" s="367"/>
      <c r="C79" s="367"/>
      <c r="D79" s="368"/>
      <c r="E79" s="369"/>
      <c r="F79" s="367"/>
      <c r="G79" s="367"/>
      <c r="H79" s="367"/>
      <c r="I79" s="370"/>
    </row>
    <row r="80" spans="1:9" s="118" customFormat="1" hidden="1" x14ac:dyDescent="0.25">
      <c r="A80" s="413"/>
      <c r="B80" s="367"/>
      <c r="C80" s="367"/>
      <c r="D80" s="368"/>
      <c r="E80" s="369"/>
      <c r="F80" s="367"/>
      <c r="G80" s="367"/>
      <c r="H80" s="367"/>
      <c r="I80" s="370"/>
    </row>
    <row r="81" spans="1:9" s="118" customFormat="1" hidden="1" x14ac:dyDescent="0.25">
      <c r="A81" s="413"/>
      <c r="B81" s="367"/>
      <c r="C81" s="367"/>
      <c r="D81" s="368"/>
      <c r="E81" s="369"/>
      <c r="F81" s="367"/>
      <c r="G81" s="367"/>
      <c r="H81" s="367"/>
      <c r="I81" s="370"/>
    </row>
    <row r="82" spans="1:9" s="118" customFormat="1" hidden="1" x14ac:dyDescent="0.25">
      <c r="A82" s="413"/>
      <c r="B82" s="367"/>
      <c r="C82" s="367"/>
      <c r="D82" s="368"/>
      <c r="E82" s="369"/>
      <c r="F82" s="367"/>
      <c r="G82" s="367"/>
      <c r="H82" s="367"/>
      <c r="I82" s="370"/>
    </row>
    <row r="83" spans="1:9" s="118" customFormat="1" hidden="1" x14ac:dyDescent="0.25">
      <c r="A83" s="413"/>
      <c r="B83" s="367"/>
      <c r="C83" s="367"/>
      <c r="D83" s="368"/>
      <c r="E83" s="369"/>
      <c r="F83" s="367"/>
      <c r="G83" s="367"/>
      <c r="H83" s="367"/>
      <c r="I83" s="370"/>
    </row>
    <row r="84" spans="1:9" s="118" customFormat="1" hidden="1" x14ac:dyDescent="0.25">
      <c r="A84" s="413"/>
      <c r="B84" s="367"/>
      <c r="C84" s="367"/>
      <c r="D84" s="368"/>
      <c r="E84" s="369"/>
      <c r="F84" s="367"/>
      <c r="G84" s="367"/>
      <c r="H84" s="367"/>
      <c r="I84" s="370"/>
    </row>
    <row r="85" spans="1:9" s="118" customFormat="1" hidden="1" x14ac:dyDescent="0.25">
      <c r="A85" s="413"/>
      <c r="B85" s="367"/>
      <c r="C85" s="367"/>
      <c r="D85" s="368"/>
      <c r="E85" s="369"/>
      <c r="F85" s="367"/>
      <c r="G85" s="367"/>
      <c r="H85" s="367"/>
      <c r="I85" s="370"/>
    </row>
    <row r="86" spans="1:9" s="118" customFormat="1" hidden="1" x14ac:dyDescent="0.25">
      <c r="A86" s="413"/>
      <c r="B86" s="367"/>
      <c r="C86" s="367"/>
      <c r="D86" s="368"/>
      <c r="E86" s="369"/>
      <c r="F86" s="367"/>
      <c r="G86" s="367"/>
      <c r="H86" s="367"/>
      <c r="I86" s="370"/>
    </row>
    <row r="87" spans="1:9" s="118" customFormat="1" hidden="1" x14ac:dyDescent="0.25">
      <c r="A87" s="413"/>
      <c r="B87" s="367"/>
      <c r="C87" s="367"/>
      <c r="D87" s="368"/>
      <c r="E87" s="369"/>
      <c r="F87" s="367"/>
      <c r="G87" s="367"/>
      <c r="H87" s="367"/>
      <c r="I87" s="370"/>
    </row>
    <row r="88" spans="1:9" s="118" customFormat="1" hidden="1" x14ac:dyDescent="0.25">
      <c r="A88" s="413"/>
      <c r="B88" s="367"/>
      <c r="C88" s="367"/>
      <c r="D88" s="368"/>
      <c r="E88" s="369"/>
      <c r="F88" s="367"/>
      <c r="G88" s="367"/>
      <c r="H88" s="367"/>
      <c r="I88" s="370"/>
    </row>
    <row r="89" spans="1:9" s="118" customFormat="1" hidden="1" x14ac:dyDescent="0.25">
      <c r="A89" s="413"/>
      <c r="B89" s="367"/>
      <c r="C89" s="367"/>
      <c r="D89" s="368"/>
      <c r="E89" s="369"/>
      <c r="F89" s="367"/>
      <c r="G89" s="367"/>
      <c r="H89" s="367"/>
      <c r="I89" s="370"/>
    </row>
    <row r="90" spans="1:9" s="118" customFormat="1" hidden="1" x14ac:dyDescent="0.25">
      <c r="A90" s="413"/>
      <c r="B90" s="367"/>
      <c r="C90" s="367"/>
      <c r="D90" s="368"/>
      <c r="E90" s="369"/>
      <c r="F90" s="367"/>
      <c r="G90" s="367"/>
      <c r="H90" s="367"/>
      <c r="I90" s="370"/>
    </row>
    <row r="91" spans="1:9" s="118" customFormat="1" hidden="1" x14ac:dyDescent="0.25">
      <c r="A91" s="413"/>
      <c r="B91" s="367"/>
      <c r="C91" s="367"/>
      <c r="D91" s="368"/>
      <c r="E91" s="369"/>
      <c r="F91" s="367"/>
      <c r="G91" s="367"/>
      <c r="H91" s="367"/>
      <c r="I91" s="370"/>
    </row>
    <row r="92" spans="1:9" s="118" customFormat="1" x14ac:dyDescent="0.25">
      <c r="A92" s="413"/>
      <c r="B92" s="367"/>
      <c r="C92" s="367"/>
      <c r="D92" s="368"/>
      <c r="E92" s="369"/>
      <c r="F92" s="367"/>
      <c r="G92" s="367"/>
      <c r="H92" s="367"/>
      <c r="I92" s="370"/>
    </row>
    <row r="93" spans="1:9" s="118" customFormat="1" x14ac:dyDescent="0.25">
      <c r="A93" s="413"/>
      <c r="B93" s="367"/>
      <c r="C93" s="367"/>
      <c r="D93" s="368"/>
      <c r="E93" s="369"/>
      <c r="F93" s="367"/>
      <c r="G93" s="367"/>
      <c r="H93" s="367"/>
      <c r="I93" s="370"/>
    </row>
    <row r="94" spans="1:9" s="118" customFormat="1" ht="13.8" thickBot="1" x14ac:dyDescent="0.3">
      <c r="A94" s="414"/>
      <c r="B94" s="415"/>
      <c r="C94" s="415"/>
      <c r="D94" s="416"/>
      <c r="E94" s="417"/>
      <c r="F94" s="415"/>
      <c r="G94" s="415"/>
      <c r="H94" s="415"/>
      <c r="I94" s="418"/>
    </row>
    <row r="95" spans="1:9" ht="22.5" customHeight="1" thickBot="1" x14ac:dyDescent="0.3">
      <c r="A95" s="259"/>
      <c r="B95" s="259"/>
      <c r="C95" s="260" t="s">
        <v>113</v>
      </c>
      <c r="D95" s="261">
        <f>SUM(D5:D94)</f>
        <v>15384.3</v>
      </c>
      <c r="E95" s="259"/>
      <c r="F95" s="259"/>
      <c r="G95" s="259"/>
      <c r="H95" s="262"/>
      <c r="I95" s="262"/>
    </row>
    <row r="510" spans="6:6" ht="26.4" hidden="1" x14ac:dyDescent="0.25">
      <c r="F510" s="109" t="s">
        <v>335</v>
      </c>
    </row>
    <row r="511" spans="6:6" ht="26.4" hidden="1" x14ac:dyDescent="0.25">
      <c r="F511" s="109" t="s">
        <v>321</v>
      </c>
    </row>
    <row r="512" spans="6:6" ht="26.4" hidden="1" x14ac:dyDescent="0.25">
      <c r="F512" s="109" t="s">
        <v>323</v>
      </c>
    </row>
    <row r="513" spans="6:6" ht="26.4" hidden="1" x14ac:dyDescent="0.25">
      <c r="F513" s="109" t="s">
        <v>339</v>
      </c>
    </row>
    <row r="514" spans="6:6" ht="39.6" hidden="1" x14ac:dyDescent="0.25">
      <c r="F514" s="109" t="s">
        <v>325</v>
      </c>
    </row>
    <row r="515" spans="6:6" ht="26.4" hidden="1" x14ac:dyDescent="0.25">
      <c r="F515" s="109" t="s">
        <v>337</v>
      </c>
    </row>
    <row r="516" spans="6:6" ht="39.6" hidden="1" x14ac:dyDescent="0.25">
      <c r="F516" s="109" t="s">
        <v>327</v>
      </c>
    </row>
    <row r="517" spans="6:6" ht="39.6" hidden="1" x14ac:dyDescent="0.25">
      <c r="F517" s="109" t="s">
        <v>319</v>
      </c>
    </row>
    <row r="518" spans="6:6" hidden="1" x14ac:dyDescent="0.25">
      <c r="F518" s="109" t="s">
        <v>341</v>
      </c>
    </row>
    <row r="519" spans="6:6" ht="26.4" hidden="1" x14ac:dyDescent="0.25">
      <c r="F519" s="109" t="s">
        <v>329</v>
      </c>
    </row>
    <row r="520" spans="6:6" hidden="1" x14ac:dyDescent="0.25">
      <c r="F520" s="109" t="s">
        <v>331</v>
      </c>
    </row>
    <row r="521" spans="6:6" ht="26.4" hidden="1" x14ac:dyDescent="0.25">
      <c r="F521" s="109" t="s">
        <v>345</v>
      </c>
    </row>
    <row r="522" spans="6:6" hidden="1" x14ac:dyDescent="0.25">
      <c r="F522" s="109" t="s">
        <v>333</v>
      </c>
    </row>
    <row r="523" spans="6:6" hidden="1" x14ac:dyDescent="0.25"/>
    <row r="524" spans="6:6" hidden="1" x14ac:dyDescent="0.25"/>
  </sheetData>
  <sheetProtection formatRows="0" insertRows="0"/>
  <mergeCells count="3">
    <mergeCell ref="A3:I3"/>
    <mergeCell ref="A1:I1"/>
    <mergeCell ref="A2:I2"/>
  </mergeCells>
  <phoneticPr fontId="0" type="noConversion"/>
  <dataValidations count="1">
    <dataValidation type="list" allowBlank="1" showInputMessage="1" showErrorMessage="1" sqref="C5:C94" xr:uid="{00000000-0002-0000-0800-000000000000}">
      <formula1>$F$510:$F$523</formula1>
    </dataValidation>
  </dataValidations>
  <pageMargins left="0.19685039370078741" right="0.19685039370078741" top="0.59055118110236227" bottom="0.59055118110236227" header="0" footer="0"/>
  <pageSetup paperSize="9" scale="86" fitToHeight="0" pageOrder="overThenDown" orientation="landscape" r:id="rId1"/>
  <headerFooter>
    <oddFooter>Página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91e7f20-fe0a-487d-91a9-605ac1c64acf" xsi:nil="true"/>
    <lcf76f155ced4ddcb4097134ff3c332f xmlns="6f4338ef-addb-4c87-aefe-1895241b335f">
      <Terms xmlns="http://schemas.microsoft.com/office/infopath/2007/PartnerControls"/>
    </lcf76f155ced4ddcb4097134ff3c332f>
    <_Flow_SignoffStatus xmlns="6f4338ef-addb-4c87-aefe-1895241b335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8D58FADB61F04EBBB4F355C06EFBED" ma:contentTypeVersion="15" ma:contentTypeDescription="Crie um novo documento." ma:contentTypeScope="" ma:versionID="98ae309d95ab7e0c761cab644bdb5183">
  <xsd:schema xmlns:xsd="http://www.w3.org/2001/XMLSchema" xmlns:xs="http://www.w3.org/2001/XMLSchema" xmlns:p="http://schemas.microsoft.com/office/2006/metadata/properties" xmlns:ns2="6f4338ef-addb-4c87-aefe-1895241b335f" xmlns:ns3="b91e7f20-fe0a-487d-91a9-605ac1c64acf" targetNamespace="http://schemas.microsoft.com/office/2006/metadata/properties" ma:root="true" ma:fieldsID="93a701e46a6ea32ca820fc9063461987" ns2:_="" ns3:_="">
    <xsd:import namespace="6f4338ef-addb-4c87-aefe-1895241b335f"/>
    <xsd:import namespace="b91e7f20-fe0a-487d-91a9-605ac1c64a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338ef-addb-4c87-aefe-1895241b3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2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1e7f20-fe0a-487d-91a9-605ac1c64a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7d1fa6-6ec2-4502-b095-ab8b8f1a57fc}" ma:internalName="TaxCatchAll" ma:showField="CatchAllData" ma:web="b91e7f20-fe0a-487d-91a9-605ac1c64a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94C0EA-4EA5-4393-9A21-D6162346BFDA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b91e7f20-fe0a-487d-91a9-605ac1c64acf"/>
    <ds:schemaRef ds:uri="6f4338ef-addb-4c87-aefe-1895241b335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B2DA8C5-143C-43FA-961C-9D7360589F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020698-72B2-418C-87F3-7576D57AAE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4338ef-addb-4c87-aefe-1895241b335f"/>
    <ds:schemaRef ds:uri="b91e7f20-fe0a-487d-91a9-605ac1c64a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35</vt:i4>
      </vt:variant>
    </vt:vector>
  </HeadingPairs>
  <TitlesOfParts>
    <vt:vector size="52" baseType="lpstr">
      <vt:lpstr>Capa</vt:lpstr>
      <vt:lpstr>Análises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 1º PA</vt:lpstr>
      <vt:lpstr>Diário 2º PA</vt:lpstr>
      <vt:lpstr>Diário 3º PA</vt:lpstr>
      <vt:lpstr>Diário 4º PA</vt:lpstr>
      <vt:lpstr>Reserva</vt:lpstr>
      <vt:lpstr>Dec Dir.</vt:lpstr>
      <vt:lpstr>Plano</vt:lpstr>
      <vt:lpstr>Aquisição_de_Bens_Permanentes</vt:lpstr>
      <vt:lpstr>Análises!Area_de_impressao</vt:lpstr>
      <vt:lpstr>'Analítico Cp.'!Area_de_impressao</vt:lpstr>
      <vt:lpstr>'Analítico Cx.'!Area_de_impressao</vt:lpstr>
      <vt:lpstr>Capa!Area_de_impressao</vt:lpstr>
      <vt:lpstr>Comp.!Area_de_impressao</vt:lpstr>
      <vt:lpstr>Comparativo!Area_de_impressao</vt:lpstr>
      <vt:lpstr>'Diário 1º PA'!Area_de_impressao</vt:lpstr>
      <vt:lpstr>'Diário 2º PA'!Area_de_impressao</vt:lpstr>
      <vt:lpstr>'Diário 3º PA'!Area_de_impressao</vt:lpstr>
      <vt:lpstr>'Diário 4º PA'!Area_de_impressao</vt:lpstr>
      <vt:lpstr>'Gasto das Atividades'!Area_de_impressao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'Analítico Cp.'!Titulos_de_impressao</vt:lpstr>
      <vt:lpstr>'Analítico Cx.'!Titulos_de_impressao</vt:lpstr>
      <vt:lpstr>Bens!Titulos_de_impressao</vt:lpstr>
      <vt:lpstr>Comp.!Titulos_de_impressao</vt:lpstr>
      <vt:lpstr>'Diário 1º PA'!Titulos_de_impressao</vt:lpstr>
      <vt:lpstr>'Diário 2º PA'!Titulos_de_impressao</vt:lpstr>
      <vt:lpstr>'Diário 3º PA'!Titulos_de_impressao</vt:lpstr>
      <vt:lpstr>'Diário 4º PA'!Titulos_de_impressao</vt:lpstr>
      <vt:lpstr>Reserva!Titulos_de_impressao</vt:lpstr>
      <vt:lpstr>Resumo!Titulos_de_impressao</vt:lpstr>
      <vt:lpstr>Transferência_para_Reserva_de_Recursos</vt:lpstr>
    </vt:vector>
  </TitlesOfParts>
  <Manager/>
  <Company>Particular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>Associação Mineira do Paradesporto</cp:lastModifiedBy>
  <cp:revision/>
  <cp:lastPrinted>2024-11-11T16:24:04Z</cp:lastPrinted>
  <dcterms:created xsi:type="dcterms:W3CDTF">2007-03-19T18:09:20Z</dcterms:created>
  <dcterms:modified xsi:type="dcterms:W3CDTF">2025-02-10T11:55:44Z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